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00000000-0000-0000-0000-000000000000}"/>
  <workbookPr filterPrivacy="1" codeName="EstaPastaDeTrabalho"/>
  <xr:revisionPtr revIDLastSave="0" documentId="13_ncr:1_{EFC4520C-BC25-41CE-A07C-63918759994C}" xr6:coauthVersionLast="40" xr6:coauthVersionMax="40" xr10:uidLastSave="{00000000-0000-0000-0000-000000000000}"/>
  <bookViews>
    <workbookView xWindow="0" yWindow="0" windowWidth="27870" windowHeight="12810" tabRatio="936" firstSheet="4" activeTab="12" xr2:uid="{00000000-000D-0000-FFFF-FFFF00000000}"/>
  </bookViews>
  <sheets>
    <sheet name="Screening All" sheetId="1" r:id="rId1"/>
    <sheet name="Screening M&amp;A" sheetId="4" r:id="rId2"/>
    <sheet name="Margem Líquida" sheetId="6" r:id="rId3"/>
    <sheet name="Cresc. EBITDA em 2 anos" sheetId="7" r:id="rId4"/>
    <sheet name="Patrimônio Líquido" sheetId="8" r:id="rId5"/>
    <sheet name="Receita Líquida" sheetId="10" r:id="rId6"/>
    <sheet name="Funcionários" sheetId="11" r:id="rId7"/>
    <sheet name="Market Share" sheetId="13" r:id="rId8"/>
    <sheet name="IHH" sheetId="12" r:id="rId9"/>
    <sheet name="Enterprise Value" sheetId="14" r:id="rId10"/>
    <sheet name="Div. Líq. EBITDA" sheetId="15" r:id="rId11"/>
    <sheet name="Liquidez" sheetId="16" r:id="rId12"/>
    <sheet name="Matriz Correlação" sheetId="17" r:id="rId13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43202.904375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_xlnm.Print_Titles" localSheetId="0">'Screening All'!$1:$3</definedName>
    <definedName name="_xlnm.Print_Titles" localSheetId="1">'Screening M&amp;A'!$1:$3</definedName>
  </definedNames>
  <calcPr calcId="191029" iterateDelta="9.9999999999994451E-4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" i="17" l="1"/>
  <c r="V2" i="17"/>
  <c r="W2" i="17"/>
  <c r="X2" i="17"/>
  <c r="Y2" i="17"/>
  <c r="Z2" i="17"/>
  <c r="AA2" i="17"/>
  <c r="B3" i="16"/>
  <c r="I2" i="17" s="1"/>
  <c r="C3" i="16"/>
  <c r="R2" i="17" s="1"/>
  <c r="B4" i="16"/>
  <c r="I3" i="17" s="1"/>
  <c r="B5" i="16"/>
  <c r="I4" i="17" s="1"/>
  <c r="B6" i="16"/>
  <c r="I5" i="17" s="1"/>
  <c r="B7" i="16"/>
  <c r="I6" i="17" s="1"/>
  <c r="B8" i="16"/>
  <c r="I7" i="17" s="1"/>
  <c r="B9" i="16"/>
  <c r="I8" i="17" s="1"/>
  <c r="B10" i="16"/>
  <c r="I9" i="17" s="1"/>
  <c r="B11" i="16"/>
  <c r="I10" i="17" s="1"/>
  <c r="B12" i="16"/>
  <c r="I11" i="17" s="1"/>
  <c r="B13" i="16"/>
  <c r="I12" i="17" s="1"/>
  <c r="B14" i="16"/>
  <c r="I13" i="17" s="1"/>
  <c r="B15" i="16"/>
  <c r="I14" i="17" s="1"/>
  <c r="B16" i="16"/>
  <c r="I15" i="17" s="1"/>
  <c r="B17" i="16"/>
  <c r="I16" i="17" s="1"/>
  <c r="B18" i="16"/>
  <c r="I17" i="17" s="1"/>
  <c r="B19" i="16"/>
  <c r="I18" i="17" s="1"/>
  <c r="B20" i="16"/>
  <c r="I19" i="17" s="1"/>
  <c r="B21" i="16"/>
  <c r="I20" i="17" s="1"/>
  <c r="B22" i="16"/>
  <c r="I21" i="17" s="1"/>
  <c r="B23" i="16"/>
  <c r="I22" i="17" s="1"/>
  <c r="B24" i="16"/>
  <c r="I23" i="17" s="1"/>
  <c r="B25" i="16"/>
  <c r="I24" i="17" s="1"/>
  <c r="B26" i="16"/>
  <c r="I25" i="17" s="1"/>
  <c r="B27" i="16"/>
  <c r="I26" i="17" s="1"/>
  <c r="B28" i="16"/>
  <c r="I27" i="17" s="1"/>
  <c r="B29" i="16"/>
  <c r="I28" i="17" s="1"/>
  <c r="B30" i="16"/>
  <c r="I29" i="17" s="1"/>
  <c r="B31" i="16"/>
  <c r="I30" i="17" s="1"/>
  <c r="B32" i="16"/>
  <c r="I31" i="17" s="1"/>
  <c r="B33" i="16"/>
  <c r="I32" i="17" s="1"/>
  <c r="B34" i="16"/>
  <c r="I33" i="17" s="1"/>
  <c r="B35" i="16"/>
  <c r="I34" i="17" s="1"/>
  <c r="B36" i="16"/>
  <c r="I35" i="17" s="1"/>
  <c r="B37" i="16"/>
  <c r="I36" i="17" s="1"/>
  <c r="B38" i="16"/>
  <c r="I37" i="17" s="1"/>
  <c r="B39" i="16"/>
  <c r="I38" i="17" s="1"/>
  <c r="B40" i="16"/>
  <c r="I39" i="17" s="1"/>
  <c r="B41" i="16"/>
  <c r="I40" i="17" s="1"/>
  <c r="B42" i="16"/>
  <c r="I41" i="17" s="1"/>
  <c r="B43" i="16"/>
  <c r="I42" i="17" s="1"/>
  <c r="B44" i="16"/>
  <c r="I43" i="17" s="1"/>
  <c r="B45" i="16"/>
  <c r="I44" i="17" s="1"/>
  <c r="B46" i="16"/>
  <c r="I45" i="17" s="1"/>
  <c r="B47" i="16"/>
  <c r="I46" i="17" s="1"/>
  <c r="B48" i="16"/>
  <c r="I47" i="17" s="1"/>
  <c r="B49" i="16"/>
  <c r="I48" i="17" s="1"/>
  <c r="B50" i="16"/>
  <c r="I49" i="17" s="1"/>
  <c r="B51" i="16"/>
  <c r="I50" i="17" s="1"/>
  <c r="B52" i="16"/>
  <c r="I51" i="17" s="1"/>
  <c r="B53" i="16"/>
  <c r="I52" i="17" s="1"/>
  <c r="B54" i="16"/>
  <c r="I53" i="17" s="1"/>
  <c r="B55" i="16"/>
  <c r="I54" i="17" s="1"/>
  <c r="B56" i="16"/>
  <c r="I55" i="17" s="1"/>
  <c r="B57" i="16"/>
  <c r="I56" i="17" s="1"/>
  <c r="B58" i="16"/>
  <c r="I57" i="17" s="1"/>
  <c r="B59" i="16"/>
  <c r="I58" i="17" s="1"/>
  <c r="B60" i="16"/>
  <c r="I59" i="17" s="1"/>
  <c r="B61" i="16"/>
  <c r="I60" i="17" s="1"/>
  <c r="B62" i="16"/>
  <c r="I61" i="17" s="1"/>
  <c r="B63" i="16"/>
  <c r="I62" i="17" s="1"/>
  <c r="B64" i="16"/>
  <c r="I63" i="17" s="1"/>
  <c r="B65" i="16"/>
  <c r="I64" i="17" s="1"/>
  <c r="B66" i="16"/>
  <c r="I65" i="17" s="1"/>
  <c r="B67" i="16"/>
  <c r="I66" i="17" s="1"/>
  <c r="B68" i="16"/>
  <c r="I67" i="17" s="1"/>
  <c r="B69" i="16"/>
  <c r="I68" i="17" s="1"/>
  <c r="B70" i="16"/>
  <c r="I69" i="17" s="1"/>
  <c r="B71" i="16"/>
  <c r="I70" i="17" s="1"/>
  <c r="B72" i="16"/>
  <c r="I71" i="17" s="1"/>
  <c r="B73" i="16"/>
  <c r="I72" i="17" s="1"/>
  <c r="B74" i="16"/>
  <c r="I73" i="17" s="1"/>
  <c r="B75" i="16"/>
  <c r="I74" i="17" s="1"/>
  <c r="B76" i="16"/>
  <c r="I75" i="17" s="1"/>
  <c r="B77" i="16"/>
  <c r="I76" i="17" s="1"/>
  <c r="B78" i="16"/>
  <c r="I77" i="17" s="1"/>
  <c r="B79" i="16"/>
  <c r="I78" i="17" s="1"/>
  <c r="B80" i="16"/>
  <c r="I79" i="17" s="1"/>
  <c r="B81" i="16"/>
  <c r="I80" i="17" s="1"/>
  <c r="B82" i="16"/>
  <c r="I81" i="17" s="1"/>
  <c r="B83" i="16"/>
  <c r="I82" i="17" s="1"/>
  <c r="B84" i="16"/>
  <c r="I83" i="17" s="1"/>
  <c r="B85" i="16"/>
  <c r="I84" i="17" s="1"/>
  <c r="B86" i="16"/>
  <c r="I85" i="17" s="1"/>
  <c r="B87" i="16"/>
  <c r="I86" i="17" s="1"/>
  <c r="B88" i="16"/>
  <c r="I87" i="17" s="1"/>
  <c r="B89" i="16"/>
  <c r="I88" i="17" s="1"/>
  <c r="B90" i="16"/>
  <c r="I89" i="17" s="1"/>
  <c r="B91" i="16"/>
  <c r="I90" i="17" s="1"/>
  <c r="B92" i="16"/>
  <c r="I91" i="17" s="1"/>
  <c r="B93" i="16"/>
  <c r="I92" i="17" s="1"/>
  <c r="B94" i="16"/>
  <c r="I93" i="17" s="1"/>
  <c r="B95" i="16"/>
  <c r="I94" i="17" s="1"/>
  <c r="B96" i="16"/>
  <c r="I95" i="17" s="1"/>
  <c r="B97" i="16"/>
  <c r="I96" i="17" s="1"/>
  <c r="B98" i="16"/>
  <c r="I97" i="17" s="1"/>
  <c r="B99" i="16"/>
  <c r="I98" i="17" s="1"/>
  <c r="B100" i="16"/>
  <c r="I99" i="17" s="1"/>
  <c r="B101" i="16"/>
  <c r="I100" i="17" s="1"/>
  <c r="B102" i="16"/>
  <c r="I101" i="17" s="1"/>
  <c r="B103" i="16"/>
  <c r="I102" i="17" s="1"/>
  <c r="B104" i="16"/>
  <c r="I103" i="17" s="1"/>
  <c r="B105" i="16"/>
  <c r="I104" i="17" s="1"/>
  <c r="B106" i="16"/>
  <c r="I105" i="17" s="1"/>
  <c r="B107" i="16"/>
  <c r="I106" i="17" s="1"/>
  <c r="B108" i="16"/>
  <c r="I107" i="17" s="1"/>
  <c r="B109" i="16"/>
  <c r="I108" i="17" s="1"/>
  <c r="B110" i="16"/>
  <c r="I109" i="17" s="1"/>
  <c r="B111" i="16"/>
  <c r="I110" i="17" s="1"/>
  <c r="B112" i="16"/>
  <c r="I111" i="17" s="1"/>
  <c r="B113" i="16"/>
  <c r="I112" i="17" s="1"/>
  <c r="B114" i="16"/>
  <c r="I113" i="17" s="1"/>
  <c r="B115" i="16"/>
  <c r="I114" i="17" s="1"/>
  <c r="B116" i="16"/>
  <c r="I115" i="17" s="1"/>
  <c r="B117" i="16"/>
  <c r="I116" i="17" s="1"/>
  <c r="B118" i="16"/>
  <c r="I117" i="17" s="1"/>
  <c r="B119" i="16"/>
  <c r="I118" i="17" s="1"/>
  <c r="B120" i="16"/>
  <c r="I119" i="17" s="1"/>
  <c r="B121" i="16"/>
  <c r="I120" i="17" s="1"/>
  <c r="B122" i="16"/>
  <c r="I121" i="17" s="1"/>
  <c r="B123" i="16"/>
  <c r="I122" i="17" s="1"/>
  <c r="B124" i="16"/>
  <c r="I123" i="17" s="1"/>
  <c r="B125" i="16"/>
  <c r="I124" i="17" s="1"/>
  <c r="B126" i="16"/>
  <c r="I125" i="17" s="1"/>
  <c r="B127" i="16"/>
  <c r="I126" i="17" s="1"/>
  <c r="B128" i="16"/>
  <c r="I127" i="17" s="1"/>
  <c r="B129" i="16"/>
  <c r="I128" i="17" s="1"/>
  <c r="B130" i="16"/>
  <c r="I129" i="17" s="1"/>
  <c r="B131" i="16"/>
  <c r="I130" i="17" s="1"/>
  <c r="B132" i="16"/>
  <c r="I131" i="17" s="1"/>
  <c r="B133" i="16"/>
  <c r="I132" i="17" s="1"/>
  <c r="B134" i="16"/>
  <c r="I133" i="17" s="1"/>
  <c r="B135" i="16"/>
  <c r="I134" i="17" s="1"/>
  <c r="B136" i="16"/>
  <c r="I135" i="17" s="1"/>
  <c r="B137" i="16"/>
  <c r="I136" i="17" s="1"/>
  <c r="B138" i="16"/>
  <c r="I137" i="17" s="1"/>
  <c r="B139" i="16"/>
  <c r="I138" i="17" s="1"/>
  <c r="B140" i="16"/>
  <c r="I139" i="17" s="1"/>
  <c r="B141" i="16"/>
  <c r="I140" i="17" s="1"/>
  <c r="B142" i="16"/>
  <c r="I141" i="17" s="1"/>
  <c r="B143" i="16"/>
  <c r="I142" i="17" s="1"/>
  <c r="B144" i="16"/>
  <c r="I143" i="17" s="1"/>
  <c r="B145" i="16"/>
  <c r="I144" i="17" s="1"/>
  <c r="B146" i="16"/>
  <c r="I145" i="17" s="1"/>
  <c r="B147" i="16"/>
  <c r="I146" i="17" s="1"/>
  <c r="B148" i="16"/>
  <c r="I147" i="17" s="1"/>
  <c r="B149" i="16"/>
  <c r="I148" i="17" s="1"/>
  <c r="B150" i="16"/>
  <c r="I149" i="17" s="1"/>
  <c r="B151" i="16"/>
  <c r="I150" i="17" s="1"/>
  <c r="B152" i="16"/>
  <c r="I151" i="17" s="1"/>
  <c r="B153" i="16"/>
  <c r="I152" i="17" s="1"/>
  <c r="B154" i="16"/>
  <c r="I153" i="17" s="1"/>
  <c r="B155" i="16"/>
  <c r="I154" i="17" s="1"/>
  <c r="B156" i="16"/>
  <c r="I155" i="17" s="1"/>
  <c r="B157" i="16"/>
  <c r="I156" i="17" s="1"/>
  <c r="B158" i="16"/>
  <c r="I157" i="17" s="1"/>
  <c r="B159" i="16"/>
  <c r="I158" i="17" s="1"/>
  <c r="B160" i="16"/>
  <c r="I159" i="17" s="1"/>
  <c r="B161" i="16"/>
  <c r="I160" i="17" s="1"/>
  <c r="B162" i="16"/>
  <c r="I161" i="17" s="1"/>
  <c r="B163" i="16"/>
  <c r="I162" i="17" s="1"/>
  <c r="B164" i="16"/>
  <c r="I163" i="17" s="1"/>
  <c r="B165" i="16"/>
  <c r="I164" i="17" s="1"/>
  <c r="B166" i="16"/>
  <c r="I165" i="17" s="1"/>
  <c r="B167" i="16"/>
  <c r="I166" i="17" s="1"/>
  <c r="B168" i="16"/>
  <c r="I167" i="17" s="1"/>
  <c r="B169" i="16"/>
  <c r="I168" i="17" s="1"/>
  <c r="B170" i="16"/>
  <c r="I169" i="17" s="1"/>
  <c r="B171" i="16"/>
  <c r="I170" i="17" s="1"/>
  <c r="B172" i="16"/>
  <c r="I171" i="17" s="1"/>
  <c r="B173" i="16"/>
  <c r="I172" i="17" s="1"/>
  <c r="B174" i="16"/>
  <c r="I173" i="17" s="1"/>
  <c r="B175" i="16"/>
  <c r="I174" i="17" s="1"/>
  <c r="B176" i="16"/>
  <c r="I175" i="17" s="1"/>
  <c r="B177" i="16"/>
  <c r="I176" i="17" s="1"/>
  <c r="B178" i="16"/>
  <c r="I177" i="17" s="1"/>
  <c r="B179" i="16"/>
  <c r="I178" i="17" s="1"/>
  <c r="B180" i="16"/>
  <c r="I179" i="17" s="1"/>
  <c r="B181" i="16"/>
  <c r="I180" i="17" s="1"/>
  <c r="B182" i="16"/>
  <c r="I181" i="17" s="1"/>
  <c r="B183" i="16"/>
  <c r="I182" i="17" s="1"/>
  <c r="B184" i="16"/>
  <c r="I183" i="17" s="1"/>
  <c r="B185" i="16"/>
  <c r="I184" i="17" s="1"/>
  <c r="B186" i="16"/>
  <c r="I185" i="17" s="1"/>
  <c r="B187" i="16"/>
  <c r="I186" i="17" s="1"/>
  <c r="B188" i="16"/>
  <c r="I187" i="17" s="1"/>
  <c r="B189" i="16"/>
  <c r="I188" i="17" s="1"/>
  <c r="B190" i="16"/>
  <c r="I189" i="17" s="1"/>
  <c r="B191" i="16"/>
  <c r="I190" i="17" s="1"/>
  <c r="B192" i="16"/>
  <c r="I191" i="17" s="1"/>
  <c r="B193" i="16"/>
  <c r="I192" i="17" s="1"/>
  <c r="B194" i="16"/>
  <c r="I193" i="17" s="1"/>
  <c r="B195" i="16"/>
  <c r="I194" i="17" s="1"/>
  <c r="B196" i="16"/>
  <c r="I195" i="17" s="1"/>
  <c r="B197" i="16"/>
  <c r="I196" i="17" s="1"/>
  <c r="B198" i="16"/>
  <c r="I197" i="17" s="1"/>
  <c r="B199" i="16"/>
  <c r="I198" i="17" s="1"/>
  <c r="B200" i="16"/>
  <c r="I199" i="17" s="1"/>
  <c r="B201" i="16"/>
  <c r="I200" i="17" s="1"/>
  <c r="B202" i="16"/>
  <c r="I201" i="17" s="1"/>
  <c r="B203" i="16"/>
  <c r="I202" i="17" s="1"/>
  <c r="B204" i="16"/>
  <c r="I203" i="17" s="1"/>
  <c r="B205" i="16"/>
  <c r="I204" i="17" s="1"/>
  <c r="B206" i="16"/>
  <c r="I205" i="17" s="1"/>
  <c r="B207" i="16"/>
  <c r="I206" i="17" s="1"/>
  <c r="B208" i="16"/>
  <c r="I207" i="17" s="1"/>
  <c r="B209" i="16"/>
  <c r="I208" i="17" s="1"/>
  <c r="B210" i="16"/>
  <c r="I209" i="17" s="1"/>
  <c r="B211" i="16"/>
  <c r="I210" i="17" s="1"/>
  <c r="B212" i="16"/>
  <c r="I211" i="17" s="1"/>
  <c r="B213" i="16"/>
  <c r="I212" i="17" s="1"/>
  <c r="B214" i="16"/>
  <c r="I213" i="17" s="1"/>
  <c r="B215" i="16"/>
  <c r="I214" i="17" s="1"/>
  <c r="B216" i="16"/>
  <c r="I215" i="17" s="1"/>
  <c r="B217" i="16"/>
  <c r="I216" i="17" s="1"/>
  <c r="B218" i="16"/>
  <c r="I217" i="17" s="1"/>
  <c r="B219" i="16"/>
  <c r="I218" i="17" s="1"/>
  <c r="B220" i="16"/>
  <c r="I219" i="17" s="1"/>
  <c r="B221" i="16"/>
  <c r="I220" i="17" s="1"/>
  <c r="B222" i="16"/>
  <c r="I221" i="17" s="1"/>
  <c r="B223" i="16"/>
  <c r="I222" i="17" s="1"/>
  <c r="B224" i="16"/>
  <c r="I223" i="17" s="1"/>
  <c r="B225" i="16"/>
  <c r="I224" i="17" s="1"/>
  <c r="B226" i="16"/>
  <c r="I225" i="17" s="1"/>
  <c r="B227" i="16"/>
  <c r="I226" i="17" s="1"/>
  <c r="B228" i="16"/>
  <c r="I227" i="17" s="1"/>
  <c r="B229" i="16"/>
  <c r="I228" i="17" s="1"/>
  <c r="B230" i="16"/>
  <c r="I229" i="17" s="1"/>
  <c r="B231" i="16"/>
  <c r="I230" i="17" s="1"/>
  <c r="B232" i="16"/>
  <c r="I231" i="17" s="1"/>
  <c r="B233" i="16"/>
  <c r="I232" i="17" s="1"/>
  <c r="B234" i="16"/>
  <c r="I233" i="17" s="1"/>
  <c r="B235" i="16"/>
  <c r="I234" i="17" s="1"/>
  <c r="B236" i="16"/>
  <c r="I235" i="17" s="1"/>
  <c r="B237" i="16"/>
  <c r="I236" i="17" s="1"/>
  <c r="B238" i="16"/>
  <c r="I237" i="17" s="1"/>
  <c r="B239" i="16"/>
  <c r="I238" i="17" s="1"/>
  <c r="B240" i="16"/>
  <c r="I239" i="17" s="1"/>
  <c r="B241" i="16"/>
  <c r="I240" i="17" s="1"/>
  <c r="B242" i="16"/>
  <c r="I241" i="17" s="1"/>
  <c r="B243" i="16"/>
  <c r="I242" i="17" s="1"/>
  <c r="B244" i="16"/>
  <c r="I243" i="17" s="1"/>
  <c r="B245" i="16"/>
  <c r="I244" i="17" s="1"/>
  <c r="B246" i="16"/>
  <c r="I245" i="17" s="1"/>
  <c r="B247" i="16"/>
  <c r="I246" i="17" s="1"/>
  <c r="B248" i="16"/>
  <c r="I247" i="17" s="1"/>
  <c r="B249" i="16"/>
  <c r="I248" i="17" s="1"/>
  <c r="B250" i="16"/>
  <c r="I249" i="17" s="1"/>
  <c r="B251" i="16"/>
  <c r="I250" i="17" s="1"/>
  <c r="B252" i="16"/>
  <c r="I251" i="17" s="1"/>
  <c r="B253" i="16"/>
  <c r="I252" i="17" s="1"/>
  <c r="B254" i="16"/>
  <c r="I253" i="17" s="1"/>
  <c r="B255" i="16"/>
  <c r="I254" i="17" s="1"/>
  <c r="B256" i="16"/>
  <c r="I255" i="17" s="1"/>
  <c r="B257" i="16"/>
  <c r="I256" i="17" s="1"/>
  <c r="B258" i="16"/>
  <c r="I257" i="17" s="1"/>
  <c r="B259" i="16"/>
  <c r="I258" i="17" s="1"/>
  <c r="B260" i="16"/>
  <c r="I259" i="17" s="1"/>
  <c r="B261" i="16"/>
  <c r="I260" i="17" s="1"/>
  <c r="B262" i="16"/>
  <c r="I261" i="17" s="1"/>
  <c r="B263" i="16"/>
  <c r="I262" i="17" s="1"/>
  <c r="B264" i="16"/>
  <c r="I263" i="17" s="1"/>
  <c r="B265" i="16"/>
  <c r="I264" i="17" s="1"/>
  <c r="B266" i="16"/>
  <c r="I265" i="17" s="1"/>
  <c r="B267" i="16"/>
  <c r="I266" i="17" s="1"/>
  <c r="B268" i="16"/>
  <c r="I267" i="17" s="1"/>
  <c r="B269" i="16"/>
  <c r="I268" i="17" s="1"/>
  <c r="B270" i="16"/>
  <c r="I269" i="17" s="1"/>
  <c r="B271" i="16"/>
  <c r="I270" i="17" s="1"/>
  <c r="B272" i="16"/>
  <c r="I271" i="17" s="1"/>
  <c r="B273" i="16"/>
  <c r="I272" i="17" s="1"/>
  <c r="B274" i="16"/>
  <c r="I273" i="17" s="1"/>
  <c r="B275" i="16"/>
  <c r="I274" i="17" s="1"/>
  <c r="B276" i="16"/>
  <c r="I275" i="17" s="1"/>
  <c r="B277" i="16"/>
  <c r="I276" i="17" s="1"/>
  <c r="B278" i="16"/>
  <c r="I277" i="17" s="1"/>
  <c r="B279" i="16"/>
  <c r="I278" i="17" s="1"/>
  <c r="B280" i="16"/>
  <c r="I279" i="17" s="1"/>
  <c r="B281" i="16"/>
  <c r="I280" i="17" s="1"/>
  <c r="B282" i="16"/>
  <c r="I281" i="17" s="1"/>
  <c r="B283" i="16"/>
  <c r="I282" i="17" s="1"/>
  <c r="B284" i="16"/>
  <c r="I283" i="17" s="1"/>
  <c r="B285" i="16"/>
  <c r="I284" i="17" s="1"/>
  <c r="B286" i="16"/>
  <c r="I285" i="17" s="1"/>
  <c r="B287" i="16"/>
  <c r="I286" i="17" s="1"/>
  <c r="B288" i="16"/>
  <c r="I287" i="17" s="1"/>
  <c r="B289" i="16"/>
  <c r="I288" i="17" s="1"/>
  <c r="B290" i="16"/>
  <c r="I289" i="17" s="1"/>
  <c r="B291" i="16"/>
  <c r="I290" i="17" s="1"/>
  <c r="B292" i="16"/>
  <c r="I291" i="17" s="1"/>
  <c r="B293" i="16"/>
  <c r="I292" i="17" s="1"/>
  <c r="B294" i="16"/>
  <c r="I293" i="17" s="1"/>
  <c r="B295" i="16"/>
  <c r="I294" i="17" s="1"/>
  <c r="B296" i="16"/>
  <c r="I295" i="17" s="1"/>
  <c r="B297" i="16"/>
  <c r="I296" i="17" s="1"/>
  <c r="B298" i="16"/>
  <c r="I297" i="17" s="1"/>
  <c r="B299" i="16"/>
  <c r="I298" i="17" s="1"/>
  <c r="B300" i="16"/>
  <c r="I299" i="17" s="1"/>
  <c r="B301" i="16"/>
  <c r="I300" i="17" s="1"/>
  <c r="B302" i="16"/>
  <c r="I301" i="17" s="1"/>
  <c r="B303" i="16"/>
  <c r="I302" i="17" s="1"/>
  <c r="B304" i="16"/>
  <c r="I303" i="17" s="1"/>
  <c r="B305" i="16"/>
  <c r="I304" i="17" s="1"/>
  <c r="B306" i="16"/>
  <c r="I305" i="17" s="1"/>
  <c r="B307" i="16"/>
  <c r="I306" i="17" s="1"/>
  <c r="B308" i="16"/>
  <c r="I307" i="17" s="1"/>
  <c r="B309" i="16"/>
  <c r="I308" i="17" s="1"/>
  <c r="B310" i="16"/>
  <c r="I309" i="17" s="1"/>
  <c r="B311" i="16"/>
  <c r="I310" i="17" s="1"/>
  <c r="B312" i="16"/>
  <c r="I311" i="17" s="1"/>
  <c r="B313" i="16"/>
  <c r="I312" i="17" s="1"/>
  <c r="B314" i="16"/>
  <c r="I313" i="17" s="1"/>
  <c r="B315" i="16"/>
  <c r="I314" i="17" s="1"/>
  <c r="B316" i="16"/>
  <c r="I315" i="17" s="1"/>
  <c r="B317" i="16"/>
  <c r="I316" i="17" s="1"/>
  <c r="B318" i="16"/>
  <c r="I317" i="17" s="1"/>
  <c r="B319" i="16"/>
  <c r="I318" i="17" s="1"/>
  <c r="B320" i="16"/>
  <c r="I319" i="17" s="1"/>
  <c r="B321" i="16"/>
  <c r="I320" i="17" s="1"/>
  <c r="B322" i="16"/>
  <c r="I321" i="17" s="1"/>
  <c r="B323" i="16"/>
  <c r="I322" i="17" s="1"/>
  <c r="B324" i="16"/>
  <c r="I323" i="17" s="1"/>
  <c r="B325" i="16"/>
  <c r="I324" i="17" s="1"/>
  <c r="B326" i="16"/>
  <c r="I325" i="17" s="1"/>
  <c r="B327" i="16"/>
  <c r="I326" i="17" s="1"/>
  <c r="B328" i="16"/>
  <c r="I327" i="17" s="1"/>
  <c r="B329" i="16"/>
  <c r="I328" i="17" s="1"/>
  <c r="B330" i="16"/>
  <c r="I329" i="17" s="1"/>
  <c r="B331" i="16"/>
  <c r="I330" i="17" s="1"/>
  <c r="B332" i="16"/>
  <c r="I331" i="17" s="1"/>
  <c r="B333" i="16"/>
  <c r="I332" i="17" s="1"/>
  <c r="B334" i="16"/>
  <c r="I333" i="17" s="1"/>
  <c r="B335" i="16"/>
  <c r="I334" i="17" s="1"/>
  <c r="B336" i="16"/>
  <c r="I335" i="17" s="1"/>
  <c r="B337" i="16"/>
  <c r="I336" i="17" s="1"/>
  <c r="B338" i="16"/>
  <c r="I337" i="17" s="1"/>
  <c r="B339" i="16"/>
  <c r="I338" i="17" s="1"/>
  <c r="B340" i="16"/>
  <c r="I339" i="17" s="1"/>
  <c r="B341" i="16"/>
  <c r="I340" i="17" s="1"/>
  <c r="B342" i="16"/>
  <c r="I341" i="17" s="1"/>
  <c r="B343" i="16"/>
  <c r="I342" i="17" s="1"/>
  <c r="B344" i="16"/>
  <c r="I343" i="17" s="1"/>
  <c r="B345" i="16"/>
  <c r="I344" i="17" s="1"/>
  <c r="B346" i="16"/>
  <c r="I345" i="17" s="1"/>
  <c r="B347" i="16"/>
  <c r="I346" i="17" s="1"/>
  <c r="B348" i="16"/>
  <c r="I347" i="17" s="1"/>
  <c r="B349" i="16"/>
  <c r="I348" i="17" s="1"/>
  <c r="B350" i="16"/>
  <c r="I349" i="17" s="1"/>
  <c r="B351" i="16"/>
  <c r="I350" i="17" s="1"/>
  <c r="B352" i="16"/>
  <c r="I351" i="17" s="1"/>
  <c r="B353" i="16"/>
  <c r="I352" i="17" s="1"/>
  <c r="B354" i="16"/>
  <c r="I353" i="17" s="1"/>
  <c r="B355" i="16"/>
  <c r="I354" i="17" s="1"/>
  <c r="B356" i="16"/>
  <c r="I355" i="17" s="1"/>
  <c r="B357" i="16"/>
  <c r="I356" i="17" s="1"/>
  <c r="B358" i="16"/>
  <c r="I357" i="17" s="1"/>
  <c r="B359" i="16"/>
  <c r="I358" i="17" s="1"/>
  <c r="B360" i="16"/>
  <c r="I359" i="17" s="1"/>
  <c r="B361" i="16"/>
  <c r="I360" i="17" s="1"/>
  <c r="B362" i="16"/>
  <c r="I361" i="17" s="1"/>
  <c r="B363" i="16"/>
  <c r="I362" i="17" s="1"/>
  <c r="B364" i="16"/>
  <c r="I363" i="17" s="1"/>
  <c r="B365" i="16"/>
  <c r="I364" i="17" s="1"/>
  <c r="B366" i="16"/>
  <c r="I365" i="17" s="1"/>
  <c r="B367" i="16"/>
  <c r="I366" i="17" s="1"/>
  <c r="B368" i="16"/>
  <c r="I367" i="17" s="1"/>
  <c r="B369" i="16"/>
  <c r="I368" i="17" s="1"/>
  <c r="B370" i="16"/>
  <c r="I369" i="17" s="1"/>
  <c r="B371" i="16"/>
  <c r="I370" i="17" s="1"/>
  <c r="B372" i="16"/>
  <c r="I371" i="17" s="1"/>
  <c r="B373" i="16"/>
  <c r="I372" i="17" s="1"/>
  <c r="B374" i="16"/>
  <c r="I373" i="17" s="1"/>
  <c r="B375" i="16"/>
  <c r="I374" i="17" s="1"/>
  <c r="B376" i="16"/>
  <c r="I375" i="17" s="1"/>
  <c r="B377" i="16"/>
  <c r="I376" i="17" s="1"/>
  <c r="B378" i="16"/>
  <c r="I377" i="17" s="1"/>
  <c r="B379" i="16"/>
  <c r="I378" i="17" s="1"/>
  <c r="B380" i="16"/>
  <c r="I379" i="17" s="1"/>
  <c r="B381" i="16"/>
  <c r="I380" i="17" s="1"/>
  <c r="B382" i="16"/>
  <c r="I381" i="17" s="1"/>
  <c r="B383" i="16"/>
  <c r="I382" i="17" s="1"/>
  <c r="B384" i="16"/>
  <c r="I383" i="17" s="1"/>
  <c r="B385" i="16"/>
  <c r="I384" i="17" s="1"/>
  <c r="B386" i="16"/>
  <c r="I385" i="17" s="1"/>
  <c r="B387" i="16"/>
  <c r="I386" i="17" s="1"/>
  <c r="B388" i="16"/>
  <c r="I387" i="17" s="1"/>
  <c r="B389" i="16"/>
  <c r="I388" i="17" s="1"/>
  <c r="B390" i="16"/>
  <c r="I389" i="17" s="1"/>
  <c r="B391" i="16"/>
  <c r="I390" i="17" s="1"/>
  <c r="B392" i="16"/>
  <c r="I391" i="17" s="1"/>
  <c r="B393" i="16"/>
  <c r="I392" i="17" s="1"/>
  <c r="B394" i="16"/>
  <c r="I393" i="17" s="1"/>
  <c r="B395" i="16"/>
  <c r="I394" i="17" s="1"/>
  <c r="B396" i="16"/>
  <c r="I395" i="17" s="1"/>
  <c r="B397" i="16"/>
  <c r="I396" i="17" s="1"/>
  <c r="B398" i="16"/>
  <c r="I397" i="17" s="1"/>
  <c r="B399" i="16"/>
  <c r="I398" i="17" s="1"/>
  <c r="B400" i="16"/>
  <c r="I399" i="17" s="1"/>
  <c r="B401" i="16"/>
  <c r="I400" i="17" s="1"/>
  <c r="B402" i="16"/>
  <c r="I401" i="17" s="1"/>
  <c r="B403" i="16"/>
  <c r="I402" i="17" s="1"/>
  <c r="B404" i="16"/>
  <c r="I403" i="17" s="1"/>
  <c r="B405" i="16"/>
  <c r="I404" i="17" s="1"/>
  <c r="B406" i="16"/>
  <c r="I405" i="17" s="1"/>
  <c r="B407" i="16"/>
  <c r="I406" i="17" s="1"/>
  <c r="B408" i="16"/>
  <c r="I407" i="17" s="1"/>
  <c r="B409" i="16"/>
  <c r="I408" i="17" s="1"/>
  <c r="B410" i="16"/>
  <c r="I409" i="17" s="1"/>
  <c r="B411" i="16"/>
  <c r="I410" i="17" s="1"/>
  <c r="B412" i="16"/>
  <c r="I411" i="17" s="1"/>
  <c r="B413" i="16"/>
  <c r="I412" i="17" s="1"/>
  <c r="B414" i="16"/>
  <c r="I413" i="17" s="1"/>
  <c r="B415" i="16"/>
  <c r="I414" i="17" s="1"/>
  <c r="B416" i="16"/>
  <c r="I415" i="17" s="1"/>
  <c r="B417" i="16"/>
  <c r="I416" i="17" s="1"/>
  <c r="B418" i="16"/>
  <c r="I417" i="17" s="1"/>
  <c r="B419" i="16"/>
  <c r="I418" i="17" s="1"/>
  <c r="B420" i="16"/>
  <c r="I419" i="17" s="1"/>
  <c r="B421" i="16"/>
  <c r="I420" i="17" s="1"/>
  <c r="B422" i="16"/>
  <c r="I421" i="17" s="1"/>
  <c r="B423" i="16"/>
  <c r="I422" i="17" s="1"/>
  <c r="B424" i="16"/>
  <c r="I423" i="17" s="1"/>
  <c r="B425" i="16"/>
  <c r="I424" i="17" s="1"/>
  <c r="B426" i="16"/>
  <c r="I425" i="17" s="1"/>
  <c r="B427" i="16"/>
  <c r="I426" i="17" s="1"/>
  <c r="B428" i="16"/>
  <c r="I427" i="17" s="1"/>
  <c r="B429" i="16"/>
  <c r="I428" i="17" s="1"/>
  <c r="B430" i="16"/>
  <c r="I429" i="17" s="1"/>
  <c r="B431" i="16"/>
  <c r="I430" i="17" s="1"/>
  <c r="B432" i="16"/>
  <c r="I431" i="17" s="1"/>
  <c r="B433" i="16"/>
  <c r="I432" i="17" s="1"/>
  <c r="B434" i="16"/>
  <c r="I433" i="17" s="1"/>
  <c r="B435" i="16"/>
  <c r="I434" i="17" s="1"/>
  <c r="B436" i="16"/>
  <c r="I435" i="17" s="1"/>
  <c r="B437" i="16"/>
  <c r="I436" i="17" s="1"/>
  <c r="B438" i="16"/>
  <c r="I437" i="17" s="1"/>
  <c r="B439" i="16"/>
  <c r="I438" i="17" s="1"/>
  <c r="B440" i="16"/>
  <c r="I439" i="17" s="1"/>
  <c r="B441" i="16"/>
  <c r="I440" i="17" s="1"/>
  <c r="B442" i="16"/>
  <c r="I441" i="17" s="1"/>
  <c r="B443" i="16"/>
  <c r="I442" i="17" s="1"/>
  <c r="B444" i="16"/>
  <c r="I443" i="17" s="1"/>
  <c r="B445" i="16"/>
  <c r="I444" i="17" s="1"/>
  <c r="B446" i="16"/>
  <c r="I445" i="17" s="1"/>
  <c r="B447" i="16"/>
  <c r="I446" i="17" s="1"/>
  <c r="B448" i="16"/>
  <c r="I447" i="17" s="1"/>
  <c r="B449" i="16"/>
  <c r="I448" i="17" s="1"/>
  <c r="B450" i="16"/>
  <c r="I449" i="17" s="1"/>
  <c r="B451" i="16"/>
  <c r="I450" i="17" s="1"/>
  <c r="B452" i="16"/>
  <c r="I451" i="17" s="1"/>
  <c r="B453" i="16"/>
  <c r="I452" i="17" s="1"/>
  <c r="B454" i="16"/>
  <c r="I453" i="17" s="1"/>
  <c r="B455" i="16"/>
  <c r="I454" i="17" s="1"/>
  <c r="B456" i="16"/>
  <c r="I455" i="17" s="1"/>
  <c r="B457" i="16"/>
  <c r="I456" i="17" s="1"/>
  <c r="B458" i="16"/>
  <c r="I457" i="17" s="1"/>
  <c r="B459" i="16"/>
  <c r="I458" i="17" s="1"/>
  <c r="B460" i="16"/>
  <c r="I459" i="17" s="1"/>
  <c r="B461" i="16"/>
  <c r="I460" i="17" s="1"/>
  <c r="B462" i="16"/>
  <c r="I461" i="17" s="1"/>
  <c r="B463" i="16"/>
  <c r="I462" i="17" s="1"/>
  <c r="B464" i="16"/>
  <c r="I463" i="17" s="1"/>
  <c r="B465" i="16"/>
  <c r="I464" i="17" s="1"/>
  <c r="B466" i="16"/>
  <c r="I465" i="17" s="1"/>
  <c r="B467" i="16"/>
  <c r="I466" i="17" s="1"/>
  <c r="B468" i="16"/>
  <c r="I467" i="17" s="1"/>
  <c r="B469" i="16"/>
  <c r="I468" i="17" s="1"/>
  <c r="B470" i="16"/>
  <c r="I469" i="17" s="1"/>
  <c r="B471" i="16"/>
  <c r="I470" i="17" s="1"/>
  <c r="B472" i="16"/>
  <c r="I471" i="17" s="1"/>
  <c r="B473" i="16"/>
  <c r="I472" i="17" s="1"/>
  <c r="B474" i="16"/>
  <c r="I473" i="17" s="1"/>
  <c r="B475" i="16"/>
  <c r="I474" i="17" s="1"/>
  <c r="B476" i="16"/>
  <c r="I475" i="17" s="1"/>
  <c r="B477" i="16"/>
  <c r="I476" i="17" s="1"/>
  <c r="B478" i="16"/>
  <c r="I477" i="17" s="1"/>
  <c r="B479" i="16"/>
  <c r="I478" i="17" s="1"/>
  <c r="B480" i="16"/>
  <c r="I479" i="17" s="1"/>
  <c r="B481" i="16"/>
  <c r="I480" i="17" s="1"/>
  <c r="B482" i="16"/>
  <c r="I481" i="17" s="1"/>
  <c r="B483" i="16"/>
  <c r="I482" i="17" s="1"/>
  <c r="B484" i="16"/>
  <c r="I483" i="17" s="1"/>
  <c r="B485" i="16"/>
  <c r="I484" i="17" s="1"/>
  <c r="B486" i="16"/>
  <c r="I485" i="17" s="1"/>
  <c r="B487" i="16"/>
  <c r="I486" i="17" s="1"/>
  <c r="B488" i="16"/>
  <c r="I487" i="17" s="1"/>
  <c r="B489" i="16"/>
  <c r="I488" i="17" s="1"/>
  <c r="B490" i="16"/>
  <c r="I489" i="17" s="1"/>
  <c r="B491" i="16"/>
  <c r="I490" i="17" s="1"/>
  <c r="B492" i="16"/>
  <c r="I491" i="17" s="1"/>
  <c r="B493" i="16"/>
  <c r="I492" i="17" s="1"/>
  <c r="B494" i="16"/>
  <c r="I493" i="17" s="1"/>
  <c r="B495" i="16"/>
  <c r="I494" i="17" s="1"/>
  <c r="B496" i="16"/>
  <c r="I495" i="17" s="1"/>
  <c r="B497" i="16"/>
  <c r="I496" i="17" s="1"/>
  <c r="B498" i="16"/>
  <c r="I497" i="17" s="1"/>
  <c r="B499" i="16"/>
  <c r="I498" i="17" s="1"/>
  <c r="B500" i="16"/>
  <c r="I499" i="17" s="1"/>
  <c r="B501" i="16"/>
  <c r="I500" i="17" s="1"/>
  <c r="B502" i="16"/>
  <c r="I501" i="17" s="1"/>
  <c r="B503" i="16"/>
  <c r="I502" i="17" s="1"/>
  <c r="B504" i="16"/>
  <c r="I503" i="17" s="1"/>
  <c r="B505" i="16"/>
  <c r="I504" i="17" s="1"/>
  <c r="B506" i="16"/>
  <c r="I505" i="17" s="1"/>
  <c r="B507" i="16"/>
  <c r="I506" i="17" s="1"/>
  <c r="B508" i="16"/>
  <c r="I507" i="17" s="1"/>
  <c r="B509" i="16"/>
  <c r="I508" i="17" s="1"/>
  <c r="B510" i="16"/>
  <c r="I509" i="17" s="1"/>
  <c r="B511" i="16"/>
  <c r="I510" i="17" s="1"/>
  <c r="B512" i="16"/>
  <c r="I511" i="17" s="1"/>
  <c r="B513" i="16"/>
  <c r="I512" i="17" s="1"/>
  <c r="B514" i="16"/>
  <c r="I513" i="17" s="1"/>
  <c r="B515" i="16"/>
  <c r="I514" i="17" s="1"/>
  <c r="B516" i="16"/>
  <c r="I515" i="17" s="1"/>
  <c r="B517" i="16"/>
  <c r="I516" i="17" s="1"/>
  <c r="B518" i="16"/>
  <c r="I517" i="17" s="1"/>
  <c r="B519" i="16"/>
  <c r="I518" i="17" s="1"/>
  <c r="B520" i="16"/>
  <c r="I519" i="17" s="1"/>
  <c r="B521" i="16"/>
  <c r="I520" i="17" s="1"/>
  <c r="B522" i="16"/>
  <c r="I521" i="17" s="1"/>
  <c r="B523" i="16"/>
  <c r="I522" i="17" s="1"/>
  <c r="B524" i="16"/>
  <c r="I523" i="17" s="1"/>
  <c r="B525" i="16"/>
  <c r="I524" i="17" s="1"/>
  <c r="B526" i="16"/>
  <c r="I525" i="17" s="1"/>
  <c r="B527" i="16"/>
  <c r="I526" i="17" s="1"/>
  <c r="B528" i="16"/>
  <c r="I527" i="17" s="1"/>
  <c r="B529" i="16"/>
  <c r="I528" i="17" s="1"/>
  <c r="B530" i="16"/>
  <c r="I529" i="17" s="1"/>
  <c r="B531" i="16"/>
  <c r="I530" i="17" s="1"/>
  <c r="B532" i="16"/>
  <c r="I531" i="17" s="1"/>
  <c r="B533" i="16"/>
  <c r="I532" i="17" s="1"/>
  <c r="B534" i="16"/>
  <c r="I533" i="17" s="1"/>
  <c r="B535" i="16"/>
  <c r="I534" i="17" s="1"/>
  <c r="B536" i="16"/>
  <c r="I535" i="17" s="1"/>
  <c r="B537" i="16"/>
  <c r="I536" i="17" s="1"/>
  <c r="B538" i="16"/>
  <c r="I537" i="17" s="1"/>
  <c r="B539" i="16"/>
  <c r="I538" i="17" s="1"/>
  <c r="B540" i="16"/>
  <c r="I539" i="17" s="1"/>
  <c r="B541" i="16"/>
  <c r="I540" i="17" s="1"/>
  <c r="B542" i="16"/>
  <c r="I541" i="17" s="1"/>
  <c r="B543" i="16"/>
  <c r="I542" i="17" s="1"/>
  <c r="B544" i="16"/>
  <c r="I543" i="17" s="1"/>
  <c r="B545" i="16"/>
  <c r="I544" i="17" s="1"/>
  <c r="B546" i="16"/>
  <c r="I545" i="17" s="1"/>
  <c r="B547" i="16"/>
  <c r="I546" i="17" s="1"/>
  <c r="B548" i="16"/>
  <c r="I547" i="17" s="1"/>
  <c r="B549" i="16"/>
  <c r="I548" i="17" s="1"/>
  <c r="B550" i="16"/>
  <c r="I549" i="17" s="1"/>
  <c r="B551" i="16"/>
  <c r="I550" i="17" s="1"/>
  <c r="B552" i="16"/>
  <c r="I551" i="17" s="1"/>
  <c r="B553" i="16"/>
  <c r="I552" i="17" s="1"/>
  <c r="B554" i="16"/>
  <c r="I553" i="17" s="1"/>
  <c r="B555" i="16"/>
  <c r="I554" i="17" s="1"/>
  <c r="B556" i="16"/>
  <c r="I555" i="17" s="1"/>
  <c r="B557" i="16"/>
  <c r="I556" i="17" s="1"/>
  <c r="B558" i="16"/>
  <c r="I557" i="17" s="1"/>
  <c r="B559" i="16"/>
  <c r="I558" i="17" s="1"/>
  <c r="B560" i="16"/>
  <c r="I559" i="17" s="1"/>
  <c r="B561" i="16"/>
  <c r="I560" i="17" s="1"/>
  <c r="B562" i="16"/>
  <c r="I561" i="17" s="1"/>
  <c r="B563" i="16"/>
  <c r="I562" i="17" s="1"/>
  <c r="B564" i="16"/>
  <c r="I563" i="17" s="1"/>
  <c r="B565" i="16"/>
  <c r="I564" i="17" s="1"/>
  <c r="B566" i="16"/>
  <c r="I565" i="17" s="1"/>
  <c r="B567" i="16"/>
  <c r="I566" i="17" s="1"/>
  <c r="B568" i="16"/>
  <c r="I567" i="17" s="1"/>
  <c r="B569" i="16"/>
  <c r="I568" i="17" s="1"/>
  <c r="B570" i="16"/>
  <c r="I569" i="17" s="1"/>
  <c r="B571" i="16"/>
  <c r="I570" i="17" s="1"/>
  <c r="B572" i="16"/>
  <c r="I571" i="17" s="1"/>
  <c r="B573" i="16"/>
  <c r="I572" i="17" s="1"/>
  <c r="B574" i="16"/>
  <c r="I573" i="17" s="1"/>
  <c r="B575" i="16"/>
  <c r="I574" i="17" s="1"/>
  <c r="B576" i="16"/>
  <c r="I575" i="17" s="1"/>
  <c r="B577" i="16"/>
  <c r="I576" i="17" s="1"/>
  <c r="B578" i="16"/>
  <c r="I577" i="17" s="1"/>
  <c r="B579" i="16"/>
  <c r="I578" i="17" s="1"/>
  <c r="B580" i="16"/>
  <c r="I579" i="17" s="1"/>
  <c r="B581" i="16"/>
  <c r="I580" i="17" s="1"/>
  <c r="B582" i="16"/>
  <c r="I581" i="17" s="1"/>
  <c r="B583" i="16"/>
  <c r="I582" i="17" s="1"/>
  <c r="B584" i="16"/>
  <c r="I583" i="17" s="1"/>
  <c r="B585" i="16"/>
  <c r="I584" i="17" s="1"/>
  <c r="B586" i="16"/>
  <c r="I585" i="17" s="1"/>
  <c r="B587" i="16"/>
  <c r="I586" i="17" s="1"/>
  <c r="B588" i="16"/>
  <c r="I587" i="17" s="1"/>
  <c r="B589" i="16"/>
  <c r="I588" i="17" s="1"/>
  <c r="B590" i="16"/>
  <c r="I589" i="17" s="1"/>
  <c r="B591" i="16"/>
  <c r="I590" i="17" s="1"/>
  <c r="B592" i="16"/>
  <c r="I591" i="17" s="1"/>
  <c r="B593" i="16"/>
  <c r="I592" i="17" s="1"/>
  <c r="B594" i="16"/>
  <c r="I593" i="17" s="1"/>
  <c r="B595" i="16"/>
  <c r="I594" i="17" s="1"/>
  <c r="B596" i="16"/>
  <c r="I595" i="17" s="1"/>
  <c r="B597" i="16"/>
  <c r="I596" i="17" s="1"/>
  <c r="B598" i="16"/>
  <c r="I597" i="17" s="1"/>
  <c r="B599" i="16"/>
  <c r="I598" i="17" s="1"/>
  <c r="B600" i="16"/>
  <c r="I599" i="17" s="1"/>
  <c r="B601" i="16"/>
  <c r="I600" i="17" s="1"/>
  <c r="B602" i="16"/>
  <c r="I601" i="17" s="1"/>
  <c r="B603" i="16"/>
  <c r="I602" i="17" s="1"/>
  <c r="B604" i="16"/>
  <c r="I603" i="17" s="1"/>
  <c r="B605" i="16"/>
  <c r="I604" i="17" s="1"/>
  <c r="B606" i="16"/>
  <c r="I605" i="17" s="1"/>
  <c r="B607" i="16"/>
  <c r="I606" i="17" s="1"/>
  <c r="B608" i="16"/>
  <c r="I607" i="17" s="1"/>
  <c r="B609" i="16"/>
  <c r="I608" i="17" s="1"/>
  <c r="B610" i="16"/>
  <c r="I609" i="17" s="1"/>
  <c r="B611" i="16"/>
  <c r="I610" i="17" s="1"/>
  <c r="B612" i="16"/>
  <c r="I611" i="17" s="1"/>
  <c r="B613" i="16"/>
  <c r="I612" i="17" s="1"/>
  <c r="B614" i="16"/>
  <c r="I613" i="17" s="1"/>
  <c r="B615" i="16"/>
  <c r="I614" i="17" s="1"/>
  <c r="B616" i="16"/>
  <c r="I615" i="17" s="1"/>
  <c r="B617" i="16"/>
  <c r="I616" i="17" s="1"/>
  <c r="B618" i="16"/>
  <c r="I617" i="17" s="1"/>
  <c r="B619" i="16"/>
  <c r="I618" i="17" s="1"/>
  <c r="B620" i="16"/>
  <c r="I619" i="17" s="1"/>
  <c r="B621" i="16"/>
  <c r="I620" i="17" s="1"/>
  <c r="B622" i="16"/>
  <c r="I621" i="17" s="1"/>
  <c r="B623" i="16"/>
  <c r="I622" i="17" s="1"/>
  <c r="B624" i="16"/>
  <c r="I623" i="17" s="1"/>
  <c r="B625" i="16"/>
  <c r="I624" i="17" s="1"/>
  <c r="B626" i="16"/>
  <c r="I625" i="17" s="1"/>
  <c r="B627" i="16"/>
  <c r="I626" i="17" s="1"/>
  <c r="B628" i="16"/>
  <c r="I627" i="17" s="1"/>
  <c r="B629" i="16"/>
  <c r="I628" i="17" s="1"/>
  <c r="B630" i="16"/>
  <c r="I629" i="17" s="1"/>
  <c r="B631" i="16"/>
  <c r="I630" i="17" s="1"/>
  <c r="B632" i="16"/>
  <c r="I631" i="17" s="1"/>
  <c r="B633" i="16"/>
  <c r="I632" i="17" s="1"/>
  <c r="B634" i="16"/>
  <c r="I633" i="17" s="1"/>
  <c r="B635" i="16"/>
  <c r="I634" i="17" s="1"/>
  <c r="B636" i="16"/>
  <c r="I635" i="17" s="1"/>
  <c r="B637" i="16"/>
  <c r="I636" i="17" s="1"/>
  <c r="B638" i="16"/>
  <c r="I637" i="17" s="1"/>
  <c r="B639" i="16"/>
  <c r="I638" i="17" s="1"/>
  <c r="B640" i="16"/>
  <c r="I639" i="17" s="1"/>
  <c r="B641" i="16"/>
  <c r="I640" i="17" s="1"/>
  <c r="B642" i="16"/>
  <c r="I641" i="17" s="1"/>
  <c r="B643" i="16"/>
  <c r="I642" i="17" s="1"/>
  <c r="B644" i="16"/>
  <c r="I643" i="17" s="1"/>
  <c r="B645" i="16"/>
  <c r="I644" i="17" s="1"/>
  <c r="B646" i="16"/>
  <c r="I645" i="17" s="1"/>
  <c r="B647" i="16"/>
  <c r="I646" i="17" s="1"/>
  <c r="B648" i="16"/>
  <c r="I647" i="17" s="1"/>
  <c r="B649" i="16"/>
  <c r="I648" i="17" s="1"/>
  <c r="B650" i="16"/>
  <c r="I649" i="17" s="1"/>
  <c r="B651" i="16"/>
  <c r="I650" i="17" s="1"/>
  <c r="B652" i="16"/>
  <c r="I651" i="17" s="1"/>
  <c r="B653" i="16"/>
  <c r="I652" i="17" s="1"/>
  <c r="B654" i="16"/>
  <c r="I653" i="17" s="1"/>
  <c r="B655" i="16"/>
  <c r="I654" i="17" s="1"/>
  <c r="B656" i="16"/>
  <c r="I655" i="17" s="1"/>
  <c r="B657" i="16"/>
  <c r="I656" i="17" s="1"/>
  <c r="B658" i="16"/>
  <c r="I657" i="17" s="1"/>
  <c r="B659" i="16"/>
  <c r="I658" i="17" s="1"/>
  <c r="B660" i="16"/>
  <c r="I659" i="17" s="1"/>
  <c r="B661" i="16"/>
  <c r="I660" i="17" s="1"/>
  <c r="B662" i="16"/>
  <c r="I661" i="17" s="1"/>
  <c r="B663" i="16"/>
  <c r="I662" i="17" s="1"/>
  <c r="B664" i="16"/>
  <c r="I663" i="17" s="1"/>
  <c r="B665" i="16"/>
  <c r="I664" i="17" s="1"/>
  <c r="B666" i="16"/>
  <c r="I665" i="17" s="1"/>
  <c r="B667" i="16"/>
  <c r="I666" i="17" s="1"/>
  <c r="B668" i="16"/>
  <c r="I667" i="17" s="1"/>
  <c r="B669" i="16"/>
  <c r="I668" i="17" s="1"/>
  <c r="B670" i="16"/>
  <c r="I669" i="17" s="1"/>
  <c r="B671" i="16"/>
  <c r="I670" i="17" s="1"/>
  <c r="B672" i="16"/>
  <c r="I671" i="17" s="1"/>
  <c r="B673" i="16"/>
  <c r="I672" i="17" s="1"/>
  <c r="B674" i="16"/>
  <c r="I673" i="17" s="1"/>
  <c r="B675" i="16"/>
  <c r="I674" i="17" s="1"/>
  <c r="B676" i="16"/>
  <c r="I675" i="17" s="1"/>
  <c r="B677" i="16"/>
  <c r="I676" i="17" s="1"/>
  <c r="B678" i="16"/>
  <c r="I677" i="17" s="1"/>
  <c r="B679" i="16"/>
  <c r="I678" i="17" s="1"/>
  <c r="B680" i="16"/>
  <c r="I679" i="17" s="1"/>
  <c r="B681" i="16"/>
  <c r="I680" i="17" s="1"/>
  <c r="B682" i="16"/>
  <c r="I681" i="17" s="1"/>
  <c r="B683" i="16"/>
  <c r="I682" i="17" s="1"/>
  <c r="B684" i="16"/>
  <c r="I683" i="17" s="1"/>
  <c r="B685" i="16"/>
  <c r="I684" i="17" s="1"/>
  <c r="B686" i="16"/>
  <c r="I685" i="17" s="1"/>
  <c r="B687" i="16"/>
  <c r="I686" i="17" s="1"/>
  <c r="B688" i="16"/>
  <c r="I687" i="17" s="1"/>
  <c r="B689" i="16"/>
  <c r="I688" i="17" s="1"/>
  <c r="B690" i="16"/>
  <c r="I689" i="17" s="1"/>
  <c r="B691" i="16"/>
  <c r="I690" i="17" s="1"/>
  <c r="B692" i="16"/>
  <c r="I691" i="17" s="1"/>
  <c r="B693" i="16"/>
  <c r="I692" i="17" s="1"/>
  <c r="B694" i="16"/>
  <c r="I693" i="17" s="1"/>
  <c r="B695" i="16"/>
  <c r="I694" i="17" s="1"/>
  <c r="B696" i="16"/>
  <c r="I695" i="17" s="1"/>
  <c r="B697" i="16"/>
  <c r="I696" i="17" s="1"/>
  <c r="B698" i="16"/>
  <c r="I697" i="17" s="1"/>
  <c r="B699" i="16"/>
  <c r="I698" i="17" s="1"/>
  <c r="B700" i="16"/>
  <c r="I699" i="17" s="1"/>
  <c r="B701" i="16"/>
  <c r="I700" i="17" s="1"/>
  <c r="B702" i="16"/>
  <c r="I701" i="17" s="1"/>
  <c r="B703" i="16"/>
  <c r="I702" i="17" s="1"/>
  <c r="B704" i="16"/>
  <c r="I703" i="17" s="1"/>
  <c r="B705" i="16"/>
  <c r="I704" i="17" s="1"/>
  <c r="B706" i="16"/>
  <c r="I705" i="17" s="1"/>
  <c r="B707" i="16"/>
  <c r="I706" i="17" s="1"/>
  <c r="B708" i="16"/>
  <c r="I707" i="17" s="1"/>
  <c r="B709" i="16"/>
  <c r="I708" i="17" s="1"/>
  <c r="B710" i="16"/>
  <c r="I709" i="17" s="1"/>
  <c r="B711" i="16"/>
  <c r="I710" i="17" s="1"/>
  <c r="B712" i="16"/>
  <c r="I711" i="17" s="1"/>
  <c r="B713" i="16"/>
  <c r="I712" i="17" s="1"/>
  <c r="B714" i="16"/>
  <c r="I713" i="17" s="1"/>
  <c r="B715" i="16"/>
  <c r="I714" i="17" s="1"/>
  <c r="B716" i="16"/>
  <c r="I715" i="17" s="1"/>
  <c r="B717" i="16"/>
  <c r="I716" i="17" s="1"/>
  <c r="B718" i="16"/>
  <c r="I717" i="17" s="1"/>
  <c r="B719" i="16"/>
  <c r="I718" i="17" s="1"/>
  <c r="B720" i="16"/>
  <c r="I719" i="17" s="1"/>
  <c r="B721" i="16"/>
  <c r="I720" i="17" s="1"/>
  <c r="B722" i="16"/>
  <c r="I721" i="17" s="1"/>
  <c r="B723" i="16"/>
  <c r="I722" i="17" s="1"/>
  <c r="B724" i="16"/>
  <c r="I723" i="17" s="1"/>
  <c r="B725" i="16"/>
  <c r="I724" i="17" s="1"/>
  <c r="B726" i="16"/>
  <c r="I725" i="17" s="1"/>
  <c r="B727" i="16"/>
  <c r="I726" i="17" s="1"/>
  <c r="B728" i="16"/>
  <c r="I727" i="17" s="1"/>
  <c r="B729" i="16"/>
  <c r="I728" i="17" s="1"/>
  <c r="B730" i="16"/>
  <c r="I729" i="17" s="1"/>
  <c r="B731" i="16"/>
  <c r="I730" i="17" s="1"/>
  <c r="B732" i="16"/>
  <c r="I731" i="17" s="1"/>
  <c r="B733" i="16"/>
  <c r="I732" i="17" s="1"/>
  <c r="B734" i="16"/>
  <c r="I733" i="17" s="1"/>
  <c r="B735" i="16"/>
  <c r="I734" i="17" s="1"/>
  <c r="B736" i="16"/>
  <c r="I735" i="17" s="1"/>
  <c r="B737" i="16"/>
  <c r="I736" i="17" s="1"/>
  <c r="B738" i="16"/>
  <c r="I737" i="17" s="1"/>
  <c r="B739" i="16"/>
  <c r="I738" i="17" s="1"/>
  <c r="B740" i="16"/>
  <c r="I739" i="17" s="1"/>
  <c r="B741" i="16"/>
  <c r="I740" i="17" s="1"/>
  <c r="B742" i="16"/>
  <c r="I741" i="17" s="1"/>
  <c r="B743" i="16"/>
  <c r="I742" i="17" s="1"/>
  <c r="B744" i="16"/>
  <c r="I743" i="17" s="1"/>
  <c r="B745" i="16"/>
  <c r="I744" i="17" s="1"/>
  <c r="B746" i="16"/>
  <c r="I745" i="17" s="1"/>
  <c r="B747" i="16"/>
  <c r="I746" i="17" s="1"/>
  <c r="B748" i="16"/>
  <c r="I747" i="17" s="1"/>
  <c r="B749" i="16"/>
  <c r="I748" i="17" s="1"/>
  <c r="B750" i="16"/>
  <c r="I749" i="17" s="1"/>
  <c r="B751" i="16"/>
  <c r="I750" i="17" s="1"/>
  <c r="B752" i="16"/>
  <c r="I751" i="17" s="1"/>
  <c r="B753" i="16"/>
  <c r="I752" i="17" s="1"/>
  <c r="B754" i="16"/>
  <c r="I753" i="17" s="1"/>
  <c r="B755" i="16"/>
  <c r="I754" i="17" s="1"/>
  <c r="B756" i="16"/>
  <c r="I755" i="17" s="1"/>
  <c r="B757" i="16"/>
  <c r="I756" i="17" s="1"/>
  <c r="B758" i="16"/>
  <c r="I757" i="17" s="1"/>
  <c r="B759" i="16"/>
  <c r="I758" i="17" s="1"/>
  <c r="B760" i="16"/>
  <c r="I759" i="17" s="1"/>
  <c r="B761" i="16"/>
  <c r="I760" i="17" s="1"/>
  <c r="B762" i="16"/>
  <c r="I761" i="17" s="1"/>
  <c r="B763" i="16"/>
  <c r="I762" i="17" s="1"/>
  <c r="B764" i="16"/>
  <c r="I763" i="17" s="1"/>
  <c r="B765" i="16"/>
  <c r="I764" i="17" s="1"/>
  <c r="B766" i="16"/>
  <c r="I765" i="17" s="1"/>
  <c r="B767" i="16"/>
  <c r="I766" i="17" s="1"/>
  <c r="B768" i="16"/>
  <c r="I767" i="17" s="1"/>
  <c r="B769" i="16"/>
  <c r="I768" i="17" s="1"/>
  <c r="B770" i="16"/>
  <c r="I769" i="17" s="1"/>
  <c r="B771" i="16"/>
  <c r="I770" i="17" s="1"/>
  <c r="B772" i="16"/>
  <c r="I771" i="17" s="1"/>
  <c r="B773" i="16"/>
  <c r="I772" i="17" s="1"/>
  <c r="B774" i="16"/>
  <c r="I773" i="17" s="1"/>
  <c r="B775" i="16"/>
  <c r="I774" i="17" s="1"/>
  <c r="B776" i="16"/>
  <c r="I775" i="17" s="1"/>
  <c r="B777" i="16"/>
  <c r="I776" i="17" s="1"/>
  <c r="B778" i="16"/>
  <c r="I777" i="17" s="1"/>
  <c r="B779" i="16"/>
  <c r="I778" i="17" s="1"/>
  <c r="B780" i="16"/>
  <c r="I779" i="17" s="1"/>
  <c r="B781" i="16"/>
  <c r="I780" i="17" s="1"/>
  <c r="B782" i="16"/>
  <c r="I781" i="17" s="1"/>
  <c r="B783" i="16"/>
  <c r="I782" i="17" s="1"/>
  <c r="B784" i="16"/>
  <c r="I783" i="17" s="1"/>
  <c r="B785" i="16"/>
  <c r="I784" i="17" s="1"/>
  <c r="B786" i="16"/>
  <c r="I785" i="17" s="1"/>
  <c r="B787" i="16"/>
  <c r="I786" i="17" s="1"/>
  <c r="B788" i="16"/>
  <c r="I787" i="17" s="1"/>
  <c r="B789" i="16"/>
  <c r="I788" i="17" s="1"/>
  <c r="B790" i="16"/>
  <c r="I789" i="17" s="1"/>
  <c r="B791" i="16"/>
  <c r="I790" i="17" s="1"/>
  <c r="B792" i="16"/>
  <c r="I791" i="17" s="1"/>
  <c r="B793" i="16"/>
  <c r="I792" i="17" s="1"/>
  <c r="B794" i="16"/>
  <c r="I793" i="17" s="1"/>
  <c r="B795" i="16"/>
  <c r="I794" i="17" s="1"/>
  <c r="B796" i="16"/>
  <c r="I795" i="17" s="1"/>
  <c r="B797" i="16"/>
  <c r="I796" i="17" s="1"/>
  <c r="B798" i="16"/>
  <c r="I797" i="17" s="1"/>
  <c r="B799" i="16"/>
  <c r="I798" i="17" s="1"/>
  <c r="B800" i="16"/>
  <c r="I799" i="17" s="1"/>
  <c r="B801" i="16"/>
  <c r="I800" i="17" s="1"/>
  <c r="B802" i="16"/>
  <c r="I801" i="17" s="1"/>
  <c r="B803" i="16"/>
  <c r="I802" i="17" s="1"/>
  <c r="B804" i="16"/>
  <c r="I803" i="17" s="1"/>
  <c r="B805" i="16"/>
  <c r="I804" i="17" s="1"/>
  <c r="B806" i="16"/>
  <c r="I805" i="17" s="1"/>
  <c r="B807" i="16"/>
  <c r="I806" i="17" s="1"/>
  <c r="B808" i="16"/>
  <c r="I807" i="17" s="1"/>
  <c r="B809" i="16"/>
  <c r="I808" i="17" s="1"/>
  <c r="B810" i="16"/>
  <c r="I809" i="17" s="1"/>
  <c r="B811" i="16"/>
  <c r="I810" i="17" s="1"/>
  <c r="B812" i="16"/>
  <c r="I811" i="17" s="1"/>
  <c r="B813" i="16"/>
  <c r="I812" i="17" s="1"/>
  <c r="B814" i="16"/>
  <c r="I813" i="17" s="1"/>
  <c r="B815" i="16"/>
  <c r="I814" i="17" s="1"/>
  <c r="B816" i="16"/>
  <c r="I815" i="17" s="1"/>
  <c r="B817" i="16"/>
  <c r="I816" i="17" s="1"/>
  <c r="B818" i="16"/>
  <c r="I817" i="17" s="1"/>
  <c r="B819" i="16"/>
  <c r="I818" i="17" s="1"/>
  <c r="B820" i="16"/>
  <c r="I819" i="17" s="1"/>
  <c r="B821" i="16"/>
  <c r="I820" i="17" s="1"/>
  <c r="B822" i="16"/>
  <c r="I821" i="17" s="1"/>
  <c r="B823" i="16"/>
  <c r="I822" i="17" s="1"/>
  <c r="B824" i="16"/>
  <c r="I823" i="17" s="1"/>
  <c r="B825" i="16"/>
  <c r="I824" i="17" s="1"/>
  <c r="B826" i="16"/>
  <c r="I825" i="17" s="1"/>
  <c r="B827" i="16"/>
  <c r="I826" i="17" s="1"/>
  <c r="F3" i="16"/>
  <c r="C4" i="16"/>
  <c r="R3" i="17" s="1"/>
  <c r="C5" i="16"/>
  <c r="G5" i="16" s="1"/>
  <c r="C6" i="16"/>
  <c r="R5" i="17" s="1"/>
  <c r="C7" i="16"/>
  <c r="R6" i="17" s="1"/>
  <c r="C8" i="16"/>
  <c r="R7" i="17" s="1"/>
  <c r="C9" i="16"/>
  <c r="R8" i="17" s="1"/>
  <c r="C10" i="16"/>
  <c r="R9" i="17" s="1"/>
  <c r="C11" i="16"/>
  <c r="R10" i="17" s="1"/>
  <c r="C12" i="16"/>
  <c r="R11" i="17" s="1"/>
  <c r="C13" i="16"/>
  <c r="R12" i="17" s="1"/>
  <c r="C14" i="16"/>
  <c r="R13" i="17" s="1"/>
  <c r="C15" i="16"/>
  <c r="R14" i="17" s="1"/>
  <c r="C16" i="16"/>
  <c r="R15" i="17" s="1"/>
  <c r="C17" i="16"/>
  <c r="R16" i="17" s="1"/>
  <c r="C18" i="16"/>
  <c r="R17" i="17" s="1"/>
  <c r="C19" i="16"/>
  <c r="R18" i="17" s="1"/>
  <c r="C20" i="16"/>
  <c r="R19" i="17" s="1"/>
  <c r="C21" i="16"/>
  <c r="R20" i="17" s="1"/>
  <c r="C22" i="16"/>
  <c r="R21" i="17" s="1"/>
  <c r="C23" i="16"/>
  <c r="R22" i="17" s="1"/>
  <c r="C24" i="16"/>
  <c r="R23" i="17" s="1"/>
  <c r="C25" i="16"/>
  <c r="R24" i="17" s="1"/>
  <c r="C26" i="16"/>
  <c r="R25" i="17" s="1"/>
  <c r="C27" i="16"/>
  <c r="R26" i="17" s="1"/>
  <c r="C28" i="16"/>
  <c r="R27" i="17" s="1"/>
  <c r="C29" i="16"/>
  <c r="R28" i="17" s="1"/>
  <c r="C30" i="16"/>
  <c r="R29" i="17" s="1"/>
  <c r="C31" i="16"/>
  <c r="R30" i="17" s="1"/>
  <c r="C32" i="16"/>
  <c r="R31" i="17" s="1"/>
  <c r="C33" i="16"/>
  <c r="R32" i="17" s="1"/>
  <c r="C34" i="16"/>
  <c r="R33" i="17" s="1"/>
  <c r="C35" i="16"/>
  <c r="R34" i="17" s="1"/>
  <c r="C36" i="16"/>
  <c r="R35" i="17" s="1"/>
  <c r="C37" i="16"/>
  <c r="R36" i="17" s="1"/>
  <c r="C38" i="16"/>
  <c r="R37" i="17" s="1"/>
  <c r="C39" i="16"/>
  <c r="R38" i="17" s="1"/>
  <c r="C40" i="16"/>
  <c r="R39" i="17" s="1"/>
  <c r="C41" i="16"/>
  <c r="R40" i="17" s="1"/>
  <c r="C42" i="16"/>
  <c r="R41" i="17" s="1"/>
  <c r="C43" i="16"/>
  <c r="R42" i="17" s="1"/>
  <c r="C44" i="16"/>
  <c r="R43" i="17" s="1"/>
  <c r="C45" i="16"/>
  <c r="R44" i="17" s="1"/>
  <c r="C46" i="16"/>
  <c r="R45" i="17" s="1"/>
  <c r="C47" i="16"/>
  <c r="R46" i="17" s="1"/>
  <c r="C48" i="16"/>
  <c r="R47" i="17" s="1"/>
  <c r="C49" i="16"/>
  <c r="R48" i="17" s="1"/>
  <c r="C50" i="16"/>
  <c r="R49" i="17" s="1"/>
  <c r="C51" i="16"/>
  <c r="R50" i="17" s="1"/>
  <c r="C52" i="16"/>
  <c r="R51" i="17" s="1"/>
  <c r="C53" i="16"/>
  <c r="R52" i="17" s="1"/>
  <c r="C54" i="16"/>
  <c r="R53" i="17" s="1"/>
  <c r="C55" i="16"/>
  <c r="R54" i="17" s="1"/>
  <c r="C56" i="16"/>
  <c r="R55" i="17" s="1"/>
  <c r="C57" i="16"/>
  <c r="R56" i="17" s="1"/>
  <c r="C58" i="16"/>
  <c r="R57" i="17" s="1"/>
  <c r="C59" i="16"/>
  <c r="R58" i="17" s="1"/>
  <c r="C60" i="16"/>
  <c r="R59" i="17" s="1"/>
  <c r="C61" i="16"/>
  <c r="R60" i="17" s="1"/>
  <c r="C62" i="16"/>
  <c r="R61" i="17" s="1"/>
  <c r="C63" i="16"/>
  <c r="R62" i="17" s="1"/>
  <c r="C64" i="16"/>
  <c r="R63" i="17" s="1"/>
  <c r="C65" i="16"/>
  <c r="R64" i="17" s="1"/>
  <c r="C66" i="16"/>
  <c r="R65" i="17" s="1"/>
  <c r="C67" i="16"/>
  <c r="R66" i="17" s="1"/>
  <c r="C68" i="16"/>
  <c r="R67" i="17" s="1"/>
  <c r="C69" i="16"/>
  <c r="R68" i="17" s="1"/>
  <c r="C70" i="16"/>
  <c r="R69" i="17" s="1"/>
  <c r="C71" i="16"/>
  <c r="R70" i="17" s="1"/>
  <c r="C72" i="16"/>
  <c r="R71" i="17" s="1"/>
  <c r="C73" i="16"/>
  <c r="R72" i="17" s="1"/>
  <c r="C74" i="16"/>
  <c r="R73" i="17" s="1"/>
  <c r="C75" i="16"/>
  <c r="R74" i="17" s="1"/>
  <c r="C76" i="16"/>
  <c r="R75" i="17" s="1"/>
  <c r="C77" i="16"/>
  <c r="R76" i="17" s="1"/>
  <c r="C78" i="16"/>
  <c r="R77" i="17" s="1"/>
  <c r="C79" i="16"/>
  <c r="R78" i="17" s="1"/>
  <c r="C80" i="16"/>
  <c r="R79" i="17" s="1"/>
  <c r="C81" i="16"/>
  <c r="R80" i="17" s="1"/>
  <c r="C82" i="16"/>
  <c r="R81" i="17" s="1"/>
  <c r="C83" i="16"/>
  <c r="R82" i="17" s="1"/>
  <c r="C84" i="16"/>
  <c r="R83" i="17" s="1"/>
  <c r="C85" i="16"/>
  <c r="R84" i="17" s="1"/>
  <c r="C86" i="16"/>
  <c r="R85" i="17" s="1"/>
  <c r="C87" i="16"/>
  <c r="R86" i="17" s="1"/>
  <c r="C88" i="16"/>
  <c r="R87" i="17" s="1"/>
  <c r="C89" i="16"/>
  <c r="R88" i="17" s="1"/>
  <c r="C90" i="16"/>
  <c r="R89" i="17" s="1"/>
  <c r="C91" i="16"/>
  <c r="R90" i="17" s="1"/>
  <c r="C92" i="16"/>
  <c r="R91" i="17" s="1"/>
  <c r="C93" i="16"/>
  <c r="R92" i="17" s="1"/>
  <c r="C94" i="16"/>
  <c r="R93" i="17" s="1"/>
  <c r="C95" i="16"/>
  <c r="R94" i="17" s="1"/>
  <c r="C96" i="16"/>
  <c r="R95" i="17" s="1"/>
  <c r="C97" i="16"/>
  <c r="R96" i="17" s="1"/>
  <c r="C98" i="16"/>
  <c r="R97" i="17" s="1"/>
  <c r="C99" i="16"/>
  <c r="R98" i="17" s="1"/>
  <c r="C100" i="16"/>
  <c r="R99" i="17" s="1"/>
  <c r="C101" i="16"/>
  <c r="R100" i="17" s="1"/>
  <c r="C102" i="16"/>
  <c r="R101" i="17" s="1"/>
  <c r="C103" i="16"/>
  <c r="R102" i="17" s="1"/>
  <c r="C104" i="16"/>
  <c r="R103" i="17" s="1"/>
  <c r="C105" i="16"/>
  <c r="R104" i="17" s="1"/>
  <c r="C106" i="16"/>
  <c r="R105" i="17" s="1"/>
  <c r="C107" i="16"/>
  <c r="R106" i="17" s="1"/>
  <c r="C108" i="16"/>
  <c r="R107" i="17" s="1"/>
  <c r="C109" i="16"/>
  <c r="R108" i="17" s="1"/>
  <c r="C110" i="16"/>
  <c r="R109" i="17" s="1"/>
  <c r="C111" i="16"/>
  <c r="R110" i="17" s="1"/>
  <c r="C112" i="16"/>
  <c r="R111" i="17" s="1"/>
  <c r="C113" i="16"/>
  <c r="R112" i="17" s="1"/>
  <c r="C114" i="16"/>
  <c r="R113" i="17" s="1"/>
  <c r="C115" i="16"/>
  <c r="R114" i="17" s="1"/>
  <c r="C116" i="16"/>
  <c r="R115" i="17" s="1"/>
  <c r="C117" i="16"/>
  <c r="R116" i="17" s="1"/>
  <c r="C118" i="16"/>
  <c r="R117" i="17" s="1"/>
  <c r="C119" i="16"/>
  <c r="R118" i="17" s="1"/>
  <c r="C120" i="16"/>
  <c r="R119" i="17" s="1"/>
  <c r="C121" i="16"/>
  <c r="R120" i="17" s="1"/>
  <c r="C122" i="16"/>
  <c r="R121" i="17" s="1"/>
  <c r="C123" i="16"/>
  <c r="R122" i="17" s="1"/>
  <c r="C124" i="16"/>
  <c r="R123" i="17" s="1"/>
  <c r="C125" i="16"/>
  <c r="R124" i="17" s="1"/>
  <c r="C126" i="16"/>
  <c r="R125" i="17" s="1"/>
  <c r="C127" i="16"/>
  <c r="R126" i="17" s="1"/>
  <c r="C128" i="16"/>
  <c r="R127" i="17" s="1"/>
  <c r="C129" i="16"/>
  <c r="R128" i="17" s="1"/>
  <c r="C130" i="16"/>
  <c r="R129" i="17" s="1"/>
  <c r="C131" i="16"/>
  <c r="R130" i="17" s="1"/>
  <c r="C132" i="16"/>
  <c r="R131" i="17" s="1"/>
  <c r="C133" i="16"/>
  <c r="R132" i="17" s="1"/>
  <c r="C134" i="16"/>
  <c r="R133" i="17" s="1"/>
  <c r="C135" i="16"/>
  <c r="R134" i="17" s="1"/>
  <c r="C136" i="16"/>
  <c r="R135" i="17" s="1"/>
  <c r="C137" i="16"/>
  <c r="R136" i="17" s="1"/>
  <c r="C138" i="16"/>
  <c r="R137" i="17" s="1"/>
  <c r="C139" i="16"/>
  <c r="R138" i="17" s="1"/>
  <c r="C140" i="16"/>
  <c r="R139" i="17" s="1"/>
  <c r="C141" i="16"/>
  <c r="R140" i="17" s="1"/>
  <c r="C142" i="16"/>
  <c r="R141" i="17" s="1"/>
  <c r="C143" i="16"/>
  <c r="R142" i="17" s="1"/>
  <c r="C144" i="16"/>
  <c r="R143" i="17" s="1"/>
  <c r="C145" i="16"/>
  <c r="R144" i="17" s="1"/>
  <c r="C146" i="16"/>
  <c r="R145" i="17" s="1"/>
  <c r="C147" i="16"/>
  <c r="R146" i="17" s="1"/>
  <c r="C148" i="16"/>
  <c r="R147" i="17" s="1"/>
  <c r="C149" i="16"/>
  <c r="R148" i="17" s="1"/>
  <c r="C150" i="16"/>
  <c r="R149" i="17" s="1"/>
  <c r="C151" i="16"/>
  <c r="R150" i="17" s="1"/>
  <c r="C152" i="16"/>
  <c r="R151" i="17" s="1"/>
  <c r="C153" i="16"/>
  <c r="R152" i="17" s="1"/>
  <c r="C154" i="16"/>
  <c r="R153" i="17" s="1"/>
  <c r="C155" i="16"/>
  <c r="R154" i="17" s="1"/>
  <c r="C156" i="16"/>
  <c r="R155" i="17" s="1"/>
  <c r="C157" i="16"/>
  <c r="R156" i="17" s="1"/>
  <c r="C158" i="16"/>
  <c r="R157" i="17" s="1"/>
  <c r="C159" i="16"/>
  <c r="R158" i="17" s="1"/>
  <c r="C160" i="16"/>
  <c r="R159" i="17" s="1"/>
  <c r="C161" i="16"/>
  <c r="R160" i="17" s="1"/>
  <c r="C162" i="16"/>
  <c r="R161" i="17" s="1"/>
  <c r="C163" i="16"/>
  <c r="R162" i="17" s="1"/>
  <c r="C164" i="16"/>
  <c r="R163" i="17" s="1"/>
  <c r="C165" i="16"/>
  <c r="R164" i="17" s="1"/>
  <c r="C166" i="16"/>
  <c r="R165" i="17" s="1"/>
  <c r="C167" i="16"/>
  <c r="R166" i="17" s="1"/>
  <c r="C168" i="16"/>
  <c r="R167" i="17" s="1"/>
  <c r="C169" i="16"/>
  <c r="R168" i="17" s="1"/>
  <c r="C170" i="16"/>
  <c r="R169" i="17" s="1"/>
  <c r="C171" i="16"/>
  <c r="R170" i="17" s="1"/>
  <c r="C172" i="16"/>
  <c r="R171" i="17" s="1"/>
  <c r="C173" i="16"/>
  <c r="R172" i="17" s="1"/>
  <c r="C174" i="16"/>
  <c r="R173" i="17" s="1"/>
  <c r="C175" i="16"/>
  <c r="R174" i="17" s="1"/>
  <c r="C176" i="16"/>
  <c r="R175" i="17" s="1"/>
  <c r="C177" i="16"/>
  <c r="R176" i="17" s="1"/>
  <c r="C178" i="16"/>
  <c r="R177" i="17" s="1"/>
  <c r="C179" i="16"/>
  <c r="R178" i="17" s="1"/>
  <c r="C180" i="16"/>
  <c r="R179" i="17" s="1"/>
  <c r="C181" i="16"/>
  <c r="R180" i="17" s="1"/>
  <c r="C182" i="16"/>
  <c r="R181" i="17" s="1"/>
  <c r="C183" i="16"/>
  <c r="R182" i="17" s="1"/>
  <c r="C184" i="16"/>
  <c r="R183" i="17" s="1"/>
  <c r="C185" i="16"/>
  <c r="R184" i="17" s="1"/>
  <c r="C186" i="16"/>
  <c r="R185" i="17" s="1"/>
  <c r="C187" i="16"/>
  <c r="R186" i="17" s="1"/>
  <c r="C188" i="16"/>
  <c r="R187" i="17" s="1"/>
  <c r="C189" i="16"/>
  <c r="R188" i="17" s="1"/>
  <c r="C190" i="16"/>
  <c r="R189" i="17" s="1"/>
  <c r="C191" i="16"/>
  <c r="R190" i="17" s="1"/>
  <c r="C192" i="16"/>
  <c r="R191" i="17" s="1"/>
  <c r="C193" i="16"/>
  <c r="R192" i="17" s="1"/>
  <c r="C194" i="16"/>
  <c r="R193" i="17" s="1"/>
  <c r="C195" i="16"/>
  <c r="R194" i="17" s="1"/>
  <c r="C196" i="16"/>
  <c r="R195" i="17" s="1"/>
  <c r="C197" i="16"/>
  <c r="R196" i="17" s="1"/>
  <c r="C198" i="16"/>
  <c r="R197" i="17" s="1"/>
  <c r="C199" i="16"/>
  <c r="R198" i="17" s="1"/>
  <c r="C200" i="16"/>
  <c r="R199" i="17" s="1"/>
  <c r="C201" i="16"/>
  <c r="R200" i="17" s="1"/>
  <c r="C202" i="16"/>
  <c r="R201" i="17" s="1"/>
  <c r="C203" i="16"/>
  <c r="R202" i="17" s="1"/>
  <c r="C204" i="16"/>
  <c r="R203" i="17" s="1"/>
  <c r="C205" i="16"/>
  <c r="R204" i="17" s="1"/>
  <c r="C206" i="16"/>
  <c r="R205" i="17" s="1"/>
  <c r="C207" i="16"/>
  <c r="R206" i="17" s="1"/>
  <c r="C208" i="16"/>
  <c r="R207" i="17" s="1"/>
  <c r="C209" i="16"/>
  <c r="R208" i="17" s="1"/>
  <c r="C210" i="16"/>
  <c r="R209" i="17" s="1"/>
  <c r="C211" i="16"/>
  <c r="R210" i="17" s="1"/>
  <c r="C212" i="16"/>
  <c r="R211" i="17" s="1"/>
  <c r="C213" i="16"/>
  <c r="R212" i="17" s="1"/>
  <c r="C214" i="16"/>
  <c r="R213" i="17" s="1"/>
  <c r="C215" i="16"/>
  <c r="R214" i="17" s="1"/>
  <c r="C216" i="16"/>
  <c r="R215" i="17" s="1"/>
  <c r="C217" i="16"/>
  <c r="R216" i="17" s="1"/>
  <c r="C218" i="16"/>
  <c r="R217" i="17" s="1"/>
  <c r="C219" i="16"/>
  <c r="R218" i="17" s="1"/>
  <c r="C220" i="16"/>
  <c r="R219" i="17" s="1"/>
  <c r="C221" i="16"/>
  <c r="R220" i="17" s="1"/>
  <c r="C222" i="16"/>
  <c r="R221" i="17" s="1"/>
  <c r="C223" i="16"/>
  <c r="R222" i="17" s="1"/>
  <c r="C224" i="16"/>
  <c r="R223" i="17" s="1"/>
  <c r="C225" i="16"/>
  <c r="R224" i="17" s="1"/>
  <c r="C226" i="16"/>
  <c r="R225" i="17" s="1"/>
  <c r="C227" i="16"/>
  <c r="R226" i="17" s="1"/>
  <c r="C228" i="16"/>
  <c r="R227" i="17" s="1"/>
  <c r="C229" i="16"/>
  <c r="R228" i="17" s="1"/>
  <c r="C230" i="16"/>
  <c r="R229" i="17" s="1"/>
  <c r="C231" i="16"/>
  <c r="R230" i="17" s="1"/>
  <c r="C232" i="16"/>
  <c r="R231" i="17" s="1"/>
  <c r="C233" i="16"/>
  <c r="R232" i="17" s="1"/>
  <c r="C234" i="16"/>
  <c r="R233" i="17" s="1"/>
  <c r="C235" i="16"/>
  <c r="R234" i="17" s="1"/>
  <c r="F5" i="16"/>
  <c r="F8" i="16" s="1"/>
  <c r="J5" i="16" s="1"/>
  <c r="J15" i="16"/>
  <c r="J17" i="16"/>
  <c r="J31" i="16"/>
  <c r="J33" i="16"/>
  <c r="F4" i="16"/>
  <c r="F10" i="16" s="1"/>
  <c r="B3" i="15"/>
  <c r="H2" i="17" s="1"/>
  <c r="C3" i="15"/>
  <c r="Q2" i="17" s="1"/>
  <c r="B4" i="15"/>
  <c r="H3" i="17" s="1"/>
  <c r="B5" i="15"/>
  <c r="H4" i="17" s="1"/>
  <c r="B6" i="15"/>
  <c r="H5" i="17" s="1"/>
  <c r="B7" i="15"/>
  <c r="H6" i="17" s="1"/>
  <c r="B8" i="15"/>
  <c r="H7" i="17" s="1"/>
  <c r="B9" i="15"/>
  <c r="H8" i="17" s="1"/>
  <c r="B10" i="15"/>
  <c r="H9" i="17" s="1"/>
  <c r="B11" i="15"/>
  <c r="H10" i="17" s="1"/>
  <c r="B12" i="15"/>
  <c r="H11" i="17" s="1"/>
  <c r="B13" i="15"/>
  <c r="H12" i="17" s="1"/>
  <c r="B14" i="15"/>
  <c r="H13" i="17" s="1"/>
  <c r="B15" i="15"/>
  <c r="H14" i="17" s="1"/>
  <c r="B16" i="15"/>
  <c r="H15" i="17" s="1"/>
  <c r="B17" i="15"/>
  <c r="H16" i="17" s="1"/>
  <c r="B18" i="15"/>
  <c r="H17" i="17" s="1"/>
  <c r="B19" i="15"/>
  <c r="H18" i="17" s="1"/>
  <c r="B20" i="15"/>
  <c r="H19" i="17" s="1"/>
  <c r="B21" i="15"/>
  <c r="H20" i="17" s="1"/>
  <c r="B22" i="15"/>
  <c r="H21" i="17" s="1"/>
  <c r="B23" i="15"/>
  <c r="H22" i="17" s="1"/>
  <c r="B24" i="15"/>
  <c r="H23" i="17" s="1"/>
  <c r="B25" i="15"/>
  <c r="H24" i="17" s="1"/>
  <c r="B26" i="15"/>
  <c r="H25" i="17" s="1"/>
  <c r="B27" i="15"/>
  <c r="H26" i="17" s="1"/>
  <c r="B28" i="15"/>
  <c r="H27" i="17" s="1"/>
  <c r="B29" i="15"/>
  <c r="H28" i="17" s="1"/>
  <c r="B30" i="15"/>
  <c r="H29" i="17" s="1"/>
  <c r="B31" i="15"/>
  <c r="H30" i="17" s="1"/>
  <c r="B32" i="15"/>
  <c r="H31" i="17" s="1"/>
  <c r="B33" i="15"/>
  <c r="H32" i="17" s="1"/>
  <c r="B34" i="15"/>
  <c r="H33" i="17" s="1"/>
  <c r="B35" i="15"/>
  <c r="H34" i="17" s="1"/>
  <c r="B36" i="15"/>
  <c r="H35" i="17" s="1"/>
  <c r="B37" i="15"/>
  <c r="H36" i="17" s="1"/>
  <c r="B38" i="15"/>
  <c r="H37" i="17" s="1"/>
  <c r="B39" i="15"/>
  <c r="H38" i="17" s="1"/>
  <c r="B40" i="15"/>
  <c r="H39" i="17" s="1"/>
  <c r="B41" i="15"/>
  <c r="H40" i="17" s="1"/>
  <c r="B42" i="15"/>
  <c r="H41" i="17" s="1"/>
  <c r="B43" i="15"/>
  <c r="H42" i="17" s="1"/>
  <c r="B44" i="15"/>
  <c r="H43" i="17" s="1"/>
  <c r="B45" i="15"/>
  <c r="H44" i="17" s="1"/>
  <c r="B46" i="15"/>
  <c r="H45" i="17" s="1"/>
  <c r="B47" i="15"/>
  <c r="H46" i="17" s="1"/>
  <c r="B48" i="15"/>
  <c r="H47" i="17" s="1"/>
  <c r="B49" i="15"/>
  <c r="H48" i="17" s="1"/>
  <c r="B50" i="15"/>
  <c r="H49" i="17" s="1"/>
  <c r="B51" i="15"/>
  <c r="H50" i="17" s="1"/>
  <c r="B52" i="15"/>
  <c r="H51" i="17" s="1"/>
  <c r="B53" i="15"/>
  <c r="H52" i="17" s="1"/>
  <c r="B54" i="15"/>
  <c r="H53" i="17" s="1"/>
  <c r="B55" i="15"/>
  <c r="H54" i="17" s="1"/>
  <c r="B56" i="15"/>
  <c r="H55" i="17" s="1"/>
  <c r="B57" i="15"/>
  <c r="H56" i="17" s="1"/>
  <c r="B58" i="15"/>
  <c r="H57" i="17" s="1"/>
  <c r="B59" i="15"/>
  <c r="H58" i="17" s="1"/>
  <c r="B60" i="15"/>
  <c r="H59" i="17" s="1"/>
  <c r="B61" i="15"/>
  <c r="H60" i="17" s="1"/>
  <c r="B62" i="15"/>
  <c r="H61" i="17" s="1"/>
  <c r="B63" i="15"/>
  <c r="H62" i="17" s="1"/>
  <c r="B64" i="15"/>
  <c r="H63" i="17" s="1"/>
  <c r="B65" i="15"/>
  <c r="H64" i="17" s="1"/>
  <c r="B66" i="15"/>
  <c r="H65" i="17" s="1"/>
  <c r="B67" i="15"/>
  <c r="H66" i="17" s="1"/>
  <c r="B68" i="15"/>
  <c r="H67" i="17" s="1"/>
  <c r="B69" i="15"/>
  <c r="H68" i="17" s="1"/>
  <c r="B70" i="15"/>
  <c r="H69" i="17" s="1"/>
  <c r="B71" i="15"/>
  <c r="H70" i="17" s="1"/>
  <c r="B72" i="15"/>
  <c r="H71" i="17" s="1"/>
  <c r="B73" i="15"/>
  <c r="H72" i="17" s="1"/>
  <c r="B74" i="15"/>
  <c r="H73" i="17" s="1"/>
  <c r="B75" i="15"/>
  <c r="H74" i="17" s="1"/>
  <c r="B76" i="15"/>
  <c r="H75" i="17" s="1"/>
  <c r="B77" i="15"/>
  <c r="H76" i="17" s="1"/>
  <c r="B78" i="15"/>
  <c r="H77" i="17" s="1"/>
  <c r="B79" i="15"/>
  <c r="H78" i="17" s="1"/>
  <c r="B80" i="15"/>
  <c r="H79" i="17" s="1"/>
  <c r="B81" i="15"/>
  <c r="H80" i="17" s="1"/>
  <c r="B82" i="15"/>
  <c r="H81" i="17" s="1"/>
  <c r="B83" i="15"/>
  <c r="H82" i="17" s="1"/>
  <c r="B84" i="15"/>
  <c r="H83" i="17" s="1"/>
  <c r="B85" i="15"/>
  <c r="H84" i="17" s="1"/>
  <c r="B86" i="15"/>
  <c r="H85" i="17" s="1"/>
  <c r="B87" i="15"/>
  <c r="H86" i="17" s="1"/>
  <c r="B88" i="15"/>
  <c r="H87" i="17" s="1"/>
  <c r="B89" i="15"/>
  <c r="H88" i="17" s="1"/>
  <c r="B90" i="15"/>
  <c r="H89" i="17" s="1"/>
  <c r="B91" i="15"/>
  <c r="H90" i="17" s="1"/>
  <c r="B92" i="15"/>
  <c r="H91" i="17" s="1"/>
  <c r="B93" i="15"/>
  <c r="H92" i="17" s="1"/>
  <c r="B94" i="15"/>
  <c r="H93" i="17" s="1"/>
  <c r="B95" i="15"/>
  <c r="H94" i="17" s="1"/>
  <c r="B96" i="15"/>
  <c r="H95" i="17" s="1"/>
  <c r="B97" i="15"/>
  <c r="H96" i="17" s="1"/>
  <c r="B98" i="15"/>
  <c r="H97" i="17" s="1"/>
  <c r="B99" i="15"/>
  <c r="H98" i="17" s="1"/>
  <c r="B100" i="15"/>
  <c r="H99" i="17" s="1"/>
  <c r="B101" i="15"/>
  <c r="H100" i="17" s="1"/>
  <c r="B102" i="15"/>
  <c r="H101" i="17" s="1"/>
  <c r="B103" i="15"/>
  <c r="H102" i="17" s="1"/>
  <c r="B104" i="15"/>
  <c r="H103" i="17" s="1"/>
  <c r="B105" i="15"/>
  <c r="H104" i="17" s="1"/>
  <c r="B106" i="15"/>
  <c r="H105" i="17" s="1"/>
  <c r="B107" i="15"/>
  <c r="H106" i="17" s="1"/>
  <c r="B108" i="15"/>
  <c r="H107" i="17" s="1"/>
  <c r="B109" i="15"/>
  <c r="H108" i="17" s="1"/>
  <c r="B110" i="15"/>
  <c r="H109" i="17" s="1"/>
  <c r="B111" i="15"/>
  <c r="H110" i="17" s="1"/>
  <c r="B112" i="15"/>
  <c r="H111" i="17" s="1"/>
  <c r="B113" i="15"/>
  <c r="H112" i="17" s="1"/>
  <c r="B114" i="15"/>
  <c r="H113" i="17" s="1"/>
  <c r="B115" i="15"/>
  <c r="H114" i="17" s="1"/>
  <c r="B116" i="15"/>
  <c r="H115" i="17" s="1"/>
  <c r="B117" i="15"/>
  <c r="H116" i="17" s="1"/>
  <c r="B118" i="15"/>
  <c r="H117" i="17" s="1"/>
  <c r="B119" i="15"/>
  <c r="H118" i="17" s="1"/>
  <c r="B120" i="15"/>
  <c r="H119" i="17" s="1"/>
  <c r="B121" i="15"/>
  <c r="H120" i="17" s="1"/>
  <c r="B122" i="15"/>
  <c r="H121" i="17" s="1"/>
  <c r="B123" i="15"/>
  <c r="H122" i="17" s="1"/>
  <c r="B124" i="15"/>
  <c r="H123" i="17" s="1"/>
  <c r="B125" i="15"/>
  <c r="H124" i="17" s="1"/>
  <c r="B126" i="15"/>
  <c r="H125" i="17" s="1"/>
  <c r="B127" i="15"/>
  <c r="H126" i="17" s="1"/>
  <c r="B128" i="15"/>
  <c r="H127" i="17" s="1"/>
  <c r="B129" i="15"/>
  <c r="H128" i="17" s="1"/>
  <c r="B130" i="15"/>
  <c r="H129" i="17" s="1"/>
  <c r="B131" i="15"/>
  <c r="H130" i="17" s="1"/>
  <c r="B132" i="15"/>
  <c r="H131" i="17" s="1"/>
  <c r="B133" i="15"/>
  <c r="H132" i="17" s="1"/>
  <c r="B134" i="15"/>
  <c r="H133" i="17" s="1"/>
  <c r="B135" i="15"/>
  <c r="H134" i="17" s="1"/>
  <c r="B136" i="15"/>
  <c r="H135" i="17" s="1"/>
  <c r="B137" i="15"/>
  <c r="H136" i="17" s="1"/>
  <c r="B138" i="15"/>
  <c r="H137" i="17" s="1"/>
  <c r="B139" i="15"/>
  <c r="H138" i="17" s="1"/>
  <c r="B140" i="15"/>
  <c r="H139" i="17" s="1"/>
  <c r="B141" i="15"/>
  <c r="H140" i="17" s="1"/>
  <c r="B142" i="15"/>
  <c r="H141" i="17" s="1"/>
  <c r="B143" i="15"/>
  <c r="H142" i="17" s="1"/>
  <c r="B144" i="15"/>
  <c r="H143" i="17" s="1"/>
  <c r="B145" i="15"/>
  <c r="H144" i="17" s="1"/>
  <c r="B146" i="15"/>
  <c r="H145" i="17" s="1"/>
  <c r="B147" i="15"/>
  <c r="H146" i="17" s="1"/>
  <c r="B148" i="15"/>
  <c r="H147" i="17" s="1"/>
  <c r="B149" i="15"/>
  <c r="H148" i="17" s="1"/>
  <c r="B150" i="15"/>
  <c r="H149" i="17" s="1"/>
  <c r="B151" i="15"/>
  <c r="H150" i="17" s="1"/>
  <c r="B152" i="15"/>
  <c r="H151" i="17" s="1"/>
  <c r="B153" i="15"/>
  <c r="H152" i="17" s="1"/>
  <c r="B154" i="15"/>
  <c r="H153" i="17" s="1"/>
  <c r="B155" i="15"/>
  <c r="H154" i="17" s="1"/>
  <c r="B156" i="15"/>
  <c r="H155" i="17" s="1"/>
  <c r="B157" i="15"/>
  <c r="H156" i="17" s="1"/>
  <c r="B158" i="15"/>
  <c r="H157" i="17" s="1"/>
  <c r="B159" i="15"/>
  <c r="H158" i="17" s="1"/>
  <c r="B160" i="15"/>
  <c r="H159" i="17" s="1"/>
  <c r="B161" i="15"/>
  <c r="H160" i="17" s="1"/>
  <c r="B162" i="15"/>
  <c r="H161" i="17" s="1"/>
  <c r="B163" i="15"/>
  <c r="H162" i="17" s="1"/>
  <c r="B164" i="15"/>
  <c r="H163" i="17" s="1"/>
  <c r="B165" i="15"/>
  <c r="H164" i="17" s="1"/>
  <c r="B166" i="15"/>
  <c r="H165" i="17" s="1"/>
  <c r="B167" i="15"/>
  <c r="H166" i="17" s="1"/>
  <c r="B168" i="15"/>
  <c r="H167" i="17" s="1"/>
  <c r="B169" i="15"/>
  <c r="H168" i="17" s="1"/>
  <c r="B170" i="15"/>
  <c r="H169" i="17" s="1"/>
  <c r="B171" i="15"/>
  <c r="H170" i="17" s="1"/>
  <c r="B172" i="15"/>
  <c r="H171" i="17" s="1"/>
  <c r="B173" i="15"/>
  <c r="H172" i="17" s="1"/>
  <c r="B174" i="15"/>
  <c r="H173" i="17" s="1"/>
  <c r="B175" i="15"/>
  <c r="H174" i="17" s="1"/>
  <c r="B176" i="15"/>
  <c r="H175" i="17" s="1"/>
  <c r="B177" i="15"/>
  <c r="H176" i="17" s="1"/>
  <c r="B178" i="15"/>
  <c r="H177" i="17" s="1"/>
  <c r="B179" i="15"/>
  <c r="H178" i="17" s="1"/>
  <c r="B180" i="15"/>
  <c r="H179" i="17" s="1"/>
  <c r="B181" i="15"/>
  <c r="H180" i="17" s="1"/>
  <c r="B182" i="15"/>
  <c r="H181" i="17" s="1"/>
  <c r="B183" i="15"/>
  <c r="H182" i="17" s="1"/>
  <c r="B184" i="15"/>
  <c r="H183" i="17" s="1"/>
  <c r="B185" i="15"/>
  <c r="H184" i="17" s="1"/>
  <c r="B186" i="15"/>
  <c r="H185" i="17" s="1"/>
  <c r="B187" i="15"/>
  <c r="H186" i="17" s="1"/>
  <c r="B188" i="15"/>
  <c r="H187" i="17" s="1"/>
  <c r="B189" i="15"/>
  <c r="H188" i="17" s="1"/>
  <c r="B190" i="15"/>
  <c r="H189" i="17" s="1"/>
  <c r="B191" i="15"/>
  <c r="H190" i="17" s="1"/>
  <c r="B192" i="15"/>
  <c r="H191" i="17" s="1"/>
  <c r="B193" i="15"/>
  <c r="H192" i="17" s="1"/>
  <c r="B194" i="15"/>
  <c r="H193" i="17" s="1"/>
  <c r="B195" i="15"/>
  <c r="H194" i="17" s="1"/>
  <c r="B196" i="15"/>
  <c r="H195" i="17" s="1"/>
  <c r="B197" i="15"/>
  <c r="H196" i="17" s="1"/>
  <c r="B198" i="15"/>
  <c r="H197" i="17" s="1"/>
  <c r="B199" i="15"/>
  <c r="H198" i="17" s="1"/>
  <c r="B200" i="15"/>
  <c r="H199" i="17" s="1"/>
  <c r="B201" i="15"/>
  <c r="H200" i="17" s="1"/>
  <c r="B202" i="15"/>
  <c r="H201" i="17" s="1"/>
  <c r="B203" i="15"/>
  <c r="H202" i="17" s="1"/>
  <c r="B204" i="15"/>
  <c r="H203" i="17" s="1"/>
  <c r="B205" i="15"/>
  <c r="H204" i="17" s="1"/>
  <c r="B206" i="15"/>
  <c r="H205" i="17" s="1"/>
  <c r="B207" i="15"/>
  <c r="H206" i="17" s="1"/>
  <c r="B208" i="15"/>
  <c r="H207" i="17" s="1"/>
  <c r="B209" i="15"/>
  <c r="H208" i="17" s="1"/>
  <c r="B210" i="15"/>
  <c r="H209" i="17" s="1"/>
  <c r="B211" i="15"/>
  <c r="H210" i="17" s="1"/>
  <c r="B212" i="15"/>
  <c r="H211" i="17" s="1"/>
  <c r="B213" i="15"/>
  <c r="H212" i="17" s="1"/>
  <c r="B214" i="15"/>
  <c r="H213" i="17" s="1"/>
  <c r="B215" i="15"/>
  <c r="H214" i="17" s="1"/>
  <c r="B216" i="15"/>
  <c r="H215" i="17" s="1"/>
  <c r="B217" i="15"/>
  <c r="H216" i="17" s="1"/>
  <c r="B218" i="15"/>
  <c r="H217" i="17" s="1"/>
  <c r="B219" i="15"/>
  <c r="H218" i="17" s="1"/>
  <c r="B220" i="15"/>
  <c r="H219" i="17" s="1"/>
  <c r="B221" i="15"/>
  <c r="H220" i="17" s="1"/>
  <c r="B222" i="15"/>
  <c r="H221" i="17" s="1"/>
  <c r="B223" i="15"/>
  <c r="H222" i="17" s="1"/>
  <c r="B224" i="15"/>
  <c r="H223" i="17" s="1"/>
  <c r="B225" i="15"/>
  <c r="H224" i="17" s="1"/>
  <c r="B226" i="15"/>
  <c r="H225" i="17" s="1"/>
  <c r="B227" i="15"/>
  <c r="H226" i="17" s="1"/>
  <c r="B228" i="15"/>
  <c r="H227" i="17" s="1"/>
  <c r="B229" i="15"/>
  <c r="H228" i="17" s="1"/>
  <c r="B230" i="15"/>
  <c r="H229" i="17" s="1"/>
  <c r="B231" i="15"/>
  <c r="H230" i="17" s="1"/>
  <c r="B232" i="15"/>
  <c r="H231" i="17" s="1"/>
  <c r="B233" i="15"/>
  <c r="H232" i="17" s="1"/>
  <c r="B234" i="15"/>
  <c r="H233" i="17" s="1"/>
  <c r="B235" i="15"/>
  <c r="H234" i="17" s="1"/>
  <c r="B236" i="15"/>
  <c r="H235" i="17" s="1"/>
  <c r="B237" i="15"/>
  <c r="H236" i="17" s="1"/>
  <c r="B238" i="15"/>
  <c r="H237" i="17" s="1"/>
  <c r="B239" i="15"/>
  <c r="H238" i="17" s="1"/>
  <c r="B240" i="15"/>
  <c r="H239" i="17" s="1"/>
  <c r="B241" i="15"/>
  <c r="H240" i="17" s="1"/>
  <c r="B242" i="15"/>
  <c r="H241" i="17" s="1"/>
  <c r="B243" i="15"/>
  <c r="H242" i="17" s="1"/>
  <c r="B244" i="15"/>
  <c r="H243" i="17" s="1"/>
  <c r="B245" i="15"/>
  <c r="H244" i="17" s="1"/>
  <c r="B246" i="15"/>
  <c r="H245" i="17" s="1"/>
  <c r="B247" i="15"/>
  <c r="H246" i="17" s="1"/>
  <c r="B248" i="15"/>
  <c r="H247" i="17" s="1"/>
  <c r="B249" i="15"/>
  <c r="H248" i="17" s="1"/>
  <c r="B250" i="15"/>
  <c r="H249" i="17" s="1"/>
  <c r="B251" i="15"/>
  <c r="H250" i="17" s="1"/>
  <c r="B252" i="15"/>
  <c r="H251" i="17" s="1"/>
  <c r="B253" i="15"/>
  <c r="H252" i="17" s="1"/>
  <c r="B254" i="15"/>
  <c r="H253" i="17" s="1"/>
  <c r="B255" i="15"/>
  <c r="H254" i="17" s="1"/>
  <c r="B256" i="15"/>
  <c r="H255" i="17" s="1"/>
  <c r="B257" i="15"/>
  <c r="H256" i="17" s="1"/>
  <c r="B258" i="15"/>
  <c r="H257" i="17" s="1"/>
  <c r="B259" i="15"/>
  <c r="H258" i="17" s="1"/>
  <c r="B260" i="15"/>
  <c r="H259" i="17" s="1"/>
  <c r="B261" i="15"/>
  <c r="H260" i="17" s="1"/>
  <c r="B262" i="15"/>
  <c r="H261" i="17" s="1"/>
  <c r="B263" i="15"/>
  <c r="H262" i="17" s="1"/>
  <c r="B264" i="15"/>
  <c r="H263" i="17" s="1"/>
  <c r="B265" i="15"/>
  <c r="H264" i="17" s="1"/>
  <c r="B266" i="15"/>
  <c r="H265" i="17" s="1"/>
  <c r="B267" i="15"/>
  <c r="H266" i="17" s="1"/>
  <c r="B268" i="15"/>
  <c r="H267" i="17" s="1"/>
  <c r="B269" i="15"/>
  <c r="H268" i="17" s="1"/>
  <c r="B270" i="15"/>
  <c r="H269" i="17" s="1"/>
  <c r="B271" i="15"/>
  <c r="H270" i="17" s="1"/>
  <c r="B272" i="15"/>
  <c r="H271" i="17" s="1"/>
  <c r="B273" i="15"/>
  <c r="H272" i="17" s="1"/>
  <c r="B274" i="15"/>
  <c r="H273" i="17" s="1"/>
  <c r="B275" i="15"/>
  <c r="H274" i="17" s="1"/>
  <c r="B276" i="15"/>
  <c r="H275" i="17" s="1"/>
  <c r="B277" i="15"/>
  <c r="H276" i="17" s="1"/>
  <c r="B278" i="15"/>
  <c r="H277" i="17" s="1"/>
  <c r="B279" i="15"/>
  <c r="H278" i="17" s="1"/>
  <c r="B280" i="15"/>
  <c r="H279" i="17" s="1"/>
  <c r="B281" i="15"/>
  <c r="H280" i="17" s="1"/>
  <c r="B282" i="15"/>
  <c r="H281" i="17" s="1"/>
  <c r="B283" i="15"/>
  <c r="H282" i="17" s="1"/>
  <c r="B284" i="15"/>
  <c r="H283" i="17" s="1"/>
  <c r="B285" i="15"/>
  <c r="H284" i="17" s="1"/>
  <c r="B286" i="15"/>
  <c r="H285" i="17" s="1"/>
  <c r="B287" i="15"/>
  <c r="H286" i="17" s="1"/>
  <c r="B288" i="15"/>
  <c r="H287" i="17" s="1"/>
  <c r="B289" i="15"/>
  <c r="H288" i="17" s="1"/>
  <c r="B290" i="15"/>
  <c r="H289" i="17" s="1"/>
  <c r="B291" i="15"/>
  <c r="H290" i="17" s="1"/>
  <c r="B292" i="15"/>
  <c r="H291" i="17" s="1"/>
  <c r="B293" i="15"/>
  <c r="H292" i="17" s="1"/>
  <c r="B294" i="15"/>
  <c r="H293" i="17" s="1"/>
  <c r="B295" i="15"/>
  <c r="H294" i="17" s="1"/>
  <c r="B296" i="15"/>
  <c r="H295" i="17" s="1"/>
  <c r="B297" i="15"/>
  <c r="H296" i="17" s="1"/>
  <c r="B298" i="15"/>
  <c r="H297" i="17" s="1"/>
  <c r="B299" i="15"/>
  <c r="H298" i="17" s="1"/>
  <c r="B300" i="15"/>
  <c r="H299" i="17" s="1"/>
  <c r="B301" i="15"/>
  <c r="H300" i="17" s="1"/>
  <c r="B302" i="15"/>
  <c r="H301" i="17" s="1"/>
  <c r="B303" i="15"/>
  <c r="H302" i="17" s="1"/>
  <c r="B304" i="15"/>
  <c r="H303" i="17" s="1"/>
  <c r="B305" i="15"/>
  <c r="H304" i="17" s="1"/>
  <c r="B306" i="15"/>
  <c r="H305" i="17" s="1"/>
  <c r="B307" i="15"/>
  <c r="H306" i="17" s="1"/>
  <c r="B308" i="15"/>
  <c r="H307" i="17" s="1"/>
  <c r="B309" i="15"/>
  <c r="H308" i="17" s="1"/>
  <c r="B310" i="15"/>
  <c r="H309" i="17" s="1"/>
  <c r="B311" i="15"/>
  <c r="H310" i="17" s="1"/>
  <c r="B312" i="15"/>
  <c r="H311" i="17" s="1"/>
  <c r="B313" i="15"/>
  <c r="H312" i="17" s="1"/>
  <c r="B314" i="15"/>
  <c r="H313" i="17" s="1"/>
  <c r="B315" i="15"/>
  <c r="H314" i="17" s="1"/>
  <c r="B316" i="15"/>
  <c r="H315" i="17" s="1"/>
  <c r="B317" i="15"/>
  <c r="H316" i="17" s="1"/>
  <c r="B318" i="15"/>
  <c r="H317" i="17" s="1"/>
  <c r="B319" i="15"/>
  <c r="H318" i="17" s="1"/>
  <c r="B320" i="15"/>
  <c r="H319" i="17" s="1"/>
  <c r="B321" i="15"/>
  <c r="H320" i="17" s="1"/>
  <c r="B322" i="15"/>
  <c r="H321" i="17" s="1"/>
  <c r="B323" i="15"/>
  <c r="H322" i="17" s="1"/>
  <c r="B324" i="15"/>
  <c r="H323" i="17" s="1"/>
  <c r="B325" i="15"/>
  <c r="H324" i="17" s="1"/>
  <c r="B326" i="15"/>
  <c r="H325" i="17" s="1"/>
  <c r="B327" i="15"/>
  <c r="H326" i="17" s="1"/>
  <c r="B328" i="15"/>
  <c r="H327" i="17" s="1"/>
  <c r="B329" i="15"/>
  <c r="H328" i="17" s="1"/>
  <c r="B330" i="15"/>
  <c r="H329" i="17" s="1"/>
  <c r="B331" i="15"/>
  <c r="H330" i="17" s="1"/>
  <c r="B332" i="15"/>
  <c r="H331" i="17" s="1"/>
  <c r="B333" i="15"/>
  <c r="H332" i="17" s="1"/>
  <c r="B334" i="15"/>
  <c r="H333" i="17" s="1"/>
  <c r="B335" i="15"/>
  <c r="H334" i="17" s="1"/>
  <c r="B336" i="15"/>
  <c r="H335" i="17" s="1"/>
  <c r="B337" i="15"/>
  <c r="H336" i="17" s="1"/>
  <c r="B338" i="15"/>
  <c r="H337" i="17" s="1"/>
  <c r="B339" i="15"/>
  <c r="H338" i="17" s="1"/>
  <c r="B340" i="15"/>
  <c r="H339" i="17" s="1"/>
  <c r="B341" i="15"/>
  <c r="H340" i="17" s="1"/>
  <c r="B342" i="15"/>
  <c r="H341" i="17" s="1"/>
  <c r="B343" i="15"/>
  <c r="H342" i="17" s="1"/>
  <c r="B344" i="15"/>
  <c r="H343" i="17" s="1"/>
  <c r="B345" i="15"/>
  <c r="H344" i="17" s="1"/>
  <c r="B346" i="15"/>
  <c r="H345" i="17" s="1"/>
  <c r="B347" i="15"/>
  <c r="H346" i="17" s="1"/>
  <c r="B348" i="15"/>
  <c r="H347" i="17" s="1"/>
  <c r="B349" i="15"/>
  <c r="H348" i="17" s="1"/>
  <c r="B350" i="15"/>
  <c r="H349" i="17" s="1"/>
  <c r="B351" i="15"/>
  <c r="H350" i="17" s="1"/>
  <c r="B352" i="15"/>
  <c r="H351" i="17" s="1"/>
  <c r="B353" i="15"/>
  <c r="H352" i="17" s="1"/>
  <c r="B354" i="15"/>
  <c r="H353" i="17" s="1"/>
  <c r="B355" i="15"/>
  <c r="H354" i="17" s="1"/>
  <c r="B356" i="15"/>
  <c r="H355" i="17" s="1"/>
  <c r="B357" i="15"/>
  <c r="H356" i="17" s="1"/>
  <c r="B358" i="15"/>
  <c r="H357" i="17" s="1"/>
  <c r="B359" i="15"/>
  <c r="H358" i="17" s="1"/>
  <c r="B360" i="15"/>
  <c r="H359" i="17" s="1"/>
  <c r="B361" i="15"/>
  <c r="H360" i="17" s="1"/>
  <c r="B362" i="15"/>
  <c r="H361" i="17" s="1"/>
  <c r="B363" i="15"/>
  <c r="H362" i="17" s="1"/>
  <c r="B364" i="15"/>
  <c r="H363" i="17" s="1"/>
  <c r="B365" i="15"/>
  <c r="H364" i="17" s="1"/>
  <c r="B366" i="15"/>
  <c r="H365" i="17" s="1"/>
  <c r="B367" i="15"/>
  <c r="H366" i="17" s="1"/>
  <c r="B368" i="15"/>
  <c r="H367" i="17" s="1"/>
  <c r="B369" i="15"/>
  <c r="H368" i="17" s="1"/>
  <c r="B370" i="15"/>
  <c r="H369" i="17" s="1"/>
  <c r="B371" i="15"/>
  <c r="H370" i="17" s="1"/>
  <c r="B372" i="15"/>
  <c r="H371" i="17" s="1"/>
  <c r="B373" i="15"/>
  <c r="H372" i="17" s="1"/>
  <c r="B374" i="15"/>
  <c r="H373" i="17" s="1"/>
  <c r="B375" i="15"/>
  <c r="H374" i="17" s="1"/>
  <c r="B376" i="15"/>
  <c r="H375" i="17" s="1"/>
  <c r="B377" i="15"/>
  <c r="H376" i="17" s="1"/>
  <c r="B378" i="15"/>
  <c r="H377" i="17" s="1"/>
  <c r="B379" i="15"/>
  <c r="H378" i="17" s="1"/>
  <c r="B380" i="15"/>
  <c r="H379" i="17" s="1"/>
  <c r="B381" i="15"/>
  <c r="H380" i="17" s="1"/>
  <c r="B382" i="15"/>
  <c r="H381" i="17" s="1"/>
  <c r="B383" i="15"/>
  <c r="H382" i="17" s="1"/>
  <c r="B384" i="15"/>
  <c r="H383" i="17" s="1"/>
  <c r="B385" i="15"/>
  <c r="H384" i="17" s="1"/>
  <c r="B386" i="15"/>
  <c r="H385" i="17" s="1"/>
  <c r="B387" i="15"/>
  <c r="H386" i="17" s="1"/>
  <c r="B388" i="15"/>
  <c r="H387" i="17" s="1"/>
  <c r="B389" i="15"/>
  <c r="H388" i="17" s="1"/>
  <c r="B390" i="15"/>
  <c r="H389" i="17" s="1"/>
  <c r="B391" i="15"/>
  <c r="H390" i="17" s="1"/>
  <c r="B392" i="15"/>
  <c r="H391" i="17" s="1"/>
  <c r="B393" i="15"/>
  <c r="H392" i="17" s="1"/>
  <c r="B394" i="15"/>
  <c r="H393" i="17" s="1"/>
  <c r="B395" i="15"/>
  <c r="H394" i="17" s="1"/>
  <c r="B396" i="15"/>
  <c r="H395" i="17" s="1"/>
  <c r="B397" i="15"/>
  <c r="H396" i="17" s="1"/>
  <c r="B398" i="15"/>
  <c r="H397" i="17" s="1"/>
  <c r="B399" i="15"/>
  <c r="H398" i="17" s="1"/>
  <c r="B400" i="15"/>
  <c r="H399" i="17" s="1"/>
  <c r="B401" i="15"/>
  <c r="H400" i="17" s="1"/>
  <c r="B402" i="15"/>
  <c r="H401" i="17" s="1"/>
  <c r="B403" i="15"/>
  <c r="H402" i="17" s="1"/>
  <c r="B404" i="15"/>
  <c r="H403" i="17" s="1"/>
  <c r="B405" i="15"/>
  <c r="H404" i="17" s="1"/>
  <c r="B406" i="15"/>
  <c r="H405" i="17" s="1"/>
  <c r="B407" i="15"/>
  <c r="H406" i="17" s="1"/>
  <c r="B408" i="15"/>
  <c r="H407" i="17" s="1"/>
  <c r="B409" i="15"/>
  <c r="H408" i="17" s="1"/>
  <c r="B410" i="15"/>
  <c r="H409" i="17" s="1"/>
  <c r="B411" i="15"/>
  <c r="H410" i="17" s="1"/>
  <c r="B412" i="15"/>
  <c r="H411" i="17" s="1"/>
  <c r="B413" i="15"/>
  <c r="H412" i="17" s="1"/>
  <c r="B414" i="15"/>
  <c r="H413" i="17" s="1"/>
  <c r="B415" i="15"/>
  <c r="H414" i="17" s="1"/>
  <c r="B416" i="15"/>
  <c r="H415" i="17" s="1"/>
  <c r="B417" i="15"/>
  <c r="H416" i="17" s="1"/>
  <c r="B418" i="15"/>
  <c r="H417" i="17" s="1"/>
  <c r="B419" i="15"/>
  <c r="H418" i="17" s="1"/>
  <c r="B420" i="15"/>
  <c r="H419" i="17" s="1"/>
  <c r="B421" i="15"/>
  <c r="H420" i="17" s="1"/>
  <c r="B422" i="15"/>
  <c r="H421" i="17" s="1"/>
  <c r="B423" i="15"/>
  <c r="H422" i="17" s="1"/>
  <c r="B424" i="15"/>
  <c r="H423" i="17" s="1"/>
  <c r="B425" i="15"/>
  <c r="H424" i="17" s="1"/>
  <c r="B426" i="15"/>
  <c r="H425" i="17" s="1"/>
  <c r="B427" i="15"/>
  <c r="H426" i="17" s="1"/>
  <c r="B428" i="15"/>
  <c r="H427" i="17" s="1"/>
  <c r="B429" i="15"/>
  <c r="H428" i="17" s="1"/>
  <c r="B430" i="15"/>
  <c r="H429" i="17" s="1"/>
  <c r="B431" i="15"/>
  <c r="H430" i="17" s="1"/>
  <c r="B432" i="15"/>
  <c r="H431" i="17" s="1"/>
  <c r="B433" i="15"/>
  <c r="H432" i="17" s="1"/>
  <c r="B434" i="15"/>
  <c r="H433" i="17" s="1"/>
  <c r="B435" i="15"/>
  <c r="H434" i="17" s="1"/>
  <c r="B436" i="15"/>
  <c r="H435" i="17" s="1"/>
  <c r="B437" i="15"/>
  <c r="H436" i="17" s="1"/>
  <c r="B438" i="15"/>
  <c r="H437" i="17" s="1"/>
  <c r="B439" i="15"/>
  <c r="H438" i="17" s="1"/>
  <c r="B440" i="15"/>
  <c r="H439" i="17" s="1"/>
  <c r="B441" i="15"/>
  <c r="H440" i="17" s="1"/>
  <c r="B442" i="15"/>
  <c r="H441" i="17" s="1"/>
  <c r="B443" i="15"/>
  <c r="H442" i="17" s="1"/>
  <c r="B444" i="15"/>
  <c r="H443" i="17" s="1"/>
  <c r="B445" i="15"/>
  <c r="H444" i="17" s="1"/>
  <c r="B446" i="15"/>
  <c r="H445" i="17" s="1"/>
  <c r="B447" i="15"/>
  <c r="H446" i="17" s="1"/>
  <c r="B448" i="15"/>
  <c r="H447" i="17" s="1"/>
  <c r="B449" i="15"/>
  <c r="H448" i="17" s="1"/>
  <c r="B450" i="15"/>
  <c r="H449" i="17" s="1"/>
  <c r="B451" i="15"/>
  <c r="H450" i="17" s="1"/>
  <c r="B452" i="15"/>
  <c r="H451" i="17" s="1"/>
  <c r="B453" i="15"/>
  <c r="H452" i="17" s="1"/>
  <c r="B454" i="15"/>
  <c r="H453" i="17" s="1"/>
  <c r="B455" i="15"/>
  <c r="H454" i="17" s="1"/>
  <c r="B456" i="15"/>
  <c r="H455" i="17" s="1"/>
  <c r="B457" i="15"/>
  <c r="H456" i="17" s="1"/>
  <c r="B458" i="15"/>
  <c r="H457" i="17" s="1"/>
  <c r="B459" i="15"/>
  <c r="H458" i="17" s="1"/>
  <c r="B460" i="15"/>
  <c r="H459" i="17" s="1"/>
  <c r="B461" i="15"/>
  <c r="H460" i="17" s="1"/>
  <c r="B462" i="15"/>
  <c r="H461" i="17" s="1"/>
  <c r="B463" i="15"/>
  <c r="H462" i="17" s="1"/>
  <c r="B464" i="15"/>
  <c r="H463" i="17" s="1"/>
  <c r="B465" i="15"/>
  <c r="H464" i="17" s="1"/>
  <c r="B466" i="15"/>
  <c r="H465" i="17" s="1"/>
  <c r="B467" i="15"/>
  <c r="H466" i="17" s="1"/>
  <c r="B468" i="15"/>
  <c r="H467" i="17" s="1"/>
  <c r="B469" i="15"/>
  <c r="H468" i="17" s="1"/>
  <c r="B470" i="15"/>
  <c r="H469" i="17" s="1"/>
  <c r="B471" i="15"/>
  <c r="H470" i="17" s="1"/>
  <c r="B472" i="15"/>
  <c r="H471" i="17" s="1"/>
  <c r="B473" i="15"/>
  <c r="H472" i="17" s="1"/>
  <c r="B474" i="15"/>
  <c r="H473" i="17" s="1"/>
  <c r="B475" i="15"/>
  <c r="H474" i="17" s="1"/>
  <c r="B476" i="15"/>
  <c r="H475" i="17" s="1"/>
  <c r="B477" i="15"/>
  <c r="H476" i="17" s="1"/>
  <c r="B478" i="15"/>
  <c r="H477" i="17" s="1"/>
  <c r="B479" i="15"/>
  <c r="H478" i="17" s="1"/>
  <c r="B480" i="15"/>
  <c r="H479" i="17" s="1"/>
  <c r="B481" i="15"/>
  <c r="H480" i="17" s="1"/>
  <c r="B482" i="15"/>
  <c r="H481" i="17" s="1"/>
  <c r="B483" i="15"/>
  <c r="H482" i="17" s="1"/>
  <c r="B484" i="15"/>
  <c r="H483" i="17" s="1"/>
  <c r="B485" i="15"/>
  <c r="H484" i="17" s="1"/>
  <c r="B486" i="15"/>
  <c r="H485" i="17" s="1"/>
  <c r="B487" i="15"/>
  <c r="H486" i="17" s="1"/>
  <c r="B488" i="15"/>
  <c r="H487" i="17" s="1"/>
  <c r="B489" i="15"/>
  <c r="H488" i="17" s="1"/>
  <c r="B490" i="15"/>
  <c r="H489" i="17" s="1"/>
  <c r="B491" i="15"/>
  <c r="H490" i="17" s="1"/>
  <c r="B492" i="15"/>
  <c r="H491" i="17" s="1"/>
  <c r="B493" i="15"/>
  <c r="H492" i="17" s="1"/>
  <c r="B494" i="15"/>
  <c r="H493" i="17" s="1"/>
  <c r="B495" i="15"/>
  <c r="H494" i="17" s="1"/>
  <c r="B496" i="15"/>
  <c r="H495" i="17" s="1"/>
  <c r="B497" i="15"/>
  <c r="H496" i="17" s="1"/>
  <c r="B498" i="15"/>
  <c r="H497" i="17" s="1"/>
  <c r="B499" i="15"/>
  <c r="H498" i="17" s="1"/>
  <c r="B500" i="15"/>
  <c r="H499" i="17" s="1"/>
  <c r="B501" i="15"/>
  <c r="H500" i="17" s="1"/>
  <c r="B502" i="15"/>
  <c r="H501" i="17" s="1"/>
  <c r="B503" i="15"/>
  <c r="H502" i="17" s="1"/>
  <c r="B504" i="15"/>
  <c r="H503" i="17" s="1"/>
  <c r="B505" i="15"/>
  <c r="H504" i="17" s="1"/>
  <c r="B506" i="15"/>
  <c r="H505" i="17" s="1"/>
  <c r="B507" i="15"/>
  <c r="H506" i="17" s="1"/>
  <c r="B508" i="15"/>
  <c r="H507" i="17" s="1"/>
  <c r="B509" i="15"/>
  <c r="H508" i="17" s="1"/>
  <c r="B510" i="15"/>
  <c r="H509" i="17" s="1"/>
  <c r="B511" i="15"/>
  <c r="H510" i="17" s="1"/>
  <c r="B512" i="15"/>
  <c r="H511" i="17" s="1"/>
  <c r="B513" i="15"/>
  <c r="H512" i="17" s="1"/>
  <c r="B514" i="15"/>
  <c r="H513" i="17" s="1"/>
  <c r="B515" i="15"/>
  <c r="H514" i="17" s="1"/>
  <c r="B516" i="15"/>
  <c r="H515" i="17" s="1"/>
  <c r="B517" i="15"/>
  <c r="H516" i="17" s="1"/>
  <c r="B518" i="15"/>
  <c r="H517" i="17" s="1"/>
  <c r="B519" i="15"/>
  <c r="H518" i="17" s="1"/>
  <c r="B520" i="15"/>
  <c r="H519" i="17" s="1"/>
  <c r="B521" i="15"/>
  <c r="H520" i="17" s="1"/>
  <c r="B522" i="15"/>
  <c r="H521" i="17" s="1"/>
  <c r="B523" i="15"/>
  <c r="H522" i="17" s="1"/>
  <c r="B524" i="15"/>
  <c r="H523" i="17" s="1"/>
  <c r="B525" i="15"/>
  <c r="H524" i="17" s="1"/>
  <c r="B526" i="15"/>
  <c r="H525" i="17" s="1"/>
  <c r="B527" i="15"/>
  <c r="H526" i="17" s="1"/>
  <c r="B528" i="15"/>
  <c r="H527" i="17" s="1"/>
  <c r="B529" i="15"/>
  <c r="H528" i="17" s="1"/>
  <c r="B530" i="15"/>
  <c r="H529" i="17" s="1"/>
  <c r="B531" i="15"/>
  <c r="H530" i="17" s="1"/>
  <c r="B532" i="15"/>
  <c r="H531" i="17" s="1"/>
  <c r="B533" i="15"/>
  <c r="H532" i="17" s="1"/>
  <c r="B534" i="15"/>
  <c r="H533" i="17" s="1"/>
  <c r="B535" i="15"/>
  <c r="H534" i="17" s="1"/>
  <c r="B536" i="15"/>
  <c r="H535" i="17" s="1"/>
  <c r="B537" i="15"/>
  <c r="H536" i="17" s="1"/>
  <c r="B538" i="15"/>
  <c r="H537" i="17" s="1"/>
  <c r="B539" i="15"/>
  <c r="H538" i="17" s="1"/>
  <c r="B540" i="15"/>
  <c r="H539" i="17" s="1"/>
  <c r="B541" i="15"/>
  <c r="H540" i="17" s="1"/>
  <c r="B542" i="15"/>
  <c r="H541" i="17" s="1"/>
  <c r="B543" i="15"/>
  <c r="H542" i="17" s="1"/>
  <c r="B544" i="15"/>
  <c r="H543" i="17" s="1"/>
  <c r="B545" i="15"/>
  <c r="H544" i="17" s="1"/>
  <c r="B546" i="15"/>
  <c r="H545" i="17" s="1"/>
  <c r="B547" i="15"/>
  <c r="H546" i="17" s="1"/>
  <c r="B548" i="15"/>
  <c r="H547" i="17" s="1"/>
  <c r="B549" i="15"/>
  <c r="H548" i="17" s="1"/>
  <c r="B550" i="15"/>
  <c r="H549" i="17" s="1"/>
  <c r="B551" i="15"/>
  <c r="H550" i="17" s="1"/>
  <c r="B552" i="15"/>
  <c r="H551" i="17" s="1"/>
  <c r="B553" i="15"/>
  <c r="H552" i="17" s="1"/>
  <c r="B554" i="15"/>
  <c r="H553" i="17" s="1"/>
  <c r="B555" i="15"/>
  <c r="H554" i="17" s="1"/>
  <c r="B556" i="15"/>
  <c r="H555" i="17" s="1"/>
  <c r="B557" i="15"/>
  <c r="H556" i="17" s="1"/>
  <c r="B558" i="15"/>
  <c r="H557" i="17" s="1"/>
  <c r="B559" i="15"/>
  <c r="H558" i="17" s="1"/>
  <c r="B560" i="15"/>
  <c r="H559" i="17" s="1"/>
  <c r="B561" i="15"/>
  <c r="H560" i="17" s="1"/>
  <c r="B562" i="15"/>
  <c r="H561" i="17" s="1"/>
  <c r="B563" i="15"/>
  <c r="H562" i="17" s="1"/>
  <c r="B564" i="15"/>
  <c r="H563" i="17" s="1"/>
  <c r="B565" i="15"/>
  <c r="H564" i="17" s="1"/>
  <c r="B566" i="15"/>
  <c r="H565" i="17" s="1"/>
  <c r="B567" i="15"/>
  <c r="H566" i="17" s="1"/>
  <c r="B568" i="15"/>
  <c r="H567" i="17" s="1"/>
  <c r="B569" i="15"/>
  <c r="H568" i="17" s="1"/>
  <c r="B570" i="15"/>
  <c r="H569" i="17" s="1"/>
  <c r="B571" i="15"/>
  <c r="H570" i="17" s="1"/>
  <c r="B572" i="15"/>
  <c r="H571" i="17" s="1"/>
  <c r="B573" i="15"/>
  <c r="H572" i="17" s="1"/>
  <c r="B574" i="15"/>
  <c r="H573" i="17" s="1"/>
  <c r="B575" i="15"/>
  <c r="H574" i="17" s="1"/>
  <c r="B576" i="15"/>
  <c r="H575" i="17" s="1"/>
  <c r="B577" i="15"/>
  <c r="H576" i="17" s="1"/>
  <c r="B578" i="15"/>
  <c r="H577" i="17" s="1"/>
  <c r="B579" i="15"/>
  <c r="H578" i="17" s="1"/>
  <c r="B580" i="15"/>
  <c r="H579" i="17" s="1"/>
  <c r="B581" i="15"/>
  <c r="H580" i="17" s="1"/>
  <c r="B582" i="15"/>
  <c r="H581" i="17" s="1"/>
  <c r="B583" i="15"/>
  <c r="H582" i="17" s="1"/>
  <c r="B584" i="15"/>
  <c r="H583" i="17" s="1"/>
  <c r="B585" i="15"/>
  <c r="H584" i="17" s="1"/>
  <c r="B586" i="15"/>
  <c r="H585" i="17" s="1"/>
  <c r="B587" i="15"/>
  <c r="H586" i="17" s="1"/>
  <c r="B588" i="15"/>
  <c r="H587" i="17" s="1"/>
  <c r="B589" i="15"/>
  <c r="H588" i="17" s="1"/>
  <c r="B590" i="15"/>
  <c r="H589" i="17" s="1"/>
  <c r="B591" i="15"/>
  <c r="H590" i="17" s="1"/>
  <c r="B592" i="15"/>
  <c r="H591" i="17" s="1"/>
  <c r="B593" i="15"/>
  <c r="H592" i="17" s="1"/>
  <c r="B594" i="15"/>
  <c r="H593" i="17" s="1"/>
  <c r="B595" i="15"/>
  <c r="H594" i="17" s="1"/>
  <c r="B596" i="15"/>
  <c r="H595" i="17" s="1"/>
  <c r="B597" i="15"/>
  <c r="H596" i="17" s="1"/>
  <c r="B598" i="15"/>
  <c r="H597" i="17" s="1"/>
  <c r="B599" i="15"/>
  <c r="H598" i="17" s="1"/>
  <c r="B600" i="15"/>
  <c r="H599" i="17" s="1"/>
  <c r="B601" i="15"/>
  <c r="H600" i="17" s="1"/>
  <c r="B602" i="15"/>
  <c r="H601" i="17" s="1"/>
  <c r="B603" i="15"/>
  <c r="H602" i="17" s="1"/>
  <c r="B604" i="15"/>
  <c r="H603" i="17" s="1"/>
  <c r="B605" i="15"/>
  <c r="H604" i="17" s="1"/>
  <c r="B606" i="15"/>
  <c r="H605" i="17" s="1"/>
  <c r="B607" i="15"/>
  <c r="H606" i="17" s="1"/>
  <c r="B608" i="15"/>
  <c r="H607" i="17" s="1"/>
  <c r="B609" i="15"/>
  <c r="H608" i="17" s="1"/>
  <c r="B610" i="15"/>
  <c r="H609" i="17" s="1"/>
  <c r="B611" i="15"/>
  <c r="H610" i="17" s="1"/>
  <c r="B612" i="15"/>
  <c r="H611" i="17" s="1"/>
  <c r="B613" i="15"/>
  <c r="H612" i="17" s="1"/>
  <c r="B614" i="15"/>
  <c r="H613" i="17" s="1"/>
  <c r="B615" i="15"/>
  <c r="H614" i="17" s="1"/>
  <c r="B616" i="15"/>
  <c r="H615" i="17" s="1"/>
  <c r="B617" i="15"/>
  <c r="H616" i="17" s="1"/>
  <c r="B618" i="15"/>
  <c r="H617" i="17" s="1"/>
  <c r="B619" i="15"/>
  <c r="H618" i="17" s="1"/>
  <c r="B620" i="15"/>
  <c r="H619" i="17" s="1"/>
  <c r="B621" i="15"/>
  <c r="H620" i="17" s="1"/>
  <c r="B622" i="15"/>
  <c r="H621" i="17" s="1"/>
  <c r="B623" i="15"/>
  <c r="H622" i="17" s="1"/>
  <c r="B624" i="15"/>
  <c r="H623" i="17" s="1"/>
  <c r="B625" i="15"/>
  <c r="H624" i="17" s="1"/>
  <c r="B626" i="15"/>
  <c r="H625" i="17" s="1"/>
  <c r="B627" i="15"/>
  <c r="H626" i="17" s="1"/>
  <c r="B628" i="15"/>
  <c r="H627" i="17" s="1"/>
  <c r="B629" i="15"/>
  <c r="H628" i="17" s="1"/>
  <c r="B630" i="15"/>
  <c r="H629" i="17" s="1"/>
  <c r="B631" i="15"/>
  <c r="H630" i="17" s="1"/>
  <c r="B632" i="15"/>
  <c r="H631" i="17" s="1"/>
  <c r="B633" i="15"/>
  <c r="H632" i="17" s="1"/>
  <c r="B634" i="15"/>
  <c r="H633" i="17" s="1"/>
  <c r="B635" i="15"/>
  <c r="H634" i="17" s="1"/>
  <c r="B636" i="15"/>
  <c r="H635" i="17" s="1"/>
  <c r="B637" i="15"/>
  <c r="H636" i="17" s="1"/>
  <c r="B638" i="15"/>
  <c r="H637" i="17" s="1"/>
  <c r="B639" i="15"/>
  <c r="H638" i="17" s="1"/>
  <c r="B640" i="15"/>
  <c r="H639" i="17" s="1"/>
  <c r="B641" i="15"/>
  <c r="H640" i="17" s="1"/>
  <c r="B642" i="15"/>
  <c r="H641" i="17" s="1"/>
  <c r="B643" i="15"/>
  <c r="H642" i="17" s="1"/>
  <c r="B644" i="15"/>
  <c r="H643" i="17" s="1"/>
  <c r="B645" i="15"/>
  <c r="H644" i="17" s="1"/>
  <c r="B646" i="15"/>
  <c r="H645" i="17" s="1"/>
  <c r="B647" i="15"/>
  <c r="H646" i="17" s="1"/>
  <c r="B648" i="15"/>
  <c r="H647" i="17" s="1"/>
  <c r="B649" i="15"/>
  <c r="H648" i="17" s="1"/>
  <c r="B650" i="15"/>
  <c r="H649" i="17" s="1"/>
  <c r="B651" i="15"/>
  <c r="H650" i="17" s="1"/>
  <c r="B652" i="15"/>
  <c r="H651" i="17" s="1"/>
  <c r="B653" i="15"/>
  <c r="H652" i="17" s="1"/>
  <c r="B654" i="15"/>
  <c r="H653" i="17" s="1"/>
  <c r="B655" i="15"/>
  <c r="H654" i="17" s="1"/>
  <c r="B656" i="15"/>
  <c r="H655" i="17" s="1"/>
  <c r="B657" i="15"/>
  <c r="H656" i="17" s="1"/>
  <c r="B658" i="15"/>
  <c r="H657" i="17" s="1"/>
  <c r="B659" i="15"/>
  <c r="H658" i="17" s="1"/>
  <c r="B660" i="15"/>
  <c r="H659" i="17" s="1"/>
  <c r="B661" i="15"/>
  <c r="H660" i="17" s="1"/>
  <c r="B662" i="15"/>
  <c r="H661" i="17" s="1"/>
  <c r="B663" i="15"/>
  <c r="H662" i="17" s="1"/>
  <c r="B664" i="15"/>
  <c r="H663" i="17" s="1"/>
  <c r="B665" i="15"/>
  <c r="H664" i="17" s="1"/>
  <c r="B666" i="15"/>
  <c r="H665" i="17" s="1"/>
  <c r="B667" i="15"/>
  <c r="H666" i="17" s="1"/>
  <c r="B668" i="15"/>
  <c r="H667" i="17" s="1"/>
  <c r="B669" i="15"/>
  <c r="H668" i="17" s="1"/>
  <c r="B670" i="15"/>
  <c r="H669" i="17" s="1"/>
  <c r="B671" i="15"/>
  <c r="H670" i="17" s="1"/>
  <c r="B672" i="15"/>
  <c r="H671" i="17" s="1"/>
  <c r="B673" i="15"/>
  <c r="H672" i="17" s="1"/>
  <c r="B674" i="15"/>
  <c r="H673" i="17" s="1"/>
  <c r="B675" i="15"/>
  <c r="H674" i="17" s="1"/>
  <c r="B676" i="15"/>
  <c r="H675" i="17" s="1"/>
  <c r="B677" i="15"/>
  <c r="H676" i="17" s="1"/>
  <c r="B678" i="15"/>
  <c r="H677" i="17" s="1"/>
  <c r="B679" i="15"/>
  <c r="H678" i="17" s="1"/>
  <c r="B680" i="15"/>
  <c r="H679" i="17" s="1"/>
  <c r="B681" i="15"/>
  <c r="H680" i="17" s="1"/>
  <c r="B682" i="15"/>
  <c r="H681" i="17" s="1"/>
  <c r="B683" i="15"/>
  <c r="H682" i="17" s="1"/>
  <c r="B684" i="15"/>
  <c r="H683" i="17" s="1"/>
  <c r="B685" i="15"/>
  <c r="H684" i="17" s="1"/>
  <c r="B686" i="15"/>
  <c r="H685" i="17" s="1"/>
  <c r="B687" i="15"/>
  <c r="H686" i="17" s="1"/>
  <c r="B688" i="15"/>
  <c r="H687" i="17" s="1"/>
  <c r="B689" i="15"/>
  <c r="H688" i="17" s="1"/>
  <c r="B690" i="15"/>
  <c r="H689" i="17" s="1"/>
  <c r="B691" i="15"/>
  <c r="H690" i="17" s="1"/>
  <c r="B692" i="15"/>
  <c r="H691" i="17" s="1"/>
  <c r="B693" i="15"/>
  <c r="H692" i="17" s="1"/>
  <c r="B694" i="15"/>
  <c r="H693" i="17" s="1"/>
  <c r="B695" i="15"/>
  <c r="H694" i="17" s="1"/>
  <c r="B696" i="15"/>
  <c r="H695" i="17" s="1"/>
  <c r="B697" i="15"/>
  <c r="H696" i="17" s="1"/>
  <c r="B698" i="15"/>
  <c r="H697" i="17" s="1"/>
  <c r="B699" i="15"/>
  <c r="H698" i="17" s="1"/>
  <c r="B700" i="15"/>
  <c r="H699" i="17" s="1"/>
  <c r="B701" i="15"/>
  <c r="H700" i="17" s="1"/>
  <c r="B702" i="15"/>
  <c r="H701" i="17" s="1"/>
  <c r="B703" i="15"/>
  <c r="H702" i="17" s="1"/>
  <c r="B704" i="15"/>
  <c r="H703" i="17" s="1"/>
  <c r="B705" i="15"/>
  <c r="H704" i="17" s="1"/>
  <c r="B706" i="15"/>
  <c r="H705" i="17" s="1"/>
  <c r="B707" i="15"/>
  <c r="H706" i="17" s="1"/>
  <c r="B708" i="15"/>
  <c r="H707" i="17" s="1"/>
  <c r="B709" i="15"/>
  <c r="H708" i="17" s="1"/>
  <c r="B710" i="15"/>
  <c r="H709" i="17" s="1"/>
  <c r="B711" i="15"/>
  <c r="H710" i="17" s="1"/>
  <c r="B712" i="15"/>
  <c r="H711" i="17" s="1"/>
  <c r="B713" i="15"/>
  <c r="H712" i="17" s="1"/>
  <c r="B714" i="15"/>
  <c r="H713" i="17" s="1"/>
  <c r="B715" i="15"/>
  <c r="H714" i="17" s="1"/>
  <c r="B716" i="15"/>
  <c r="H715" i="17" s="1"/>
  <c r="B717" i="15"/>
  <c r="H716" i="17" s="1"/>
  <c r="B718" i="15"/>
  <c r="H717" i="17" s="1"/>
  <c r="B719" i="15"/>
  <c r="H718" i="17" s="1"/>
  <c r="B720" i="15"/>
  <c r="H719" i="17" s="1"/>
  <c r="B721" i="15"/>
  <c r="H720" i="17" s="1"/>
  <c r="B722" i="15"/>
  <c r="H721" i="17" s="1"/>
  <c r="B723" i="15"/>
  <c r="H722" i="17" s="1"/>
  <c r="B724" i="15"/>
  <c r="H723" i="17" s="1"/>
  <c r="B725" i="15"/>
  <c r="H724" i="17" s="1"/>
  <c r="B726" i="15"/>
  <c r="H725" i="17" s="1"/>
  <c r="B727" i="15"/>
  <c r="H726" i="17" s="1"/>
  <c r="B728" i="15"/>
  <c r="H727" i="17" s="1"/>
  <c r="B729" i="15"/>
  <c r="H728" i="17" s="1"/>
  <c r="B730" i="15"/>
  <c r="H729" i="17" s="1"/>
  <c r="B731" i="15"/>
  <c r="H730" i="17" s="1"/>
  <c r="B732" i="15"/>
  <c r="H731" i="17" s="1"/>
  <c r="B733" i="15"/>
  <c r="H732" i="17" s="1"/>
  <c r="B734" i="15"/>
  <c r="H733" i="17" s="1"/>
  <c r="B735" i="15"/>
  <c r="H734" i="17" s="1"/>
  <c r="B736" i="15"/>
  <c r="H735" i="17" s="1"/>
  <c r="B737" i="15"/>
  <c r="H736" i="17" s="1"/>
  <c r="B738" i="15"/>
  <c r="H737" i="17" s="1"/>
  <c r="B739" i="15"/>
  <c r="H738" i="17" s="1"/>
  <c r="B740" i="15"/>
  <c r="H739" i="17" s="1"/>
  <c r="B741" i="15"/>
  <c r="H740" i="17" s="1"/>
  <c r="B742" i="15"/>
  <c r="H741" i="17" s="1"/>
  <c r="B743" i="15"/>
  <c r="H742" i="17" s="1"/>
  <c r="B744" i="15"/>
  <c r="H743" i="17" s="1"/>
  <c r="B745" i="15"/>
  <c r="H744" i="17" s="1"/>
  <c r="B746" i="15"/>
  <c r="H745" i="17" s="1"/>
  <c r="B747" i="15"/>
  <c r="H746" i="17" s="1"/>
  <c r="B748" i="15"/>
  <c r="H747" i="17" s="1"/>
  <c r="B749" i="15"/>
  <c r="H748" i="17" s="1"/>
  <c r="B750" i="15"/>
  <c r="H749" i="17" s="1"/>
  <c r="B751" i="15"/>
  <c r="H750" i="17" s="1"/>
  <c r="B752" i="15"/>
  <c r="H751" i="17" s="1"/>
  <c r="B753" i="15"/>
  <c r="H752" i="17" s="1"/>
  <c r="B754" i="15"/>
  <c r="H753" i="17" s="1"/>
  <c r="B755" i="15"/>
  <c r="H754" i="17" s="1"/>
  <c r="B756" i="15"/>
  <c r="H755" i="17" s="1"/>
  <c r="B757" i="15"/>
  <c r="H756" i="17" s="1"/>
  <c r="B758" i="15"/>
  <c r="H757" i="17" s="1"/>
  <c r="B759" i="15"/>
  <c r="H758" i="17" s="1"/>
  <c r="B760" i="15"/>
  <c r="H759" i="17" s="1"/>
  <c r="B761" i="15"/>
  <c r="H760" i="17" s="1"/>
  <c r="B762" i="15"/>
  <c r="H761" i="17" s="1"/>
  <c r="B763" i="15"/>
  <c r="H762" i="17" s="1"/>
  <c r="B764" i="15"/>
  <c r="H763" i="17" s="1"/>
  <c r="B765" i="15"/>
  <c r="H764" i="17" s="1"/>
  <c r="B766" i="15"/>
  <c r="H765" i="17" s="1"/>
  <c r="B767" i="15"/>
  <c r="H766" i="17" s="1"/>
  <c r="B768" i="15"/>
  <c r="H767" i="17" s="1"/>
  <c r="B769" i="15"/>
  <c r="H768" i="17" s="1"/>
  <c r="B770" i="15"/>
  <c r="H769" i="17" s="1"/>
  <c r="B771" i="15"/>
  <c r="H770" i="17" s="1"/>
  <c r="B772" i="15"/>
  <c r="H771" i="17" s="1"/>
  <c r="B773" i="15"/>
  <c r="H772" i="17" s="1"/>
  <c r="B774" i="15"/>
  <c r="H773" i="17" s="1"/>
  <c r="B775" i="15"/>
  <c r="H774" i="17" s="1"/>
  <c r="B776" i="15"/>
  <c r="H775" i="17" s="1"/>
  <c r="B777" i="15"/>
  <c r="H776" i="17" s="1"/>
  <c r="B778" i="15"/>
  <c r="H777" i="17" s="1"/>
  <c r="B779" i="15"/>
  <c r="H778" i="17" s="1"/>
  <c r="B780" i="15"/>
  <c r="H779" i="17" s="1"/>
  <c r="B781" i="15"/>
  <c r="H780" i="17" s="1"/>
  <c r="B782" i="15"/>
  <c r="H781" i="17" s="1"/>
  <c r="B783" i="15"/>
  <c r="H782" i="17" s="1"/>
  <c r="B784" i="15"/>
  <c r="H783" i="17" s="1"/>
  <c r="B785" i="15"/>
  <c r="H784" i="17" s="1"/>
  <c r="B786" i="15"/>
  <c r="H785" i="17" s="1"/>
  <c r="B787" i="15"/>
  <c r="H786" i="17" s="1"/>
  <c r="B788" i="15"/>
  <c r="H787" i="17" s="1"/>
  <c r="B789" i="15"/>
  <c r="H788" i="17" s="1"/>
  <c r="B790" i="15"/>
  <c r="H789" i="17" s="1"/>
  <c r="B791" i="15"/>
  <c r="H790" i="17" s="1"/>
  <c r="B792" i="15"/>
  <c r="H791" i="17" s="1"/>
  <c r="B793" i="15"/>
  <c r="H792" i="17" s="1"/>
  <c r="B794" i="15"/>
  <c r="H793" i="17" s="1"/>
  <c r="B795" i="15"/>
  <c r="H794" i="17" s="1"/>
  <c r="B796" i="15"/>
  <c r="H795" i="17" s="1"/>
  <c r="B797" i="15"/>
  <c r="H796" i="17" s="1"/>
  <c r="B798" i="15"/>
  <c r="H797" i="17" s="1"/>
  <c r="B799" i="15"/>
  <c r="H798" i="17" s="1"/>
  <c r="B800" i="15"/>
  <c r="H799" i="17" s="1"/>
  <c r="B801" i="15"/>
  <c r="H800" i="17" s="1"/>
  <c r="B802" i="15"/>
  <c r="H801" i="17" s="1"/>
  <c r="B803" i="15"/>
  <c r="H802" i="17" s="1"/>
  <c r="B804" i="15"/>
  <c r="H803" i="17" s="1"/>
  <c r="B805" i="15"/>
  <c r="H804" i="17" s="1"/>
  <c r="B806" i="15"/>
  <c r="H805" i="17" s="1"/>
  <c r="B807" i="15"/>
  <c r="H806" i="17" s="1"/>
  <c r="B808" i="15"/>
  <c r="H807" i="17" s="1"/>
  <c r="B809" i="15"/>
  <c r="H808" i="17" s="1"/>
  <c r="B810" i="15"/>
  <c r="H809" i="17" s="1"/>
  <c r="B811" i="15"/>
  <c r="H810" i="17" s="1"/>
  <c r="B812" i="15"/>
  <c r="H811" i="17" s="1"/>
  <c r="B813" i="15"/>
  <c r="H812" i="17" s="1"/>
  <c r="B814" i="15"/>
  <c r="H813" i="17" s="1"/>
  <c r="B815" i="15"/>
  <c r="H814" i="17" s="1"/>
  <c r="B816" i="15"/>
  <c r="H815" i="17" s="1"/>
  <c r="B817" i="15"/>
  <c r="H816" i="17" s="1"/>
  <c r="B818" i="15"/>
  <c r="H817" i="17" s="1"/>
  <c r="B819" i="15"/>
  <c r="H818" i="17" s="1"/>
  <c r="B820" i="15"/>
  <c r="H819" i="17" s="1"/>
  <c r="B821" i="15"/>
  <c r="H820" i="17" s="1"/>
  <c r="B822" i="15"/>
  <c r="H821" i="17" s="1"/>
  <c r="B823" i="15"/>
  <c r="H822" i="17" s="1"/>
  <c r="B824" i="15"/>
  <c r="H823" i="17" s="1"/>
  <c r="B825" i="15"/>
  <c r="H824" i="17" s="1"/>
  <c r="B826" i="15"/>
  <c r="H825" i="17" s="1"/>
  <c r="B827" i="15"/>
  <c r="H826" i="17" s="1"/>
  <c r="C4" i="15"/>
  <c r="Q3" i="17" s="1"/>
  <c r="C5" i="15"/>
  <c r="Q4" i="17" s="1"/>
  <c r="C6" i="15"/>
  <c r="Q5" i="17" s="1"/>
  <c r="C7" i="15"/>
  <c r="Q6" i="17" s="1"/>
  <c r="C8" i="15"/>
  <c r="Q7" i="17" s="1"/>
  <c r="C9" i="15"/>
  <c r="Q8" i="17" s="1"/>
  <c r="C10" i="15"/>
  <c r="Q9" i="17" s="1"/>
  <c r="C11" i="15"/>
  <c r="Q10" i="17" s="1"/>
  <c r="C12" i="15"/>
  <c r="Q11" i="17" s="1"/>
  <c r="C13" i="15"/>
  <c r="Q12" i="17" s="1"/>
  <c r="C14" i="15"/>
  <c r="Q13" i="17" s="1"/>
  <c r="C15" i="15"/>
  <c r="Q14" i="17" s="1"/>
  <c r="C16" i="15"/>
  <c r="Q15" i="17" s="1"/>
  <c r="C17" i="15"/>
  <c r="Q16" i="17" s="1"/>
  <c r="C18" i="15"/>
  <c r="Q17" i="17" s="1"/>
  <c r="C19" i="15"/>
  <c r="Q18" i="17" s="1"/>
  <c r="C20" i="15"/>
  <c r="Q19" i="17" s="1"/>
  <c r="C21" i="15"/>
  <c r="Q20" i="17" s="1"/>
  <c r="C22" i="15"/>
  <c r="Q21" i="17" s="1"/>
  <c r="C23" i="15"/>
  <c r="Q22" i="17" s="1"/>
  <c r="C24" i="15"/>
  <c r="Q23" i="17" s="1"/>
  <c r="C25" i="15"/>
  <c r="Q24" i="17" s="1"/>
  <c r="C26" i="15"/>
  <c r="Q25" i="17" s="1"/>
  <c r="C27" i="15"/>
  <c r="Q26" i="17" s="1"/>
  <c r="C28" i="15"/>
  <c r="Q27" i="17" s="1"/>
  <c r="C29" i="15"/>
  <c r="Q28" i="17" s="1"/>
  <c r="C30" i="15"/>
  <c r="Q29" i="17" s="1"/>
  <c r="C31" i="15"/>
  <c r="Q30" i="17" s="1"/>
  <c r="C32" i="15"/>
  <c r="Q31" i="17" s="1"/>
  <c r="C33" i="15"/>
  <c r="Q32" i="17" s="1"/>
  <c r="C34" i="15"/>
  <c r="Q33" i="17" s="1"/>
  <c r="C35" i="15"/>
  <c r="Q34" i="17" s="1"/>
  <c r="C36" i="15"/>
  <c r="Q35" i="17" s="1"/>
  <c r="C37" i="15"/>
  <c r="Q36" i="17" s="1"/>
  <c r="C38" i="15"/>
  <c r="Q37" i="17" s="1"/>
  <c r="C39" i="15"/>
  <c r="Q38" i="17" s="1"/>
  <c r="C40" i="15"/>
  <c r="Q39" i="17" s="1"/>
  <c r="C41" i="15"/>
  <c r="Q40" i="17" s="1"/>
  <c r="C42" i="15"/>
  <c r="Q41" i="17" s="1"/>
  <c r="C43" i="15"/>
  <c r="Q42" i="17" s="1"/>
  <c r="C44" i="15"/>
  <c r="Q43" i="17" s="1"/>
  <c r="C45" i="15"/>
  <c r="Q44" i="17" s="1"/>
  <c r="C46" i="15"/>
  <c r="Q45" i="17" s="1"/>
  <c r="C47" i="15"/>
  <c r="Q46" i="17" s="1"/>
  <c r="C48" i="15"/>
  <c r="Q47" i="17" s="1"/>
  <c r="C49" i="15"/>
  <c r="Q48" i="17" s="1"/>
  <c r="C50" i="15"/>
  <c r="Q49" i="17" s="1"/>
  <c r="C51" i="15"/>
  <c r="Q50" i="17" s="1"/>
  <c r="C52" i="15"/>
  <c r="Q51" i="17" s="1"/>
  <c r="C53" i="15"/>
  <c r="Q52" i="17" s="1"/>
  <c r="C54" i="15"/>
  <c r="Q53" i="17" s="1"/>
  <c r="C55" i="15"/>
  <c r="Q54" i="17" s="1"/>
  <c r="C56" i="15"/>
  <c r="Q55" i="17" s="1"/>
  <c r="C57" i="15"/>
  <c r="Q56" i="17" s="1"/>
  <c r="C58" i="15"/>
  <c r="Q57" i="17" s="1"/>
  <c r="C59" i="15"/>
  <c r="Q58" i="17" s="1"/>
  <c r="C60" i="15"/>
  <c r="Q59" i="17" s="1"/>
  <c r="C61" i="15"/>
  <c r="Q60" i="17" s="1"/>
  <c r="C62" i="15"/>
  <c r="Q61" i="17" s="1"/>
  <c r="C63" i="15"/>
  <c r="Q62" i="17" s="1"/>
  <c r="C64" i="15"/>
  <c r="Q63" i="17" s="1"/>
  <c r="C65" i="15"/>
  <c r="Q64" i="17" s="1"/>
  <c r="C66" i="15"/>
  <c r="Q65" i="17" s="1"/>
  <c r="C67" i="15"/>
  <c r="Q66" i="17" s="1"/>
  <c r="C68" i="15"/>
  <c r="Q67" i="17" s="1"/>
  <c r="C69" i="15"/>
  <c r="Q68" i="17" s="1"/>
  <c r="C70" i="15"/>
  <c r="Q69" i="17" s="1"/>
  <c r="C71" i="15"/>
  <c r="Q70" i="17" s="1"/>
  <c r="C72" i="15"/>
  <c r="Q71" i="17" s="1"/>
  <c r="C73" i="15"/>
  <c r="Q72" i="17" s="1"/>
  <c r="C74" i="15"/>
  <c r="Q73" i="17" s="1"/>
  <c r="C75" i="15"/>
  <c r="Q74" i="17" s="1"/>
  <c r="C76" i="15"/>
  <c r="Q75" i="17" s="1"/>
  <c r="C77" i="15"/>
  <c r="Q76" i="17" s="1"/>
  <c r="C78" i="15"/>
  <c r="Q77" i="17" s="1"/>
  <c r="C79" i="15"/>
  <c r="Q78" i="17" s="1"/>
  <c r="C80" i="15"/>
  <c r="Q79" i="17" s="1"/>
  <c r="C81" i="15"/>
  <c r="Q80" i="17" s="1"/>
  <c r="C82" i="15"/>
  <c r="Q81" i="17" s="1"/>
  <c r="C83" i="15"/>
  <c r="Q82" i="17" s="1"/>
  <c r="C84" i="15"/>
  <c r="Q83" i="17" s="1"/>
  <c r="C85" i="15"/>
  <c r="Q84" i="17" s="1"/>
  <c r="C86" i="15"/>
  <c r="Q85" i="17" s="1"/>
  <c r="C87" i="15"/>
  <c r="Q86" i="17" s="1"/>
  <c r="C88" i="15"/>
  <c r="Q87" i="17" s="1"/>
  <c r="C89" i="15"/>
  <c r="Q88" i="17" s="1"/>
  <c r="C90" i="15"/>
  <c r="Q89" i="17" s="1"/>
  <c r="C91" i="15"/>
  <c r="Q90" i="17" s="1"/>
  <c r="C92" i="15"/>
  <c r="Q91" i="17" s="1"/>
  <c r="C93" i="15"/>
  <c r="Q92" i="17" s="1"/>
  <c r="C94" i="15"/>
  <c r="Q93" i="17" s="1"/>
  <c r="C95" i="15"/>
  <c r="Q94" i="17" s="1"/>
  <c r="C96" i="15"/>
  <c r="Q95" i="17" s="1"/>
  <c r="C97" i="15"/>
  <c r="Q96" i="17" s="1"/>
  <c r="C98" i="15"/>
  <c r="Q97" i="17" s="1"/>
  <c r="C99" i="15"/>
  <c r="Q98" i="17" s="1"/>
  <c r="C100" i="15"/>
  <c r="Q99" i="17" s="1"/>
  <c r="C101" i="15"/>
  <c r="Q100" i="17" s="1"/>
  <c r="C102" i="15"/>
  <c r="Q101" i="17" s="1"/>
  <c r="C103" i="15"/>
  <c r="Q102" i="17" s="1"/>
  <c r="C104" i="15"/>
  <c r="Q103" i="17" s="1"/>
  <c r="C105" i="15"/>
  <c r="Q104" i="17" s="1"/>
  <c r="C106" i="15"/>
  <c r="Q105" i="17" s="1"/>
  <c r="C107" i="15"/>
  <c r="Q106" i="17" s="1"/>
  <c r="C108" i="15"/>
  <c r="Q107" i="17" s="1"/>
  <c r="C109" i="15"/>
  <c r="Q108" i="17" s="1"/>
  <c r="C110" i="15"/>
  <c r="Q109" i="17" s="1"/>
  <c r="C111" i="15"/>
  <c r="Q110" i="17" s="1"/>
  <c r="C112" i="15"/>
  <c r="Q111" i="17" s="1"/>
  <c r="C113" i="15"/>
  <c r="Q112" i="17" s="1"/>
  <c r="C114" i="15"/>
  <c r="Q113" i="17" s="1"/>
  <c r="C115" i="15"/>
  <c r="Q114" i="17" s="1"/>
  <c r="C116" i="15"/>
  <c r="Q115" i="17" s="1"/>
  <c r="C117" i="15"/>
  <c r="Q116" i="17" s="1"/>
  <c r="C118" i="15"/>
  <c r="Q117" i="17" s="1"/>
  <c r="C119" i="15"/>
  <c r="Q118" i="17" s="1"/>
  <c r="C120" i="15"/>
  <c r="Q119" i="17" s="1"/>
  <c r="C121" i="15"/>
  <c r="Q120" i="17" s="1"/>
  <c r="C122" i="15"/>
  <c r="Q121" i="17" s="1"/>
  <c r="C123" i="15"/>
  <c r="Q122" i="17" s="1"/>
  <c r="C124" i="15"/>
  <c r="Q123" i="17" s="1"/>
  <c r="C125" i="15"/>
  <c r="Q124" i="17" s="1"/>
  <c r="C126" i="15"/>
  <c r="Q125" i="17" s="1"/>
  <c r="C127" i="15"/>
  <c r="Q126" i="17" s="1"/>
  <c r="C128" i="15"/>
  <c r="Q127" i="17" s="1"/>
  <c r="C129" i="15"/>
  <c r="Q128" i="17" s="1"/>
  <c r="C130" i="15"/>
  <c r="Q129" i="17" s="1"/>
  <c r="C131" i="15"/>
  <c r="Q130" i="17" s="1"/>
  <c r="C132" i="15"/>
  <c r="Q131" i="17" s="1"/>
  <c r="C133" i="15"/>
  <c r="Q132" i="17" s="1"/>
  <c r="C134" i="15"/>
  <c r="Q133" i="17" s="1"/>
  <c r="C135" i="15"/>
  <c r="Q134" i="17" s="1"/>
  <c r="C136" i="15"/>
  <c r="Q135" i="17" s="1"/>
  <c r="C137" i="15"/>
  <c r="Q136" i="17" s="1"/>
  <c r="C138" i="15"/>
  <c r="Q137" i="17" s="1"/>
  <c r="C139" i="15"/>
  <c r="Q138" i="17" s="1"/>
  <c r="C140" i="15"/>
  <c r="Q139" i="17" s="1"/>
  <c r="C141" i="15"/>
  <c r="Q140" i="17" s="1"/>
  <c r="C142" i="15"/>
  <c r="Q141" i="17" s="1"/>
  <c r="C143" i="15"/>
  <c r="Q142" i="17" s="1"/>
  <c r="C144" i="15"/>
  <c r="Q143" i="17" s="1"/>
  <c r="C145" i="15"/>
  <c r="Q144" i="17" s="1"/>
  <c r="C146" i="15"/>
  <c r="Q145" i="17" s="1"/>
  <c r="C147" i="15"/>
  <c r="Q146" i="17" s="1"/>
  <c r="C148" i="15"/>
  <c r="Q147" i="17" s="1"/>
  <c r="C149" i="15"/>
  <c r="Q148" i="17" s="1"/>
  <c r="C150" i="15"/>
  <c r="Q149" i="17" s="1"/>
  <c r="C151" i="15"/>
  <c r="Q150" i="17" s="1"/>
  <c r="C152" i="15"/>
  <c r="Q151" i="17" s="1"/>
  <c r="C153" i="15"/>
  <c r="Q152" i="17" s="1"/>
  <c r="C154" i="15"/>
  <c r="Q153" i="17" s="1"/>
  <c r="C155" i="15"/>
  <c r="Q154" i="17" s="1"/>
  <c r="C156" i="15"/>
  <c r="Q155" i="17" s="1"/>
  <c r="C157" i="15"/>
  <c r="Q156" i="17" s="1"/>
  <c r="C158" i="15"/>
  <c r="Q157" i="17" s="1"/>
  <c r="C159" i="15"/>
  <c r="Q158" i="17" s="1"/>
  <c r="C160" i="15"/>
  <c r="Q159" i="17" s="1"/>
  <c r="C161" i="15"/>
  <c r="Q160" i="17" s="1"/>
  <c r="C162" i="15"/>
  <c r="Q161" i="17" s="1"/>
  <c r="C163" i="15"/>
  <c r="Q162" i="17" s="1"/>
  <c r="C164" i="15"/>
  <c r="Q163" i="17" s="1"/>
  <c r="C165" i="15"/>
  <c r="Q164" i="17" s="1"/>
  <c r="C166" i="15"/>
  <c r="Q165" i="17" s="1"/>
  <c r="C167" i="15"/>
  <c r="Q166" i="17" s="1"/>
  <c r="C168" i="15"/>
  <c r="Q167" i="17" s="1"/>
  <c r="C169" i="15"/>
  <c r="Q168" i="17" s="1"/>
  <c r="C170" i="15"/>
  <c r="Q169" i="17" s="1"/>
  <c r="C171" i="15"/>
  <c r="Q170" i="17" s="1"/>
  <c r="C172" i="15"/>
  <c r="Q171" i="17" s="1"/>
  <c r="C173" i="15"/>
  <c r="Q172" i="17" s="1"/>
  <c r="C174" i="15"/>
  <c r="Q173" i="17" s="1"/>
  <c r="C175" i="15"/>
  <c r="Q174" i="17" s="1"/>
  <c r="C176" i="15"/>
  <c r="Q175" i="17" s="1"/>
  <c r="C177" i="15"/>
  <c r="Q176" i="17" s="1"/>
  <c r="C178" i="15"/>
  <c r="Q177" i="17" s="1"/>
  <c r="C179" i="15"/>
  <c r="Q178" i="17" s="1"/>
  <c r="C180" i="15"/>
  <c r="Q179" i="17" s="1"/>
  <c r="C181" i="15"/>
  <c r="Q180" i="17" s="1"/>
  <c r="C182" i="15"/>
  <c r="Q181" i="17" s="1"/>
  <c r="C183" i="15"/>
  <c r="Q182" i="17" s="1"/>
  <c r="C184" i="15"/>
  <c r="Q183" i="17" s="1"/>
  <c r="C185" i="15"/>
  <c r="Q184" i="17" s="1"/>
  <c r="C186" i="15"/>
  <c r="Q185" i="17" s="1"/>
  <c r="C187" i="15"/>
  <c r="Q186" i="17" s="1"/>
  <c r="C188" i="15"/>
  <c r="Q187" i="17" s="1"/>
  <c r="C189" i="15"/>
  <c r="Q188" i="17" s="1"/>
  <c r="C190" i="15"/>
  <c r="Q189" i="17" s="1"/>
  <c r="C191" i="15"/>
  <c r="Q190" i="17" s="1"/>
  <c r="C192" i="15"/>
  <c r="Q191" i="17" s="1"/>
  <c r="C193" i="15"/>
  <c r="Q192" i="17" s="1"/>
  <c r="C194" i="15"/>
  <c r="Q193" i="17" s="1"/>
  <c r="C195" i="15"/>
  <c r="Q194" i="17" s="1"/>
  <c r="C196" i="15"/>
  <c r="Q195" i="17" s="1"/>
  <c r="C197" i="15"/>
  <c r="Q196" i="17" s="1"/>
  <c r="C198" i="15"/>
  <c r="Q197" i="17" s="1"/>
  <c r="C199" i="15"/>
  <c r="Q198" i="17" s="1"/>
  <c r="C200" i="15"/>
  <c r="Q199" i="17" s="1"/>
  <c r="C201" i="15"/>
  <c r="Q200" i="17" s="1"/>
  <c r="C202" i="15"/>
  <c r="Q201" i="17" s="1"/>
  <c r="C203" i="15"/>
  <c r="Q202" i="17" s="1"/>
  <c r="C204" i="15"/>
  <c r="Q203" i="17" s="1"/>
  <c r="C205" i="15"/>
  <c r="Q204" i="17" s="1"/>
  <c r="C206" i="15"/>
  <c r="Q205" i="17" s="1"/>
  <c r="C207" i="15"/>
  <c r="Q206" i="17" s="1"/>
  <c r="C208" i="15"/>
  <c r="Q207" i="17" s="1"/>
  <c r="C209" i="15"/>
  <c r="Q208" i="17" s="1"/>
  <c r="C210" i="15"/>
  <c r="Q209" i="17" s="1"/>
  <c r="C211" i="15"/>
  <c r="Q210" i="17" s="1"/>
  <c r="C212" i="15"/>
  <c r="Q211" i="17" s="1"/>
  <c r="C213" i="15"/>
  <c r="Q212" i="17" s="1"/>
  <c r="C214" i="15"/>
  <c r="Q213" i="17" s="1"/>
  <c r="C215" i="15"/>
  <c r="Q214" i="17" s="1"/>
  <c r="C216" i="15"/>
  <c r="Q215" i="17" s="1"/>
  <c r="C217" i="15"/>
  <c r="Q216" i="17" s="1"/>
  <c r="C218" i="15"/>
  <c r="Q217" i="17" s="1"/>
  <c r="C219" i="15"/>
  <c r="Q218" i="17" s="1"/>
  <c r="C220" i="15"/>
  <c r="Q219" i="17" s="1"/>
  <c r="C221" i="15"/>
  <c r="Q220" i="17" s="1"/>
  <c r="C222" i="15"/>
  <c r="Q221" i="17" s="1"/>
  <c r="C223" i="15"/>
  <c r="Q222" i="17" s="1"/>
  <c r="C224" i="15"/>
  <c r="Q223" i="17" s="1"/>
  <c r="C225" i="15"/>
  <c r="Q224" i="17" s="1"/>
  <c r="C226" i="15"/>
  <c r="Q225" i="17" s="1"/>
  <c r="C227" i="15"/>
  <c r="Q226" i="17" s="1"/>
  <c r="C228" i="15"/>
  <c r="Q227" i="17" s="1"/>
  <c r="C229" i="15"/>
  <c r="Q228" i="17" s="1"/>
  <c r="C230" i="15"/>
  <c r="Q229" i="17" s="1"/>
  <c r="C231" i="15"/>
  <c r="Q230" i="17" s="1"/>
  <c r="C232" i="15"/>
  <c r="Q231" i="17" s="1"/>
  <c r="C233" i="15"/>
  <c r="Q232" i="17" s="1"/>
  <c r="C234" i="15"/>
  <c r="Q233" i="17" s="1"/>
  <c r="C235" i="15"/>
  <c r="Q234" i="17" s="1"/>
  <c r="G3" i="15"/>
  <c r="F9" i="15"/>
  <c r="F6" i="15"/>
  <c r="F7" i="15" s="1"/>
  <c r="G7" i="15" s="1"/>
  <c r="B3" i="14"/>
  <c r="G2" i="17" s="1"/>
  <c r="C3" i="14"/>
  <c r="P2" i="17" s="1"/>
  <c r="B4" i="14"/>
  <c r="G3" i="17" s="1"/>
  <c r="B5" i="14"/>
  <c r="G4" i="17" s="1"/>
  <c r="B6" i="14"/>
  <c r="G5" i="17" s="1"/>
  <c r="B7" i="14"/>
  <c r="G6" i="17" s="1"/>
  <c r="B8" i="14"/>
  <c r="G7" i="17" s="1"/>
  <c r="B9" i="14"/>
  <c r="G8" i="17" s="1"/>
  <c r="B10" i="14"/>
  <c r="G9" i="17" s="1"/>
  <c r="B11" i="14"/>
  <c r="G10" i="17" s="1"/>
  <c r="B12" i="14"/>
  <c r="G11" i="17" s="1"/>
  <c r="B13" i="14"/>
  <c r="G12" i="17" s="1"/>
  <c r="B14" i="14"/>
  <c r="G13" i="17" s="1"/>
  <c r="B15" i="14"/>
  <c r="G14" i="17" s="1"/>
  <c r="B16" i="14"/>
  <c r="G15" i="17" s="1"/>
  <c r="B17" i="14"/>
  <c r="G16" i="17" s="1"/>
  <c r="B18" i="14"/>
  <c r="G17" i="17" s="1"/>
  <c r="B19" i="14"/>
  <c r="G18" i="17" s="1"/>
  <c r="B20" i="14"/>
  <c r="G19" i="17" s="1"/>
  <c r="B21" i="14"/>
  <c r="G20" i="17" s="1"/>
  <c r="B22" i="14"/>
  <c r="G21" i="17" s="1"/>
  <c r="B23" i="14"/>
  <c r="G22" i="17" s="1"/>
  <c r="B24" i="14"/>
  <c r="G23" i="17" s="1"/>
  <c r="B25" i="14"/>
  <c r="G24" i="17" s="1"/>
  <c r="B26" i="14"/>
  <c r="G25" i="17" s="1"/>
  <c r="B27" i="14"/>
  <c r="G26" i="17" s="1"/>
  <c r="B28" i="14"/>
  <c r="G27" i="17" s="1"/>
  <c r="B29" i="14"/>
  <c r="G28" i="17" s="1"/>
  <c r="B30" i="14"/>
  <c r="G29" i="17" s="1"/>
  <c r="B31" i="14"/>
  <c r="G30" i="17" s="1"/>
  <c r="B32" i="14"/>
  <c r="G31" i="17" s="1"/>
  <c r="B33" i="14"/>
  <c r="G32" i="17" s="1"/>
  <c r="B34" i="14"/>
  <c r="G33" i="17" s="1"/>
  <c r="B35" i="14"/>
  <c r="G34" i="17" s="1"/>
  <c r="B36" i="14"/>
  <c r="G35" i="17" s="1"/>
  <c r="B37" i="14"/>
  <c r="G36" i="17" s="1"/>
  <c r="B38" i="14"/>
  <c r="G37" i="17" s="1"/>
  <c r="B39" i="14"/>
  <c r="G38" i="17" s="1"/>
  <c r="B40" i="14"/>
  <c r="G39" i="17" s="1"/>
  <c r="B41" i="14"/>
  <c r="G40" i="17" s="1"/>
  <c r="B42" i="14"/>
  <c r="G41" i="17" s="1"/>
  <c r="B43" i="14"/>
  <c r="G42" i="17" s="1"/>
  <c r="B44" i="14"/>
  <c r="G43" i="17" s="1"/>
  <c r="B45" i="14"/>
  <c r="G44" i="17" s="1"/>
  <c r="B46" i="14"/>
  <c r="G45" i="17" s="1"/>
  <c r="B47" i="14"/>
  <c r="G46" i="17" s="1"/>
  <c r="B48" i="14"/>
  <c r="G47" i="17" s="1"/>
  <c r="B49" i="14"/>
  <c r="G48" i="17" s="1"/>
  <c r="B50" i="14"/>
  <c r="G49" i="17" s="1"/>
  <c r="B51" i="14"/>
  <c r="G50" i="17" s="1"/>
  <c r="B52" i="14"/>
  <c r="G51" i="17" s="1"/>
  <c r="B53" i="14"/>
  <c r="G52" i="17" s="1"/>
  <c r="B54" i="14"/>
  <c r="G53" i="17" s="1"/>
  <c r="B55" i="14"/>
  <c r="G54" i="17" s="1"/>
  <c r="B56" i="14"/>
  <c r="G55" i="17" s="1"/>
  <c r="B57" i="14"/>
  <c r="G56" i="17" s="1"/>
  <c r="B58" i="14"/>
  <c r="G57" i="17" s="1"/>
  <c r="B59" i="14"/>
  <c r="G58" i="17" s="1"/>
  <c r="B60" i="14"/>
  <c r="G59" i="17" s="1"/>
  <c r="B61" i="14"/>
  <c r="G60" i="17" s="1"/>
  <c r="B62" i="14"/>
  <c r="G61" i="17" s="1"/>
  <c r="B63" i="14"/>
  <c r="G62" i="17" s="1"/>
  <c r="B64" i="14"/>
  <c r="G63" i="17" s="1"/>
  <c r="B65" i="14"/>
  <c r="G64" i="17" s="1"/>
  <c r="B66" i="14"/>
  <c r="G65" i="17" s="1"/>
  <c r="B67" i="14"/>
  <c r="G66" i="17" s="1"/>
  <c r="B68" i="14"/>
  <c r="G67" i="17" s="1"/>
  <c r="B69" i="14"/>
  <c r="G68" i="17" s="1"/>
  <c r="B70" i="14"/>
  <c r="G69" i="17" s="1"/>
  <c r="B71" i="14"/>
  <c r="G70" i="17" s="1"/>
  <c r="B72" i="14"/>
  <c r="G71" i="17" s="1"/>
  <c r="B73" i="14"/>
  <c r="G72" i="17" s="1"/>
  <c r="B74" i="14"/>
  <c r="G73" i="17" s="1"/>
  <c r="B75" i="14"/>
  <c r="G74" i="17" s="1"/>
  <c r="B76" i="14"/>
  <c r="G75" i="17" s="1"/>
  <c r="B77" i="14"/>
  <c r="G76" i="17" s="1"/>
  <c r="B78" i="14"/>
  <c r="G77" i="17" s="1"/>
  <c r="B79" i="14"/>
  <c r="G78" i="17" s="1"/>
  <c r="B80" i="14"/>
  <c r="G79" i="17" s="1"/>
  <c r="B81" i="14"/>
  <c r="G80" i="17" s="1"/>
  <c r="B82" i="14"/>
  <c r="G81" i="17" s="1"/>
  <c r="B83" i="14"/>
  <c r="G82" i="17" s="1"/>
  <c r="B84" i="14"/>
  <c r="G83" i="17" s="1"/>
  <c r="B85" i="14"/>
  <c r="G84" i="17" s="1"/>
  <c r="B86" i="14"/>
  <c r="G85" i="17" s="1"/>
  <c r="B87" i="14"/>
  <c r="G86" i="17" s="1"/>
  <c r="B88" i="14"/>
  <c r="G87" i="17" s="1"/>
  <c r="B89" i="14"/>
  <c r="G88" i="17" s="1"/>
  <c r="B90" i="14"/>
  <c r="G89" i="17" s="1"/>
  <c r="B91" i="14"/>
  <c r="G90" i="17" s="1"/>
  <c r="B92" i="14"/>
  <c r="G91" i="17" s="1"/>
  <c r="B93" i="14"/>
  <c r="G92" i="17" s="1"/>
  <c r="B94" i="14"/>
  <c r="G93" i="17" s="1"/>
  <c r="B95" i="14"/>
  <c r="G94" i="17" s="1"/>
  <c r="B96" i="14"/>
  <c r="G95" i="17" s="1"/>
  <c r="B97" i="14"/>
  <c r="G96" i="17" s="1"/>
  <c r="B98" i="14"/>
  <c r="G97" i="17" s="1"/>
  <c r="B99" i="14"/>
  <c r="G98" i="17" s="1"/>
  <c r="B100" i="14"/>
  <c r="G99" i="17" s="1"/>
  <c r="B101" i="14"/>
  <c r="G100" i="17" s="1"/>
  <c r="B102" i="14"/>
  <c r="G101" i="17" s="1"/>
  <c r="B103" i="14"/>
  <c r="G102" i="17" s="1"/>
  <c r="B104" i="14"/>
  <c r="G103" i="17" s="1"/>
  <c r="B105" i="14"/>
  <c r="G104" i="17" s="1"/>
  <c r="B106" i="14"/>
  <c r="G105" i="17" s="1"/>
  <c r="B107" i="14"/>
  <c r="G106" i="17" s="1"/>
  <c r="B108" i="14"/>
  <c r="G107" i="17" s="1"/>
  <c r="B109" i="14"/>
  <c r="G108" i="17" s="1"/>
  <c r="B110" i="14"/>
  <c r="G109" i="17" s="1"/>
  <c r="B111" i="14"/>
  <c r="G110" i="17" s="1"/>
  <c r="B112" i="14"/>
  <c r="G111" i="17" s="1"/>
  <c r="B113" i="14"/>
  <c r="G112" i="17" s="1"/>
  <c r="B114" i="14"/>
  <c r="G113" i="17" s="1"/>
  <c r="B115" i="14"/>
  <c r="G114" i="17" s="1"/>
  <c r="B116" i="14"/>
  <c r="G115" i="17" s="1"/>
  <c r="B117" i="14"/>
  <c r="G116" i="17" s="1"/>
  <c r="B118" i="14"/>
  <c r="G117" i="17" s="1"/>
  <c r="B119" i="14"/>
  <c r="G118" i="17" s="1"/>
  <c r="B120" i="14"/>
  <c r="G119" i="17" s="1"/>
  <c r="B121" i="14"/>
  <c r="G120" i="17" s="1"/>
  <c r="B122" i="14"/>
  <c r="G121" i="17" s="1"/>
  <c r="B123" i="14"/>
  <c r="G122" i="17" s="1"/>
  <c r="B124" i="14"/>
  <c r="G123" i="17" s="1"/>
  <c r="B125" i="14"/>
  <c r="G124" i="17" s="1"/>
  <c r="B126" i="14"/>
  <c r="G125" i="17" s="1"/>
  <c r="B127" i="14"/>
  <c r="G126" i="17" s="1"/>
  <c r="B128" i="14"/>
  <c r="G127" i="17" s="1"/>
  <c r="B129" i="14"/>
  <c r="G128" i="17" s="1"/>
  <c r="B130" i="14"/>
  <c r="G129" i="17" s="1"/>
  <c r="B131" i="14"/>
  <c r="G130" i="17" s="1"/>
  <c r="B132" i="14"/>
  <c r="G131" i="17" s="1"/>
  <c r="B133" i="14"/>
  <c r="G132" i="17" s="1"/>
  <c r="B134" i="14"/>
  <c r="G133" i="17" s="1"/>
  <c r="B135" i="14"/>
  <c r="G134" i="17" s="1"/>
  <c r="B136" i="14"/>
  <c r="G135" i="17" s="1"/>
  <c r="B137" i="14"/>
  <c r="G136" i="17" s="1"/>
  <c r="B138" i="14"/>
  <c r="G137" i="17" s="1"/>
  <c r="B139" i="14"/>
  <c r="G138" i="17" s="1"/>
  <c r="B140" i="14"/>
  <c r="G139" i="17" s="1"/>
  <c r="B141" i="14"/>
  <c r="G140" i="17" s="1"/>
  <c r="B142" i="14"/>
  <c r="G141" i="17" s="1"/>
  <c r="B143" i="14"/>
  <c r="G142" i="17" s="1"/>
  <c r="B144" i="14"/>
  <c r="G143" i="17" s="1"/>
  <c r="B145" i="14"/>
  <c r="G144" i="17" s="1"/>
  <c r="B146" i="14"/>
  <c r="G145" i="17" s="1"/>
  <c r="B147" i="14"/>
  <c r="G146" i="17" s="1"/>
  <c r="B148" i="14"/>
  <c r="G147" i="17" s="1"/>
  <c r="B149" i="14"/>
  <c r="G148" i="17" s="1"/>
  <c r="B150" i="14"/>
  <c r="G149" i="17" s="1"/>
  <c r="B151" i="14"/>
  <c r="G150" i="17" s="1"/>
  <c r="B152" i="14"/>
  <c r="G151" i="17" s="1"/>
  <c r="B153" i="14"/>
  <c r="G152" i="17" s="1"/>
  <c r="B154" i="14"/>
  <c r="G153" i="17" s="1"/>
  <c r="B155" i="14"/>
  <c r="G154" i="17" s="1"/>
  <c r="B156" i="14"/>
  <c r="G155" i="17" s="1"/>
  <c r="B157" i="14"/>
  <c r="G156" i="17" s="1"/>
  <c r="B158" i="14"/>
  <c r="G157" i="17" s="1"/>
  <c r="B159" i="14"/>
  <c r="G158" i="17" s="1"/>
  <c r="B160" i="14"/>
  <c r="G159" i="17" s="1"/>
  <c r="B161" i="14"/>
  <c r="G160" i="17" s="1"/>
  <c r="B162" i="14"/>
  <c r="G161" i="17" s="1"/>
  <c r="B163" i="14"/>
  <c r="G162" i="17" s="1"/>
  <c r="B164" i="14"/>
  <c r="G163" i="17" s="1"/>
  <c r="B165" i="14"/>
  <c r="G164" i="17" s="1"/>
  <c r="B166" i="14"/>
  <c r="G165" i="17" s="1"/>
  <c r="B167" i="14"/>
  <c r="G166" i="17" s="1"/>
  <c r="B168" i="14"/>
  <c r="G167" i="17" s="1"/>
  <c r="B169" i="14"/>
  <c r="G168" i="17" s="1"/>
  <c r="B170" i="14"/>
  <c r="G169" i="17" s="1"/>
  <c r="B171" i="14"/>
  <c r="G170" i="17" s="1"/>
  <c r="B172" i="14"/>
  <c r="G171" i="17" s="1"/>
  <c r="B173" i="14"/>
  <c r="G172" i="17" s="1"/>
  <c r="B174" i="14"/>
  <c r="G173" i="17" s="1"/>
  <c r="B175" i="14"/>
  <c r="G174" i="17" s="1"/>
  <c r="B176" i="14"/>
  <c r="G175" i="17" s="1"/>
  <c r="B177" i="14"/>
  <c r="G176" i="17" s="1"/>
  <c r="B178" i="14"/>
  <c r="G177" i="17" s="1"/>
  <c r="B179" i="14"/>
  <c r="G178" i="17" s="1"/>
  <c r="B180" i="14"/>
  <c r="G179" i="17" s="1"/>
  <c r="B181" i="14"/>
  <c r="G180" i="17" s="1"/>
  <c r="B182" i="14"/>
  <c r="G181" i="17" s="1"/>
  <c r="B183" i="14"/>
  <c r="G182" i="17" s="1"/>
  <c r="B184" i="14"/>
  <c r="G183" i="17" s="1"/>
  <c r="B185" i="14"/>
  <c r="G184" i="17" s="1"/>
  <c r="B186" i="14"/>
  <c r="G185" i="17" s="1"/>
  <c r="B187" i="14"/>
  <c r="G186" i="17" s="1"/>
  <c r="B188" i="14"/>
  <c r="G187" i="17" s="1"/>
  <c r="B189" i="14"/>
  <c r="G188" i="17" s="1"/>
  <c r="B190" i="14"/>
  <c r="G189" i="17" s="1"/>
  <c r="B191" i="14"/>
  <c r="G190" i="17" s="1"/>
  <c r="B192" i="14"/>
  <c r="G191" i="17" s="1"/>
  <c r="B193" i="14"/>
  <c r="G192" i="17" s="1"/>
  <c r="B194" i="14"/>
  <c r="G193" i="17" s="1"/>
  <c r="B195" i="14"/>
  <c r="G194" i="17" s="1"/>
  <c r="B196" i="14"/>
  <c r="G195" i="17" s="1"/>
  <c r="B197" i="14"/>
  <c r="G196" i="17" s="1"/>
  <c r="B198" i="14"/>
  <c r="G197" i="17" s="1"/>
  <c r="B199" i="14"/>
  <c r="G198" i="17" s="1"/>
  <c r="B200" i="14"/>
  <c r="G199" i="17" s="1"/>
  <c r="B201" i="14"/>
  <c r="G200" i="17" s="1"/>
  <c r="B202" i="14"/>
  <c r="G201" i="17" s="1"/>
  <c r="B203" i="14"/>
  <c r="G202" i="17" s="1"/>
  <c r="B204" i="14"/>
  <c r="G203" i="17" s="1"/>
  <c r="B205" i="14"/>
  <c r="G204" i="17" s="1"/>
  <c r="B206" i="14"/>
  <c r="G205" i="17" s="1"/>
  <c r="B207" i="14"/>
  <c r="G206" i="17" s="1"/>
  <c r="B208" i="14"/>
  <c r="G207" i="17" s="1"/>
  <c r="B209" i="14"/>
  <c r="G208" i="17" s="1"/>
  <c r="B210" i="14"/>
  <c r="G209" i="17" s="1"/>
  <c r="B211" i="14"/>
  <c r="G210" i="17" s="1"/>
  <c r="B212" i="14"/>
  <c r="G211" i="17" s="1"/>
  <c r="B213" i="14"/>
  <c r="G212" i="17" s="1"/>
  <c r="B214" i="14"/>
  <c r="G213" i="17" s="1"/>
  <c r="B215" i="14"/>
  <c r="G214" i="17" s="1"/>
  <c r="B216" i="14"/>
  <c r="G215" i="17" s="1"/>
  <c r="B217" i="14"/>
  <c r="G216" i="17" s="1"/>
  <c r="B218" i="14"/>
  <c r="G217" i="17" s="1"/>
  <c r="B219" i="14"/>
  <c r="G218" i="17" s="1"/>
  <c r="B220" i="14"/>
  <c r="G219" i="17" s="1"/>
  <c r="B221" i="14"/>
  <c r="G220" i="17" s="1"/>
  <c r="B222" i="14"/>
  <c r="G221" i="17" s="1"/>
  <c r="B223" i="14"/>
  <c r="G222" i="17" s="1"/>
  <c r="B224" i="14"/>
  <c r="G223" i="17" s="1"/>
  <c r="B225" i="14"/>
  <c r="G224" i="17" s="1"/>
  <c r="B226" i="14"/>
  <c r="G225" i="17" s="1"/>
  <c r="B227" i="14"/>
  <c r="G226" i="17" s="1"/>
  <c r="B228" i="14"/>
  <c r="G227" i="17" s="1"/>
  <c r="B229" i="14"/>
  <c r="G228" i="17" s="1"/>
  <c r="B230" i="14"/>
  <c r="G229" i="17" s="1"/>
  <c r="B231" i="14"/>
  <c r="G230" i="17" s="1"/>
  <c r="B232" i="14"/>
  <c r="G231" i="17" s="1"/>
  <c r="B233" i="14"/>
  <c r="G232" i="17" s="1"/>
  <c r="B234" i="14"/>
  <c r="G233" i="17" s="1"/>
  <c r="B235" i="14"/>
  <c r="G234" i="17" s="1"/>
  <c r="B236" i="14"/>
  <c r="G235" i="17" s="1"/>
  <c r="B237" i="14"/>
  <c r="G236" i="17" s="1"/>
  <c r="B238" i="14"/>
  <c r="G237" i="17" s="1"/>
  <c r="B239" i="14"/>
  <c r="G238" i="17" s="1"/>
  <c r="B240" i="14"/>
  <c r="G239" i="17" s="1"/>
  <c r="B241" i="14"/>
  <c r="G240" i="17" s="1"/>
  <c r="B242" i="14"/>
  <c r="G241" i="17" s="1"/>
  <c r="B243" i="14"/>
  <c r="G242" i="17" s="1"/>
  <c r="B244" i="14"/>
  <c r="G243" i="17" s="1"/>
  <c r="B245" i="14"/>
  <c r="G244" i="17" s="1"/>
  <c r="B246" i="14"/>
  <c r="G245" i="17" s="1"/>
  <c r="B247" i="14"/>
  <c r="G246" i="17" s="1"/>
  <c r="B248" i="14"/>
  <c r="G247" i="17" s="1"/>
  <c r="B249" i="14"/>
  <c r="G248" i="17" s="1"/>
  <c r="B250" i="14"/>
  <c r="G249" i="17" s="1"/>
  <c r="B251" i="14"/>
  <c r="G250" i="17" s="1"/>
  <c r="B252" i="14"/>
  <c r="G251" i="17" s="1"/>
  <c r="B253" i="14"/>
  <c r="G252" i="17" s="1"/>
  <c r="B254" i="14"/>
  <c r="G253" i="17" s="1"/>
  <c r="B255" i="14"/>
  <c r="G254" i="17" s="1"/>
  <c r="B256" i="14"/>
  <c r="G255" i="17" s="1"/>
  <c r="B257" i="14"/>
  <c r="G256" i="17" s="1"/>
  <c r="B258" i="14"/>
  <c r="G257" i="17" s="1"/>
  <c r="B259" i="14"/>
  <c r="G258" i="17" s="1"/>
  <c r="B260" i="14"/>
  <c r="G259" i="17" s="1"/>
  <c r="B261" i="14"/>
  <c r="G260" i="17" s="1"/>
  <c r="B262" i="14"/>
  <c r="G261" i="17" s="1"/>
  <c r="B263" i="14"/>
  <c r="G262" i="17" s="1"/>
  <c r="B264" i="14"/>
  <c r="G263" i="17" s="1"/>
  <c r="B265" i="14"/>
  <c r="G264" i="17" s="1"/>
  <c r="B266" i="14"/>
  <c r="G265" i="17" s="1"/>
  <c r="B267" i="14"/>
  <c r="G266" i="17" s="1"/>
  <c r="B268" i="14"/>
  <c r="G267" i="17" s="1"/>
  <c r="B269" i="14"/>
  <c r="G268" i="17" s="1"/>
  <c r="B270" i="14"/>
  <c r="G269" i="17" s="1"/>
  <c r="B271" i="14"/>
  <c r="G270" i="17" s="1"/>
  <c r="B272" i="14"/>
  <c r="G271" i="17" s="1"/>
  <c r="B273" i="14"/>
  <c r="G272" i="17" s="1"/>
  <c r="B274" i="14"/>
  <c r="G273" i="17" s="1"/>
  <c r="B275" i="14"/>
  <c r="G274" i="17" s="1"/>
  <c r="B276" i="14"/>
  <c r="G275" i="17" s="1"/>
  <c r="B277" i="14"/>
  <c r="G276" i="17" s="1"/>
  <c r="B278" i="14"/>
  <c r="G277" i="17" s="1"/>
  <c r="B279" i="14"/>
  <c r="G278" i="17" s="1"/>
  <c r="B280" i="14"/>
  <c r="G279" i="17" s="1"/>
  <c r="B281" i="14"/>
  <c r="G280" i="17" s="1"/>
  <c r="B282" i="14"/>
  <c r="G281" i="17" s="1"/>
  <c r="B283" i="14"/>
  <c r="G282" i="17" s="1"/>
  <c r="B284" i="14"/>
  <c r="G283" i="17" s="1"/>
  <c r="B285" i="14"/>
  <c r="G284" i="17" s="1"/>
  <c r="B286" i="14"/>
  <c r="G285" i="17" s="1"/>
  <c r="B287" i="14"/>
  <c r="G286" i="17" s="1"/>
  <c r="B288" i="14"/>
  <c r="G287" i="17" s="1"/>
  <c r="B289" i="14"/>
  <c r="G288" i="17" s="1"/>
  <c r="B290" i="14"/>
  <c r="G289" i="17" s="1"/>
  <c r="B291" i="14"/>
  <c r="G290" i="17" s="1"/>
  <c r="B292" i="14"/>
  <c r="G291" i="17" s="1"/>
  <c r="B293" i="14"/>
  <c r="G292" i="17" s="1"/>
  <c r="B294" i="14"/>
  <c r="G293" i="17" s="1"/>
  <c r="B295" i="14"/>
  <c r="G294" i="17" s="1"/>
  <c r="B296" i="14"/>
  <c r="G295" i="17" s="1"/>
  <c r="B297" i="14"/>
  <c r="G296" i="17" s="1"/>
  <c r="B298" i="14"/>
  <c r="G297" i="17" s="1"/>
  <c r="B299" i="14"/>
  <c r="G298" i="17" s="1"/>
  <c r="B300" i="14"/>
  <c r="G299" i="17" s="1"/>
  <c r="B301" i="14"/>
  <c r="G300" i="17" s="1"/>
  <c r="B302" i="14"/>
  <c r="G301" i="17" s="1"/>
  <c r="B303" i="14"/>
  <c r="G302" i="17" s="1"/>
  <c r="B304" i="14"/>
  <c r="G303" i="17" s="1"/>
  <c r="B305" i="14"/>
  <c r="G304" i="17" s="1"/>
  <c r="B306" i="14"/>
  <c r="G305" i="17" s="1"/>
  <c r="B307" i="14"/>
  <c r="G306" i="17" s="1"/>
  <c r="B308" i="14"/>
  <c r="G307" i="17" s="1"/>
  <c r="B309" i="14"/>
  <c r="G308" i="17" s="1"/>
  <c r="B310" i="14"/>
  <c r="G309" i="17" s="1"/>
  <c r="B311" i="14"/>
  <c r="G310" i="17" s="1"/>
  <c r="B312" i="14"/>
  <c r="G311" i="17" s="1"/>
  <c r="B313" i="14"/>
  <c r="G312" i="17" s="1"/>
  <c r="B314" i="14"/>
  <c r="G313" i="17" s="1"/>
  <c r="B315" i="14"/>
  <c r="G314" i="17" s="1"/>
  <c r="B316" i="14"/>
  <c r="G315" i="17" s="1"/>
  <c r="B317" i="14"/>
  <c r="G316" i="17" s="1"/>
  <c r="B318" i="14"/>
  <c r="G317" i="17" s="1"/>
  <c r="B319" i="14"/>
  <c r="G318" i="17" s="1"/>
  <c r="B320" i="14"/>
  <c r="G319" i="17" s="1"/>
  <c r="B321" i="14"/>
  <c r="G320" i="17" s="1"/>
  <c r="B322" i="14"/>
  <c r="G321" i="17" s="1"/>
  <c r="B323" i="14"/>
  <c r="G322" i="17" s="1"/>
  <c r="B324" i="14"/>
  <c r="G323" i="17" s="1"/>
  <c r="B325" i="14"/>
  <c r="G324" i="17" s="1"/>
  <c r="B326" i="14"/>
  <c r="G325" i="17" s="1"/>
  <c r="B327" i="14"/>
  <c r="G326" i="17" s="1"/>
  <c r="B328" i="14"/>
  <c r="G327" i="17" s="1"/>
  <c r="B329" i="14"/>
  <c r="G328" i="17" s="1"/>
  <c r="B330" i="14"/>
  <c r="G329" i="17" s="1"/>
  <c r="B331" i="14"/>
  <c r="G330" i="17" s="1"/>
  <c r="B332" i="14"/>
  <c r="G331" i="17" s="1"/>
  <c r="B333" i="14"/>
  <c r="G332" i="17" s="1"/>
  <c r="B334" i="14"/>
  <c r="G333" i="17" s="1"/>
  <c r="B335" i="14"/>
  <c r="G334" i="17" s="1"/>
  <c r="B336" i="14"/>
  <c r="G335" i="17" s="1"/>
  <c r="B337" i="14"/>
  <c r="G336" i="17" s="1"/>
  <c r="B338" i="14"/>
  <c r="G337" i="17" s="1"/>
  <c r="B339" i="14"/>
  <c r="G338" i="17" s="1"/>
  <c r="B340" i="14"/>
  <c r="G339" i="17" s="1"/>
  <c r="B341" i="14"/>
  <c r="G340" i="17" s="1"/>
  <c r="B342" i="14"/>
  <c r="G341" i="17" s="1"/>
  <c r="B343" i="14"/>
  <c r="G342" i="17" s="1"/>
  <c r="B344" i="14"/>
  <c r="G343" i="17" s="1"/>
  <c r="B345" i="14"/>
  <c r="G344" i="17" s="1"/>
  <c r="B346" i="14"/>
  <c r="G345" i="17" s="1"/>
  <c r="B347" i="14"/>
  <c r="G346" i="17" s="1"/>
  <c r="B348" i="14"/>
  <c r="G347" i="17" s="1"/>
  <c r="B349" i="14"/>
  <c r="G348" i="17" s="1"/>
  <c r="B350" i="14"/>
  <c r="G349" i="17" s="1"/>
  <c r="B351" i="14"/>
  <c r="G350" i="17" s="1"/>
  <c r="B352" i="14"/>
  <c r="G351" i="17" s="1"/>
  <c r="B353" i="14"/>
  <c r="G352" i="17" s="1"/>
  <c r="B354" i="14"/>
  <c r="G353" i="17" s="1"/>
  <c r="B355" i="14"/>
  <c r="G354" i="17" s="1"/>
  <c r="B356" i="14"/>
  <c r="G355" i="17" s="1"/>
  <c r="B357" i="14"/>
  <c r="G356" i="17" s="1"/>
  <c r="B358" i="14"/>
  <c r="G357" i="17" s="1"/>
  <c r="B359" i="14"/>
  <c r="G358" i="17" s="1"/>
  <c r="B360" i="14"/>
  <c r="G359" i="17" s="1"/>
  <c r="B361" i="14"/>
  <c r="G360" i="17" s="1"/>
  <c r="B362" i="14"/>
  <c r="G361" i="17" s="1"/>
  <c r="B363" i="14"/>
  <c r="G362" i="17" s="1"/>
  <c r="B364" i="14"/>
  <c r="G363" i="17" s="1"/>
  <c r="B365" i="14"/>
  <c r="G364" i="17" s="1"/>
  <c r="B366" i="14"/>
  <c r="G365" i="17" s="1"/>
  <c r="B367" i="14"/>
  <c r="G366" i="17" s="1"/>
  <c r="B368" i="14"/>
  <c r="G367" i="17" s="1"/>
  <c r="B369" i="14"/>
  <c r="G368" i="17" s="1"/>
  <c r="B370" i="14"/>
  <c r="G369" i="17" s="1"/>
  <c r="B371" i="14"/>
  <c r="G370" i="17" s="1"/>
  <c r="B372" i="14"/>
  <c r="G371" i="17" s="1"/>
  <c r="B373" i="14"/>
  <c r="G372" i="17" s="1"/>
  <c r="B374" i="14"/>
  <c r="G373" i="17" s="1"/>
  <c r="B375" i="14"/>
  <c r="G374" i="17" s="1"/>
  <c r="B376" i="14"/>
  <c r="G375" i="17" s="1"/>
  <c r="B377" i="14"/>
  <c r="G376" i="17" s="1"/>
  <c r="B378" i="14"/>
  <c r="G377" i="17" s="1"/>
  <c r="B379" i="14"/>
  <c r="G378" i="17" s="1"/>
  <c r="B380" i="14"/>
  <c r="G379" i="17" s="1"/>
  <c r="B381" i="14"/>
  <c r="G380" i="17" s="1"/>
  <c r="B382" i="14"/>
  <c r="G381" i="17" s="1"/>
  <c r="B383" i="14"/>
  <c r="G382" i="17" s="1"/>
  <c r="B384" i="14"/>
  <c r="G383" i="17" s="1"/>
  <c r="B385" i="14"/>
  <c r="G384" i="17" s="1"/>
  <c r="B386" i="14"/>
  <c r="G385" i="17" s="1"/>
  <c r="B387" i="14"/>
  <c r="G386" i="17" s="1"/>
  <c r="B388" i="14"/>
  <c r="G387" i="17" s="1"/>
  <c r="B389" i="14"/>
  <c r="G388" i="17" s="1"/>
  <c r="B390" i="14"/>
  <c r="G389" i="17" s="1"/>
  <c r="B391" i="14"/>
  <c r="G390" i="17" s="1"/>
  <c r="B392" i="14"/>
  <c r="G391" i="17" s="1"/>
  <c r="B393" i="14"/>
  <c r="G392" i="17" s="1"/>
  <c r="B394" i="14"/>
  <c r="G393" i="17" s="1"/>
  <c r="B395" i="14"/>
  <c r="G394" i="17" s="1"/>
  <c r="B396" i="14"/>
  <c r="G395" i="17" s="1"/>
  <c r="B397" i="14"/>
  <c r="G396" i="17" s="1"/>
  <c r="B398" i="14"/>
  <c r="G397" i="17" s="1"/>
  <c r="B399" i="14"/>
  <c r="G398" i="17" s="1"/>
  <c r="B400" i="14"/>
  <c r="G399" i="17" s="1"/>
  <c r="B401" i="14"/>
  <c r="G400" i="17" s="1"/>
  <c r="B402" i="14"/>
  <c r="G401" i="17" s="1"/>
  <c r="B403" i="14"/>
  <c r="G402" i="17" s="1"/>
  <c r="B404" i="14"/>
  <c r="G403" i="17" s="1"/>
  <c r="B405" i="14"/>
  <c r="G404" i="17" s="1"/>
  <c r="B406" i="14"/>
  <c r="G405" i="17" s="1"/>
  <c r="B407" i="14"/>
  <c r="G406" i="17" s="1"/>
  <c r="B408" i="14"/>
  <c r="G407" i="17" s="1"/>
  <c r="B409" i="14"/>
  <c r="G408" i="17" s="1"/>
  <c r="B410" i="14"/>
  <c r="G409" i="17" s="1"/>
  <c r="B411" i="14"/>
  <c r="G410" i="17" s="1"/>
  <c r="B412" i="14"/>
  <c r="G411" i="17" s="1"/>
  <c r="B413" i="14"/>
  <c r="G412" i="17" s="1"/>
  <c r="B414" i="14"/>
  <c r="G413" i="17" s="1"/>
  <c r="B415" i="14"/>
  <c r="G414" i="17" s="1"/>
  <c r="B416" i="14"/>
  <c r="G415" i="17" s="1"/>
  <c r="B417" i="14"/>
  <c r="G416" i="17" s="1"/>
  <c r="B418" i="14"/>
  <c r="G417" i="17" s="1"/>
  <c r="B419" i="14"/>
  <c r="G418" i="17" s="1"/>
  <c r="B420" i="14"/>
  <c r="G419" i="17" s="1"/>
  <c r="B421" i="14"/>
  <c r="G420" i="17" s="1"/>
  <c r="B422" i="14"/>
  <c r="G421" i="17" s="1"/>
  <c r="B423" i="14"/>
  <c r="G422" i="17" s="1"/>
  <c r="B424" i="14"/>
  <c r="G423" i="17" s="1"/>
  <c r="B425" i="14"/>
  <c r="G424" i="17" s="1"/>
  <c r="B426" i="14"/>
  <c r="G425" i="17" s="1"/>
  <c r="B427" i="14"/>
  <c r="G426" i="17" s="1"/>
  <c r="B428" i="14"/>
  <c r="G427" i="17" s="1"/>
  <c r="B429" i="14"/>
  <c r="G428" i="17" s="1"/>
  <c r="B430" i="14"/>
  <c r="G429" i="17" s="1"/>
  <c r="B431" i="14"/>
  <c r="G430" i="17" s="1"/>
  <c r="B432" i="14"/>
  <c r="G431" i="17" s="1"/>
  <c r="B433" i="14"/>
  <c r="G432" i="17" s="1"/>
  <c r="B434" i="14"/>
  <c r="G433" i="17" s="1"/>
  <c r="B435" i="14"/>
  <c r="G434" i="17" s="1"/>
  <c r="B436" i="14"/>
  <c r="G435" i="17" s="1"/>
  <c r="B437" i="14"/>
  <c r="G436" i="17" s="1"/>
  <c r="B438" i="14"/>
  <c r="G437" i="17" s="1"/>
  <c r="B439" i="14"/>
  <c r="G438" i="17" s="1"/>
  <c r="B440" i="14"/>
  <c r="G439" i="17" s="1"/>
  <c r="B441" i="14"/>
  <c r="G440" i="17" s="1"/>
  <c r="B442" i="14"/>
  <c r="G441" i="17" s="1"/>
  <c r="B443" i="14"/>
  <c r="G442" i="17" s="1"/>
  <c r="B444" i="14"/>
  <c r="G443" i="17" s="1"/>
  <c r="B445" i="14"/>
  <c r="G444" i="17" s="1"/>
  <c r="B446" i="14"/>
  <c r="G445" i="17" s="1"/>
  <c r="B447" i="14"/>
  <c r="G446" i="17" s="1"/>
  <c r="B448" i="14"/>
  <c r="G447" i="17" s="1"/>
  <c r="B449" i="14"/>
  <c r="G448" i="17" s="1"/>
  <c r="B450" i="14"/>
  <c r="G449" i="17" s="1"/>
  <c r="B451" i="14"/>
  <c r="G450" i="17" s="1"/>
  <c r="B452" i="14"/>
  <c r="G451" i="17" s="1"/>
  <c r="B453" i="14"/>
  <c r="G452" i="17" s="1"/>
  <c r="B454" i="14"/>
  <c r="G453" i="17" s="1"/>
  <c r="B455" i="14"/>
  <c r="G454" i="17" s="1"/>
  <c r="B456" i="14"/>
  <c r="G455" i="17" s="1"/>
  <c r="B457" i="14"/>
  <c r="G456" i="17" s="1"/>
  <c r="B458" i="14"/>
  <c r="G457" i="17" s="1"/>
  <c r="B459" i="14"/>
  <c r="G458" i="17" s="1"/>
  <c r="B460" i="14"/>
  <c r="G459" i="17" s="1"/>
  <c r="B461" i="14"/>
  <c r="G460" i="17" s="1"/>
  <c r="B462" i="14"/>
  <c r="G461" i="17" s="1"/>
  <c r="B463" i="14"/>
  <c r="G462" i="17" s="1"/>
  <c r="B464" i="14"/>
  <c r="G463" i="17" s="1"/>
  <c r="B465" i="14"/>
  <c r="G464" i="17" s="1"/>
  <c r="B466" i="14"/>
  <c r="G465" i="17" s="1"/>
  <c r="B467" i="14"/>
  <c r="G466" i="17" s="1"/>
  <c r="B468" i="14"/>
  <c r="G467" i="17" s="1"/>
  <c r="B469" i="14"/>
  <c r="G468" i="17" s="1"/>
  <c r="B470" i="14"/>
  <c r="G469" i="17" s="1"/>
  <c r="B471" i="14"/>
  <c r="G470" i="17" s="1"/>
  <c r="B472" i="14"/>
  <c r="G471" i="17" s="1"/>
  <c r="B473" i="14"/>
  <c r="G472" i="17" s="1"/>
  <c r="B474" i="14"/>
  <c r="G473" i="17" s="1"/>
  <c r="B475" i="14"/>
  <c r="G474" i="17" s="1"/>
  <c r="B476" i="14"/>
  <c r="G475" i="17" s="1"/>
  <c r="B477" i="14"/>
  <c r="G476" i="17" s="1"/>
  <c r="B478" i="14"/>
  <c r="G477" i="17" s="1"/>
  <c r="B479" i="14"/>
  <c r="G478" i="17" s="1"/>
  <c r="B480" i="14"/>
  <c r="G479" i="17" s="1"/>
  <c r="B481" i="14"/>
  <c r="G480" i="17" s="1"/>
  <c r="B482" i="14"/>
  <c r="G481" i="17" s="1"/>
  <c r="B483" i="14"/>
  <c r="G482" i="17" s="1"/>
  <c r="B484" i="14"/>
  <c r="G483" i="17" s="1"/>
  <c r="B485" i="14"/>
  <c r="G484" i="17" s="1"/>
  <c r="B486" i="14"/>
  <c r="G485" i="17" s="1"/>
  <c r="B487" i="14"/>
  <c r="G486" i="17" s="1"/>
  <c r="B488" i="14"/>
  <c r="G487" i="17" s="1"/>
  <c r="B489" i="14"/>
  <c r="G488" i="17" s="1"/>
  <c r="B490" i="14"/>
  <c r="G489" i="17" s="1"/>
  <c r="B491" i="14"/>
  <c r="G490" i="17" s="1"/>
  <c r="B492" i="14"/>
  <c r="G491" i="17" s="1"/>
  <c r="B493" i="14"/>
  <c r="G492" i="17" s="1"/>
  <c r="B494" i="14"/>
  <c r="G493" i="17" s="1"/>
  <c r="B495" i="14"/>
  <c r="G494" i="17" s="1"/>
  <c r="B496" i="14"/>
  <c r="G495" i="17" s="1"/>
  <c r="B497" i="14"/>
  <c r="G496" i="17" s="1"/>
  <c r="B498" i="14"/>
  <c r="G497" i="17" s="1"/>
  <c r="B499" i="14"/>
  <c r="G498" i="17" s="1"/>
  <c r="B500" i="14"/>
  <c r="G499" i="17" s="1"/>
  <c r="B501" i="14"/>
  <c r="G500" i="17" s="1"/>
  <c r="B502" i="14"/>
  <c r="G501" i="17" s="1"/>
  <c r="B503" i="14"/>
  <c r="G502" i="17" s="1"/>
  <c r="B504" i="14"/>
  <c r="G503" i="17" s="1"/>
  <c r="B505" i="14"/>
  <c r="G504" i="17" s="1"/>
  <c r="B506" i="14"/>
  <c r="G505" i="17" s="1"/>
  <c r="B507" i="14"/>
  <c r="G506" i="17" s="1"/>
  <c r="B508" i="14"/>
  <c r="G507" i="17" s="1"/>
  <c r="B509" i="14"/>
  <c r="G508" i="17" s="1"/>
  <c r="B510" i="14"/>
  <c r="G509" i="17" s="1"/>
  <c r="B511" i="14"/>
  <c r="G510" i="17" s="1"/>
  <c r="B512" i="14"/>
  <c r="G511" i="17" s="1"/>
  <c r="B513" i="14"/>
  <c r="G512" i="17" s="1"/>
  <c r="B514" i="14"/>
  <c r="G513" i="17" s="1"/>
  <c r="B515" i="14"/>
  <c r="G514" i="17" s="1"/>
  <c r="B516" i="14"/>
  <c r="G515" i="17" s="1"/>
  <c r="B517" i="14"/>
  <c r="G516" i="17" s="1"/>
  <c r="B518" i="14"/>
  <c r="G517" i="17" s="1"/>
  <c r="B519" i="14"/>
  <c r="G518" i="17" s="1"/>
  <c r="B520" i="14"/>
  <c r="G519" i="17" s="1"/>
  <c r="B521" i="14"/>
  <c r="G520" i="17" s="1"/>
  <c r="B522" i="14"/>
  <c r="G521" i="17" s="1"/>
  <c r="B523" i="14"/>
  <c r="G522" i="17" s="1"/>
  <c r="B524" i="14"/>
  <c r="G523" i="17" s="1"/>
  <c r="B525" i="14"/>
  <c r="G524" i="17" s="1"/>
  <c r="B526" i="14"/>
  <c r="G525" i="17" s="1"/>
  <c r="B527" i="14"/>
  <c r="G526" i="17" s="1"/>
  <c r="B528" i="14"/>
  <c r="G527" i="17" s="1"/>
  <c r="B529" i="14"/>
  <c r="G528" i="17" s="1"/>
  <c r="B530" i="14"/>
  <c r="G529" i="17" s="1"/>
  <c r="B531" i="14"/>
  <c r="G530" i="17" s="1"/>
  <c r="B532" i="14"/>
  <c r="G531" i="17" s="1"/>
  <c r="B533" i="14"/>
  <c r="G532" i="17" s="1"/>
  <c r="B534" i="14"/>
  <c r="G533" i="17" s="1"/>
  <c r="B535" i="14"/>
  <c r="G534" i="17" s="1"/>
  <c r="B536" i="14"/>
  <c r="G535" i="17" s="1"/>
  <c r="B537" i="14"/>
  <c r="G536" i="17" s="1"/>
  <c r="B538" i="14"/>
  <c r="G537" i="17" s="1"/>
  <c r="B539" i="14"/>
  <c r="G538" i="17" s="1"/>
  <c r="B540" i="14"/>
  <c r="G539" i="17" s="1"/>
  <c r="B541" i="14"/>
  <c r="G540" i="17" s="1"/>
  <c r="B542" i="14"/>
  <c r="G541" i="17" s="1"/>
  <c r="B543" i="14"/>
  <c r="G542" i="17" s="1"/>
  <c r="B544" i="14"/>
  <c r="G543" i="17" s="1"/>
  <c r="B545" i="14"/>
  <c r="G544" i="17" s="1"/>
  <c r="B546" i="14"/>
  <c r="G545" i="17" s="1"/>
  <c r="B547" i="14"/>
  <c r="G546" i="17" s="1"/>
  <c r="B548" i="14"/>
  <c r="G547" i="17" s="1"/>
  <c r="B549" i="14"/>
  <c r="G548" i="17" s="1"/>
  <c r="B550" i="14"/>
  <c r="G549" i="17" s="1"/>
  <c r="B551" i="14"/>
  <c r="G550" i="17" s="1"/>
  <c r="B552" i="14"/>
  <c r="G551" i="17" s="1"/>
  <c r="B553" i="14"/>
  <c r="G552" i="17" s="1"/>
  <c r="B554" i="14"/>
  <c r="G553" i="17" s="1"/>
  <c r="B555" i="14"/>
  <c r="G554" i="17" s="1"/>
  <c r="B556" i="14"/>
  <c r="G555" i="17" s="1"/>
  <c r="B557" i="14"/>
  <c r="G556" i="17" s="1"/>
  <c r="B558" i="14"/>
  <c r="G557" i="17" s="1"/>
  <c r="B559" i="14"/>
  <c r="G558" i="17" s="1"/>
  <c r="B560" i="14"/>
  <c r="G559" i="17" s="1"/>
  <c r="B561" i="14"/>
  <c r="G560" i="17" s="1"/>
  <c r="B562" i="14"/>
  <c r="G561" i="17" s="1"/>
  <c r="B563" i="14"/>
  <c r="G562" i="17" s="1"/>
  <c r="B564" i="14"/>
  <c r="G563" i="17" s="1"/>
  <c r="B565" i="14"/>
  <c r="G564" i="17" s="1"/>
  <c r="B566" i="14"/>
  <c r="G565" i="17" s="1"/>
  <c r="B567" i="14"/>
  <c r="G566" i="17" s="1"/>
  <c r="B568" i="14"/>
  <c r="G567" i="17" s="1"/>
  <c r="B569" i="14"/>
  <c r="G568" i="17" s="1"/>
  <c r="B570" i="14"/>
  <c r="G569" i="17" s="1"/>
  <c r="B571" i="14"/>
  <c r="G570" i="17" s="1"/>
  <c r="B572" i="14"/>
  <c r="G571" i="17" s="1"/>
  <c r="B573" i="14"/>
  <c r="G572" i="17" s="1"/>
  <c r="B574" i="14"/>
  <c r="G573" i="17" s="1"/>
  <c r="B575" i="14"/>
  <c r="G574" i="17" s="1"/>
  <c r="B576" i="14"/>
  <c r="G575" i="17" s="1"/>
  <c r="B577" i="14"/>
  <c r="G576" i="17" s="1"/>
  <c r="B578" i="14"/>
  <c r="G577" i="17" s="1"/>
  <c r="B579" i="14"/>
  <c r="G578" i="17" s="1"/>
  <c r="B580" i="14"/>
  <c r="G579" i="17" s="1"/>
  <c r="B581" i="14"/>
  <c r="G580" i="17" s="1"/>
  <c r="B582" i="14"/>
  <c r="G581" i="17" s="1"/>
  <c r="B583" i="14"/>
  <c r="G582" i="17" s="1"/>
  <c r="B584" i="14"/>
  <c r="G583" i="17" s="1"/>
  <c r="B585" i="14"/>
  <c r="G584" i="17" s="1"/>
  <c r="B586" i="14"/>
  <c r="G585" i="17" s="1"/>
  <c r="B587" i="14"/>
  <c r="G586" i="17" s="1"/>
  <c r="B588" i="14"/>
  <c r="G587" i="17" s="1"/>
  <c r="B589" i="14"/>
  <c r="G588" i="17" s="1"/>
  <c r="B590" i="14"/>
  <c r="G589" i="17" s="1"/>
  <c r="B591" i="14"/>
  <c r="G590" i="17" s="1"/>
  <c r="B592" i="14"/>
  <c r="G591" i="17" s="1"/>
  <c r="B593" i="14"/>
  <c r="G592" i="17" s="1"/>
  <c r="B594" i="14"/>
  <c r="G593" i="17" s="1"/>
  <c r="B595" i="14"/>
  <c r="G594" i="17" s="1"/>
  <c r="B596" i="14"/>
  <c r="G595" i="17" s="1"/>
  <c r="B597" i="14"/>
  <c r="G596" i="17" s="1"/>
  <c r="B598" i="14"/>
  <c r="G597" i="17" s="1"/>
  <c r="B599" i="14"/>
  <c r="G598" i="17" s="1"/>
  <c r="B600" i="14"/>
  <c r="G599" i="17" s="1"/>
  <c r="B601" i="14"/>
  <c r="G600" i="17" s="1"/>
  <c r="B602" i="14"/>
  <c r="G601" i="17" s="1"/>
  <c r="B603" i="14"/>
  <c r="G602" i="17" s="1"/>
  <c r="B604" i="14"/>
  <c r="G603" i="17" s="1"/>
  <c r="B605" i="14"/>
  <c r="G604" i="17" s="1"/>
  <c r="B606" i="14"/>
  <c r="G605" i="17" s="1"/>
  <c r="B607" i="14"/>
  <c r="G606" i="17" s="1"/>
  <c r="B608" i="14"/>
  <c r="G607" i="17" s="1"/>
  <c r="B609" i="14"/>
  <c r="G608" i="17" s="1"/>
  <c r="B610" i="14"/>
  <c r="G609" i="17" s="1"/>
  <c r="B611" i="14"/>
  <c r="G610" i="17" s="1"/>
  <c r="B612" i="14"/>
  <c r="G611" i="17" s="1"/>
  <c r="B613" i="14"/>
  <c r="G612" i="17" s="1"/>
  <c r="B614" i="14"/>
  <c r="G613" i="17" s="1"/>
  <c r="B615" i="14"/>
  <c r="G614" i="17" s="1"/>
  <c r="B616" i="14"/>
  <c r="G615" i="17" s="1"/>
  <c r="B617" i="14"/>
  <c r="G616" i="17" s="1"/>
  <c r="B618" i="14"/>
  <c r="G617" i="17" s="1"/>
  <c r="B619" i="14"/>
  <c r="G618" i="17" s="1"/>
  <c r="B620" i="14"/>
  <c r="G619" i="17" s="1"/>
  <c r="B621" i="14"/>
  <c r="G620" i="17" s="1"/>
  <c r="B622" i="14"/>
  <c r="G621" i="17" s="1"/>
  <c r="B623" i="14"/>
  <c r="G622" i="17" s="1"/>
  <c r="B624" i="14"/>
  <c r="G623" i="17" s="1"/>
  <c r="B625" i="14"/>
  <c r="G624" i="17" s="1"/>
  <c r="B626" i="14"/>
  <c r="G625" i="17" s="1"/>
  <c r="B627" i="14"/>
  <c r="G626" i="17" s="1"/>
  <c r="B628" i="14"/>
  <c r="G627" i="17" s="1"/>
  <c r="B629" i="14"/>
  <c r="G628" i="17" s="1"/>
  <c r="B630" i="14"/>
  <c r="G629" i="17" s="1"/>
  <c r="B631" i="14"/>
  <c r="G630" i="17" s="1"/>
  <c r="B632" i="14"/>
  <c r="G631" i="17" s="1"/>
  <c r="B633" i="14"/>
  <c r="G632" i="17" s="1"/>
  <c r="B634" i="14"/>
  <c r="G633" i="17" s="1"/>
  <c r="B635" i="14"/>
  <c r="G634" i="17" s="1"/>
  <c r="B636" i="14"/>
  <c r="G635" i="17" s="1"/>
  <c r="B637" i="14"/>
  <c r="G636" i="17" s="1"/>
  <c r="B638" i="14"/>
  <c r="G637" i="17" s="1"/>
  <c r="B639" i="14"/>
  <c r="G638" i="17" s="1"/>
  <c r="B640" i="14"/>
  <c r="G639" i="17" s="1"/>
  <c r="B641" i="14"/>
  <c r="G640" i="17" s="1"/>
  <c r="B642" i="14"/>
  <c r="G641" i="17" s="1"/>
  <c r="B643" i="14"/>
  <c r="G642" i="17" s="1"/>
  <c r="B644" i="14"/>
  <c r="G643" i="17" s="1"/>
  <c r="B645" i="14"/>
  <c r="G644" i="17" s="1"/>
  <c r="B646" i="14"/>
  <c r="G645" i="17" s="1"/>
  <c r="B647" i="14"/>
  <c r="G646" i="17" s="1"/>
  <c r="B648" i="14"/>
  <c r="G647" i="17" s="1"/>
  <c r="B649" i="14"/>
  <c r="G648" i="17" s="1"/>
  <c r="B650" i="14"/>
  <c r="G649" i="17" s="1"/>
  <c r="B651" i="14"/>
  <c r="G650" i="17" s="1"/>
  <c r="B652" i="14"/>
  <c r="G651" i="17" s="1"/>
  <c r="B653" i="14"/>
  <c r="G652" i="17" s="1"/>
  <c r="B654" i="14"/>
  <c r="G653" i="17" s="1"/>
  <c r="B655" i="14"/>
  <c r="G654" i="17" s="1"/>
  <c r="B656" i="14"/>
  <c r="G655" i="17" s="1"/>
  <c r="B657" i="14"/>
  <c r="G656" i="17" s="1"/>
  <c r="B658" i="14"/>
  <c r="G657" i="17" s="1"/>
  <c r="B659" i="14"/>
  <c r="G658" i="17" s="1"/>
  <c r="B660" i="14"/>
  <c r="G659" i="17" s="1"/>
  <c r="B661" i="14"/>
  <c r="G660" i="17" s="1"/>
  <c r="B662" i="14"/>
  <c r="G661" i="17" s="1"/>
  <c r="B663" i="14"/>
  <c r="G662" i="17" s="1"/>
  <c r="B664" i="14"/>
  <c r="G663" i="17" s="1"/>
  <c r="B665" i="14"/>
  <c r="G664" i="17" s="1"/>
  <c r="B666" i="14"/>
  <c r="G665" i="17" s="1"/>
  <c r="B667" i="14"/>
  <c r="G666" i="17" s="1"/>
  <c r="B668" i="14"/>
  <c r="G667" i="17" s="1"/>
  <c r="B669" i="14"/>
  <c r="G668" i="17" s="1"/>
  <c r="B670" i="14"/>
  <c r="G669" i="17" s="1"/>
  <c r="B671" i="14"/>
  <c r="G670" i="17" s="1"/>
  <c r="B672" i="14"/>
  <c r="G671" i="17" s="1"/>
  <c r="B673" i="14"/>
  <c r="G672" i="17" s="1"/>
  <c r="B674" i="14"/>
  <c r="G673" i="17" s="1"/>
  <c r="B675" i="14"/>
  <c r="G674" i="17" s="1"/>
  <c r="B676" i="14"/>
  <c r="G675" i="17" s="1"/>
  <c r="B677" i="14"/>
  <c r="G676" i="17" s="1"/>
  <c r="B678" i="14"/>
  <c r="G677" i="17" s="1"/>
  <c r="B679" i="14"/>
  <c r="G678" i="17" s="1"/>
  <c r="B680" i="14"/>
  <c r="G679" i="17" s="1"/>
  <c r="B681" i="14"/>
  <c r="G680" i="17" s="1"/>
  <c r="B682" i="14"/>
  <c r="G681" i="17" s="1"/>
  <c r="B683" i="14"/>
  <c r="G682" i="17" s="1"/>
  <c r="B684" i="14"/>
  <c r="G683" i="17" s="1"/>
  <c r="B685" i="14"/>
  <c r="G684" i="17" s="1"/>
  <c r="B686" i="14"/>
  <c r="G685" i="17" s="1"/>
  <c r="B687" i="14"/>
  <c r="G686" i="17" s="1"/>
  <c r="B688" i="14"/>
  <c r="G687" i="17" s="1"/>
  <c r="B689" i="14"/>
  <c r="G688" i="17" s="1"/>
  <c r="B690" i="14"/>
  <c r="G689" i="17" s="1"/>
  <c r="B691" i="14"/>
  <c r="G690" i="17" s="1"/>
  <c r="B692" i="14"/>
  <c r="G691" i="17" s="1"/>
  <c r="B693" i="14"/>
  <c r="G692" i="17" s="1"/>
  <c r="B694" i="14"/>
  <c r="G693" i="17" s="1"/>
  <c r="B695" i="14"/>
  <c r="G694" i="17" s="1"/>
  <c r="B696" i="14"/>
  <c r="G695" i="17" s="1"/>
  <c r="B697" i="14"/>
  <c r="G696" i="17" s="1"/>
  <c r="B698" i="14"/>
  <c r="G697" i="17" s="1"/>
  <c r="B699" i="14"/>
  <c r="G698" i="17" s="1"/>
  <c r="B700" i="14"/>
  <c r="G699" i="17" s="1"/>
  <c r="B701" i="14"/>
  <c r="G700" i="17" s="1"/>
  <c r="B702" i="14"/>
  <c r="G701" i="17" s="1"/>
  <c r="B703" i="14"/>
  <c r="G702" i="17" s="1"/>
  <c r="B704" i="14"/>
  <c r="G703" i="17" s="1"/>
  <c r="B705" i="14"/>
  <c r="G704" i="17" s="1"/>
  <c r="B706" i="14"/>
  <c r="G705" i="17" s="1"/>
  <c r="B707" i="14"/>
  <c r="G706" i="17" s="1"/>
  <c r="B708" i="14"/>
  <c r="G707" i="17" s="1"/>
  <c r="B709" i="14"/>
  <c r="G708" i="17" s="1"/>
  <c r="B710" i="14"/>
  <c r="G709" i="17" s="1"/>
  <c r="B711" i="14"/>
  <c r="G710" i="17" s="1"/>
  <c r="B712" i="14"/>
  <c r="G711" i="17" s="1"/>
  <c r="B713" i="14"/>
  <c r="G712" i="17" s="1"/>
  <c r="B714" i="14"/>
  <c r="G713" i="17" s="1"/>
  <c r="B715" i="14"/>
  <c r="G714" i="17" s="1"/>
  <c r="B716" i="14"/>
  <c r="G715" i="17" s="1"/>
  <c r="B717" i="14"/>
  <c r="G716" i="17" s="1"/>
  <c r="B718" i="14"/>
  <c r="G717" i="17" s="1"/>
  <c r="B719" i="14"/>
  <c r="G718" i="17" s="1"/>
  <c r="B720" i="14"/>
  <c r="G719" i="17" s="1"/>
  <c r="B721" i="14"/>
  <c r="G720" i="17" s="1"/>
  <c r="B722" i="14"/>
  <c r="G721" i="17" s="1"/>
  <c r="B723" i="14"/>
  <c r="G722" i="17" s="1"/>
  <c r="B724" i="14"/>
  <c r="G723" i="17" s="1"/>
  <c r="B725" i="14"/>
  <c r="G724" i="17" s="1"/>
  <c r="B726" i="14"/>
  <c r="G725" i="17" s="1"/>
  <c r="B727" i="14"/>
  <c r="G726" i="17" s="1"/>
  <c r="B728" i="14"/>
  <c r="G727" i="17" s="1"/>
  <c r="B729" i="14"/>
  <c r="G728" i="17" s="1"/>
  <c r="B730" i="14"/>
  <c r="G729" i="17" s="1"/>
  <c r="B731" i="14"/>
  <c r="G730" i="17" s="1"/>
  <c r="B732" i="14"/>
  <c r="G731" i="17" s="1"/>
  <c r="B733" i="14"/>
  <c r="G732" i="17" s="1"/>
  <c r="B734" i="14"/>
  <c r="G733" i="17" s="1"/>
  <c r="B735" i="14"/>
  <c r="G734" i="17" s="1"/>
  <c r="B736" i="14"/>
  <c r="G735" i="17" s="1"/>
  <c r="B737" i="14"/>
  <c r="G736" i="17" s="1"/>
  <c r="B738" i="14"/>
  <c r="G737" i="17" s="1"/>
  <c r="B739" i="14"/>
  <c r="G738" i="17" s="1"/>
  <c r="B740" i="14"/>
  <c r="G739" i="17" s="1"/>
  <c r="B741" i="14"/>
  <c r="G740" i="17" s="1"/>
  <c r="B742" i="14"/>
  <c r="G741" i="17" s="1"/>
  <c r="B743" i="14"/>
  <c r="G742" i="17" s="1"/>
  <c r="B744" i="14"/>
  <c r="G743" i="17" s="1"/>
  <c r="B745" i="14"/>
  <c r="G744" i="17" s="1"/>
  <c r="B746" i="14"/>
  <c r="G745" i="17" s="1"/>
  <c r="B747" i="14"/>
  <c r="G746" i="17" s="1"/>
  <c r="B748" i="14"/>
  <c r="G747" i="17" s="1"/>
  <c r="B749" i="14"/>
  <c r="G748" i="17" s="1"/>
  <c r="B750" i="14"/>
  <c r="G749" i="17" s="1"/>
  <c r="B751" i="14"/>
  <c r="G750" i="17" s="1"/>
  <c r="B752" i="14"/>
  <c r="G751" i="17" s="1"/>
  <c r="B753" i="14"/>
  <c r="G752" i="17" s="1"/>
  <c r="B754" i="14"/>
  <c r="G753" i="17" s="1"/>
  <c r="B755" i="14"/>
  <c r="G754" i="17" s="1"/>
  <c r="B756" i="14"/>
  <c r="G755" i="17" s="1"/>
  <c r="B757" i="14"/>
  <c r="G756" i="17" s="1"/>
  <c r="B758" i="14"/>
  <c r="G757" i="17" s="1"/>
  <c r="B759" i="14"/>
  <c r="G758" i="17" s="1"/>
  <c r="B760" i="14"/>
  <c r="G759" i="17" s="1"/>
  <c r="B761" i="14"/>
  <c r="G760" i="17" s="1"/>
  <c r="B762" i="14"/>
  <c r="G761" i="17" s="1"/>
  <c r="B763" i="14"/>
  <c r="G762" i="17" s="1"/>
  <c r="B764" i="14"/>
  <c r="G763" i="17" s="1"/>
  <c r="B765" i="14"/>
  <c r="G764" i="17" s="1"/>
  <c r="B766" i="14"/>
  <c r="G765" i="17" s="1"/>
  <c r="B767" i="14"/>
  <c r="G766" i="17" s="1"/>
  <c r="B768" i="14"/>
  <c r="G767" i="17" s="1"/>
  <c r="B769" i="14"/>
  <c r="G768" i="17" s="1"/>
  <c r="B770" i="14"/>
  <c r="G769" i="17" s="1"/>
  <c r="B771" i="14"/>
  <c r="G770" i="17" s="1"/>
  <c r="B772" i="14"/>
  <c r="G771" i="17" s="1"/>
  <c r="B773" i="14"/>
  <c r="G772" i="17" s="1"/>
  <c r="B774" i="14"/>
  <c r="G773" i="17" s="1"/>
  <c r="B775" i="14"/>
  <c r="G774" i="17" s="1"/>
  <c r="B776" i="14"/>
  <c r="G775" i="17" s="1"/>
  <c r="B777" i="14"/>
  <c r="G776" i="17" s="1"/>
  <c r="B778" i="14"/>
  <c r="G777" i="17" s="1"/>
  <c r="B779" i="14"/>
  <c r="G778" i="17" s="1"/>
  <c r="B780" i="14"/>
  <c r="G779" i="17" s="1"/>
  <c r="B781" i="14"/>
  <c r="G780" i="17" s="1"/>
  <c r="B782" i="14"/>
  <c r="G781" i="17" s="1"/>
  <c r="B783" i="14"/>
  <c r="G782" i="17" s="1"/>
  <c r="B784" i="14"/>
  <c r="G783" i="17" s="1"/>
  <c r="B785" i="14"/>
  <c r="G784" i="17" s="1"/>
  <c r="B786" i="14"/>
  <c r="G785" i="17" s="1"/>
  <c r="B787" i="14"/>
  <c r="G786" i="17" s="1"/>
  <c r="B788" i="14"/>
  <c r="G787" i="17" s="1"/>
  <c r="B789" i="14"/>
  <c r="G788" i="17" s="1"/>
  <c r="B790" i="14"/>
  <c r="G789" i="17" s="1"/>
  <c r="B791" i="14"/>
  <c r="G790" i="17" s="1"/>
  <c r="B792" i="14"/>
  <c r="G791" i="17" s="1"/>
  <c r="B793" i="14"/>
  <c r="G792" i="17" s="1"/>
  <c r="B794" i="14"/>
  <c r="G793" i="17" s="1"/>
  <c r="B795" i="14"/>
  <c r="G794" i="17" s="1"/>
  <c r="B796" i="14"/>
  <c r="G795" i="17" s="1"/>
  <c r="B797" i="14"/>
  <c r="G796" i="17" s="1"/>
  <c r="B798" i="14"/>
  <c r="G797" i="17" s="1"/>
  <c r="B799" i="14"/>
  <c r="G798" i="17" s="1"/>
  <c r="B800" i="14"/>
  <c r="G799" i="17" s="1"/>
  <c r="B801" i="14"/>
  <c r="G800" i="17" s="1"/>
  <c r="B802" i="14"/>
  <c r="G801" i="17" s="1"/>
  <c r="B803" i="14"/>
  <c r="G802" i="17" s="1"/>
  <c r="B804" i="14"/>
  <c r="G803" i="17" s="1"/>
  <c r="B805" i="14"/>
  <c r="G804" i="17" s="1"/>
  <c r="B806" i="14"/>
  <c r="G805" i="17" s="1"/>
  <c r="B807" i="14"/>
  <c r="G806" i="17" s="1"/>
  <c r="B808" i="14"/>
  <c r="G807" i="17" s="1"/>
  <c r="B809" i="14"/>
  <c r="G808" i="17" s="1"/>
  <c r="B810" i="14"/>
  <c r="G809" i="17" s="1"/>
  <c r="B811" i="14"/>
  <c r="G810" i="17" s="1"/>
  <c r="B812" i="14"/>
  <c r="G811" i="17" s="1"/>
  <c r="B813" i="14"/>
  <c r="G812" i="17" s="1"/>
  <c r="B814" i="14"/>
  <c r="G813" i="17" s="1"/>
  <c r="B815" i="14"/>
  <c r="G814" i="17" s="1"/>
  <c r="B816" i="14"/>
  <c r="G815" i="17" s="1"/>
  <c r="B817" i="14"/>
  <c r="G816" i="17" s="1"/>
  <c r="B818" i="14"/>
  <c r="G817" i="17" s="1"/>
  <c r="B819" i="14"/>
  <c r="G818" i="17" s="1"/>
  <c r="B820" i="14"/>
  <c r="G819" i="17" s="1"/>
  <c r="B821" i="14"/>
  <c r="G820" i="17" s="1"/>
  <c r="B822" i="14"/>
  <c r="G821" i="17" s="1"/>
  <c r="B823" i="14"/>
  <c r="G822" i="17" s="1"/>
  <c r="B824" i="14"/>
  <c r="G823" i="17" s="1"/>
  <c r="B825" i="14"/>
  <c r="G824" i="17" s="1"/>
  <c r="B826" i="14"/>
  <c r="G825" i="17" s="1"/>
  <c r="B827" i="14"/>
  <c r="G826" i="17" s="1"/>
  <c r="C4" i="14"/>
  <c r="P3" i="17" s="1"/>
  <c r="C5" i="14"/>
  <c r="P4" i="17" s="1"/>
  <c r="C6" i="14"/>
  <c r="P5" i="17" s="1"/>
  <c r="C7" i="14"/>
  <c r="P6" i="17" s="1"/>
  <c r="C8" i="14"/>
  <c r="C9" i="14"/>
  <c r="P8" i="17" s="1"/>
  <c r="C10" i="14"/>
  <c r="P9" i="17" s="1"/>
  <c r="C11" i="14"/>
  <c r="P10" i="17" s="1"/>
  <c r="C12" i="14"/>
  <c r="P11" i="17" s="1"/>
  <c r="C13" i="14"/>
  <c r="P12" i="17" s="1"/>
  <c r="C14" i="14"/>
  <c r="P13" i="17" s="1"/>
  <c r="C15" i="14"/>
  <c r="P14" i="17" s="1"/>
  <c r="C16" i="14"/>
  <c r="P15" i="17" s="1"/>
  <c r="C17" i="14"/>
  <c r="P16" i="17" s="1"/>
  <c r="C18" i="14"/>
  <c r="P17" i="17" s="1"/>
  <c r="C19" i="14"/>
  <c r="P18" i="17" s="1"/>
  <c r="C20" i="14"/>
  <c r="P19" i="17" s="1"/>
  <c r="C21" i="14"/>
  <c r="P20" i="17" s="1"/>
  <c r="C22" i="14"/>
  <c r="P21" i="17" s="1"/>
  <c r="C23" i="14"/>
  <c r="P22" i="17" s="1"/>
  <c r="C24" i="14"/>
  <c r="P23" i="17" s="1"/>
  <c r="C25" i="14"/>
  <c r="P24" i="17" s="1"/>
  <c r="C26" i="14"/>
  <c r="P25" i="17" s="1"/>
  <c r="C27" i="14"/>
  <c r="P26" i="17" s="1"/>
  <c r="C28" i="14"/>
  <c r="P27" i="17" s="1"/>
  <c r="C29" i="14"/>
  <c r="P28" i="17" s="1"/>
  <c r="C30" i="14"/>
  <c r="P29" i="17" s="1"/>
  <c r="C31" i="14"/>
  <c r="P30" i="17" s="1"/>
  <c r="C32" i="14"/>
  <c r="P31" i="17" s="1"/>
  <c r="C33" i="14"/>
  <c r="P32" i="17" s="1"/>
  <c r="C34" i="14"/>
  <c r="P33" i="17" s="1"/>
  <c r="C35" i="14"/>
  <c r="P34" i="17" s="1"/>
  <c r="C36" i="14"/>
  <c r="P35" i="17" s="1"/>
  <c r="C37" i="14"/>
  <c r="P36" i="17" s="1"/>
  <c r="C38" i="14"/>
  <c r="P37" i="17" s="1"/>
  <c r="C39" i="14"/>
  <c r="P38" i="17" s="1"/>
  <c r="C40" i="14"/>
  <c r="P39" i="17" s="1"/>
  <c r="C41" i="14"/>
  <c r="P40" i="17" s="1"/>
  <c r="C42" i="14"/>
  <c r="P41" i="17" s="1"/>
  <c r="C43" i="14"/>
  <c r="P42" i="17" s="1"/>
  <c r="C44" i="14"/>
  <c r="P43" i="17" s="1"/>
  <c r="C45" i="14"/>
  <c r="P44" i="17" s="1"/>
  <c r="C46" i="14"/>
  <c r="P45" i="17" s="1"/>
  <c r="C47" i="14"/>
  <c r="P46" i="17" s="1"/>
  <c r="C48" i="14"/>
  <c r="P47" i="17" s="1"/>
  <c r="C49" i="14"/>
  <c r="P48" i="17" s="1"/>
  <c r="C50" i="14"/>
  <c r="P49" i="17" s="1"/>
  <c r="C51" i="14"/>
  <c r="P50" i="17" s="1"/>
  <c r="C52" i="14"/>
  <c r="P51" i="17" s="1"/>
  <c r="C53" i="14"/>
  <c r="P52" i="17" s="1"/>
  <c r="C54" i="14"/>
  <c r="P53" i="17" s="1"/>
  <c r="C55" i="14"/>
  <c r="P54" i="17" s="1"/>
  <c r="C56" i="14"/>
  <c r="P55" i="17" s="1"/>
  <c r="C57" i="14"/>
  <c r="P56" i="17" s="1"/>
  <c r="C58" i="14"/>
  <c r="P57" i="17" s="1"/>
  <c r="C59" i="14"/>
  <c r="P58" i="17" s="1"/>
  <c r="C60" i="14"/>
  <c r="P59" i="17" s="1"/>
  <c r="C61" i="14"/>
  <c r="P60" i="17" s="1"/>
  <c r="C62" i="14"/>
  <c r="P61" i="17" s="1"/>
  <c r="C63" i="14"/>
  <c r="P62" i="17" s="1"/>
  <c r="C64" i="14"/>
  <c r="P63" i="17" s="1"/>
  <c r="C65" i="14"/>
  <c r="P64" i="17" s="1"/>
  <c r="C66" i="14"/>
  <c r="P65" i="17" s="1"/>
  <c r="C67" i="14"/>
  <c r="P66" i="17" s="1"/>
  <c r="C68" i="14"/>
  <c r="P67" i="17" s="1"/>
  <c r="C69" i="14"/>
  <c r="P68" i="17" s="1"/>
  <c r="C70" i="14"/>
  <c r="P69" i="17" s="1"/>
  <c r="C71" i="14"/>
  <c r="P70" i="17" s="1"/>
  <c r="C72" i="14"/>
  <c r="P71" i="17" s="1"/>
  <c r="C73" i="14"/>
  <c r="P72" i="17" s="1"/>
  <c r="C74" i="14"/>
  <c r="P73" i="17" s="1"/>
  <c r="C75" i="14"/>
  <c r="P74" i="17" s="1"/>
  <c r="C76" i="14"/>
  <c r="P75" i="17" s="1"/>
  <c r="C77" i="14"/>
  <c r="P76" i="17" s="1"/>
  <c r="C78" i="14"/>
  <c r="P77" i="17" s="1"/>
  <c r="C79" i="14"/>
  <c r="P78" i="17" s="1"/>
  <c r="C80" i="14"/>
  <c r="P79" i="17" s="1"/>
  <c r="C81" i="14"/>
  <c r="P80" i="17" s="1"/>
  <c r="C82" i="14"/>
  <c r="P81" i="17" s="1"/>
  <c r="C83" i="14"/>
  <c r="P82" i="17" s="1"/>
  <c r="C84" i="14"/>
  <c r="P83" i="17" s="1"/>
  <c r="C85" i="14"/>
  <c r="P84" i="17" s="1"/>
  <c r="C86" i="14"/>
  <c r="P85" i="17" s="1"/>
  <c r="C87" i="14"/>
  <c r="P86" i="17" s="1"/>
  <c r="C88" i="14"/>
  <c r="P87" i="17" s="1"/>
  <c r="C89" i="14"/>
  <c r="P88" i="17" s="1"/>
  <c r="C90" i="14"/>
  <c r="P89" i="17" s="1"/>
  <c r="C91" i="14"/>
  <c r="P90" i="17" s="1"/>
  <c r="C92" i="14"/>
  <c r="P91" i="17" s="1"/>
  <c r="C93" i="14"/>
  <c r="P92" i="17" s="1"/>
  <c r="C94" i="14"/>
  <c r="P93" i="17" s="1"/>
  <c r="C95" i="14"/>
  <c r="P94" i="17" s="1"/>
  <c r="C96" i="14"/>
  <c r="P95" i="17" s="1"/>
  <c r="C97" i="14"/>
  <c r="P96" i="17" s="1"/>
  <c r="C98" i="14"/>
  <c r="P97" i="17" s="1"/>
  <c r="C99" i="14"/>
  <c r="P98" i="17" s="1"/>
  <c r="C100" i="14"/>
  <c r="P99" i="17" s="1"/>
  <c r="C101" i="14"/>
  <c r="P100" i="17" s="1"/>
  <c r="C102" i="14"/>
  <c r="P101" i="17" s="1"/>
  <c r="C103" i="14"/>
  <c r="P102" i="17" s="1"/>
  <c r="C104" i="14"/>
  <c r="P103" i="17" s="1"/>
  <c r="C105" i="14"/>
  <c r="P104" i="17" s="1"/>
  <c r="C106" i="14"/>
  <c r="P105" i="17" s="1"/>
  <c r="C107" i="14"/>
  <c r="P106" i="17" s="1"/>
  <c r="C108" i="14"/>
  <c r="P107" i="17" s="1"/>
  <c r="C109" i="14"/>
  <c r="P108" i="17" s="1"/>
  <c r="C110" i="14"/>
  <c r="P109" i="17" s="1"/>
  <c r="C111" i="14"/>
  <c r="P110" i="17" s="1"/>
  <c r="C112" i="14"/>
  <c r="P111" i="17" s="1"/>
  <c r="C113" i="14"/>
  <c r="P112" i="17" s="1"/>
  <c r="C114" i="14"/>
  <c r="P113" i="17" s="1"/>
  <c r="C115" i="14"/>
  <c r="P114" i="17" s="1"/>
  <c r="C116" i="14"/>
  <c r="P115" i="17" s="1"/>
  <c r="C117" i="14"/>
  <c r="P116" i="17" s="1"/>
  <c r="C118" i="14"/>
  <c r="P117" i="17" s="1"/>
  <c r="C119" i="14"/>
  <c r="P118" i="17" s="1"/>
  <c r="C120" i="14"/>
  <c r="P119" i="17" s="1"/>
  <c r="C121" i="14"/>
  <c r="P120" i="17" s="1"/>
  <c r="C122" i="14"/>
  <c r="P121" i="17" s="1"/>
  <c r="C123" i="14"/>
  <c r="P122" i="17" s="1"/>
  <c r="C124" i="14"/>
  <c r="P123" i="17" s="1"/>
  <c r="C125" i="14"/>
  <c r="P124" i="17" s="1"/>
  <c r="C126" i="14"/>
  <c r="P125" i="17" s="1"/>
  <c r="C127" i="14"/>
  <c r="P126" i="17" s="1"/>
  <c r="C128" i="14"/>
  <c r="P127" i="17" s="1"/>
  <c r="C129" i="14"/>
  <c r="P128" i="17" s="1"/>
  <c r="C130" i="14"/>
  <c r="P129" i="17" s="1"/>
  <c r="C131" i="14"/>
  <c r="P130" i="17" s="1"/>
  <c r="C132" i="14"/>
  <c r="P131" i="17" s="1"/>
  <c r="C133" i="14"/>
  <c r="P132" i="17" s="1"/>
  <c r="C134" i="14"/>
  <c r="P133" i="17" s="1"/>
  <c r="C135" i="14"/>
  <c r="P134" i="17" s="1"/>
  <c r="C136" i="14"/>
  <c r="P135" i="17" s="1"/>
  <c r="C137" i="14"/>
  <c r="P136" i="17" s="1"/>
  <c r="C138" i="14"/>
  <c r="P137" i="17" s="1"/>
  <c r="C139" i="14"/>
  <c r="P138" i="17" s="1"/>
  <c r="C140" i="14"/>
  <c r="P139" i="17" s="1"/>
  <c r="C141" i="14"/>
  <c r="P140" i="17" s="1"/>
  <c r="C142" i="14"/>
  <c r="P141" i="17" s="1"/>
  <c r="C143" i="14"/>
  <c r="P142" i="17" s="1"/>
  <c r="C144" i="14"/>
  <c r="P143" i="17" s="1"/>
  <c r="C145" i="14"/>
  <c r="P144" i="17" s="1"/>
  <c r="C146" i="14"/>
  <c r="P145" i="17" s="1"/>
  <c r="C147" i="14"/>
  <c r="P146" i="17" s="1"/>
  <c r="C148" i="14"/>
  <c r="P147" i="17" s="1"/>
  <c r="C149" i="14"/>
  <c r="P148" i="17" s="1"/>
  <c r="C150" i="14"/>
  <c r="P149" i="17" s="1"/>
  <c r="C151" i="14"/>
  <c r="P150" i="17" s="1"/>
  <c r="C152" i="14"/>
  <c r="P151" i="17" s="1"/>
  <c r="C153" i="14"/>
  <c r="P152" i="17" s="1"/>
  <c r="C154" i="14"/>
  <c r="P153" i="17" s="1"/>
  <c r="C155" i="14"/>
  <c r="P154" i="17" s="1"/>
  <c r="C156" i="14"/>
  <c r="P155" i="17" s="1"/>
  <c r="C157" i="14"/>
  <c r="P156" i="17" s="1"/>
  <c r="C158" i="14"/>
  <c r="P157" i="17" s="1"/>
  <c r="C159" i="14"/>
  <c r="P158" i="17" s="1"/>
  <c r="C160" i="14"/>
  <c r="P159" i="17" s="1"/>
  <c r="C161" i="14"/>
  <c r="P160" i="17" s="1"/>
  <c r="C162" i="14"/>
  <c r="P161" i="17" s="1"/>
  <c r="C163" i="14"/>
  <c r="P162" i="17" s="1"/>
  <c r="C164" i="14"/>
  <c r="P163" i="17" s="1"/>
  <c r="C165" i="14"/>
  <c r="P164" i="17" s="1"/>
  <c r="C166" i="14"/>
  <c r="P165" i="17" s="1"/>
  <c r="C167" i="14"/>
  <c r="P166" i="17" s="1"/>
  <c r="C168" i="14"/>
  <c r="P167" i="17" s="1"/>
  <c r="C169" i="14"/>
  <c r="P168" i="17" s="1"/>
  <c r="C170" i="14"/>
  <c r="P169" i="17" s="1"/>
  <c r="C171" i="14"/>
  <c r="P170" i="17" s="1"/>
  <c r="C172" i="14"/>
  <c r="P171" i="17" s="1"/>
  <c r="C173" i="14"/>
  <c r="P172" i="17" s="1"/>
  <c r="C174" i="14"/>
  <c r="P173" i="17" s="1"/>
  <c r="C175" i="14"/>
  <c r="P174" i="17" s="1"/>
  <c r="C176" i="14"/>
  <c r="P175" i="17" s="1"/>
  <c r="C177" i="14"/>
  <c r="P176" i="17" s="1"/>
  <c r="C178" i="14"/>
  <c r="P177" i="17" s="1"/>
  <c r="C179" i="14"/>
  <c r="P178" i="17" s="1"/>
  <c r="C180" i="14"/>
  <c r="P179" i="17" s="1"/>
  <c r="C181" i="14"/>
  <c r="P180" i="17" s="1"/>
  <c r="C182" i="14"/>
  <c r="P181" i="17" s="1"/>
  <c r="C183" i="14"/>
  <c r="P182" i="17" s="1"/>
  <c r="C184" i="14"/>
  <c r="P183" i="17" s="1"/>
  <c r="C185" i="14"/>
  <c r="P184" i="17" s="1"/>
  <c r="C186" i="14"/>
  <c r="P185" i="17" s="1"/>
  <c r="C187" i="14"/>
  <c r="P186" i="17" s="1"/>
  <c r="C188" i="14"/>
  <c r="P187" i="17" s="1"/>
  <c r="C189" i="14"/>
  <c r="P188" i="17" s="1"/>
  <c r="C190" i="14"/>
  <c r="P189" i="17" s="1"/>
  <c r="C191" i="14"/>
  <c r="P190" i="17" s="1"/>
  <c r="C192" i="14"/>
  <c r="P191" i="17" s="1"/>
  <c r="C193" i="14"/>
  <c r="P192" i="17" s="1"/>
  <c r="C194" i="14"/>
  <c r="P193" i="17" s="1"/>
  <c r="C195" i="14"/>
  <c r="P194" i="17" s="1"/>
  <c r="C196" i="14"/>
  <c r="P195" i="17" s="1"/>
  <c r="C197" i="14"/>
  <c r="P196" i="17" s="1"/>
  <c r="C198" i="14"/>
  <c r="P197" i="17" s="1"/>
  <c r="C199" i="14"/>
  <c r="P198" i="17" s="1"/>
  <c r="C200" i="14"/>
  <c r="P199" i="17" s="1"/>
  <c r="C201" i="14"/>
  <c r="P200" i="17" s="1"/>
  <c r="C202" i="14"/>
  <c r="P201" i="17" s="1"/>
  <c r="C203" i="14"/>
  <c r="P202" i="17" s="1"/>
  <c r="C204" i="14"/>
  <c r="P203" i="17" s="1"/>
  <c r="C205" i="14"/>
  <c r="P204" i="17" s="1"/>
  <c r="C206" i="14"/>
  <c r="P205" i="17" s="1"/>
  <c r="C207" i="14"/>
  <c r="P206" i="17" s="1"/>
  <c r="C208" i="14"/>
  <c r="P207" i="17" s="1"/>
  <c r="C209" i="14"/>
  <c r="P208" i="17" s="1"/>
  <c r="C210" i="14"/>
  <c r="P209" i="17" s="1"/>
  <c r="C211" i="14"/>
  <c r="P210" i="17" s="1"/>
  <c r="C212" i="14"/>
  <c r="P211" i="17" s="1"/>
  <c r="C213" i="14"/>
  <c r="P212" i="17" s="1"/>
  <c r="C214" i="14"/>
  <c r="P213" i="17" s="1"/>
  <c r="C215" i="14"/>
  <c r="P214" i="17" s="1"/>
  <c r="C216" i="14"/>
  <c r="P215" i="17" s="1"/>
  <c r="C217" i="14"/>
  <c r="P216" i="17" s="1"/>
  <c r="C218" i="14"/>
  <c r="P217" i="17" s="1"/>
  <c r="C219" i="14"/>
  <c r="P218" i="17" s="1"/>
  <c r="C220" i="14"/>
  <c r="P219" i="17" s="1"/>
  <c r="C221" i="14"/>
  <c r="P220" i="17" s="1"/>
  <c r="C222" i="14"/>
  <c r="P221" i="17" s="1"/>
  <c r="C223" i="14"/>
  <c r="P222" i="17" s="1"/>
  <c r="C224" i="14"/>
  <c r="P223" i="17" s="1"/>
  <c r="C225" i="14"/>
  <c r="P224" i="17" s="1"/>
  <c r="C226" i="14"/>
  <c r="P225" i="17" s="1"/>
  <c r="C227" i="14"/>
  <c r="P226" i="17" s="1"/>
  <c r="C228" i="14"/>
  <c r="P227" i="17" s="1"/>
  <c r="C229" i="14"/>
  <c r="P228" i="17" s="1"/>
  <c r="C230" i="14"/>
  <c r="P229" i="17" s="1"/>
  <c r="C231" i="14"/>
  <c r="P230" i="17" s="1"/>
  <c r="C232" i="14"/>
  <c r="P231" i="17" s="1"/>
  <c r="C233" i="14"/>
  <c r="P232" i="17" s="1"/>
  <c r="C234" i="14"/>
  <c r="P233" i="17" s="1"/>
  <c r="C235" i="14"/>
  <c r="P234" i="17" s="1"/>
  <c r="F4" i="14"/>
  <c r="B3" i="12"/>
  <c r="G3" i="12" s="1"/>
  <c r="C132" i="12" s="1"/>
  <c r="D132" i="12" s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2" i="12"/>
  <c r="B1003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060" i="12"/>
  <c r="C116" i="12"/>
  <c r="D116" i="12" s="1"/>
  <c r="C120" i="12"/>
  <c r="D120" i="12" s="1"/>
  <c r="C124" i="12"/>
  <c r="D124" i="12" s="1"/>
  <c r="C128" i="12"/>
  <c r="D128" i="12" s="1"/>
  <c r="C140" i="12"/>
  <c r="D140" i="12" s="1"/>
  <c r="C144" i="12"/>
  <c r="D144" i="12" s="1"/>
  <c r="C148" i="12"/>
  <c r="D148" i="12" s="1"/>
  <c r="C152" i="12"/>
  <c r="D152" i="12" s="1"/>
  <c r="C156" i="12"/>
  <c r="D156" i="12" s="1"/>
  <c r="C160" i="12"/>
  <c r="D160" i="12" s="1"/>
  <c r="C172" i="12"/>
  <c r="D172" i="12" s="1"/>
  <c r="C176" i="12"/>
  <c r="D176" i="12" s="1"/>
  <c r="C180" i="12"/>
  <c r="D180" i="12" s="1"/>
  <c r="C184" i="12"/>
  <c r="D184" i="12" s="1"/>
  <c r="C188" i="12"/>
  <c r="D188" i="12" s="1"/>
  <c r="C192" i="12"/>
  <c r="D192" i="12" s="1"/>
  <c r="C204" i="12"/>
  <c r="D204" i="12" s="1"/>
  <c r="C208" i="12"/>
  <c r="D208" i="12" s="1"/>
  <c r="C212" i="12"/>
  <c r="D212" i="12" s="1"/>
  <c r="C216" i="12"/>
  <c r="D216" i="12" s="1"/>
  <c r="C220" i="12"/>
  <c r="D220" i="12" s="1"/>
  <c r="C224" i="12"/>
  <c r="D224" i="12" s="1"/>
  <c r="C236" i="12"/>
  <c r="D236" i="12" s="1"/>
  <c r="C240" i="12"/>
  <c r="D240" i="12" s="1"/>
  <c r="C244" i="12"/>
  <c r="D244" i="12" s="1"/>
  <c r="C248" i="12"/>
  <c r="D248" i="12" s="1"/>
  <c r="C252" i="12"/>
  <c r="D252" i="12" s="1"/>
  <c r="C256" i="12"/>
  <c r="D256" i="12" s="1"/>
  <c r="C268" i="12"/>
  <c r="D268" i="12" s="1"/>
  <c r="C272" i="12"/>
  <c r="D272" i="12" s="1"/>
  <c r="C276" i="12"/>
  <c r="D276" i="12" s="1"/>
  <c r="C280" i="12"/>
  <c r="D280" i="12" s="1"/>
  <c r="C284" i="12"/>
  <c r="D284" i="12" s="1"/>
  <c r="C288" i="12"/>
  <c r="D288" i="12" s="1"/>
  <c r="C300" i="12"/>
  <c r="D300" i="12" s="1"/>
  <c r="C304" i="12"/>
  <c r="D304" i="12" s="1"/>
  <c r="C308" i="12"/>
  <c r="D308" i="12" s="1"/>
  <c r="C312" i="12"/>
  <c r="D312" i="12" s="1"/>
  <c r="C316" i="12"/>
  <c r="D316" i="12" s="1"/>
  <c r="C320" i="12"/>
  <c r="D320" i="12" s="1"/>
  <c r="C332" i="12"/>
  <c r="D332" i="12" s="1"/>
  <c r="C336" i="12"/>
  <c r="D336" i="12" s="1"/>
  <c r="C339" i="12"/>
  <c r="D339" i="12" s="1"/>
  <c r="C340" i="12"/>
  <c r="D340" i="12" s="1"/>
  <c r="C347" i="12"/>
  <c r="D347" i="12" s="1"/>
  <c r="C348" i="12"/>
  <c r="D348" i="12" s="1"/>
  <c r="C351" i="12"/>
  <c r="D351" i="12" s="1"/>
  <c r="C352" i="12"/>
  <c r="D352" i="12" s="1"/>
  <c r="C356" i="12"/>
  <c r="D356" i="12" s="1"/>
  <c r="C359" i="12"/>
  <c r="D359" i="12" s="1"/>
  <c r="C360" i="12"/>
  <c r="D360" i="12" s="1"/>
  <c r="C363" i="12"/>
  <c r="D363" i="12" s="1"/>
  <c r="C367" i="12"/>
  <c r="D367" i="12" s="1"/>
  <c r="C368" i="12"/>
  <c r="D368" i="12" s="1"/>
  <c r="C371" i="12"/>
  <c r="D371" i="12" s="1"/>
  <c r="C372" i="12"/>
  <c r="D372" i="12" s="1"/>
  <c r="C379" i="12"/>
  <c r="D379" i="12"/>
  <c r="C380" i="12"/>
  <c r="D380" i="12" s="1"/>
  <c r="C383" i="12"/>
  <c r="D383" i="12" s="1"/>
  <c r="C387" i="12"/>
  <c r="D387" i="12"/>
  <c r="C388" i="12"/>
  <c r="D388" i="12" s="1"/>
  <c r="C391" i="12"/>
  <c r="D391" i="12" s="1"/>
  <c r="C395" i="12"/>
  <c r="D395" i="12"/>
  <c r="C396" i="12"/>
  <c r="D396" i="12" s="1"/>
  <c r="C399" i="12"/>
  <c r="D399" i="12" s="1"/>
  <c r="C403" i="12"/>
  <c r="D403" i="12"/>
  <c r="C404" i="12"/>
  <c r="D404" i="12" s="1"/>
  <c r="C407" i="12"/>
  <c r="D407" i="12" s="1"/>
  <c r="C411" i="12"/>
  <c r="D411" i="12"/>
  <c r="C412" i="12"/>
  <c r="D412" i="12" s="1"/>
  <c r="C415" i="12"/>
  <c r="D415" i="12" s="1"/>
  <c r="C419" i="12"/>
  <c r="D419" i="12"/>
  <c r="C420" i="12"/>
  <c r="D420" i="12" s="1"/>
  <c r="C423" i="12"/>
  <c r="D423" i="12" s="1"/>
  <c r="C427" i="12"/>
  <c r="D427" i="12"/>
  <c r="C428" i="12"/>
  <c r="D428" i="12" s="1"/>
  <c r="C431" i="12"/>
  <c r="D431" i="12" s="1"/>
  <c r="C435" i="12"/>
  <c r="D435" i="12"/>
  <c r="C436" i="12"/>
  <c r="D436" i="12" s="1"/>
  <c r="C439" i="12"/>
  <c r="D439" i="12" s="1"/>
  <c r="C441" i="12"/>
  <c r="D441" i="12"/>
  <c r="C443" i="12"/>
  <c r="D443" i="12" s="1"/>
  <c r="C444" i="12"/>
  <c r="D444" i="12" s="1"/>
  <c r="C445" i="12"/>
  <c r="D445" i="12" s="1"/>
  <c r="C448" i="12"/>
  <c r="D448" i="12" s="1"/>
  <c r="C449" i="12"/>
  <c r="D449" i="12" s="1"/>
  <c r="C451" i="12"/>
  <c r="D451" i="12"/>
  <c r="C455" i="12"/>
  <c r="D455" i="12"/>
  <c r="C456" i="12"/>
  <c r="D456" i="12" s="1"/>
  <c r="C457" i="12"/>
  <c r="D457" i="12"/>
  <c r="C460" i="12"/>
  <c r="D460" i="12" s="1"/>
  <c r="C461" i="12"/>
  <c r="D461" i="12"/>
  <c r="C463" i="12"/>
  <c r="D463" i="12" s="1"/>
  <c r="C464" i="12"/>
  <c r="D464" i="12" s="1"/>
  <c r="C467" i="12"/>
  <c r="D467" i="12"/>
  <c r="C468" i="12"/>
  <c r="D468" i="12" s="1"/>
  <c r="C469" i="12"/>
  <c r="D469" i="12" s="1"/>
  <c r="C471" i="12"/>
  <c r="D471" i="12" s="1"/>
  <c r="C473" i="12"/>
  <c r="D473" i="12"/>
  <c r="C475" i="12"/>
  <c r="D475" i="12" s="1"/>
  <c r="C476" i="12"/>
  <c r="D476" i="12" s="1"/>
  <c r="C477" i="12"/>
  <c r="D477" i="12" s="1"/>
  <c r="C480" i="12"/>
  <c r="D480" i="12" s="1"/>
  <c r="C481" i="12"/>
  <c r="D481" i="12" s="1"/>
  <c r="C483" i="12"/>
  <c r="D483" i="12"/>
  <c r="C487" i="12"/>
  <c r="D487" i="12"/>
  <c r="C488" i="12"/>
  <c r="D488" i="12" s="1"/>
  <c r="C489" i="12"/>
  <c r="D489" i="12"/>
  <c r="C492" i="12"/>
  <c r="D492" i="12" s="1"/>
  <c r="C493" i="12"/>
  <c r="D493" i="12"/>
  <c r="C495" i="12"/>
  <c r="D495" i="12" s="1"/>
  <c r="C496" i="12"/>
  <c r="D496" i="12" s="1"/>
  <c r="C499" i="12"/>
  <c r="D499" i="12"/>
  <c r="C500" i="12"/>
  <c r="D500" i="12" s="1"/>
  <c r="C501" i="12"/>
  <c r="D501" i="12" s="1"/>
  <c r="C503" i="12"/>
  <c r="D503" i="12" s="1"/>
  <c r="C505" i="12"/>
  <c r="D505" i="12"/>
  <c r="C507" i="12"/>
  <c r="D507" i="12" s="1"/>
  <c r="C508" i="12"/>
  <c r="D508" i="12" s="1"/>
  <c r="C509" i="12"/>
  <c r="D509" i="12" s="1"/>
  <c r="C512" i="12"/>
  <c r="D512" i="12" s="1"/>
  <c r="C513" i="12"/>
  <c r="D513" i="12" s="1"/>
  <c r="C515" i="12"/>
  <c r="D515" i="12"/>
  <c r="C519" i="12"/>
  <c r="D519" i="12"/>
  <c r="C520" i="12"/>
  <c r="D520" i="12" s="1"/>
  <c r="C521" i="12"/>
  <c r="D521" i="12"/>
  <c r="C524" i="12"/>
  <c r="D524" i="12" s="1"/>
  <c r="C525" i="12"/>
  <c r="D525" i="12"/>
  <c r="C527" i="12"/>
  <c r="D527" i="12" s="1"/>
  <c r="C528" i="12"/>
  <c r="D528" i="12" s="1"/>
  <c r="C531" i="12"/>
  <c r="D531" i="12"/>
  <c r="C532" i="12"/>
  <c r="D532" i="12" s="1"/>
  <c r="C533" i="12"/>
  <c r="D533" i="12" s="1"/>
  <c r="C535" i="12"/>
  <c r="D535" i="12" s="1"/>
  <c r="C537" i="12"/>
  <c r="D537" i="12"/>
  <c r="C539" i="12"/>
  <c r="D539" i="12" s="1"/>
  <c r="C540" i="12"/>
  <c r="D540" i="12" s="1"/>
  <c r="C541" i="12"/>
  <c r="D541" i="12" s="1"/>
  <c r="C544" i="12"/>
  <c r="D544" i="12" s="1"/>
  <c r="C545" i="12"/>
  <c r="D545" i="12" s="1"/>
  <c r="C547" i="12"/>
  <c r="D547" i="12"/>
  <c r="C551" i="12"/>
  <c r="D551" i="12"/>
  <c r="C552" i="12"/>
  <c r="D552" i="12" s="1"/>
  <c r="C553" i="12"/>
  <c r="D553" i="12"/>
  <c r="C556" i="12"/>
  <c r="D556" i="12" s="1"/>
  <c r="C557" i="12"/>
  <c r="D557" i="12"/>
  <c r="C559" i="12"/>
  <c r="D559" i="12" s="1"/>
  <c r="C560" i="12"/>
  <c r="D560" i="12" s="1"/>
  <c r="C563" i="12"/>
  <c r="D563" i="12"/>
  <c r="C564" i="12"/>
  <c r="D564" i="12" s="1"/>
  <c r="C565" i="12"/>
  <c r="D565" i="12" s="1"/>
  <c r="C567" i="12"/>
  <c r="D567" i="12" s="1"/>
  <c r="C569" i="12"/>
  <c r="D569" i="12"/>
  <c r="C571" i="12"/>
  <c r="D571" i="12" s="1"/>
  <c r="C572" i="12"/>
  <c r="D572" i="12" s="1"/>
  <c r="C573" i="12"/>
  <c r="D573" i="12" s="1"/>
  <c r="C575" i="12"/>
  <c r="D575" i="12"/>
  <c r="C576" i="12"/>
  <c r="D576" i="12" s="1"/>
  <c r="C577" i="12"/>
  <c r="D577" i="12" s="1"/>
  <c r="C578" i="12"/>
  <c r="D578" i="12" s="1"/>
  <c r="C580" i="12"/>
  <c r="D580" i="12" s="1"/>
  <c r="C581" i="12"/>
  <c r="D581" i="12"/>
  <c r="C582" i="12"/>
  <c r="D582" i="12" s="1"/>
  <c r="C583" i="12"/>
  <c r="D583" i="12"/>
  <c r="C586" i="12"/>
  <c r="D586" i="12" s="1"/>
  <c r="C587" i="12"/>
  <c r="D587" i="12" s="1"/>
  <c r="C588" i="12"/>
  <c r="D588" i="12" s="1"/>
  <c r="C589" i="12"/>
  <c r="D589" i="12" s="1"/>
  <c r="C591" i="12"/>
  <c r="D591" i="12"/>
  <c r="C592" i="12"/>
  <c r="D592" i="12" s="1"/>
  <c r="C593" i="12"/>
  <c r="D593" i="12" s="1"/>
  <c r="C594" i="12"/>
  <c r="D594" i="12" s="1"/>
  <c r="C596" i="12"/>
  <c r="D596" i="12" s="1"/>
  <c r="C597" i="12"/>
  <c r="D597" i="12"/>
  <c r="C598" i="12"/>
  <c r="D598" i="12" s="1"/>
  <c r="C599" i="12"/>
  <c r="D599" i="12"/>
  <c r="C602" i="12"/>
  <c r="D602" i="12" s="1"/>
  <c r="C603" i="12"/>
  <c r="D603" i="12" s="1"/>
  <c r="C604" i="12"/>
  <c r="D604" i="12" s="1"/>
  <c r="C605" i="12"/>
  <c r="D605" i="12" s="1"/>
  <c r="C607" i="12"/>
  <c r="D607" i="12"/>
  <c r="C608" i="12"/>
  <c r="D608" i="12" s="1"/>
  <c r="C609" i="12"/>
  <c r="D609" i="12" s="1"/>
  <c r="C610" i="12"/>
  <c r="D610" i="12" s="1"/>
  <c r="C612" i="12"/>
  <c r="D612" i="12" s="1"/>
  <c r="C613" i="12"/>
  <c r="D613" i="12"/>
  <c r="C614" i="12"/>
  <c r="D614" i="12" s="1"/>
  <c r="C615" i="12"/>
  <c r="D615" i="12"/>
  <c r="C618" i="12"/>
  <c r="D618" i="12" s="1"/>
  <c r="C619" i="12"/>
  <c r="D619" i="12" s="1"/>
  <c r="C620" i="12"/>
  <c r="D620" i="12" s="1"/>
  <c r="C621" i="12"/>
  <c r="D621" i="12" s="1"/>
  <c r="C623" i="12"/>
  <c r="D623" i="12"/>
  <c r="C624" i="12"/>
  <c r="D624" i="12" s="1"/>
  <c r="C625" i="12"/>
  <c r="D625" i="12" s="1"/>
  <c r="C626" i="12"/>
  <c r="D626" i="12" s="1"/>
  <c r="C628" i="12"/>
  <c r="D628" i="12" s="1"/>
  <c r="C629" i="12"/>
  <c r="D629" i="12"/>
  <c r="C630" i="12"/>
  <c r="D630" i="12" s="1"/>
  <c r="C631" i="12"/>
  <c r="D631" i="12"/>
  <c r="C634" i="12"/>
  <c r="D634" i="12" s="1"/>
  <c r="C635" i="12"/>
  <c r="D635" i="12" s="1"/>
  <c r="C636" i="12"/>
  <c r="D636" i="12" s="1"/>
  <c r="C637" i="12"/>
  <c r="D637" i="12" s="1"/>
  <c r="C639" i="12"/>
  <c r="D639" i="12"/>
  <c r="C640" i="12"/>
  <c r="D640" i="12" s="1"/>
  <c r="C641" i="12"/>
  <c r="D641" i="12" s="1"/>
  <c r="C642" i="12"/>
  <c r="D642" i="12" s="1"/>
  <c r="C644" i="12"/>
  <c r="D644" i="12" s="1"/>
  <c r="C645" i="12"/>
  <c r="D645" i="12"/>
  <c r="C646" i="12"/>
  <c r="D646" i="12" s="1"/>
  <c r="C647" i="12"/>
  <c r="D647" i="12"/>
  <c r="C650" i="12"/>
  <c r="D650" i="12" s="1"/>
  <c r="C651" i="12"/>
  <c r="D651" i="12" s="1"/>
  <c r="C652" i="12"/>
  <c r="D652" i="12" s="1"/>
  <c r="C653" i="12"/>
  <c r="D653" i="12" s="1"/>
  <c r="C655" i="12"/>
  <c r="D655" i="12"/>
  <c r="C656" i="12"/>
  <c r="D656" i="12" s="1"/>
  <c r="C657" i="12"/>
  <c r="D657" i="12" s="1"/>
  <c r="C658" i="12"/>
  <c r="D658" i="12" s="1"/>
  <c r="C660" i="12"/>
  <c r="D660" i="12" s="1"/>
  <c r="C661" i="12"/>
  <c r="D661" i="12"/>
  <c r="C662" i="12"/>
  <c r="D662" i="12" s="1"/>
  <c r="C663" i="12"/>
  <c r="D663" i="12"/>
  <c r="C666" i="12"/>
  <c r="D666" i="12" s="1"/>
  <c r="C667" i="12"/>
  <c r="D667" i="12" s="1"/>
  <c r="C668" i="12"/>
  <c r="D668" i="12" s="1"/>
  <c r="C669" i="12"/>
  <c r="D669" i="12" s="1"/>
  <c r="C671" i="12"/>
  <c r="D671" i="12"/>
  <c r="C672" i="12"/>
  <c r="D672" i="12" s="1"/>
  <c r="C673" i="12"/>
  <c r="D673" i="12" s="1"/>
  <c r="C674" i="12"/>
  <c r="D674" i="12" s="1"/>
  <c r="C676" i="12"/>
  <c r="D676" i="12" s="1"/>
  <c r="C677" i="12"/>
  <c r="D677" i="12"/>
  <c r="C678" i="12"/>
  <c r="D678" i="12" s="1"/>
  <c r="C679" i="12"/>
  <c r="D679" i="12"/>
  <c r="C682" i="12"/>
  <c r="D682" i="12" s="1"/>
  <c r="C683" i="12"/>
  <c r="D683" i="12" s="1"/>
  <c r="C684" i="12"/>
  <c r="D684" i="12" s="1"/>
  <c r="C685" i="12"/>
  <c r="D685" i="12" s="1"/>
  <c r="C687" i="12"/>
  <c r="D687" i="12"/>
  <c r="C688" i="12"/>
  <c r="D688" i="12" s="1"/>
  <c r="C689" i="12"/>
  <c r="D689" i="12" s="1"/>
  <c r="C690" i="12"/>
  <c r="D690" i="12" s="1"/>
  <c r="C692" i="12"/>
  <c r="D692" i="12" s="1"/>
  <c r="C693" i="12"/>
  <c r="D693" i="12"/>
  <c r="C694" i="12"/>
  <c r="D694" i="12" s="1"/>
  <c r="C695" i="12"/>
  <c r="D695" i="12"/>
  <c r="C698" i="12"/>
  <c r="D698" i="12" s="1"/>
  <c r="C699" i="12"/>
  <c r="D699" i="12" s="1"/>
  <c r="C700" i="12"/>
  <c r="D700" i="12" s="1"/>
  <c r="C701" i="12"/>
  <c r="D701" i="12" s="1"/>
  <c r="C703" i="12"/>
  <c r="D703" i="12"/>
  <c r="C704" i="12"/>
  <c r="D704" i="12" s="1"/>
  <c r="C705" i="12"/>
  <c r="D705" i="12" s="1"/>
  <c r="C706" i="12"/>
  <c r="D706" i="12" s="1"/>
  <c r="C708" i="12"/>
  <c r="D708" i="12" s="1"/>
  <c r="C709" i="12"/>
  <c r="D709" i="12"/>
  <c r="C710" i="12"/>
  <c r="D710" i="12" s="1"/>
  <c r="C711" i="12"/>
  <c r="D711" i="12"/>
  <c r="C714" i="12"/>
  <c r="D714" i="12" s="1"/>
  <c r="C715" i="12"/>
  <c r="D715" i="12" s="1"/>
  <c r="C716" i="12"/>
  <c r="D716" i="12" s="1"/>
  <c r="C717" i="12"/>
  <c r="D717" i="12" s="1"/>
  <c r="C719" i="12"/>
  <c r="D719" i="12"/>
  <c r="C720" i="12"/>
  <c r="D720" i="12" s="1"/>
  <c r="C721" i="12"/>
  <c r="D721" i="12" s="1"/>
  <c r="C722" i="12"/>
  <c r="D722" i="12" s="1"/>
  <c r="C724" i="12"/>
  <c r="D724" i="12" s="1"/>
  <c r="C725" i="12"/>
  <c r="D725" i="12"/>
  <c r="C726" i="12"/>
  <c r="D726" i="12" s="1"/>
  <c r="C727" i="12"/>
  <c r="D727" i="12"/>
  <c r="C730" i="12"/>
  <c r="D730" i="12" s="1"/>
  <c r="C731" i="12"/>
  <c r="D731" i="12" s="1"/>
  <c r="C732" i="12"/>
  <c r="D732" i="12" s="1"/>
  <c r="C733" i="12"/>
  <c r="D733" i="12" s="1"/>
  <c r="C735" i="12"/>
  <c r="D735" i="12"/>
  <c r="C736" i="12"/>
  <c r="D736" i="12" s="1"/>
  <c r="C737" i="12"/>
  <c r="D737" i="12" s="1"/>
  <c r="C738" i="12"/>
  <c r="D738" i="12" s="1"/>
  <c r="C740" i="12"/>
  <c r="D740" i="12" s="1"/>
  <c r="C741" i="12"/>
  <c r="D741" i="12"/>
  <c r="C742" i="12"/>
  <c r="D742" i="12" s="1"/>
  <c r="C743" i="12"/>
  <c r="D743" i="12"/>
  <c r="C746" i="12"/>
  <c r="D746" i="12" s="1"/>
  <c r="C747" i="12"/>
  <c r="D747" i="12" s="1"/>
  <c r="C748" i="12"/>
  <c r="D748" i="12" s="1"/>
  <c r="C749" i="12"/>
  <c r="D749" i="12" s="1"/>
  <c r="C751" i="12"/>
  <c r="D751" i="12"/>
  <c r="C752" i="12"/>
  <c r="D752" i="12" s="1"/>
  <c r="C753" i="12"/>
  <c r="D753" i="12" s="1"/>
  <c r="C754" i="12"/>
  <c r="D754" i="12" s="1"/>
  <c r="C756" i="12"/>
  <c r="D756" i="12" s="1"/>
  <c r="C757" i="12"/>
  <c r="D757" i="12"/>
  <c r="C758" i="12"/>
  <c r="D758" i="12" s="1"/>
  <c r="C759" i="12"/>
  <c r="D759" i="12"/>
  <c r="C762" i="12"/>
  <c r="D762" i="12" s="1"/>
  <c r="C763" i="12"/>
  <c r="D763" i="12" s="1"/>
  <c r="C764" i="12"/>
  <c r="D764" i="12" s="1"/>
  <c r="C765" i="12"/>
  <c r="D765" i="12" s="1"/>
  <c r="C767" i="12"/>
  <c r="D767" i="12"/>
  <c r="C768" i="12"/>
  <c r="D768" i="12" s="1"/>
  <c r="C769" i="12"/>
  <c r="D769" i="12" s="1"/>
  <c r="C770" i="12"/>
  <c r="D770" i="12" s="1"/>
  <c r="C772" i="12"/>
  <c r="D772" i="12" s="1"/>
  <c r="C773" i="12"/>
  <c r="D773" i="12"/>
  <c r="C774" i="12"/>
  <c r="D774" i="12" s="1"/>
  <c r="C775" i="12"/>
  <c r="D775" i="12"/>
  <c r="C778" i="12"/>
  <c r="D778" i="12" s="1"/>
  <c r="C779" i="12"/>
  <c r="D779" i="12" s="1"/>
  <c r="C780" i="12"/>
  <c r="D780" i="12" s="1"/>
  <c r="C781" i="12"/>
  <c r="D781" i="12" s="1"/>
  <c r="C783" i="12"/>
  <c r="D783" i="12"/>
  <c r="C784" i="12"/>
  <c r="D784" i="12" s="1"/>
  <c r="C785" i="12"/>
  <c r="D785" i="12" s="1"/>
  <c r="C786" i="12"/>
  <c r="D786" i="12" s="1"/>
  <c r="C788" i="12"/>
  <c r="D788" i="12" s="1"/>
  <c r="C789" i="12"/>
  <c r="D789" i="12"/>
  <c r="C790" i="12"/>
  <c r="D790" i="12" s="1"/>
  <c r="C791" i="12"/>
  <c r="D791" i="12"/>
  <c r="C794" i="12"/>
  <c r="D794" i="12" s="1"/>
  <c r="C795" i="12"/>
  <c r="D795" i="12" s="1"/>
  <c r="C796" i="12"/>
  <c r="D796" i="12" s="1"/>
  <c r="C797" i="12"/>
  <c r="D797" i="12" s="1"/>
  <c r="C799" i="12"/>
  <c r="D799" i="12"/>
  <c r="C800" i="12"/>
  <c r="D800" i="12" s="1"/>
  <c r="C801" i="12"/>
  <c r="D801" i="12" s="1"/>
  <c r="C802" i="12"/>
  <c r="D802" i="12" s="1"/>
  <c r="C804" i="12"/>
  <c r="D804" i="12" s="1"/>
  <c r="C805" i="12"/>
  <c r="D805" i="12"/>
  <c r="C806" i="12"/>
  <c r="D806" i="12" s="1"/>
  <c r="C807" i="12"/>
  <c r="D807" i="12"/>
  <c r="C810" i="12"/>
  <c r="D810" i="12" s="1"/>
  <c r="C811" i="12"/>
  <c r="D811" i="12" s="1"/>
  <c r="C812" i="12"/>
  <c r="D812" i="12" s="1"/>
  <c r="C813" i="12"/>
  <c r="D813" i="12" s="1"/>
  <c r="C815" i="12"/>
  <c r="D815" i="12"/>
  <c r="C816" i="12"/>
  <c r="D816" i="12" s="1"/>
  <c r="C817" i="12"/>
  <c r="D817" i="12" s="1"/>
  <c r="C818" i="12"/>
  <c r="D818" i="12" s="1"/>
  <c r="C820" i="12"/>
  <c r="D820" i="12" s="1"/>
  <c r="C821" i="12"/>
  <c r="D821" i="12"/>
  <c r="C822" i="12"/>
  <c r="D822" i="12" s="1"/>
  <c r="C823" i="12"/>
  <c r="D823" i="12"/>
  <c r="C826" i="12"/>
  <c r="D826" i="12" s="1"/>
  <c r="C827" i="12"/>
  <c r="D827" i="12" s="1"/>
  <c r="C828" i="12"/>
  <c r="D828" i="12" s="1"/>
  <c r="C829" i="12"/>
  <c r="D829" i="12" s="1"/>
  <c r="C831" i="12"/>
  <c r="D831" i="12"/>
  <c r="C832" i="12"/>
  <c r="D832" i="12" s="1"/>
  <c r="C833" i="12"/>
  <c r="D833" i="12" s="1"/>
  <c r="C834" i="12"/>
  <c r="D834" i="12" s="1"/>
  <c r="C836" i="12"/>
  <c r="D836" i="12" s="1"/>
  <c r="C837" i="12"/>
  <c r="D837" i="12"/>
  <c r="C838" i="12"/>
  <c r="D838" i="12" s="1"/>
  <c r="C839" i="12"/>
  <c r="D839" i="12"/>
  <c r="C842" i="12"/>
  <c r="D842" i="12" s="1"/>
  <c r="C843" i="12"/>
  <c r="D843" i="12" s="1"/>
  <c r="C844" i="12"/>
  <c r="D844" i="12" s="1"/>
  <c r="C845" i="12"/>
  <c r="D845" i="12" s="1"/>
  <c r="C847" i="12"/>
  <c r="D847" i="12"/>
  <c r="C848" i="12"/>
  <c r="D848" i="12" s="1"/>
  <c r="C849" i="12"/>
  <c r="D849" i="12" s="1"/>
  <c r="C850" i="12"/>
  <c r="D850" i="12" s="1"/>
  <c r="C852" i="12"/>
  <c r="D852" i="12" s="1"/>
  <c r="C853" i="12"/>
  <c r="D853" i="12"/>
  <c r="C854" i="12"/>
  <c r="D854" i="12" s="1"/>
  <c r="C855" i="12"/>
  <c r="D855" i="12"/>
  <c r="C858" i="12"/>
  <c r="D858" i="12" s="1"/>
  <c r="C859" i="12"/>
  <c r="D859" i="12" s="1"/>
  <c r="C860" i="12"/>
  <c r="D860" i="12" s="1"/>
  <c r="C861" i="12"/>
  <c r="D861" i="12" s="1"/>
  <c r="C863" i="12"/>
  <c r="D863" i="12"/>
  <c r="C864" i="12"/>
  <c r="D864" i="12" s="1"/>
  <c r="C865" i="12"/>
  <c r="D865" i="12" s="1"/>
  <c r="C866" i="12"/>
  <c r="D866" i="12" s="1"/>
  <c r="C868" i="12"/>
  <c r="D868" i="12" s="1"/>
  <c r="C869" i="12"/>
  <c r="D869" i="12"/>
  <c r="C870" i="12"/>
  <c r="D870" i="12" s="1"/>
  <c r="C871" i="12"/>
  <c r="D871" i="12"/>
  <c r="C874" i="12"/>
  <c r="D874" i="12" s="1"/>
  <c r="C875" i="12"/>
  <c r="D875" i="12" s="1"/>
  <c r="C876" i="12"/>
  <c r="D876" i="12" s="1"/>
  <c r="C877" i="12"/>
  <c r="D877" i="12" s="1"/>
  <c r="C879" i="12"/>
  <c r="D879" i="12"/>
  <c r="C880" i="12"/>
  <c r="D880" i="12" s="1"/>
  <c r="C881" i="12"/>
  <c r="D881" i="12" s="1"/>
  <c r="C882" i="12"/>
  <c r="D882" i="12" s="1"/>
  <c r="C884" i="12"/>
  <c r="D884" i="12" s="1"/>
  <c r="C885" i="12"/>
  <c r="D885" i="12"/>
  <c r="C886" i="12"/>
  <c r="D886" i="12" s="1"/>
  <c r="C887" i="12"/>
  <c r="D887" i="12"/>
  <c r="C890" i="12"/>
  <c r="D890" i="12" s="1"/>
  <c r="C891" i="12"/>
  <c r="D891" i="12" s="1"/>
  <c r="C892" i="12"/>
  <c r="D892" i="12" s="1"/>
  <c r="C893" i="12"/>
  <c r="D893" i="12" s="1"/>
  <c r="C895" i="12"/>
  <c r="D895" i="12"/>
  <c r="C896" i="12"/>
  <c r="D896" i="12" s="1"/>
  <c r="C897" i="12"/>
  <c r="D897" i="12" s="1"/>
  <c r="C898" i="12"/>
  <c r="D898" i="12" s="1"/>
  <c r="C900" i="12"/>
  <c r="D900" i="12" s="1"/>
  <c r="C901" i="12"/>
  <c r="D901" i="12"/>
  <c r="C902" i="12"/>
  <c r="D902" i="12" s="1"/>
  <c r="C903" i="12"/>
  <c r="D903" i="12"/>
  <c r="C906" i="12"/>
  <c r="D906" i="12" s="1"/>
  <c r="C907" i="12"/>
  <c r="D907" i="12" s="1"/>
  <c r="C908" i="12"/>
  <c r="D908" i="12" s="1"/>
  <c r="C909" i="12"/>
  <c r="D909" i="12" s="1"/>
  <c r="C911" i="12"/>
  <c r="D911" i="12"/>
  <c r="C912" i="12"/>
  <c r="D912" i="12" s="1"/>
  <c r="C913" i="12"/>
  <c r="D913" i="12" s="1"/>
  <c r="C914" i="12"/>
  <c r="D914" i="12" s="1"/>
  <c r="C916" i="12"/>
  <c r="D916" i="12" s="1"/>
  <c r="C917" i="12"/>
  <c r="D917" i="12"/>
  <c r="C918" i="12"/>
  <c r="D918" i="12" s="1"/>
  <c r="C919" i="12"/>
  <c r="D919" i="12"/>
  <c r="C922" i="12"/>
  <c r="D922" i="12" s="1"/>
  <c r="C923" i="12"/>
  <c r="D923" i="12" s="1"/>
  <c r="C924" i="12"/>
  <c r="D924" i="12" s="1"/>
  <c r="C925" i="12"/>
  <c r="D925" i="12" s="1"/>
  <c r="C927" i="12"/>
  <c r="D927" i="12"/>
  <c r="C928" i="12"/>
  <c r="D928" i="12" s="1"/>
  <c r="C929" i="12"/>
  <c r="D929" i="12" s="1"/>
  <c r="C930" i="12"/>
  <c r="D930" i="12" s="1"/>
  <c r="C932" i="12"/>
  <c r="D932" i="12" s="1"/>
  <c r="C933" i="12"/>
  <c r="D933" i="12"/>
  <c r="C934" i="12"/>
  <c r="D934" i="12" s="1"/>
  <c r="C935" i="12"/>
  <c r="D935" i="12"/>
  <c r="C938" i="12"/>
  <c r="D938" i="12" s="1"/>
  <c r="C939" i="12"/>
  <c r="D939" i="12" s="1"/>
  <c r="C940" i="12"/>
  <c r="D940" i="12" s="1"/>
  <c r="C941" i="12"/>
  <c r="D941" i="12" s="1"/>
  <c r="C943" i="12"/>
  <c r="D943" i="12"/>
  <c r="C944" i="12"/>
  <c r="D944" i="12" s="1"/>
  <c r="C945" i="12"/>
  <c r="D945" i="12" s="1"/>
  <c r="C946" i="12"/>
  <c r="D946" i="12" s="1"/>
  <c r="C948" i="12"/>
  <c r="D948" i="12" s="1"/>
  <c r="C949" i="12"/>
  <c r="D949" i="12"/>
  <c r="C950" i="12"/>
  <c r="D950" i="12" s="1"/>
  <c r="C951" i="12"/>
  <c r="D951" i="12"/>
  <c r="C954" i="12"/>
  <c r="D954" i="12" s="1"/>
  <c r="C955" i="12"/>
  <c r="D955" i="12" s="1"/>
  <c r="C956" i="12"/>
  <c r="D956" i="12" s="1"/>
  <c r="C957" i="12"/>
  <c r="D957" i="12" s="1"/>
  <c r="C959" i="12"/>
  <c r="D959" i="12"/>
  <c r="C960" i="12"/>
  <c r="D960" i="12" s="1"/>
  <c r="C961" i="12"/>
  <c r="D961" i="12" s="1"/>
  <c r="C962" i="12"/>
  <c r="D962" i="12" s="1"/>
  <c r="C964" i="12"/>
  <c r="D964" i="12" s="1"/>
  <c r="C965" i="12"/>
  <c r="D965" i="12"/>
  <c r="C966" i="12"/>
  <c r="D966" i="12" s="1"/>
  <c r="C967" i="12"/>
  <c r="D967" i="12"/>
  <c r="C970" i="12"/>
  <c r="D970" i="12" s="1"/>
  <c r="C971" i="12"/>
  <c r="D971" i="12" s="1"/>
  <c r="C972" i="12"/>
  <c r="D972" i="12" s="1"/>
  <c r="C973" i="12"/>
  <c r="D973" i="12" s="1"/>
  <c r="C975" i="12"/>
  <c r="D975" i="12"/>
  <c r="C976" i="12"/>
  <c r="D976" i="12" s="1"/>
  <c r="C977" i="12"/>
  <c r="D977" i="12" s="1"/>
  <c r="C978" i="12"/>
  <c r="D978" i="12" s="1"/>
  <c r="C980" i="12"/>
  <c r="D980" i="12" s="1"/>
  <c r="C981" i="12"/>
  <c r="D981" i="12"/>
  <c r="C982" i="12"/>
  <c r="D982" i="12" s="1"/>
  <c r="C983" i="12"/>
  <c r="D983" i="12"/>
  <c r="C986" i="12"/>
  <c r="D986" i="12" s="1"/>
  <c r="C987" i="12"/>
  <c r="D987" i="12" s="1"/>
  <c r="C988" i="12"/>
  <c r="D988" i="12" s="1"/>
  <c r="C989" i="12"/>
  <c r="D989" i="12" s="1"/>
  <c r="C991" i="12"/>
  <c r="D991" i="12"/>
  <c r="C992" i="12"/>
  <c r="D992" i="12" s="1"/>
  <c r="C993" i="12"/>
  <c r="D993" i="12" s="1"/>
  <c r="C994" i="12"/>
  <c r="D994" i="12" s="1"/>
  <c r="C996" i="12"/>
  <c r="D996" i="12" s="1"/>
  <c r="C997" i="12"/>
  <c r="D997" i="12"/>
  <c r="C998" i="12"/>
  <c r="D998" i="12" s="1"/>
  <c r="C999" i="12"/>
  <c r="D999" i="12"/>
  <c r="C1002" i="12"/>
  <c r="D1002" i="12" s="1"/>
  <c r="C1003" i="12"/>
  <c r="D1003" i="12" s="1"/>
  <c r="C1004" i="12"/>
  <c r="D1004" i="12" s="1"/>
  <c r="C1005" i="12"/>
  <c r="D1005" i="12" s="1"/>
  <c r="C1007" i="12"/>
  <c r="D1007" i="12"/>
  <c r="C1008" i="12"/>
  <c r="D1008" i="12" s="1"/>
  <c r="C1009" i="12"/>
  <c r="D1009" i="12" s="1"/>
  <c r="C1010" i="12"/>
  <c r="D1010" i="12" s="1"/>
  <c r="C1012" i="12"/>
  <c r="D1012" i="12" s="1"/>
  <c r="C1013" i="12"/>
  <c r="D1013" i="12"/>
  <c r="C1014" i="12"/>
  <c r="D1014" i="12" s="1"/>
  <c r="C1015" i="12"/>
  <c r="D1015" i="12"/>
  <c r="C1018" i="12"/>
  <c r="D1018" i="12" s="1"/>
  <c r="C1019" i="12"/>
  <c r="D1019" i="12" s="1"/>
  <c r="C1020" i="12"/>
  <c r="D1020" i="12" s="1"/>
  <c r="C1021" i="12"/>
  <c r="D1021" i="12" s="1"/>
  <c r="C1023" i="12"/>
  <c r="D1023" i="12"/>
  <c r="C1024" i="12"/>
  <c r="D1024" i="12" s="1"/>
  <c r="C1025" i="12"/>
  <c r="D1025" i="12" s="1"/>
  <c r="C1026" i="12"/>
  <c r="D1026" i="12" s="1"/>
  <c r="C1028" i="12"/>
  <c r="D1028" i="12" s="1"/>
  <c r="C1029" i="12"/>
  <c r="D1029" i="12"/>
  <c r="C1030" i="12"/>
  <c r="D1030" i="12" s="1"/>
  <c r="C1031" i="12"/>
  <c r="D1031" i="12"/>
  <c r="C1034" i="12"/>
  <c r="D1034" i="12" s="1"/>
  <c r="C1035" i="12"/>
  <c r="D1035" i="12" s="1"/>
  <c r="C1036" i="12"/>
  <c r="D1036" i="12" s="1"/>
  <c r="C1037" i="12"/>
  <c r="D1037" i="12" s="1"/>
  <c r="C1039" i="12"/>
  <c r="D1039" i="12"/>
  <c r="C1040" i="12"/>
  <c r="D1040" i="12" s="1"/>
  <c r="C1041" i="12"/>
  <c r="D1041" i="12" s="1"/>
  <c r="C1042" i="12"/>
  <c r="D1042" i="12" s="1"/>
  <c r="C1044" i="12"/>
  <c r="D1044" i="12" s="1"/>
  <c r="C1045" i="12"/>
  <c r="D1045" i="12"/>
  <c r="C1046" i="12"/>
  <c r="D1046" i="12" s="1"/>
  <c r="C1047" i="12"/>
  <c r="D1047" i="12"/>
  <c r="C1050" i="12"/>
  <c r="D1050" i="12" s="1"/>
  <c r="C1051" i="12"/>
  <c r="D1051" i="12" s="1"/>
  <c r="C1052" i="12"/>
  <c r="D1052" i="12" s="1"/>
  <c r="C1053" i="12"/>
  <c r="D1053" i="12" s="1"/>
  <c r="C1055" i="12"/>
  <c r="D1055" i="12"/>
  <c r="C1056" i="12"/>
  <c r="D1056" i="12" s="1"/>
  <c r="C1057" i="12"/>
  <c r="D1057" i="12" s="1"/>
  <c r="C1058" i="12"/>
  <c r="D1058" i="12" s="1"/>
  <c r="C1060" i="12"/>
  <c r="D1060" i="12" s="1"/>
  <c r="C1327" i="12"/>
  <c r="D1327" i="12"/>
  <c r="C1328" i="12"/>
  <c r="D1328" i="12" s="1"/>
  <c r="C1329" i="12"/>
  <c r="D1329" i="12"/>
  <c r="C1332" i="12"/>
  <c r="D1332" i="12" s="1"/>
  <c r="C1333" i="12"/>
  <c r="D1333" i="12" s="1"/>
  <c r="C1334" i="12"/>
  <c r="D1334" i="12" s="1"/>
  <c r="C1335" i="12"/>
  <c r="D1335" i="12" s="1"/>
  <c r="C1337" i="12"/>
  <c r="D1337" i="12"/>
  <c r="C1338" i="12"/>
  <c r="D1338" i="12" s="1"/>
  <c r="C1339" i="12"/>
  <c r="D1339" i="12" s="1"/>
  <c r="C1340" i="12"/>
  <c r="D1340" i="12" s="1"/>
  <c r="C1342" i="12"/>
  <c r="D1342" i="12" s="1"/>
  <c r="C1343" i="12"/>
  <c r="D1343" i="12"/>
  <c r="C1344" i="12"/>
  <c r="D1344" i="12" s="1"/>
  <c r="C1345" i="12"/>
  <c r="D1345" i="12"/>
  <c r="C1348" i="12"/>
  <c r="D1348" i="12" s="1"/>
  <c r="C1349" i="12"/>
  <c r="D1349" i="12" s="1"/>
  <c r="C1350" i="12"/>
  <c r="D1350" i="12" s="1"/>
  <c r="C1351" i="12"/>
  <c r="D1351" i="12" s="1"/>
  <c r="C1353" i="12"/>
  <c r="D1353" i="12"/>
  <c r="C1354" i="12"/>
  <c r="D1354" i="12" s="1"/>
  <c r="C1355" i="12"/>
  <c r="D1355" i="12" s="1"/>
  <c r="C1356" i="12"/>
  <c r="D1356" i="12" s="1"/>
  <c r="C1358" i="12"/>
  <c r="D1358" i="12" s="1"/>
  <c r="C1359" i="12"/>
  <c r="D1359" i="12"/>
  <c r="C1360" i="12"/>
  <c r="D1360" i="12" s="1"/>
  <c r="C1361" i="12"/>
  <c r="D1361" i="12"/>
  <c r="C1364" i="12"/>
  <c r="D1364" i="12" s="1"/>
  <c r="C1365" i="12"/>
  <c r="D1365" i="12" s="1"/>
  <c r="C1366" i="12"/>
  <c r="D1366" i="12" s="1"/>
  <c r="C1367" i="12"/>
  <c r="D1367" i="12" s="1"/>
  <c r="C1369" i="12"/>
  <c r="D1369" i="12"/>
  <c r="C1370" i="12"/>
  <c r="D1370" i="12" s="1"/>
  <c r="C1371" i="12"/>
  <c r="D1371" i="12" s="1"/>
  <c r="C1372" i="12"/>
  <c r="D1372" i="12" s="1"/>
  <c r="C1374" i="12"/>
  <c r="D1374" i="12" s="1"/>
  <c r="C1375" i="12"/>
  <c r="D1375" i="12"/>
  <c r="C1376" i="12"/>
  <c r="D1376" i="12" s="1"/>
  <c r="C1377" i="12"/>
  <c r="D1377" i="12"/>
  <c r="C1380" i="12"/>
  <c r="D1380" i="12" s="1"/>
  <c r="C1381" i="12"/>
  <c r="D1381" i="12" s="1"/>
  <c r="C1382" i="12"/>
  <c r="D1382" i="12" s="1"/>
  <c r="C1383" i="12"/>
  <c r="D1383" i="12" s="1"/>
  <c r="C1385" i="12"/>
  <c r="D1385" i="12"/>
  <c r="C1386" i="12"/>
  <c r="D1386" i="12" s="1"/>
  <c r="C1387" i="12"/>
  <c r="D1387" i="12" s="1"/>
  <c r="C1388" i="12"/>
  <c r="D1388" i="12" s="1"/>
  <c r="C1390" i="12"/>
  <c r="D1390" i="12" s="1"/>
  <c r="C1391" i="12"/>
  <c r="D1391" i="12"/>
  <c r="C1392" i="12"/>
  <c r="D1392" i="12" s="1"/>
  <c r="C1393" i="12"/>
  <c r="D1393" i="12"/>
  <c r="C1394" i="12"/>
  <c r="D1394" i="12" s="1"/>
  <c r="C1395" i="12"/>
  <c r="D1395" i="12"/>
  <c r="C1396" i="12"/>
  <c r="D1396" i="12" s="1"/>
  <c r="C1397" i="12"/>
  <c r="D1397" i="12" s="1"/>
  <c r="C1398" i="12"/>
  <c r="D1398" i="12" s="1"/>
  <c r="C1399" i="12"/>
  <c r="D1399" i="12" s="1"/>
  <c r="C1400" i="12"/>
  <c r="D1400" i="12" s="1"/>
  <c r="C1401" i="12"/>
  <c r="D1401" i="12"/>
  <c r="C1402" i="12"/>
  <c r="D1402" i="12" s="1"/>
  <c r="C1403" i="12"/>
  <c r="D1403" i="12" s="1"/>
  <c r="C1404" i="12"/>
  <c r="D1404" i="12" s="1"/>
  <c r="C1405" i="12"/>
  <c r="D1405" i="12" s="1"/>
  <c r="C1406" i="12"/>
  <c r="D1406" i="12" s="1"/>
  <c r="C1407" i="12"/>
  <c r="D1407" i="12"/>
  <c r="C1408" i="12"/>
  <c r="D1408" i="12" s="1"/>
  <c r="C1409" i="12"/>
  <c r="D1409" i="12"/>
  <c r="C1410" i="12"/>
  <c r="D1410" i="12" s="1"/>
  <c r="C1411" i="12"/>
  <c r="D1411" i="12"/>
  <c r="C1412" i="12"/>
  <c r="D1412" i="12" s="1"/>
  <c r="C1413" i="12"/>
  <c r="D1413" i="12" s="1"/>
  <c r="C1414" i="12"/>
  <c r="D1414" i="12" s="1"/>
  <c r="C1415" i="12"/>
  <c r="D1415" i="12" s="1"/>
  <c r="C1416" i="12"/>
  <c r="D1416" i="12" s="1"/>
  <c r="C1417" i="12"/>
  <c r="D1417" i="12"/>
  <c r="C1418" i="12"/>
  <c r="D1418" i="12" s="1"/>
  <c r="C1419" i="12"/>
  <c r="D1419" i="12" s="1"/>
  <c r="C1420" i="12"/>
  <c r="D1420" i="12" s="1"/>
  <c r="C1421" i="12"/>
  <c r="D1421" i="12" s="1"/>
  <c r="C1422" i="12"/>
  <c r="D1422" i="12" s="1"/>
  <c r="C1423" i="12"/>
  <c r="D1423" i="12"/>
  <c r="C1424" i="12"/>
  <c r="D1424" i="12" s="1"/>
  <c r="C1425" i="12"/>
  <c r="D1425" i="12"/>
  <c r="C1426" i="12"/>
  <c r="D1426" i="12" s="1"/>
  <c r="C1427" i="12"/>
  <c r="D1427" i="12"/>
  <c r="C1428" i="12"/>
  <c r="D1428" i="12" s="1"/>
  <c r="C1429" i="12"/>
  <c r="D1429" i="12" s="1"/>
  <c r="C1430" i="12"/>
  <c r="D1430" i="12" s="1"/>
  <c r="C1431" i="12"/>
  <c r="D1431" i="12" s="1"/>
  <c r="C1432" i="12"/>
  <c r="D1432" i="12" s="1"/>
  <c r="C1433" i="12"/>
  <c r="D1433" i="12"/>
  <c r="C1434" i="12"/>
  <c r="D1434" i="12" s="1"/>
  <c r="C1435" i="12"/>
  <c r="D1435" i="12" s="1"/>
  <c r="C1436" i="12"/>
  <c r="D1436" i="12" s="1"/>
  <c r="C1437" i="12"/>
  <c r="D1437" i="12"/>
  <c r="C1438" i="12"/>
  <c r="D1438" i="12" s="1"/>
  <c r="C1439" i="12"/>
  <c r="D1439" i="12"/>
  <c r="C1440" i="12"/>
  <c r="D1440" i="12" s="1"/>
  <c r="C1441" i="12"/>
  <c r="D1441" i="12"/>
  <c r="C1442" i="12"/>
  <c r="D1442" i="12" s="1"/>
  <c r="C1443" i="12"/>
  <c r="D1443" i="12"/>
  <c r="C1444" i="12"/>
  <c r="D1444" i="12" s="1"/>
  <c r="C1445" i="12"/>
  <c r="D1445" i="12" s="1"/>
  <c r="C1446" i="12"/>
  <c r="D1446" i="12" s="1"/>
  <c r="C1447" i="12"/>
  <c r="D1447" i="12" s="1"/>
  <c r="C1448" i="12"/>
  <c r="D1448" i="12" s="1"/>
  <c r="C1449" i="12"/>
  <c r="D1449" i="12"/>
  <c r="C1450" i="12"/>
  <c r="D1450" i="12" s="1"/>
  <c r="C1451" i="12"/>
  <c r="D1451" i="12" s="1"/>
  <c r="C1452" i="12"/>
  <c r="D1452" i="12" s="1"/>
  <c r="C1453" i="12"/>
  <c r="D1453" i="12" s="1"/>
  <c r="C1454" i="12"/>
  <c r="D1454" i="12" s="1"/>
  <c r="C1455" i="12"/>
  <c r="D1455" i="12"/>
  <c r="C1456" i="12"/>
  <c r="D1456" i="12" s="1"/>
  <c r="C1457" i="12"/>
  <c r="D1457" i="12"/>
  <c r="C1458" i="12"/>
  <c r="D1458" i="12" s="1"/>
  <c r="C1459" i="12"/>
  <c r="D1459" i="12"/>
  <c r="C1460" i="12"/>
  <c r="D1460" i="12" s="1"/>
  <c r="C1461" i="12"/>
  <c r="D1461" i="12" s="1"/>
  <c r="C1462" i="12"/>
  <c r="D1462" i="12" s="1"/>
  <c r="C1463" i="12"/>
  <c r="D1463" i="12" s="1"/>
  <c r="C1464" i="12"/>
  <c r="D1464" i="12" s="1"/>
  <c r="C1465" i="12"/>
  <c r="D1465" i="12"/>
  <c r="C1466" i="12"/>
  <c r="D1466" i="12" s="1"/>
  <c r="C1467" i="12"/>
  <c r="D1467" i="12" s="1"/>
  <c r="C1468" i="12"/>
  <c r="D1468" i="12" s="1"/>
  <c r="C1469" i="12"/>
  <c r="D1469" i="12" s="1"/>
  <c r="C1470" i="12"/>
  <c r="D1470" i="12" s="1"/>
  <c r="C1471" i="12"/>
  <c r="D1471" i="12"/>
  <c r="C1472" i="12"/>
  <c r="D1472" i="12" s="1"/>
  <c r="C1473" i="12"/>
  <c r="D1473" i="12"/>
  <c r="C1474" i="12"/>
  <c r="D1474" i="12" s="1"/>
  <c r="C1475" i="12"/>
  <c r="D1475" i="12"/>
  <c r="C1476" i="12"/>
  <c r="D1476" i="12" s="1"/>
  <c r="C1477" i="12"/>
  <c r="D1477" i="12" s="1"/>
  <c r="C1478" i="12"/>
  <c r="D1478" i="12" s="1"/>
  <c r="C1479" i="12"/>
  <c r="D1479" i="12" s="1"/>
  <c r="C1480" i="12"/>
  <c r="D1480" i="12" s="1"/>
  <c r="C1481" i="12"/>
  <c r="D1481" i="12"/>
  <c r="C1482" i="12"/>
  <c r="D1482" i="12" s="1"/>
  <c r="C1483" i="12"/>
  <c r="D1483" i="12"/>
  <c r="C1484" i="12"/>
  <c r="D1484" i="12" s="1"/>
  <c r="C1485" i="12"/>
  <c r="D1485" i="12"/>
  <c r="C1486" i="12"/>
  <c r="D1486" i="12"/>
  <c r="C1487" i="12"/>
  <c r="D1487" i="12" s="1"/>
  <c r="C1488" i="12"/>
  <c r="D1488" i="12" s="1"/>
  <c r="C1489" i="12"/>
  <c r="D1489" i="12"/>
  <c r="C1490" i="12"/>
  <c r="D1490" i="12"/>
  <c r="C1491" i="12"/>
  <c r="D1491" i="12" s="1"/>
  <c r="C1492" i="12"/>
  <c r="D1492" i="12" s="1"/>
  <c r="C1493" i="12"/>
  <c r="D1493" i="12"/>
  <c r="C1494" i="12"/>
  <c r="D1494" i="12"/>
  <c r="C1495" i="12"/>
  <c r="D1495" i="12" s="1"/>
  <c r="C1496" i="12"/>
  <c r="D1496" i="12" s="1"/>
  <c r="C1497" i="12"/>
  <c r="D1497" i="12"/>
  <c r="C1498" i="12"/>
  <c r="D1498" i="12"/>
  <c r="C1499" i="12"/>
  <c r="D1499" i="12" s="1"/>
  <c r="C1500" i="12"/>
  <c r="D1500" i="12" s="1"/>
  <c r="C1501" i="12"/>
  <c r="D1501" i="12"/>
  <c r="C1502" i="12"/>
  <c r="D1502" i="12"/>
  <c r="C1503" i="12"/>
  <c r="D1503" i="12" s="1"/>
  <c r="C1504" i="12"/>
  <c r="D1504" i="12" s="1"/>
  <c r="C1505" i="12"/>
  <c r="D1505" i="12"/>
  <c r="C1506" i="12"/>
  <c r="D1506" i="12"/>
  <c r="C1507" i="12"/>
  <c r="D1507" i="12" s="1"/>
  <c r="C1508" i="12"/>
  <c r="D1508" i="12" s="1"/>
  <c r="C1509" i="12"/>
  <c r="D1509" i="12"/>
  <c r="C1510" i="12"/>
  <c r="D1510" i="12"/>
  <c r="C1511" i="12"/>
  <c r="D1511" i="12" s="1"/>
  <c r="C1512" i="12"/>
  <c r="D1512" i="12" s="1"/>
  <c r="C1513" i="12"/>
  <c r="D1513" i="12"/>
  <c r="C1514" i="12"/>
  <c r="D1514" i="12"/>
  <c r="C1515" i="12"/>
  <c r="D1515" i="12" s="1"/>
  <c r="C1516" i="12"/>
  <c r="D1516" i="12" s="1"/>
  <c r="C1517" i="12"/>
  <c r="D1517" i="12"/>
  <c r="C1518" i="12"/>
  <c r="D1518" i="12"/>
  <c r="C1519" i="12"/>
  <c r="D1519" i="12" s="1"/>
  <c r="C1520" i="12"/>
  <c r="D1520" i="12" s="1"/>
  <c r="C1521" i="12"/>
  <c r="D1521" i="12"/>
  <c r="C1522" i="12"/>
  <c r="D1522" i="12"/>
  <c r="C1523" i="12"/>
  <c r="D1523" i="12" s="1"/>
  <c r="C1524" i="12"/>
  <c r="D1524" i="12" s="1"/>
  <c r="C1525" i="12"/>
  <c r="D1525" i="12"/>
  <c r="C1526" i="12"/>
  <c r="D1526" i="12"/>
  <c r="C1527" i="12"/>
  <c r="D1527" i="12" s="1"/>
  <c r="C1528" i="12"/>
  <c r="D1528" i="12" s="1"/>
  <c r="C1529" i="12"/>
  <c r="D1529" i="12"/>
  <c r="C1530" i="12"/>
  <c r="D1530" i="12"/>
  <c r="C1531" i="12"/>
  <c r="D1531" i="12" s="1"/>
  <c r="C1532" i="12"/>
  <c r="D1532" i="12" s="1"/>
  <c r="C1533" i="12"/>
  <c r="D1533" i="12"/>
  <c r="C1534" i="12"/>
  <c r="D1534" i="12"/>
  <c r="C1535" i="12"/>
  <c r="D1535" i="12" s="1"/>
  <c r="C1536" i="12"/>
  <c r="D1536" i="12" s="1"/>
  <c r="C1537" i="12"/>
  <c r="D1537" i="12"/>
  <c r="C1538" i="12"/>
  <c r="D1538" i="12"/>
  <c r="C1539" i="12"/>
  <c r="D1539" i="12" s="1"/>
  <c r="C1540" i="12"/>
  <c r="D1540" i="12" s="1"/>
  <c r="C1541" i="12"/>
  <c r="D1541" i="12"/>
  <c r="C1542" i="12"/>
  <c r="D1542" i="12"/>
  <c r="C1543" i="12"/>
  <c r="D1543" i="12" s="1"/>
  <c r="C1544" i="12"/>
  <c r="D1544" i="12" s="1"/>
  <c r="C1545" i="12"/>
  <c r="D1545" i="12"/>
  <c r="C1546" i="12"/>
  <c r="D1546" i="12"/>
  <c r="C1547" i="12"/>
  <c r="D1547" i="12" s="1"/>
  <c r="C1548" i="12"/>
  <c r="D1548" i="12" s="1"/>
  <c r="C1549" i="12"/>
  <c r="D1549" i="12"/>
  <c r="C1550" i="12"/>
  <c r="D1550" i="12"/>
  <c r="C1551" i="12"/>
  <c r="D1551" i="12" s="1"/>
  <c r="C1552" i="12"/>
  <c r="D1552" i="12" s="1"/>
  <c r="C1553" i="12"/>
  <c r="D1553" i="12"/>
  <c r="C1554" i="12"/>
  <c r="D1554" i="12"/>
  <c r="C1555" i="12"/>
  <c r="D1555" i="12" s="1"/>
  <c r="C1556" i="12"/>
  <c r="D1556" i="12" s="1"/>
  <c r="C1557" i="12"/>
  <c r="D1557" i="12"/>
  <c r="C1558" i="12"/>
  <c r="D1558" i="12"/>
  <c r="C1559" i="12"/>
  <c r="D1559" i="12" s="1"/>
  <c r="C1560" i="12"/>
  <c r="D1560" i="12" s="1"/>
  <c r="C1561" i="12"/>
  <c r="D1561" i="12"/>
  <c r="C1562" i="12"/>
  <c r="D1562" i="12"/>
  <c r="C1563" i="12"/>
  <c r="D1563" i="12" s="1"/>
  <c r="C1564" i="12"/>
  <c r="D1564" i="12" s="1"/>
  <c r="C1565" i="12"/>
  <c r="D1565" i="12"/>
  <c r="C1566" i="12"/>
  <c r="D1566" i="12"/>
  <c r="C1567" i="12"/>
  <c r="D1567" i="12" s="1"/>
  <c r="C1568" i="12"/>
  <c r="D1568" i="12" s="1"/>
  <c r="C1569" i="12"/>
  <c r="D1569" i="12"/>
  <c r="C1570" i="12"/>
  <c r="D1570" i="12"/>
  <c r="C1571" i="12"/>
  <c r="D1571" i="12" s="1"/>
  <c r="C1572" i="12"/>
  <c r="D1572" i="12" s="1"/>
  <c r="C1573" i="12"/>
  <c r="D1573" i="12"/>
  <c r="C1574" i="12"/>
  <c r="D1574" i="12"/>
  <c r="C1575" i="12"/>
  <c r="D1575" i="12" s="1"/>
  <c r="C1576" i="12"/>
  <c r="D1576" i="12" s="1"/>
  <c r="C1577" i="12"/>
  <c r="D1577" i="12"/>
  <c r="C1578" i="12"/>
  <c r="D1578" i="12"/>
  <c r="C1579" i="12"/>
  <c r="D1579" i="12" s="1"/>
  <c r="C1580" i="12"/>
  <c r="D1580" i="12" s="1"/>
  <c r="C1581" i="12"/>
  <c r="D1581" i="12"/>
  <c r="C1582" i="12"/>
  <c r="D1582" i="12"/>
  <c r="C1583" i="12"/>
  <c r="D1583" i="12" s="1"/>
  <c r="C1584" i="12"/>
  <c r="D1584" i="12" s="1"/>
  <c r="C1585" i="12"/>
  <c r="D1585" i="12"/>
  <c r="C1586" i="12"/>
  <c r="D1586" i="12"/>
  <c r="C1587" i="12"/>
  <c r="D1587" i="12" s="1"/>
  <c r="C1588" i="12"/>
  <c r="D1588" i="12" s="1"/>
  <c r="C1589" i="12"/>
  <c r="D1589" i="12"/>
  <c r="C1590" i="12"/>
  <c r="D1590" i="12"/>
  <c r="C1591" i="12"/>
  <c r="D1591" i="12" s="1"/>
  <c r="C1592" i="12"/>
  <c r="D1592" i="12" s="1"/>
  <c r="C1593" i="12"/>
  <c r="D1593" i="12"/>
  <c r="C1594" i="12"/>
  <c r="D1594" i="12"/>
  <c r="C1595" i="12"/>
  <c r="D1595" i="12" s="1"/>
  <c r="C1596" i="12"/>
  <c r="D1596" i="12" s="1"/>
  <c r="C1597" i="12"/>
  <c r="D1597" i="12"/>
  <c r="C1598" i="12"/>
  <c r="D1598" i="12"/>
  <c r="C1599" i="12"/>
  <c r="D1599" i="12" s="1"/>
  <c r="C1600" i="12"/>
  <c r="D1600" i="12" s="1"/>
  <c r="C1601" i="12"/>
  <c r="D1601" i="12"/>
  <c r="C1602" i="12"/>
  <c r="D1602" i="12"/>
  <c r="C1603" i="12"/>
  <c r="D1603" i="12" s="1"/>
  <c r="C1604" i="12"/>
  <c r="D1604" i="12" s="1"/>
  <c r="C1605" i="12"/>
  <c r="D1605" i="12"/>
  <c r="C1606" i="12"/>
  <c r="D1606" i="12"/>
  <c r="C1607" i="12"/>
  <c r="D1607" i="12" s="1"/>
  <c r="C1608" i="12"/>
  <c r="D1608" i="12" s="1"/>
  <c r="C1609" i="12"/>
  <c r="D1609" i="12"/>
  <c r="C1610" i="12"/>
  <c r="D1610" i="12"/>
  <c r="C1611" i="12"/>
  <c r="D1611" i="12" s="1"/>
  <c r="C1612" i="12"/>
  <c r="D1612" i="12" s="1"/>
  <c r="C1613" i="12"/>
  <c r="D1613" i="12"/>
  <c r="C1614" i="12"/>
  <c r="D1614" i="12"/>
  <c r="C1615" i="12"/>
  <c r="D1615" i="12" s="1"/>
  <c r="C1616" i="12"/>
  <c r="D1616" i="12" s="1"/>
  <c r="C1617" i="12"/>
  <c r="D1617" i="12"/>
  <c r="C1618" i="12"/>
  <c r="D1618" i="12"/>
  <c r="C1619" i="12"/>
  <c r="D1619" i="12" s="1"/>
  <c r="C1620" i="12"/>
  <c r="D1620" i="12" s="1"/>
  <c r="C1621" i="12"/>
  <c r="D1621" i="12"/>
  <c r="C1622" i="12"/>
  <c r="D1622" i="12"/>
  <c r="C1623" i="12"/>
  <c r="D1623" i="12" s="1"/>
  <c r="C1624" i="12"/>
  <c r="D1624" i="12" s="1"/>
  <c r="C1625" i="12"/>
  <c r="D1625" i="12"/>
  <c r="C1626" i="12"/>
  <c r="D1626" i="12"/>
  <c r="C1627" i="12"/>
  <c r="D1627" i="12" s="1"/>
  <c r="C1628" i="12"/>
  <c r="D1628" i="12" s="1"/>
  <c r="C1629" i="12"/>
  <c r="D1629" i="12"/>
  <c r="C1630" i="12"/>
  <c r="D1630" i="12"/>
  <c r="C1631" i="12"/>
  <c r="D1631" i="12" s="1"/>
  <c r="C1632" i="12"/>
  <c r="D1632" i="12" s="1"/>
  <c r="C1633" i="12"/>
  <c r="D1633" i="12"/>
  <c r="C1634" i="12"/>
  <c r="D1634" i="12"/>
  <c r="C1635" i="12"/>
  <c r="D1635" i="12" s="1"/>
  <c r="C1636" i="12"/>
  <c r="D1636" i="12" s="1"/>
  <c r="C1637" i="12"/>
  <c r="D1637" i="12"/>
  <c r="C1638" i="12"/>
  <c r="D1638" i="12"/>
  <c r="C1639" i="12"/>
  <c r="D1639" i="12" s="1"/>
  <c r="C1640" i="12"/>
  <c r="D1640" i="12" s="1"/>
  <c r="C1641" i="12"/>
  <c r="D1641" i="12"/>
  <c r="C1642" i="12"/>
  <c r="D1642" i="12"/>
  <c r="C1643" i="12"/>
  <c r="D1643" i="12" s="1"/>
  <c r="C1644" i="12"/>
  <c r="D1644" i="12" s="1"/>
  <c r="C1645" i="12"/>
  <c r="D1645" i="12"/>
  <c r="C1646" i="12"/>
  <c r="D1646" i="12"/>
  <c r="C1647" i="12"/>
  <c r="D1647" i="12" s="1"/>
  <c r="C1648" i="12"/>
  <c r="D1648" i="12" s="1"/>
  <c r="C1649" i="12"/>
  <c r="D1649" i="12"/>
  <c r="C1650" i="12"/>
  <c r="D1650" i="12"/>
  <c r="C1651" i="12"/>
  <c r="D1651" i="12" s="1"/>
  <c r="C1652" i="12"/>
  <c r="D1652" i="12" s="1"/>
  <c r="C1653" i="12"/>
  <c r="D1653" i="12"/>
  <c r="C1654" i="12"/>
  <c r="D1654" i="12"/>
  <c r="C1655" i="12"/>
  <c r="D1655" i="12" s="1"/>
  <c r="C1656" i="12"/>
  <c r="D1656" i="12" s="1"/>
  <c r="C1657" i="12"/>
  <c r="D1657" i="12"/>
  <c r="C1658" i="12"/>
  <c r="D1658" i="12"/>
  <c r="C1659" i="12"/>
  <c r="D1659" i="12" s="1"/>
  <c r="C1660" i="12"/>
  <c r="D1660" i="12" s="1"/>
  <c r="C1661" i="12"/>
  <c r="D1661" i="12"/>
  <c r="C1662" i="12"/>
  <c r="D1662" i="12"/>
  <c r="C1663" i="12"/>
  <c r="D1663" i="12" s="1"/>
  <c r="C1664" i="12"/>
  <c r="D1664" i="12" s="1"/>
  <c r="C1665" i="12"/>
  <c r="D1665" i="12"/>
  <c r="C1666" i="12"/>
  <c r="D1666" i="12"/>
  <c r="C1667" i="12"/>
  <c r="D1667" i="12" s="1"/>
  <c r="C1668" i="12"/>
  <c r="D1668" i="12" s="1"/>
  <c r="C1669" i="12"/>
  <c r="D1669" i="12"/>
  <c r="C1670" i="12"/>
  <c r="D1670" i="12"/>
  <c r="C1671" i="12"/>
  <c r="D1671" i="12" s="1"/>
  <c r="C1672" i="12"/>
  <c r="D1672" i="12" s="1"/>
  <c r="C1673" i="12"/>
  <c r="D1673" i="12"/>
  <c r="C1674" i="12"/>
  <c r="D1674" i="12"/>
  <c r="C1675" i="12"/>
  <c r="D1675" i="12" s="1"/>
  <c r="C1676" i="12"/>
  <c r="D1676" i="12" s="1"/>
  <c r="C1677" i="12"/>
  <c r="D1677" i="12"/>
  <c r="C1678" i="12"/>
  <c r="D1678" i="12"/>
  <c r="C1679" i="12"/>
  <c r="D1679" i="12" s="1"/>
  <c r="C1680" i="12"/>
  <c r="D1680" i="12" s="1"/>
  <c r="C1681" i="12"/>
  <c r="D1681" i="12"/>
  <c r="C1682" i="12"/>
  <c r="D1682" i="12"/>
  <c r="C1683" i="12"/>
  <c r="D1683" i="12" s="1"/>
  <c r="C1684" i="12"/>
  <c r="D1684" i="12" s="1"/>
  <c r="C1685" i="12"/>
  <c r="D1685" i="12"/>
  <c r="C1686" i="12"/>
  <c r="D1686" i="12"/>
  <c r="C1687" i="12"/>
  <c r="D1687" i="12" s="1"/>
  <c r="C1688" i="12"/>
  <c r="D1688" i="12" s="1"/>
  <c r="C1689" i="12"/>
  <c r="D1689" i="12"/>
  <c r="C1690" i="12"/>
  <c r="D1690" i="12"/>
  <c r="C1691" i="12"/>
  <c r="D1691" i="12" s="1"/>
  <c r="C1692" i="12"/>
  <c r="D1692" i="12" s="1"/>
  <c r="C1693" i="12"/>
  <c r="D1693" i="12"/>
  <c r="C1694" i="12"/>
  <c r="D1694" i="12"/>
  <c r="C1695" i="12"/>
  <c r="D1695" i="12" s="1"/>
  <c r="C1696" i="12"/>
  <c r="D1696" i="12" s="1"/>
  <c r="C1697" i="12"/>
  <c r="D1697" i="12"/>
  <c r="C1698" i="12"/>
  <c r="D1698" i="12"/>
  <c r="C1699" i="12"/>
  <c r="D1699" i="12" s="1"/>
  <c r="C1700" i="12"/>
  <c r="D1700" i="12" s="1"/>
  <c r="C1701" i="12"/>
  <c r="D1701" i="12"/>
  <c r="C1702" i="12"/>
  <c r="D1702" i="12"/>
  <c r="C1703" i="12"/>
  <c r="D1703" i="12" s="1"/>
  <c r="C1704" i="12"/>
  <c r="D1704" i="12" s="1"/>
  <c r="C1705" i="12"/>
  <c r="D1705" i="12"/>
  <c r="C1706" i="12"/>
  <c r="D1706" i="12"/>
  <c r="C1707" i="12"/>
  <c r="D1707" i="12" s="1"/>
  <c r="C1708" i="12"/>
  <c r="D1708" i="12" s="1"/>
  <c r="C1709" i="12"/>
  <c r="D1709" i="12"/>
  <c r="C1710" i="12"/>
  <c r="D1710" i="12"/>
  <c r="C1711" i="12"/>
  <c r="D1711" i="12" s="1"/>
  <c r="C1712" i="12"/>
  <c r="D1712" i="12" s="1"/>
  <c r="C1713" i="12"/>
  <c r="D1713" i="12"/>
  <c r="C1714" i="12"/>
  <c r="D1714" i="12"/>
  <c r="C1715" i="12"/>
  <c r="D1715" i="12" s="1"/>
  <c r="C1716" i="12"/>
  <c r="D1716" i="12" s="1"/>
  <c r="C1717" i="12"/>
  <c r="D1717" i="12"/>
  <c r="C1718" i="12"/>
  <c r="D1718" i="12"/>
  <c r="C1719" i="12"/>
  <c r="D1719" i="12" s="1"/>
  <c r="C1720" i="12"/>
  <c r="D1720" i="12" s="1"/>
  <c r="C1721" i="12"/>
  <c r="D1721" i="12"/>
  <c r="C1722" i="12"/>
  <c r="D1722" i="12"/>
  <c r="C1723" i="12"/>
  <c r="D1723" i="12" s="1"/>
  <c r="C1724" i="12"/>
  <c r="D1724" i="12" s="1"/>
  <c r="C1725" i="12"/>
  <c r="D1725" i="12"/>
  <c r="C1726" i="12"/>
  <c r="D1726" i="12"/>
  <c r="C1727" i="12"/>
  <c r="D1727" i="12" s="1"/>
  <c r="C1728" i="12"/>
  <c r="D1728" i="12" s="1"/>
  <c r="C1729" i="12"/>
  <c r="D1729" i="12"/>
  <c r="C1730" i="12"/>
  <c r="D1730" i="12"/>
  <c r="C1731" i="12"/>
  <c r="D1731" i="12" s="1"/>
  <c r="C1732" i="12"/>
  <c r="D1732" i="12" s="1"/>
  <c r="C1733" i="12"/>
  <c r="D1733" i="12"/>
  <c r="C1734" i="12"/>
  <c r="D1734" i="12"/>
  <c r="C1735" i="12"/>
  <c r="D1735" i="12" s="1"/>
  <c r="C1736" i="12"/>
  <c r="D1736" i="12" s="1"/>
  <c r="C1737" i="12"/>
  <c r="D1737" i="12"/>
  <c r="C1738" i="12"/>
  <c r="D1738" i="12"/>
  <c r="C1739" i="12"/>
  <c r="D1739" i="12" s="1"/>
  <c r="C1740" i="12"/>
  <c r="D1740" i="12" s="1"/>
  <c r="C1741" i="12"/>
  <c r="D1741" i="12"/>
  <c r="C1742" i="12"/>
  <c r="D1742" i="12"/>
  <c r="C1743" i="12"/>
  <c r="D1743" i="12" s="1"/>
  <c r="C1744" i="12"/>
  <c r="D1744" i="12" s="1"/>
  <c r="C1745" i="12"/>
  <c r="D1745" i="12"/>
  <c r="C1746" i="12"/>
  <c r="D1746" i="12"/>
  <c r="C1747" i="12"/>
  <c r="D1747" i="12" s="1"/>
  <c r="C1748" i="12"/>
  <c r="D1748" i="12" s="1"/>
  <c r="C1749" i="12"/>
  <c r="D1749" i="12"/>
  <c r="C1750" i="12"/>
  <c r="D1750" i="12"/>
  <c r="C1751" i="12"/>
  <c r="D1751" i="12" s="1"/>
  <c r="C1752" i="12"/>
  <c r="D1752" i="12" s="1"/>
  <c r="C1753" i="12"/>
  <c r="D1753" i="12"/>
  <c r="C1754" i="12"/>
  <c r="D1754" i="12"/>
  <c r="C1755" i="12"/>
  <c r="D1755" i="12" s="1"/>
  <c r="C1756" i="12"/>
  <c r="D1756" i="12" s="1"/>
  <c r="C1757" i="12"/>
  <c r="D1757" i="12"/>
  <c r="C1758" i="12"/>
  <c r="D1758" i="12"/>
  <c r="C1759" i="12"/>
  <c r="D1759" i="12" s="1"/>
  <c r="C1760" i="12"/>
  <c r="D1760" i="12" s="1"/>
  <c r="C1761" i="12"/>
  <c r="D1761" i="12"/>
  <c r="C1762" i="12"/>
  <c r="D1762" i="12"/>
  <c r="C1763" i="12"/>
  <c r="D1763" i="12" s="1"/>
  <c r="C1764" i="12"/>
  <c r="D1764" i="12" s="1"/>
  <c r="C1765" i="12"/>
  <c r="D1765" i="12"/>
  <c r="C1766" i="12"/>
  <c r="D1766" i="12"/>
  <c r="C1767" i="12"/>
  <c r="D1767" i="12" s="1"/>
  <c r="C1768" i="12"/>
  <c r="D1768" i="12" s="1"/>
  <c r="C1769" i="12"/>
  <c r="D1769" i="12"/>
  <c r="C1770" i="12"/>
  <c r="D1770" i="12"/>
  <c r="C1771" i="12"/>
  <c r="D1771" i="12" s="1"/>
  <c r="C1772" i="12"/>
  <c r="D1772" i="12" s="1"/>
  <c r="C1773" i="12"/>
  <c r="D1773" i="12"/>
  <c r="B3" i="13"/>
  <c r="F2" i="17" s="1"/>
  <c r="C3" i="13"/>
  <c r="O2" i="17" s="1"/>
  <c r="B4" i="13"/>
  <c r="F3" i="17" s="1"/>
  <c r="B5" i="13"/>
  <c r="F4" i="17" s="1"/>
  <c r="B6" i="13"/>
  <c r="F5" i="17" s="1"/>
  <c r="B7" i="13"/>
  <c r="F6" i="17" s="1"/>
  <c r="B8" i="13"/>
  <c r="F7" i="17" s="1"/>
  <c r="B9" i="13"/>
  <c r="F8" i="17" s="1"/>
  <c r="B10" i="13"/>
  <c r="F9" i="17" s="1"/>
  <c r="B11" i="13"/>
  <c r="F10" i="17" s="1"/>
  <c r="B12" i="13"/>
  <c r="F11" i="17" s="1"/>
  <c r="B13" i="13"/>
  <c r="F12" i="17" s="1"/>
  <c r="B14" i="13"/>
  <c r="F13" i="17" s="1"/>
  <c r="B15" i="13"/>
  <c r="F14" i="17" s="1"/>
  <c r="B16" i="13"/>
  <c r="F15" i="17" s="1"/>
  <c r="B17" i="13"/>
  <c r="F16" i="17" s="1"/>
  <c r="B18" i="13"/>
  <c r="F17" i="17" s="1"/>
  <c r="B19" i="13"/>
  <c r="F18" i="17" s="1"/>
  <c r="B20" i="13"/>
  <c r="F19" i="17" s="1"/>
  <c r="B21" i="13"/>
  <c r="F20" i="17" s="1"/>
  <c r="B22" i="13"/>
  <c r="F21" i="17" s="1"/>
  <c r="B23" i="13"/>
  <c r="F22" i="17" s="1"/>
  <c r="B24" i="13"/>
  <c r="F23" i="17" s="1"/>
  <c r="B25" i="13"/>
  <c r="F24" i="17" s="1"/>
  <c r="B26" i="13"/>
  <c r="F25" i="17" s="1"/>
  <c r="B27" i="13"/>
  <c r="F26" i="17" s="1"/>
  <c r="B28" i="13"/>
  <c r="F27" i="17" s="1"/>
  <c r="B29" i="13"/>
  <c r="F28" i="17" s="1"/>
  <c r="B30" i="13"/>
  <c r="F29" i="17" s="1"/>
  <c r="B31" i="13"/>
  <c r="F30" i="17" s="1"/>
  <c r="B32" i="13"/>
  <c r="F31" i="17" s="1"/>
  <c r="B33" i="13"/>
  <c r="F32" i="17" s="1"/>
  <c r="B34" i="13"/>
  <c r="F33" i="17" s="1"/>
  <c r="B35" i="13"/>
  <c r="F34" i="17" s="1"/>
  <c r="B36" i="13"/>
  <c r="F35" i="17" s="1"/>
  <c r="B37" i="13"/>
  <c r="F36" i="17" s="1"/>
  <c r="B38" i="13"/>
  <c r="F37" i="17" s="1"/>
  <c r="B39" i="13"/>
  <c r="F38" i="17" s="1"/>
  <c r="B40" i="13"/>
  <c r="F39" i="17" s="1"/>
  <c r="B41" i="13"/>
  <c r="F40" i="17" s="1"/>
  <c r="B42" i="13"/>
  <c r="F41" i="17" s="1"/>
  <c r="B43" i="13"/>
  <c r="F42" i="17" s="1"/>
  <c r="B44" i="13"/>
  <c r="F43" i="17" s="1"/>
  <c r="B45" i="13"/>
  <c r="F44" i="17" s="1"/>
  <c r="B46" i="13"/>
  <c r="F45" i="17" s="1"/>
  <c r="B47" i="13"/>
  <c r="F46" i="17" s="1"/>
  <c r="B48" i="13"/>
  <c r="F47" i="17" s="1"/>
  <c r="B49" i="13"/>
  <c r="F48" i="17" s="1"/>
  <c r="B50" i="13"/>
  <c r="F49" i="17" s="1"/>
  <c r="B51" i="13"/>
  <c r="F50" i="17" s="1"/>
  <c r="B52" i="13"/>
  <c r="F51" i="17" s="1"/>
  <c r="B53" i="13"/>
  <c r="F52" i="17" s="1"/>
  <c r="B54" i="13"/>
  <c r="F53" i="17" s="1"/>
  <c r="B55" i="13"/>
  <c r="F54" i="17" s="1"/>
  <c r="B56" i="13"/>
  <c r="F55" i="17" s="1"/>
  <c r="B57" i="13"/>
  <c r="F56" i="17" s="1"/>
  <c r="B58" i="13"/>
  <c r="F57" i="17" s="1"/>
  <c r="B59" i="13"/>
  <c r="F58" i="17" s="1"/>
  <c r="B60" i="13"/>
  <c r="F59" i="17" s="1"/>
  <c r="B61" i="13"/>
  <c r="F60" i="17" s="1"/>
  <c r="B62" i="13"/>
  <c r="F61" i="17" s="1"/>
  <c r="B63" i="13"/>
  <c r="F62" i="17" s="1"/>
  <c r="B64" i="13"/>
  <c r="F63" i="17" s="1"/>
  <c r="B65" i="13"/>
  <c r="F64" i="17" s="1"/>
  <c r="B66" i="13"/>
  <c r="F65" i="17" s="1"/>
  <c r="B67" i="13"/>
  <c r="F66" i="17" s="1"/>
  <c r="B68" i="13"/>
  <c r="F67" i="17" s="1"/>
  <c r="B69" i="13"/>
  <c r="F68" i="17" s="1"/>
  <c r="B70" i="13"/>
  <c r="F69" i="17" s="1"/>
  <c r="B71" i="13"/>
  <c r="F70" i="17" s="1"/>
  <c r="B72" i="13"/>
  <c r="F71" i="17" s="1"/>
  <c r="B73" i="13"/>
  <c r="F72" i="17" s="1"/>
  <c r="B74" i="13"/>
  <c r="F73" i="17" s="1"/>
  <c r="B75" i="13"/>
  <c r="F74" i="17" s="1"/>
  <c r="B76" i="13"/>
  <c r="F75" i="17" s="1"/>
  <c r="B77" i="13"/>
  <c r="F76" i="17" s="1"/>
  <c r="B78" i="13"/>
  <c r="F77" i="17" s="1"/>
  <c r="B79" i="13"/>
  <c r="F78" i="17" s="1"/>
  <c r="B80" i="13"/>
  <c r="F79" i="17" s="1"/>
  <c r="B81" i="13"/>
  <c r="F80" i="17" s="1"/>
  <c r="B82" i="13"/>
  <c r="F81" i="17" s="1"/>
  <c r="B83" i="13"/>
  <c r="F82" i="17" s="1"/>
  <c r="B84" i="13"/>
  <c r="F83" i="17" s="1"/>
  <c r="B85" i="13"/>
  <c r="F84" i="17" s="1"/>
  <c r="B86" i="13"/>
  <c r="F85" i="17" s="1"/>
  <c r="B87" i="13"/>
  <c r="F86" i="17" s="1"/>
  <c r="B88" i="13"/>
  <c r="F87" i="17" s="1"/>
  <c r="B89" i="13"/>
  <c r="F88" i="17" s="1"/>
  <c r="B90" i="13"/>
  <c r="F89" i="17" s="1"/>
  <c r="B91" i="13"/>
  <c r="F90" i="17" s="1"/>
  <c r="B92" i="13"/>
  <c r="F91" i="17" s="1"/>
  <c r="B93" i="13"/>
  <c r="F92" i="17" s="1"/>
  <c r="B94" i="13"/>
  <c r="F93" i="17" s="1"/>
  <c r="B95" i="13"/>
  <c r="F94" i="17" s="1"/>
  <c r="B96" i="13"/>
  <c r="F95" i="17" s="1"/>
  <c r="B97" i="13"/>
  <c r="F96" i="17" s="1"/>
  <c r="B98" i="13"/>
  <c r="F97" i="17" s="1"/>
  <c r="B99" i="13"/>
  <c r="F98" i="17" s="1"/>
  <c r="B100" i="13"/>
  <c r="F99" i="17" s="1"/>
  <c r="B101" i="13"/>
  <c r="F100" i="17" s="1"/>
  <c r="B102" i="13"/>
  <c r="F101" i="17" s="1"/>
  <c r="B103" i="13"/>
  <c r="F102" i="17" s="1"/>
  <c r="B104" i="13"/>
  <c r="F103" i="17" s="1"/>
  <c r="B105" i="13"/>
  <c r="F104" i="17" s="1"/>
  <c r="B106" i="13"/>
  <c r="F105" i="17" s="1"/>
  <c r="B107" i="13"/>
  <c r="F106" i="17" s="1"/>
  <c r="B108" i="13"/>
  <c r="F107" i="17" s="1"/>
  <c r="B109" i="13"/>
  <c r="F108" i="17" s="1"/>
  <c r="B110" i="13"/>
  <c r="F109" i="17" s="1"/>
  <c r="B111" i="13"/>
  <c r="F110" i="17" s="1"/>
  <c r="B112" i="13"/>
  <c r="F111" i="17" s="1"/>
  <c r="B113" i="13"/>
  <c r="F112" i="17" s="1"/>
  <c r="B114" i="13"/>
  <c r="F113" i="17" s="1"/>
  <c r="B115" i="13"/>
  <c r="F114" i="17" s="1"/>
  <c r="B116" i="13"/>
  <c r="F115" i="17" s="1"/>
  <c r="B117" i="13"/>
  <c r="F116" i="17" s="1"/>
  <c r="B118" i="13"/>
  <c r="F117" i="17" s="1"/>
  <c r="B119" i="13"/>
  <c r="F118" i="17" s="1"/>
  <c r="B120" i="13"/>
  <c r="F119" i="17" s="1"/>
  <c r="B121" i="13"/>
  <c r="F120" i="17" s="1"/>
  <c r="B122" i="13"/>
  <c r="F121" i="17" s="1"/>
  <c r="B123" i="13"/>
  <c r="F122" i="17" s="1"/>
  <c r="B124" i="13"/>
  <c r="F123" i="17" s="1"/>
  <c r="B125" i="13"/>
  <c r="F124" i="17" s="1"/>
  <c r="B126" i="13"/>
  <c r="F125" i="17" s="1"/>
  <c r="B127" i="13"/>
  <c r="F126" i="17" s="1"/>
  <c r="B128" i="13"/>
  <c r="F127" i="17" s="1"/>
  <c r="B129" i="13"/>
  <c r="F128" i="17" s="1"/>
  <c r="B130" i="13"/>
  <c r="F129" i="17" s="1"/>
  <c r="B131" i="13"/>
  <c r="F130" i="17" s="1"/>
  <c r="B132" i="13"/>
  <c r="F131" i="17" s="1"/>
  <c r="B133" i="13"/>
  <c r="F132" i="17" s="1"/>
  <c r="B134" i="13"/>
  <c r="F133" i="17" s="1"/>
  <c r="B135" i="13"/>
  <c r="F134" i="17" s="1"/>
  <c r="B136" i="13"/>
  <c r="F135" i="17" s="1"/>
  <c r="B137" i="13"/>
  <c r="F136" i="17" s="1"/>
  <c r="B138" i="13"/>
  <c r="F137" i="17" s="1"/>
  <c r="B139" i="13"/>
  <c r="F138" i="17" s="1"/>
  <c r="B140" i="13"/>
  <c r="F139" i="17" s="1"/>
  <c r="B141" i="13"/>
  <c r="F140" i="17" s="1"/>
  <c r="B142" i="13"/>
  <c r="F141" i="17" s="1"/>
  <c r="B143" i="13"/>
  <c r="F142" i="17" s="1"/>
  <c r="B144" i="13"/>
  <c r="F143" i="17" s="1"/>
  <c r="B145" i="13"/>
  <c r="F144" i="17" s="1"/>
  <c r="B146" i="13"/>
  <c r="F145" i="17" s="1"/>
  <c r="B147" i="13"/>
  <c r="F146" i="17" s="1"/>
  <c r="B148" i="13"/>
  <c r="F147" i="17" s="1"/>
  <c r="B149" i="13"/>
  <c r="F148" i="17" s="1"/>
  <c r="B150" i="13"/>
  <c r="F149" i="17" s="1"/>
  <c r="B151" i="13"/>
  <c r="F150" i="17" s="1"/>
  <c r="B152" i="13"/>
  <c r="F151" i="17" s="1"/>
  <c r="B153" i="13"/>
  <c r="F152" i="17" s="1"/>
  <c r="B154" i="13"/>
  <c r="F153" i="17" s="1"/>
  <c r="B155" i="13"/>
  <c r="F154" i="17" s="1"/>
  <c r="B156" i="13"/>
  <c r="F155" i="17" s="1"/>
  <c r="B157" i="13"/>
  <c r="F156" i="17" s="1"/>
  <c r="B158" i="13"/>
  <c r="F157" i="17" s="1"/>
  <c r="B159" i="13"/>
  <c r="F158" i="17" s="1"/>
  <c r="B160" i="13"/>
  <c r="F159" i="17" s="1"/>
  <c r="B161" i="13"/>
  <c r="F160" i="17" s="1"/>
  <c r="B162" i="13"/>
  <c r="F161" i="17" s="1"/>
  <c r="B163" i="13"/>
  <c r="F162" i="17" s="1"/>
  <c r="B164" i="13"/>
  <c r="F163" i="17" s="1"/>
  <c r="B165" i="13"/>
  <c r="F164" i="17" s="1"/>
  <c r="B166" i="13"/>
  <c r="F165" i="17" s="1"/>
  <c r="B167" i="13"/>
  <c r="F166" i="17" s="1"/>
  <c r="B168" i="13"/>
  <c r="F167" i="17" s="1"/>
  <c r="B169" i="13"/>
  <c r="F168" i="17" s="1"/>
  <c r="B170" i="13"/>
  <c r="F169" i="17" s="1"/>
  <c r="B171" i="13"/>
  <c r="F170" i="17" s="1"/>
  <c r="B172" i="13"/>
  <c r="F171" i="17" s="1"/>
  <c r="B173" i="13"/>
  <c r="F172" i="17" s="1"/>
  <c r="B174" i="13"/>
  <c r="F173" i="17" s="1"/>
  <c r="B175" i="13"/>
  <c r="F174" i="17" s="1"/>
  <c r="B176" i="13"/>
  <c r="F175" i="17" s="1"/>
  <c r="B177" i="13"/>
  <c r="F176" i="17" s="1"/>
  <c r="B178" i="13"/>
  <c r="F177" i="17" s="1"/>
  <c r="B179" i="13"/>
  <c r="F178" i="17" s="1"/>
  <c r="B180" i="13"/>
  <c r="F179" i="17" s="1"/>
  <c r="B181" i="13"/>
  <c r="F180" i="17" s="1"/>
  <c r="B182" i="13"/>
  <c r="F181" i="17" s="1"/>
  <c r="B183" i="13"/>
  <c r="F182" i="17" s="1"/>
  <c r="B184" i="13"/>
  <c r="F183" i="17" s="1"/>
  <c r="B185" i="13"/>
  <c r="F184" i="17" s="1"/>
  <c r="B186" i="13"/>
  <c r="F185" i="17" s="1"/>
  <c r="B187" i="13"/>
  <c r="F186" i="17" s="1"/>
  <c r="B188" i="13"/>
  <c r="F187" i="17" s="1"/>
  <c r="B189" i="13"/>
  <c r="F188" i="17" s="1"/>
  <c r="B190" i="13"/>
  <c r="F189" i="17" s="1"/>
  <c r="B191" i="13"/>
  <c r="F190" i="17" s="1"/>
  <c r="B192" i="13"/>
  <c r="F191" i="17" s="1"/>
  <c r="B193" i="13"/>
  <c r="F192" i="17" s="1"/>
  <c r="B194" i="13"/>
  <c r="F193" i="17" s="1"/>
  <c r="B195" i="13"/>
  <c r="F194" i="17" s="1"/>
  <c r="B196" i="13"/>
  <c r="F195" i="17" s="1"/>
  <c r="B197" i="13"/>
  <c r="F196" i="17" s="1"/>
  <c r="B198" i="13"/>
  <c r="F197" i="17" s="1"/>
  <c r="B199" i="13"/>
  <c r="F198" i="17" s="1"/>
  <c r="B200" i="13"/>
  <c r="F199" i="17" s="1"/>
  <c r="B201" i="13"/>
  <c r="F200" i="17" s="1"/>
  <c r="B202" i="13"/>
  <c r="F201" i="17" s="1"/>
  <c r="B203" i="13"/>
  <c r="F202" i="17" s="1"/>
  <c r="B204" i="13"/>
  <c r="F203" i="17" s="1"/>
  <c r="B205" i="13"/>
  <c r="F204" i="17" s="1"/>
  <c r="B206" i="13"/>
  <c r="F205" i="17" s="1"/>
  <c r="B207" i="13"/>
  <c r="F206" i="17" s="1"/>
  <c r="B208" i="13"/>
  <c r="F207" i="17" s="1"/>
  <c r="B209" i="13"/>
  <c r="F208" i="17" s="1"/>
  <c r="B210" i="13"/>
  <c r="F209" i="17" s="1"/>
  <c r="B211" i="13"/>
  <c r="F210" i="17" s="1"/>
  <c r="B212" i="13"/>
  <c r="F211" i="17" s="1"/>
  <c r="B213" i="13"/>
  <c r="F212" i="17" s="1"/>
  <c r="B214" i="13"/>
  <c r="F213" i="17" s="1"/>
  <c r="B215" i="13"/>
  <c r="F214" i="17" s="1"/>
  <c r="B216" i="13"/>
  <c r="F215" i="17" s="1"/>
  <c r="B217" i="13"/>
  <c r="F216" i="17" s="1"/>
  <c r="B218" i="13"/>
  <c r="F217" i="17" s="1"/>
  <c r="B219" i="13"/>
  <c r="F218" i="17" s="1"/>
  <c r="B220" i="13"/>
  <c r="F219" i="17" s="1"/>
  <c r="B221" i="13"/>
  <c r="F220" i="17" s="1"/>
  <c r="B222" i="13"/>
  <c r="F221" i="17" s="1"/>
  <c r="B223" i="13"/>
  <c r="F222" i="17" s="1"/>
  <c r="B224" i="13"/>
  <c r="F223" i="17" s="1"/>
  <c r="B225" i="13"/>
  <c r="F224" i="17" s="1"/>
  <c r="B226" i="13"/>
  <c r="F225" i="17" s="1"/>
  <c r="B227" i="13"/>
  <c r="F226" i="17" s="1"/>
  <c r="B228" i="13"/>
  <c r="F227" i="17" s="1"/>
  <c r="B229" i="13"/>
  <c r="F228" i="17" s="1"/>
  <c r="B230" i="13"/>
  <c r="F229" i="17" s="1"/>
  <c r="B231" i="13"/>
  <c r="F230" i="17" s="1"/>
  <c r="B232" i="13"/>
  <c r="F231" i="17" s="1"/>
  <c r="B233" i="13"/>
  <c r="F232" i="17" s="1"/>
  <c r="B234" i="13"/>
  <c r="F233" i="17" s="1"/>
  <c r="B235" i="13"/>
  <c r="F234" i="17" s="1"/>
  <c r="B236" i="13"/>
  <c r="F235" i="17" s="1"/>
  <c r="B237" i="13"/>
  <c r="F236" i="17" s="1"/>
  <c r="B238" i="13"/>
  <c r="F237" i="17" s="1"/>
  <c r="B239" i="13"/>
  <c r="F238" i="17" s="1"/>
  <c r="B240" i="13"/>
  <c r="F239" i="17" s="1"/>
  <c r="B241" i="13"/>
  <c r="F240" i="17" s="1"/>
  <c r="B242" i="13"/>
  <c r="F241" i="17" s="1"/>
  <c r="B243" i="13"/>
  <c r="F242" i="17" s="1"/>
  <c r="B244" i="13"/>
  <c r="F243" i="17" s="1"/>
  <c r="B245" i="13"/>
  <c r="F244" i="17" s="1"/>
  <c r="B246" i="13"/>
  <c r="F245" i="17" s="1"/>
  <c r="B247" i="13"/>
  <c r="F246" i="17" s="1"/>
  <c r="B248" i="13"/>
  <c r="F247" i="17" s="1"/>
  <c r="B249" i="13"/>
  <c r="F248" i="17" s="1"/>
  <c r="B250" i="13"/>
  <c r="F249" i="17" s="1"/>
  <c r="B251" i="13"/>
  <c r="F250" i="17" s="1"/>
  <c r="B252" i="13"/>
  <c r="F251" i="17" s="1"/>
  <c r="B253" i="13"/>
  <c r="F252" i="17" s="1"/>
  <c r="B254" i="13"/>
  <c r="F253" i="17" s="1"/>
  <c r="B255" i="13"/>
  <c r="F254" i="17" s="1"/>
  <c r="B256" i="13"/>
  <c r="F255" i="17" s="1"/>
  <c r="B257" i="13"/>
  <c r="F256" i="17" s="1"/>
  <c r="B258" i="13"/>
  <c r="F257" i="17" s="1"/>
  <c r="B259" i="13"/>
  <c r="F258" i="17" s="1"/>
  <c r="B260" i="13"/>
  <c r="F259" i="17" s="1"/>
  <c r="B261" i="13"/>
  <c r="F260" i="17" s="1"/>
  <c r="B262" i="13"/>
  <c r="F261" i="17" s="1"/>
  <c r="B263" i="13"/>
  <c r="F262" i="17" s="1"/>
  <c r="B264" i="13"/>
  <c r="F263" i="17" s="1"/>
  <c r="B265" i="13"/>
  <c r="F264" i="17" s="1"/>
  <c r="B266" i="13"/>
  <c r="F265" i="17" s="1"/>
  <c r="B267" i="13"/>
  <c r="F266" i="17" s="1"/>
  <c r="B268" i="13"/>
  <c r="F267" i="17" s="1"/>
  <c r="B269" i="13"/>
  <c r="F268" i="17" s="1"/>
  <c r="B270" i="13"/>
  <c r="F269" i="17" s="1"/>
  <c r="B271" i="13"/>
  <c r="F270" i="17" s="1"/>
  <c r="B272" i="13"/>
  <c r="F271" i="17" s="1"/>
  <c r="B273" i="13"/>
  <c r="F272" i="17" s="1"/>
  <c r="B274" i="13"/>
  <c r="F273" i="17" s="1"/>
  <c r="B275" i="13"/>
  <c r="F274" i="17" s="1"/>
  <c r="B276" i="13"/>
  <c r="F275" i="17" s="1"/>
  <c r="B277" i="13"/>
  <c r="F276" i="17" s="1"/>
  <c r="B278" i="13"/>
  <c r="F277" i="17" s="1"/>
  <c r="B279" i="13"/>
  <c r="F278" i="17" s="1"/>
  <c r="B280" i="13"/>
  <c r="F279" i="17" s="1"/>
  <c r="B281" i="13"/>
  <c r="F280" i="17" s="1"/>
  <c r="B282" i="13"/>
  <c r="F281" i="17" s="1"/>
  <c r="B283" i="13"/>
  <c r="F282" i="17" s="1"/>
  <c r="B284" i="13"/>
  <c r="F283" i="17" s="1"/>
  <c r="B285" i="13"/>
  <c r="F284" i="17" s="1"/>
  <c r="B286" i="13"/>
  <c r="F285" i="17" s="1"/>
  <c r="B287" i="13"/>
  <c r="F286" i="17" s="1"/>
  <c r="B288" i="13"/>
  <c r="F287" i="17" s="1"/>
  <c r="B289" i="13"/>
  <c r="F288" i="17" s="1"/>
  <c r="B290" i="13"/>
  <c r="F289" i="17" s="1"/>
  <c r="B291" i="13"/>
  <c r="F290" i="17" s="1"/>
  <c r="B292" i="13"/>
  <c r="F291" i="17" s="1"/>
  <c r="B293" i="13"/>
  <c r="F292" i="17" s="1"/>
  <c r="B294" i="13"/>
  <c r="F293" i="17" s="1"/>
  <c r="B295" i="13"/>
  <c r="F294" i="17" s="1"/>
  <c r="B296" i="13"/>
  <c r="F295" i="17" s="1"/>
  <c r="B297" i="13"/>
  <c r="F296" i="17" s="1"/>
  <c r="B298" i="13"/>
  <c r="F297" i="17" s="1"/>
  <c r="B299" i="13"/>
  <c r="F298" i="17" s="1"/>
  <c r="B300" i="13"/>
  <c r="F299" i="17" s="1"/>
  <c r="B301" i="13"/>
  <c r="F300" i="17" s="1"/>
  <c r="B302" i="13"/>
  <c r="F301" i="17" s="1"/>
  <c r="B303" i="13"/>
  <c r="F302" i="17" s="1"/>
  <c r="B304" i="13"/>
  <c r="F303" i="17" s="1"/>
  <c r="B305" i="13"/>
  <c r="F304" i="17" s="1"/>
  <c r="B306" i="13"/>
  <c r="F305" i="17" s="1"/>
  <c r="B307" i="13"/>
  <c r="F306" i="17" s="1"/>
  <c r="B308" i="13"/>
  <c r="F307" i="17" s="1"/>
  <c r="B309" i="13"/>
  <c r="F308" i="17" s="1"/>
  <c r="B310" i="13"/>
  <c r="F309" i="17" s="1"/>
  <c r="B311" i="13"/>
  <c r="F310" i="17" s="1"/>
  <c r="B312" i="13"/>
  <c r="F311" i="17" s="1"/>
  <c r="B313" i="13"/>
  <c r="F312" i="17" s="1"/>
  <c r="B314" i="13"/>
  <c r="F313" i="17" s="1"/>
  <c r="B315" i="13"/>
  <c r="F314" i="17" s="1"/>
  <c r="B316" i="13"/>
  <c r="F315" i="17" s="1"/>
  <c r="B317" i="13"/>
  <c r="F316" i="17" s="1"/>
  <c r="B318" i="13"/>
  <c r="F317" i="17" s="1"/>
  <c r="B319" i="13"/>
  <c r="F318" i="17" s="1"/>
  <c r="B320" i="13"/>
  <c r="F319" i="17" s="1"/>
  <c r="B321" i="13"/>
  <c r="F320" i="17" s="1"/>
  <c r="B322" i="13"/>
  <c r="F321" i="17" s="1"/>
  <c r="B323" i="13"/>
  <c r="F322" i="17" s="1"/>
  <c r="B324" i="13"/>
  <c r="F323" i="17" s="1"/>
  <c r="B325" i="13"/>
  <c r="F324" i="17" s="1"/>
  <c r="B326" i="13"/>
  <c r="F325" i="17" s="1"/>
  <c r="B327" i="13"/>
  <c r="F326" i="17" s="1"/>
  <c r="B328" i="13"/>
  <c r="F327" i="17" s="1"/>
  <c r="B329" i="13"/>
  <c r="F328" i="17" s="1"/>
  <c r="B330" i="13"/>
  <c r="F329" i="17" s="1"/>
  <c r="B331" i="13"/>
  <c r="F330" i="17" s="1"/>
  <c r="B332" i="13"/>
  <c r="F331" i="17" s="1"/>
  <c r="B333" i="13"/>
  <c r="F332" i="17" s="1"/>
  <c r="B334" i="13"/>
  <c r="F333" i="17" s="1"/>
  <c r="B335" i="13"/>
  <c r="F334" i="17" s="1"/>
  <c r="B336" i="13"/>
  <c r="F335" i="17" s="1"/>
  <c r="B337" i="13"/>
  <c r="F336" i="17" s="1"/>
  <c r="B338" i="13"/>
  <c r="F337" i="17" s="1"/>
  <c r="B339" i="13"/>
  <c r="F338" i="17" s="1"/>
  <c r="B340" i="13"/>
  <c r="F339" i="17" s="1"/>
  <c r="B341" i="13"/>
  <c r="F340" i="17" s="1"/>
  <c r="B342" i="13"/>
  <c r="F341" i="17" s="1"/>
  <c r="B343" i="13"/>
  <c r="F342" i="17" s="1"/>
  <c r="B344" i="13"/>
  <c r="F343" i="17" s="1"/>
  <c r="B345" i="13"/>
  <c r="F344" i="17" s="1"/>
  <c r="B346" i="13"/>
  <c r="F345" i="17" s="1"/>
  <c r="B347" i="13"/>
  <c r="F346" i="17" s="1"/>
  <c r="B348" i="13"/>
  <c r="F347" i="17" s="1"/>
  <c r="B349" i="13"/>
  <c r="F348" i="17" s="1"/>
  <c r="B350" i="13"/>
  <c r="F349" i="17" s="1"/>
  <c r="B351" i="13"/>
  <c r="F350" i="17" s="1"/>
  <c r="B352" i="13"/>
  <c r="F351" i="17" s="1"/>
  <c r="B353" i="13"/>
  <c r="F352" i="17" s="1"/>
  <c r="B354" i="13"/>
  <c r="F353" i="17" s="1"/>
  <c r="B355" i="13"/>
  <c r="F354" i="17" s="1"/>
  <c r="B356" i="13"/>
  <c r="F355" i="17" s="1"/>
  <c r="B357" i="13"/>
  <c r="F356" i="17" s="1"/>
  <c r="B358" i="13"/>
  <c r="F357" i="17" s="1"/>
  <c r="B359" i="13"/>
  <c r="F358" i="17" s="1"/>
  <c r="B360" i="13"/>
  <c r="F359" i="17" s="1"/>
  <c r="B361" i="13"/>
  <c r="F360" i="17" s="1"/>
  <c r="B362" i="13"/>
  <c r="F361" i="17" s="1"/>
  <c r="B363" i="13"/>
  <c r="F362" i="17" s="1"/>
  <c r="B364" i="13"/>
  <c r="F363" i="17" s="1"/>
  <c r="B365" i="13"/>
  <c r="F364" i="17" s="1"/>
  <c r="B366" i="13"/>
  <c r="F365" i="17" s="1"/>
  <c r="B367" i="13"/>
  <c r="F366" i="17" s="1"/>
  <c r="B368" i="13"/>
  <c r="F367" i="17" s="1"/>
  <c r="B369" i="13"/>
  <c r="F368" i="17" s="1"/>
  <c r="B370" i="13"/>
  <c r="F369" i="17" s="1"/>
  <c r="B371" i="13"/>
  <c r="F370" i="17" s="1"/>
  <c r="B372" i="13"/>
  <c r="F371" i="17" s="1"/>
  <c r="B373" i="13"/>
  <c r="F372" i="17" s="1"/>
  <c r="B374" i="13"/>
  <c r="F373" i="17" s="1"/>
  <c r="B375" i="13"/>
  <c r="F374" i="17" s="1"/>
  <c r="B376" i="13"/>
  <c r="F375" i="17" s="1"/>
  <c r="B377" i="13"/>
  <c r="F376" i="17" s="1"/>
  <c r="B378" i="13"/>
  <c r="F377" i="17" s="1"/>
  <c r="B379" i="13"/>
  <c r="F378" i="17" s="1"/>
  <c r="B380" i="13"/>
  <c r="F379" i="17" s="1"/>
  <c r="B381" i="13"/>
  <c r="F380" i="17" s="1"/>
  <c r="B382" i="13"/>
  <c r="F381" i="17" s="1"/>
  <c r="B383" i="13"/>
  <c r="F382" i="17" s="1"/>
  <c r="B384" i="13"/>
  <c r="F383" i="17" s="1"/>
  <c r="B385" i="13"/>
  <c r="F384" i="17" s="1"/>
  <c r="B386" i="13"/>
  <c r="F385" i="17" s="1"/>
  <c r="B387" i="13"/>
  <c r="F386" i="17" s="1"/>
  <c r="B388" i="13"/>
  <c r="F387" i="17" s="1"/>
  <c r="B389" i="13"/>
  <c r="F388" i="17" s="1"/>
  <c r="B390" i="13"/>
  <c r="F389" i="17" s="1"/>
  <c r="B391" i="13"/>
  <c r="F390" i="17" s="1"/>
  <c r="B392" i="13"/>
  <c r="F391" i="17" s="1"/>
  <c r="B393" i="13"/>
  <c r="F392" i="17" s="1"/>
  <c r="B394" i="13"/>
  <c r="F393" i="17" s="1"/>
  <c r="B395" i="13"/>
  <c r="F394" i="17" s="1"/>
  <c r="B396" i="13"/>
  <c r="F395" i="17" s="1"/>
  <c r="B397" i="13"/>
  <c r="F396" i="17" s="1"/>
  <c r="B398" i="13"/>
  <c r="F397" i="17" s="1"/>
  <c r="B399" i="13"/>
  <c r="F398" i="17" s="1"/>
  <c r="B400" i="13"/>
  <c r="F399" i="17" s="1"/>
  <c r="B401" i="13"/>
  <c r="F400" i="17" s="1"/>
  <c r="B402" i="13"/>
  <c r="F401" i="17" s="1"/>
  <c r="B403" i="13"/>
  <c r="F402" i="17" s="1"/>
  <c r="B404" i="13"/>
  <c r="F403" i="17" s="1"/>
  <c r="B405" i="13"/>
  <c r="F404" i="17" s="1"/>
  <c r="B406" i="13"/>
  <c r="F405" i="17" s="1"/>
  <c r="B407" i="13"/>
  <c r="F406" i="17" s="1"/>
  <c r="B408" i="13"/>
  <c r="F407" i="17" s="1"/>
  <c r="B409" i="13"/>
  <c r="F408" i="17" s="1"/>
  <c r="B410" i="13"/>
  <c r="F409" i="17" s="1"/>
  <c r="B411" i="13"/>
  <c r="F410" i="17" s="1"/>
  <c r="B412" i="13"/>
  <c r="F411" i="17" s="1"/>
  <c r="B413" i="13"/>
  <c r="F412" i="17" s="1"/>
  <c r="B414" i="13"/>
  <c r="F413" i="17" s="1"/>
  <c r="B415" i="13"/>
  <c r="F414" i="17" s="1"/>
  <c r="B416" i="13"/>
  <c r="F415" i="17" s="1"/>
  <c r="B417" i="13"/>
  <c r="F416" i="17" s="1"/>
  <c r="B418" i="13"/>
  <c r="F417" i="17" s="1"/>
  <c r="B419" i="13"/>
  <c r="F418" i="17" s="1"/>
  <c r="B420" i="13"/>
  <c r="F419" i="17" s="1"/>
  <c r="B421" i="13"/>
  <c r="F420" i="17" s="1"/>
  <c r="B422" i="13"/>
  <c r="F421" i="17" s="1"/>
  <c r="B423" i="13"/>
  <c r="F422" i="17" s="1"/>
  <c r="B424" i="13"/>
  <c r="F423" i="17" s="1"/>
  <c r="B425" i="13"/>
  <c r="F424" i="17" s="1"/>
  <c r="B426" i="13"/>
  <c r="F425" i="17" s="1"/>
  <c r="B427" i="13"/>
  <c r="F426" i="17" s="1"/>
  <c r="B428" i="13"/>
  <c r="F427" i="17" s="1"/>
  <c r="B429" i="13"/>
  <c r="F428" i="17" s="1"/>
  <c r="B430" i="13"/>
  <c r="F429" i="17" s="1"/>
  <c r="B431" i="13"/>
  <c r="F430" i="17" s="1"/>
  <c r="B432" i="13"/>
  <c r="F431" i="17" s="1"/>
  <c r="B433" i="13"/>
  <c r="F432" i="17" s="1"/>
  <c r="B434" i="13"/>
  <c r="F433" i="17" s="1"/>
  <c r="B435" i="13"/>
  <c r="F434" i="17" s="1"/>
  <c r="B436" i="13"/>
  <c r="F435" i="17" s="1"/>
  <c r="B437" i="13"/>
  <c r="F436" i="17" s="1"/>
  <c r="B438" i="13"/>
  <c r="F437" i="17" s="1"/>
  <c r="B439" i="13"/>
  <c r="F438" i="17" s="1"/>
  <c r="B440" i="13"/>
  <c r="F439" i="17" s="1"/>
  <c r="B441" i="13"/>
  <c r="F440" i="17" s="1"/>
  <c r="B442" i="13"/>
  <c r="F441" i="17" s="1"/>
  <c r="B443" i="13"/>
  <c r="F442" i="17" s="1"/>
  <c r="B444" i="13"/>
  <c r="F443" i="17" s="1"/>
  <c r="B445" i="13"/>
  <c r="F444" i="17" s="1"/>
  <c r="B446" i="13"/>
  <c r="F445" i="17" s="1"/>
  <c r="B447" i="13"/>
  <c r="F446" i="17" s="1"/>
  <c r="B448" i="13"/>
  <c r="F447" i="17" s="1"/>
  <c r="B449" i="13"/>
  <c r="F448" i="17" s="1"/>
  <c r="B450" i="13"/>
  <c r="F449" i="17" s="1"/>
  <c r="B451" i="13"/>
  <c r="F450" i="17" s="1"/>
  <c r="B452" i="13"/>
  <c r="F451" i="17" s="1"/>
  <c r="B453" i="13"/>
  <c r="F452" i="17" s="1"/>
  <c r="B454" i="13"/>
  <c r="F453" i="17" s="1"/>
  <c r="B455" i="13"/>
  <c r="F454" i="17" s="1"/>
  <c r="B456" i="13"/>
  <c r="F455" i="17" s="1"/>
  <c r="B457" i="13"/>
  <c r="F456" i="17" s="1"/>
  <c r="B458" i="13"/>
  <c r="F457" i="17" s="1"/>
  <c r="B459" i="13"/>
  <c r="F458" i="17" s="1"/>
  <c r="B460" i="13"/>
  <c r="F459" i="17" s="1"/>
  <c r="B461" i="13"/>
  <c r="F460" i="17" s="1"/>
  <c r="B462" i="13"/>
  <c r="F461" i="17" s="1"/>
  <c r="B463" i="13"/>
  <c r="F462" i="17" s="1"/>
  <c r="B464" i="13"/>
  <c r="F463" i="17" s="1"/>
  <c r="B465" i="13"/>
  <c r="F464" i="17" s="1"/>
  <c r="B466" i="13"/>
  <c r="F465" i="17" s="1"/>
  <c r="B467" i="13"/>
  <c r="F466" i="17" s="1"/>
  <c r="B468" i="13"/>
  <c r="F467" i="17" s="1"/>
  <c r="B469" i="13"/>
  <c r="F468" i="17" s="1"/>
  <c r="B470" i="13"/>
  <c r="F469" i="17" s="1"/>
  <c r="B471" i="13"/>
  <c r="F470" i="17" s="1"/>
  <c r="B472" i="13"/>
  <c r="F471" i="17" s="1"/>
  <c r="B473" i="13"/>
  <c r="F472" i="17" s="1"/>
  <c r="B474" i="13"/>
  <c r="F473" i="17" s="1"/>
  <c r="B475" i="13"/>
  <c r="F474" i="17" s="1"/>
  <c r="B476" i="13"/>
  <c r="F475" i="17" s="1"/>
  <c r="B477" i="13"/>
  <c r="F476" i="17" s="1"/>
  <c r="B478" i="13"/>
  <c r="F477" i="17" s="1"/>
  <c r="B479" i="13"/>
  <c r="F478" i="17" s="1"/>
  <c r="B480" i="13"/>
  <c r="F479" i="17" s="1"/>
  <c r="B481" i="13"/>
  <c r="F480" i="17" s="1"/>
  <c r="B482" i="13"/>
  <c r="F481" i="17" s="1"/>
  <c r="B483" i="13"/>
  <c r="F482" i="17" s="1"/>
  <c r="B484" i="13"/>
  <c r="F483" i="17" s="1"/>
  <c r="B485" i="13"/>
  <c r="F484" i="17" s="1"/>
  <c r="B486" i="13"/>
  <c r="F485" i="17" s="1"/>
  <c r="B487" i="13"/>
  <c r="F486" i="17" s="1"/>
  <c r="B488" i="13"/>
  <c r="F487" i="17" s="1"/>
  <c r="B489" i="13"/>
  <c r="F488" i="17" s="1"/>
  <c r="B490" i="13"/>
  <c r="F489" i="17" s="1"/>
  <c r="B491" i="13"/>
  <c r="F490" i="17" s="1"/>
  <c r="B492" i="13"/>
  <c r="F491" i="17" s="1"/>
  <c r="B493" i="13"/>
  <c r="F492" i="17" s="1"/>
  <c r="B494" i="13"/>
  <c r="F493" i="17" s="1"/>
  <c r="B495" i="13"/>
  <c r="F494" i="17" s="1"/>
  <c r="B496" i="13"/>
  <c r="F495" i="17" s="1"/>
  <c r="B497" i="13"/>
  <c r="F496" i="17" s="1"/>
  <c r="B498" i="13"/>
  <c r="F497" i="17" s="1"/>
  <c r="B499" i="13"/>
  <c r="F498" i="17" s="1"/>
  <c r="B500" i="13"/>
  <c r="F499" i="17" s="1"/>
  <c r="B501" i="13"/>
  <c r="F500" i="17" s="1"/>
  <c r="B502" i="13"/>
  <c r="F501" i="17" s="1"/>
  <c r="B503" i="13"/>
  <c r="F502" i="17" s="1"/>
  <c r="B504" i="13"/>
  <c r="F503" i="17" s="1"/>
  <c r="B505" i="13"/>
  <c r="F504" i="17" s="1"/>
  <c r="B506" i="13"/>
  <c r="F505" i="17" s="1"/>
  <c r="B507" i="13"/>
  <c r="F506" i="17" s="1"/>
  <c r="B508" i="13"/>
  <c r="F507" i="17" s="1"/>
  <c r="B509" i="13"/>
  <c r="F508" i="17" s="1"/>
  <c r="B510" i="13"/>
  <c r="F509" i="17" s="1"/>
  <c r="B511" i="13"/>
  <c r="F510" i="17" s="1"/>
  <c r="B512" i="13"/>
  <c r="F511" i="17" s="1"/>
  <c r="B513" i="13"/>
  <c r="F512" i="17" s="1"/>
  <c r="B514" i="13"/>
  <c r="F513" i="17" s="1"/>
  <c r="B515" i="13"/>
  <c r="F514" i="17" s="1"/>
  <c r="B516" i="13"/>
  <c r="F515" i="17" s="1"/>
  <c r="B517" i="13"/>
  <c r="F516" i="17" s="1"/>
  <c r="B518" i="13"/>
  <c r="F517" i="17" s="1"/>
  <c r="B519" i="13"/>
  <c r="F518" i="17" s="1"/>
  <c r="B520" i="13"/>
  <c r="F519" i="17" s="1"/>
  <c r="B521" i="13"/>
  <c r="F520" i="17" s="1"/>
  <c r="B522" i="13"/>
  <c r="F521" i="17" s="1"/>
  <c r="B523" i="13"/>
  <c r="F522" i="17" s="1"/>
  <c r="B524" i="13"/>
  <c r="F523" i="17" s="1"/>
  <c r="B525" i="13"/>
  <c r="F524" i="17" s="1"/>
  <c r="B526" i="13"/>
  <c r="F525" i="17" s="1"/>
  <c r="B527" i="13"/>
  <c r="F526" i="17" s="1"/>
  <c r="B528" i="13"/>
  <c r="F527" i="17" s="1"/>
  <c r="B529" i="13"/>
  <c r="F528" i="17" s="1"/>
  <c r="B530" i="13"/>
  <c r="F529" i="17" s="1"/>
  <c r="B531" i="13"/>
  <c r="F530" i="17" s="1"/>
  <c r="B532" i="13"/>
  <c r="F531" i="17" s="1"/>
  <c r="B533" i="13"/>
  <c r="F532" i="17" s="1"/>
  <c r="B534" i="13"/>
  <c r="F533" i="17" s="1"/>
  <c r="B535" i="13"/>
  <c r="F534" i="17" s="1"/>
  <c r="B536" i="13"/>
  <c r="F535" i="17" s="1"/>
  <c r="B537" i="13"/>
  <c r="F536" i="17" s="1"/>
  <c r="B538" i="13"/>
  <c r="F537" i="17" s="1"/>
  <c r="B539" i="13"/>
  <c r="F538" i="17" s="1"/>
  <c r="B540" i="13"/>
  <c r="F539" i="17" s="1"/>
  <c r="B541" i="13"/>
  <c r="F540" i="17" s="1"/>
  <c r="B542" i="13"/>
  <c r="F541" i="17" s="1"/>
  <c r="B543" i="13"/>
  <c r="F542" i="17" s="1"/>
  <c r="B544" i="13"/>
  <c r="F543" i="17" s="1"/>
  <c r="B545" i="13"/>
  <c r="F544" i="17" s="1"/>
  <c r="B546" i="13"/>
  <c r="F545" i="17" s="1"/>
  <c r="B547" i="13"/>
  <c r="F546" i="17" s="1"/>
  <c r="B548" i="13"/>
  <c r="F547" i="17" s="1"/>
  <c r="B549" i="13"/>
  <c r="F548" i="17" s="1"/>
  <c r="B550" i="13"/>
  <c r="F549" i="17" s="1"/>
  <c r="B551" i="13"/>
  <c r="F550" i="17" s="1"/>
  <c r="B552" i="13"/>
  <c r="F551" i="17" s="1"/>
  <c r="B553" i="13"/>
  <c r="F552" i="17" s="1"/>
  <c r="B554" i="13"/>
  <c r="F553" i="17" s="1"/>
  <c r="B555" i="13"/>
  <c r="F554" i="17" s="1"/>
  <c r="B556" i="13"/>
  <c r="F555" i="17" s="1"/>
  <c r="B557" i="13"/>
  <c r="F556" i="17" s="1"/>
  <c r="B558" i="13"/>
  <c r="F557" i="17" s="1"/>
  <c r="B559" i="13"/>
  <c r="F558" i="17" s="1"/>
  <c r="B560" i="13"/>
  <c r="F559" i="17" s="1"/>
  <c r="B561" i="13"/>
  <c r="F560" i="17" s="1"/>
  <c r="B562" i="13"/>
  <c r="F561" i="17" s="1"/>
  <c r="B563" i="13"/>
  <c r="F562" i="17" s="1"/>
  <c r="B564" i="13"/>
  <c r="F563" i="17" s="1"/>
  <c r="B565" i="13"/>
  <c r="F564" i="17" s="1"/>
  <c r="B566" i="13"/>
  <c r="F565" i="17" s="1"/>
  <c r="B567" i="13"/>
  <c r="F566" i="17" s="1"/>
  <c r="B568" i="13"/>
  <c r="F567" i="17" s="1"/>
  <c r="B569" i="13"/>
  <c r="F568" i="17" s="1"/>
  <c r="B570" i="13"/>
  <c r="F569" i="17" s="1"/>
  <c r="B571" i="13"/>
  <c r="F570" i="17" s="1"/>
  <c r="B572" i="13"/>
  <c r="F571" i="17" s="1"/>
  <c r="B573" i="13"/>
  <c r="F572" i="17" s="1"/>
  <c r="B574" i="13"/>
  <c r="F573" i="17" s="1"/>
  <c r="B575" i="13"/>
  <c r="F574" i="17" s="1"/>
  <c r="B576" i="13"/>
  <c r="F575" i="17" s="1"/>
  <c r="B577" i="13"/>
  <c r="F576" i="17" s="1"/>
  <c r="B578" i="13"/>
  <c r="F577" i="17" s="1"/>
  <c r="B579" i="13"/>
  <c r="F578" i="17" s="1"/>
  <c r="B580" i="13"/>
  <c r="F579" i="17" s="1"/>
  <c r="B581" i="13"/>
  <c r="F580" i="17" s="1"/>
  <c r="B582" i="13"/>
  <c r="F581" i="17" s="1"/>
  <c r="B583" i="13"/>
  <c r="F582" i="17" s="1"/>
  <c r="B584" i="13"/>
  <c r="F583" i="17" s="1"/>
  <c r="B585" i="13"/>
  <c r="F584" i="17" s="1"/>
  <c r="B586" i="13"/>
  <c r="F585" i="17" s="1"/>
  <c r="B587" i="13"/>
  <c r="F586" i="17" s="1"/>
  <c r="B588" i="13"/>
  <c r="F587" i="17" s="1"/>
  <c r="B589" i="13"/>
  <c r="F588" i="17" s="1"/>
  <c r="B590" i="13"/>
  <c r="F589" i="17" s="1"/>
  <c r="B591" i="13"/>
  <c r="F590" i="17" s="1"/>
  <c r="B592" i="13"/>
  <c r="F591" i="17" s="1"/>
  <c r="B593" i="13"/>
  <c r="F592" i="17" s="1"/>
  <c r="B594" i="13"/>
  <c r="F593" i="17" s="1"/>
  <c r="B595" i="13"/>
  <c r="F594" i="17" s="1"/>
  <c r="B596" i="13"/>
  <c r="F595" i="17" s="1"/>
  <c r="B597" i="13"/>
  <c r="F596" i="17" s="1"/>
  <c r="B598" i="13"/>
  <c r="F597" i="17" s="1"/>
  <c r="B599" i="13"/>
  <c r="F598" i="17" s="1"/>
  <c r="B600" i="13"/>
  <c r="F599" i="17" s="1"/>
  <c r="B601" i="13"/>
  <c r="F600" i="17" s="1"/>
  <c r="B602" i="13"/>
  <c r="F601" i="17" s="1"/>
  <c r="B603" i="13"/>
  <c r="F602" i="17" s="1"/>
  <c r="B604" i="13"/>
  <c r="F603" i="17" s="1"/>
  <c r="B605" i="13"/>
  <c r="F604" i="17" s="1"/>
  <c r="B606" i="13"/>
  <c r="F605" i="17" s="1"/>
  <c r="B607" i="13"/>
  <c r="F606" i="17" s="1"/>
  <c r="B608" i="13"/>
  <c r="F607" i="17" s="1"/>
  <c r="B609" i="13"/>
  <c r="F608" i="17" s="1"/>
  <c r="B610" i="13"/>
  <c r="F609" i="17" s="1"/>
  <c r="B611" i="13"/>
  <c r="F610" i="17" s="1"/>
  <c r="B612" i="13"/>
  <c r="F611" i="17" s="1"/>
  <c r="B613" i="13"/>
  <c r="F612" i="17" s="1"/>
  <c r="B614" i="13"/>
  <c r="F613" i="17" s="1"/>
  <c r="B615" i="13"/>
  <c r="F614" i="17" s="1"/>
  <c r="B616" i="13"/>
  <c r="F615" i="17" s="1"/>
  <c r="B617" i="13"/>
  <c r="F616" i="17" s="1"/>
  <c r="B618" i="13"/>
  <c r="F617" i="17" s="1"/>
  <c r="B619" i="13"/>
  <c r="F618" i="17" s="1"/>
  <c r="B620" i="13"/>
  <c r="F619" i="17" s="1"/>
  <c r="B621" i="13"/>
  <c r="F620" i="17" s="1"/>
  <c r="B622" i="13"/>
  <c r="F621" i="17" s="1"/>
  <c r="B623" i="13"/>
  <c r="F622" i="17" s="1"/>
  <c r="B624" i="13"/>
  <c r="F623" i="17" s="1"/>
  <c r="B625" i="13"/>
  <c r="F624" i="17" s="1"/>
  <c r="B626" i="13"/>
  <c r="F625" i="17" s="1"/>
  <c r="B627" i="13"/>
  <c r="F626" i="17" s="1"/>
  <c r="B628" i="13"/>
  <c r="F627" i="17" s="1"/>
  <c r="B629" i="13"/>
  <c r="F628" i="17" s="1"/>
  <c r="B630" i="13"/>
  <c r="F629" i="17" s="1"/>
  <c r="B631" i="13"/>
  <c r="F630" i="17" s="1"/>
  <c r="B632" i="13"/>
  <c r="F631" i="17" s="1"/>
  <c r="B633" i="13"/>
  <c r="F632" i="17" s="1"/>
  <c r="B634" i="13"/>
  <c r="F633" i="17" s="1"/>
  <c r="B635" i="13"/>
  <c r="F634" i="17" s="1"/>
  <c r="B636" i="13"/>
  <c r="F635" i="17" s="1"/>
  <c r="B637" i="13"/>
  <c r="F636" i="17" s="1"/>
  <c r="B638" i="13"/>
  <c r="F637" i="17" s="1"/>
  <c r="B639" i="13"/>
  <c r="F638" i="17" s="1"/>
  <c r="B640" i="13"/>
  <c r="F639" i="17" s="1"/>
  <c r="B641" i="13"/>
  <c r="F640" i="17" s="1"/>
  <c r="B642" i="13"/>
  <c r="F641" i="17" s="1"/>
  <c r="B643" i="13"/>
  <c r="F642" i="17" s="1"/>
  <c r="B644" i="13"/>
  <c r="F643" i="17" s="1"/>
  <c r="B645" i="13"/>
  <c r="F644" i="17" s="1"/>
  <c r="B646" i="13"/>
  <c r="F645" i="17" s="1"/>
  <c r="B647" i="13"/>
  <c r="F646" i="17" s="1"/>
  <c r="B648" i="13"/>
  <c r="F647" i="17" s="1"/>
  <c r="B649" i="13"/>
  <c r="F648" i="17" s="1"/>
  <c r="B650" i="13"/>
  <c r="F649" i="17" s="1"/>
  <c r="B651" i="13"/>
  <c r="F650" i="17" s="1"/>
  <c r="B652" i="13"/>
  <c r="F651" i="17" s="1"/>
  <c r="B653" i="13"/>
  <c r="F652" i="17" s="1"/>
  <c r="B654" i="13"/>
  <c r="F653" i="17" s="1"/>
  <c r="B655" i="13"/>
  <c r="F654" i="17" s="1"/>
  <c r="B656" i="13"/>
  <c r="F655" i="17" s="1"/>
  <c r="B657" i="13"/>
  <c r="F656" i="17" s="1"/>
  <c r="B658" i="13"/>
  <c r="F657" i="17" s="1"/>
  <c r="B659" i="13"/>
  <c r="F658" i="17" s="1"/>
  <c r="B660" i="13"/>
  <c r="F659" i="17" s="1"/>
  <c r="B661" i="13"/>
  <c r="F660" i="17" s="1"/>
  <c r="B662" i="13"/>
  <c r="F661" i="17" s="1"/>
  <c r="B663" i="13"/>
  <c r="F662" i="17" s="1"/>
  <c r="B664" i="13"/>
  <c r="F663" i="17" s="1"/>
  <c r="B665" i="13"/>
  <c r="F664" i="17" s="1"/>
  <c r="B666" i="13"/>
  <c r="F665" i="17" s="1"/>
  <c r="B667" i="13"/>
  <c r="F666" i="17" s="1"/>
  <c r="B668" i="13"/>
  <c r="F667" i="17" s="1"/>
  <c r="B669" i="13"/>
  <c r="F668" i="17" s="1"/>
  <c r="B670" i="13"/>
  <c r="F669" i="17" s="1"/>
  <c r="B671" i="13"/>
  <c r="F670" i="17" s="1"/>
  <c r="B672" i="13"/>
  <c r="F671" i="17" s="1"/>
  <c r="B673" i="13"/>
  <c r="F672" i="17" s="1"/>
  <c r="B674" i="13"/>
  <c r="F673" i="17" s="1"/>
  <c r="B675" i="13"/>
  <c r="F674" i="17" s="1"/>
  <c r="B676" i="13"/>
  <c r="F675" i="17" s="1"/>
  <c r="B677" i="13"/>
  <c r="F676" i="17" s="1"/>
  <c r="B678" i="13"/>
  <c r="F677" i="17" s="1"/>
  <c r="B679" i="13"/>
  <c r="F678" i="17" s="1"/>
  <c r="B680" i="13"/>
  <c r="F679" i="17" s="1"/>
  <c r="B681" i="13"/>
  <c r="F680" i="17" s="1"/>
  <c r="B682" i="13"/>
  <c r="F681" i="17" s="1"/>
  <c r="B683" i="13"/>
  <c r="F682" i="17" s="1"/>
  <c r="B684" i="13"/>
  <c r="F683" i="17" s="1"/>
  <c r="B685" i="13"/>
  <c r="F684" i="17" s="1"/>
  <c r="B686" i="13"/>
  <c r="F685" i="17" s="1"/>
  <c r="B687" i="13"/>
  <c r="F686" i="17" s="1"/>
  <c r="B688" i="13"/>
  <c r="F687" i="17" s="1"/>
  <c r="B689" i="13"/>
  <c r="F688" i="17" s="1"/>
  <c r="B690" i="13"/>
  <c r="F689" i="17" s="1"/>
  <c r="B691" i="13"/>
  <c r="F690" i="17" s="1"/>
  <c r="B692" i="13"/>
  <c r="F691" i="17" s="1"/>
  <c r="B693" i="13"/>
  <c r="F692" i="17" s="1"/>
  <c r="B694" i="13"/>
  <c r="F693" i="17" s="1"/>
  <c r="B695" i="13"/>
  <c r="F694" i="17" s="1"/>
  <c r="B696" i="13"/>
  <c r="F695" i="17" s="1"/>
  <c r="B697" i="13"/>
  <c r="F696" i="17" s="1"/>
  <c r="B698" i="13"/>
  <c r="F697" i="17" s="1"/>
  <c r="B699" i="13"/>
  <c r="F698" i="17" s="1"/>
  <c r="B700" i="13"/>
  <c r="F699" i="17" s="1"/>
  <c r="B701" i="13"/>
  <c r="F700" i="17" s="1"/>
  <c r="B702" i="13"/>
  <c r="F701" i="17" s="1"/>
  <c r="B703" i="13"/>
  <c r="F702" i="17" s="1"/>
  <c r="B704" i="13"/>
  <c r="F703" i="17" s="1"/>
  <c r="B705" i="13"/>
  <c r="F704" i="17" s="1"/>
  <c r="B706" i="13"/>
  <c r="F705" i="17" s="1"/>
  <c r="B707" i="13"/>
  <c r="F706" i="17" s="1"/>
  <c r="B708" i="13"/>
  <c r="F707" i="17" s="1"/>
  <c r="B709" i="13"/>
  <c r="F708" i="17" s="1"/>
  <c r="B710" i="13"/>
  <c r="F709" i="17" s="1"/>
  <c r="B711" i="13"/>
  <c r="F710" i="17" s="1"/>
  <c r="B712" i="13"/>
  <c r="F711" i="17" s="1"/>
  <c r="B713" i="13"/>
  <c r="F712" i="17" s="1"/>
  <c r="B714" i="13"/>
  <c r="F713" i="17" s="1"/>
  <c r="B715" i="13"/>
  <c r="F714" i="17" s="1"/>
  <c r="B716" i="13"/>
  <c r="F715" i="17" s="1"/>
  <c r="B717" i="13"/>
  <c r="F716" i="17" s="1"/>
  <c r="B718" i="13"/>
  <c r="F717" i="17" s="1"/>
  <c r="B719" i="13"/>
  <c r="F718" i="17" s="1"/>
  <c r="B720" i="13"/>
  <c r="F719" i="17" s="1"/>
  <c r="B721" i="13"/>
  <c r="F720" i="17" s="1"/>
  <c r="B722" i="13"/>
  <c r="F721" i="17" s="1"/>
  <c r="B723" i="13"/>
  <c r="F722" i="17" s="1"/>
  <c r="B724" i="13"/>
  <c r="F723" i="17" s="1"/>
  <c r="B725" i="13"/>
  <c r="F724" i="17" s="1"/>
  <c r="B726" i="13"/>
  <c r="F725" i="17" s="1"/>
  <c r="B727" i="13"/>
  <c r="F726" i="17" s="1"/>
  <c r="B728" i="13"/>
  <c r="F727" i="17" s="1"/>
  <c r="B729" i="13"/>
  <c r="F728" i="17" s="1"/>
  <c r="B730" i="13"/>
  <c r="F729" i="17" s="1"/>
  <c r="B731" i="13"/>
  <c r="F730" i="17" s="1"/>
  <c r="B732" i="13"/>
  <c r="F731" i="17" s="1"/>
  <c r="B733" i="13"/>
  <c r="F732" i="17" s="1"/>
  <c r="B734" i="13"/>
  <c r="F733" i="17" s="1"/>
  <c r="B735" i="13"/>
  <c r="F734" i="17" s="1"/>
  <c r="B736" i="13"/>
  <c r="F735" i="17" s="1"/>
  <c r="B737" i="13"/>
  <c r="F736" i="17" s="1"/>
  <c r="B738" i="13"/>
  <c r="F737" i="17" s="1"/>
  <c r="B739" i="13"/>
  <c r="F738" i="17" s="1"/>
  <c r="B740" i="13"/>
  <c r="F739" i="17" s="1"/>
  <c r="B741" i="13"/>
  <c r="F740" i="17" s="1"/>
  <c r="B742" i="13"/>
  <c r="F741" i="17" s="1"/>
  <c r="B743" i="13"/>
  <c r="F742" i="17" s="1"/>
  <c r="B744" i="13"/>
  <c r="F743" i="17" s="1"/>
  <c r="B745" i="13"/>
  <c r="F744" i="17" s="1"/>
  <c r="B746" i="13"/>
  <c r="F745" i="17" s="1"/>
  <c r="B747" i="13"/>
  <c r="F746" i="17" s="1"/>
  <c r="B748" i="13"/>
  <c r="F747" i="17" s="1"/>
  <c r="B749" i="13"/>
  <c r="F748" i="17" s="1"/>
  <c r="B750" i="13"/>
  <c r="F749" i="17" s="1"/>
  <c r="B751" i="13"/>
  <c r="F750" i="17" s="1"/>
  <c r="B752" i="13"/>
  <c r="F751" i="17" s="1"/>
  <c r="B753" i="13"/>
  <c r="F752" i="17" s="1"/>
  <c r="B754" i="13"/>
  <c r="F753" i="17" s="1"/>
  <c r="B755" i="13"/>
  <c r="F754" i="17" s="1"/>
  <c r="B756" i="13"/>
  <c r="F755" i="17" s="1"/>
  <c r="B757" i="13"/>
  <c r="F756" i="17" s="1"/>
  <c r="B758" i="13"/>
  <c r="F757" i="17" s="1"/>
  <c r="B759" i="13"/>
  <c r="F758" i="17" s="1"/>
  <c r="B760" i="13"/>
  <c r="F759" i="17" s="1"/>
  <c r="B761" i="13"/>
  <c r="F760" i="17" s="1"/>
  <c r="B762" i="13"/>
  <c r="F761" i="17" s="1"/>
  <c r="B763" i="13"/>
  <c r="F762" i="17" s="1"/>
  <c r="B764" i="13"/>
  <c r="F763" i="17" s="1"/>
  <c r="B765" i="13"/>
  <c r="F764" i="17" s="1"/>
  <c r="B766" i="13"/>
  <c r="F765" i="17" s="1"/>
  <c r="B767" i="13"/>
  <c r="F766" i="17" s="1"/>
  <c r="B768" i="13"/>
  <c r="F767" i="17" s="1"/>
  <c r="B769" i="13"/>
  <c r="F768" i="17" s="1"/>
  <c r="B770" i="13"/>
  <c r="F769" i="17" s="1"/>
  <c r="B771" i="13"/>
  <c r="F770" i="17" s="1"/>
  <c r="B772" i="13"/>
  <c r="F771" i="17" s="1"/>
  <c r="B773" i="13"/>
  <c r="F772" i="17" s="1"/>
  <c r="B774" i="13"/>
  <c r="F773" i="17" s="1"/>
  <c r="B775" i="13"/>
  <c r="F774" i="17" s="1"/>
  <c r="B776" i="13"/>
  <c r="F775" i="17" s="1"/>
  <c r="B777" i="13"/>
  <c r="F776" i="17" s="1"/>
  <c r="B778" i="13"/>
  <c r="F777" i="17" s="1"/>
  <c r="B779" i="13"/>
  <c r="F778" i="17" s="1"/>
  <c r="B780" i="13"/>
  <c r="F779" i="17" s="1"/>
  <c r="B781" i="13"/>
  <c r="F780" i="17" s="1"/>
  <c r="B782" i="13"/>
  <c r="F781" i="17" s="1"/>
  <c r="B783" i="13"/>
  <c r="F782" i="17" s="1"/>
  <c r="B784" i="13"/>
  <c r="F783" i="17" s="1"/>
  <c r="B785" i="13"/>
  <c r="F784" i="17" s="1"/>
  <c r="B786" i="13"/>
  <c r="F785" i="17" s="1"/>
  <c r="B787" i="13"/>
  <c r="F786" i="17" s="1"/>
  <c r="B788" i="13"/>
  <c r="F787" i="17" s="1"/>
  <c r="B789" i="13"/>
  <c r="F788" i="17" s="1"/>
  <c r="B790" i="13"/>
  <c r="F789" i="17" s="1"/>
  <c r="B791" i="13"/>
  <c r="F790" i="17" s="1"/>
  <c r="B792" i="13"/>
  <c r="F791" i="17" s="1"/>
  <c r="B793" i="13"/>
  <c r="F792" i="17" s="1"/>
  <c r="B794" i="13"/>
  <c r="F793" i="17" s="1"/>
  <c r="B795" i="13"/>
  <c r="F794" i="17" s="1"/>
  <c r="B796" i="13"/>
  <c r="F795" i="17" s="1"/>
  <c r="B797" i="13"/>
  <c r="F796" i="17" s="1"/>
  <c r="B798" i="13"/>
  <c r="F797" i="17" s="1"/>
  <c r="B799" i="13"/>
  <c r="F798" i="17" s="1"/>
  <c r="B800" i="13"/>
  <c r="F799" i="17" s="1"/>
  <c r="B801" i="13"/>
  <c r="F800" i="17" s="1"/>
  <c r="B802" i="13"/>
  <c r="F801" i="17" s="1"/>
  <c r="B803" i="13"/>
  <c r="F802" i="17" s="1"/>
  <c r="B804" i="13"/>
  <c r="F803" i="17" s="1"/>
  <c r="B805" i="13"/>
  <c r="F804" i="17" s="1"/>
  <c r="B806" i="13"/>
  <c r="F805" i="17" s="1"/>
  <c r="B807" i="13"/>
  <c r="F806" i="17" s="1"/>
  <c r="B808" i="13"/>
  <c r="F807" i="17" s="1"/>
  <c r="B809" i="13"/>
  <c r="F808" i="17" s="1"/>
  <c r="B810" i="13"/>
  <c r="F809" i="17" s="1"/>
  <c r="B811" i="13"/>
  <c r="F810" i="17" s="1"/>
  <c r="B812" i="13"/>
  <c r="F811" i="17" s="1"/>
  <c r="B813" i="13"/>
  <c r="F812" i="17" s="1"/>
  <c r="B814" i="13"/>
  <c r="F813" i="17" s="1"/>
  <c r="B815" i="13"/>
  <c r="F814" i="17" s="1"/>
  <c r="B816" i="13"/>
  <c r="F815" i="17" s="1"/>
  <c r="B817" i="13"/>
  <c r="F816" i="17" s="1"/>
  <c r="B818" i="13"/>
  <c r="F817" i="17" s="1"/>
  <c r="B819" i="13"/>
  <c r="F818" i="17" s="1"/>
  <c r="B820" i="13"/>
  <c r="F819" i="17" s="1"/>
  <c r="B821" i="13"/>
  <c r="F820" i="17" s="1"/>
  <c r="B822" i="13"/>
  <c r="F821" i="17" s="1"/>
  <c r="B823" i="13"/>
  <c r="F822" i="17" s="1"/>
  <c r="B824" i="13"/>
  <c r="F823" i="17" s="1"/>
  <c r="B825" i="13"/>
  <c r="F824" i="17" s="1"/>
  <c r="B826" i="13"/>
  <c r="F825" i="17" s="1"/>
  <c r="B827" i="13"/>
  <c r="F826" i="17" s="1"/>
  <c r="F3" i="13"/>
  <c r="C4" i="13"/>
  <c r="O3" i="17" s="1"/>
  <c r="C5" i="13"/>
  <c r="O4" i="17" s="1"/>
  <c r="C6" i="13"/>
  <c r="O5" i="17" s="1"/>
  <c r="C7" i="13"/>
  <c r="O6" i="17" s="1"/>
  <c r="C8" i="13"/>
  <c r="O7" i="17" s="1"/>
  <c r="C9" i="13"/>
  <c r="O8" i="17" s="1"/>
  <c r="C10" i="13"/>
  <c r="O9" i="17" s="1"/>
  <c r="C11" i="13"/>
  <c r="O10" i="17" s="1"/>
  <c r="C12" i="13"/>
  <c r="O11" i="17" s="1"/>
  <c r="C13" i="13"/>
  <c r="O12" i="17" s="1"/>
  <c r="C14" i="13"/>
  <c r="O13" i="17" s="1"/>
  <c r="C15" i="13"/>
  <c r="O14" i="17" s="1"/>
  <c r="C16" i="13"/>
  <c r="O15" i="17" s="1"/>
  <c r="C17" i="13"/>
  <c r="O16" i="17" s="1"/>
  <c r="C18" i="13"/>
  <c r="O17" i="17" s="1"/>
  <c r="C19" i="13"/>
  <c r="O18" i="17" s="1"/>
  <c r="C20" i="13"/>
  <c r="O19" i="17" s="1"/>
  <c r="C21" i="13"/>
  <c r="O20" i="17" s="1"/>
  <c r="C22" i="13"/>
  <c r="O21" i="17" s="1"/>
  <c r="C23" i="13"/>
  <c r="O22" i="17" s="1"/>
  <c r="C24" i="13"/>
  <c r="O23" i="17" s="1"/>
  <c r="C25" i="13"/>
  <c r="O24" i="17" s="1"/>
  <c r="C26" i="13"/>
  <c r="O25" i="17" s="1"/>
  <c r="C27" i="13"/>
  <c r="O26" i="17" s="1"/>
  <c r="C28" i="13"/>
  <c r="O27" i="17" s="1"/>
  <c r="C29" i="13"/>
  <c r="O28" i="17" s="1"/>
  <c r="C30" i="13"/>
  <c r="O29" i="17" s="1"/>
  <c r="C31" i="13"/>
  <c r="O30" i="17" s="1"/>
  <c r="C32" i="13"/>
  <c r="O31" i="17" s="1"/>
  <c r="C33" i="13"/>
  <c r="O32" i="17" s="1"/>
  <c r="C34" i="13"/>
  <c r="O33" i="17" s="1"/>
  <c r="C35" i="13"/>
  <c r="O34" i="17" s="1"/>
  <c r="C36" i="13"/>
  <c r="O35" i="17" s="1"/>
  <c r="C37" i="13"/>
  <c r="O36" i="17" s="1"/>
  <c r="C38" i="13"/>
  <c r="O37" i="17" s="1"/>
  <c r="C39" i="13"/>
  <c r="O38" i="17" s="1"/>
  <c r="C40" i="13"/>
  <c r="O39" i="17" s="1"/>
  <c r="C41" i="13"/>
  <c r="O40" i="17" s="1"/>
  <c r="C42" i="13"/>
  <c r="O41" i="17" s="1"/>
  <c r="C43" i="13"/>
  <c r="O42" i="17" s="1"/>
  <c r="C44" i="13"/>
  <c r="O43" i="17" s="1"/>
  <c r="C45" i="13"/>
  <c r="O44" i="17" s="1"/>
  <c r="C46" i="13"/>
  <c r="O45" i="17" s="1"/>
  <c r="C47" i="13"/>
  <c r="O46" i="17" s="1"/>
  <c r="C48" i="13"/>
  <c r="O47" i="17" s="1"/>
  <c r="C49" i="13"/>
  <c r="O48" i="17" s="1"/>
  <c r="C50" i="13"/>
  <c r="O49" i="17" s="1"/>
  <c r="C51" i="13"/>
  <c r="O50" i="17" s="1"/>
  <c r="C52" i="13"/>
  <c r="O51" i="17" s="1"/>
  <c r="C53" i="13"/>
  <c r="O52" i="17" s="1"/>
  <c r="C54" i="13"/>
  <c r="O53" i="17" s="1"/>
  <c r="C55" i="13"/>
  <c r="O54" i="17" s="1"/>
  <c r="C56" i="13"/>
  <c r="O55" i="17" s="1"/>
  <c r="C57" i="13"/>
  <c r="O56" i="17" s="1"/>
  <c r="C58" i="13"/>
  <c r="O57" i="17" s="1"/>
  <c r="C59" i="13"/>
  <c r="O58" i="17" s="1"/>
  <c r="C60" i="13"/>
  <c r="O59" i="17" s="1"/>
  <c r="C61" i="13"/>
  <c r="O60" i="17" s="1"/>
  <c r="C62" i="13"/>
  <c r="O61" i="17" s="1"/>
  <c r="C63" i="13"/>
  <c r="O62" i="17" s="1"/>
  <c r="C64" i="13"/>
  <c r="O63" i="17" s="1"/>
  <c r="C65" i="13"/>
  <c r="O64" i="17" s="1"/>
  <c r="C66" i="13"/>
  <c r="O65" i="17" s="1"/>
  <c r="C67" i="13"/>
  <c r="O66" i="17" s="1"/>
  <c r="C68" i="13"/>
  <c r="O67" i="17" s="1"/>
  <c r="C69" i="13"/>
  <c r="O68" i="17" s="1"/>
  <c r="C70" i="13"/>
  <c r="O69" i="17" s="1"/>
  <c r="C71" i="13"/>
  <c r="O70" i="17" s="1"/>
  <c r="C72" i="13"/>
  <c r="O71" i="17" s="1"/>
  <c r="C73" i="13"/>
  <c r="O72" i="17" s="1"/>
  <c r="C74" i="13"/>
  <c r="O73" i="17" s="1"/>
  <c r="C75" i="13"/>
  <c r="O74" i="17" s="1"/>
  <c r="C76" i="13"/>
  <c r="O75" i="17" s="1"/>
  <c r="C77" i="13"/>
  <c r="O76" i="17" s="1"/>
  <c r="C78" i="13"/>
  <c r="O77" i="17" s="1"/>
  <c r="C79" i="13"/>
  <c r="O78" i="17" s="1"/>
  <c r="C80" i="13"/>
  <c r="O79" i="17" s="1"/>
  <c r="C81" i="13"/>
  <c r="O80" i="17" s="1"/>
  <c r="C82" i="13"/>
  <c r="O81" i="17" s="1"/>
  <c r="C83" i="13"/>
  <c r="O82" i="17" s="1"/>
  <c r="C84" i="13"/>
  <c r="O83" i="17" s="1"/>
  <c r="C85" i="13"/>
  <c r="O84" i="17" s="1"/>
  <c r="C86" i="13"/>
  <c r="O85" i="17" s="1"/>
  <c r="C87" i="13"/>
  <c r="O86" i="17" s="1"/>
  <c r="C88" i="13"/>
  <c r="O87" i="17" s="1"/>
  <c r="C89" i="13"/>
  <c r="O88" i="17" s="1"/>
  <c r="C90" i="13"/>
  <c r="O89" i="17" s="1"/>
  <c r="C91" i="13"/>
  <c r="O90" i="17" s="1"/>
  <c r="C92" i="13"/>
  <c r="O91" i="17" s="1"/>
  <c r="C93" i="13"/>
  <c r="O92" i="17" s="1"/>
  <c r="C94" i="13"/>
  <c r="O93" i="17" s="1"/>
  <c r="C95" i="13"/>
  <c r="O94" i="17" s="1"/>
  <c r="C96" i="13"/>
  <c r="O95" i="17" s="1"/>
  <c r="C97" i="13"/>
  <c r="O96" i="17" s="1"/>
  <c r="C98" i="13"/>
  <c r="O97" i="17" s="1"/>
  <c r="C99" i="13"/>
  <c r="O98" i="17" s="1"/>
  <c r="C100" i="13"/>
  <c r="O99" i="17" s="1"/>
  <c r="C101" i="13"/>
  <c r="O100" i="17" s="1"/>
  <c r="C102" i="13"/>
  <c r="O101" i="17" s="1"/>
  <c r="C103" i="13"/>
  <c r="O102" i="17" s="1"/>
  <c r="C104" i="13"/>
  <c r="O103" i="17" s="1"/>
  <c r="C105" i="13"/>
  <c r="O104" i="17" s="1"/>
  <c r="C106" i="13"/>
  <c r="O105" i="17" s="1"/>
  <c r="C107" i="13"/>
  <c r="O106" i="17" s="1"/>
  <c r="C108" i="13"/>
  <c r="O107" i="17" s="1"/>
  <c r="C109" i="13"/>
  <c r="O108" i="17" s="1"/>
  <c r="C110" i="13"/>
  <c r="O109" i="17" s="1"/>
  <c r="C111" i="13"/>
  <c r="O110" i="17" s="1"/>
  <c r="C112" i="13"/>
  <c r="O111" i="17" s="1"/>
  <c r="C113" i="13"/>
  <c r="O112" i="17" s="1"/>
  <c r="C114" i="13"/>
  <c r="O113" i="17" s="1"/>
  <c r="C115" i="13"/>
  <c r="O114" i="17" s="1"/>
  <c r="C116" i="13"/>
  <c r="O115" i="17" s="1"/>
  <c r="C117" i="13"/>
  <c r="O116" i="17" s="1"/>
  <c r="C118" i="13"/>
  <c r="O117" i="17" s="1"/>
  <c r="C119" i="13"/>
  <c r="O118" i="17" s="1"/>
  <c r="C120" i="13"/>
  <c r="O119" i="17" s="1"/>
  <c r="C121" i="13"/>
  <c r="O120" i="17" s="1"/>
  <c r="C122" i="13"/>
  <c r="O121" i="17" s="1"/>
  <c r="C123" i="13"/>
  <c r="O122" i="17" s="1"/>
  <c r="C124" i="13"/>
  <c r="O123" i="17" s="1"/>
  <c r="C125" i="13"/>
  <c r="O124" i="17" s="1"/>
  <c r="C126" i="13"/>
  <c r="O125" i="17" s="1"/>
  <c r="C127" i="13"/>
  <c r="O126" i="17" s="1"/>
  <c r="C128" i="13"/>
  <c r="O127" i="17" s="1"/>
  <c r="C129" i="13"/>
  <c r="O128" i="17" s="1"/>
  <c r="C130" i="13"/>
  <c r="O129" i="17" s="1"/>
  <c r="C131" i="13"/>
  <c r="O130" i="17" s="1"/>
  <c r="C132" i="13"/>
  <c r="O131" i="17" s="1"/>
  <c r="C133" i="13"/>
  <c r="O132" i="17" s="1"/>
  <c r="C134" i="13"/>
  <c r="O133" i="17" s="1"/>
  <c r="C135" i="13"/>
  <c r="O134" i="17" s="1"/>
  <c r="C136" i="13"/>
  <c r="O135" i="17" s="1"/>
  <c r="C137" i="13"/>
  <c r="O136" i="17" s="1"/>
  <c r="C138" i="13"/>
  <c r="O137" i="17" s="1"/>
  <c r="C139" i="13"/>
  <c r="O138" i="17" s="1"/>
  <c r="C140" i="13"/>
  <c r="O139" i="17" s="1"/>
  <c r="C141" i="13"/>
  <c r="O140" i="17" s="1"/>
  <c r="C142" i="13"/>
  <c r="O141" i="17" s="1"/>
  <c r="C143" i="13"/>
  <c r="O142" i="17" s="1"/>
  <c r="C144" i="13"/>
  <c r="O143" i="17" s="1"/>
  <c r="C145" i="13"/>
  <c r="O144" i="17" s="1"/>
  <c r="C146" i="13"/>
  <c r="O145" i="17" s="1"/>
  <c r="C147" i="13"/>
  <c r="O146" i="17" s="1"/>
  <c r="C148" i="13"/>
  <c r="O147" i="17" s="1"/>
  <c r="C149" i="13"/>
  <c r="O148" i="17" s="1"/>
  <c r="C150" i="13"/>
  <c r="O149" i="17" s="1"/>
  <c r="C151" i="13"/>
  <c r="O150" i="17" s="1"/>
  <c r="C152" i="13"/>
  <c r="O151" i="17" s="1"/>
  <c r="C153" i="13"/>
  <c r="O152" i="17" s="1"/>
  <c r="C154" i="13"/>
  <c r="O153" i="17" s="1"/>
  <c r="C155" i="13"/>
  <c r="O154" i="17" s="1"/>
  <c r="C156" i="13"/>
  <c r="O155" i="17" s="1"/>
  <c r="C157" i="13"/>
  <c r="O156" i="17" s="1"/>
  <c r="C158" i="13"/>
  <c r="O157" i="17" s="1"/>
  <c r="C159" i="13"/>
  <c r="O158" i="17" s="1"/>
  <c r="C160" i="13"/>
  <c r="O159" i="17" s="1"/>
  <c r="C161" i="13"/>
  <c r="O160" i="17" s="1"/>
  <c r="C162" i="13"/>
  <c r="O161" i="17" s="1"/>
  <c r="C163" i="13"/>
  <c r="O162" i="17" s="1"/>
  <c r="C164" i="13"/>
  <c r="O163" i="17" s="1"/>
  <c r="C165" i="13"/>
  <c r="O164" i="17" s="1"/>
  <c r="C166" i="13"/>
  <c r="O165" i="17" s="1"/>
  <c r="C167" i="13"/>
  <c r="O166" i="17" s="1"/>
  <c r="C168" i="13"/>
  <c r="O167" i="17" s="1"/>
  <c r="C169" i="13"/>
  <c r="O168" i="17" s="1"/>
  <c r="C170" i="13"/>
  <c r="O169" i="17" s="1"/>
  <c r="C171" i="13"/>
  <c r="O170" i="17" s="1"/>
  <c r="C172" i="13"/>
  <c r="O171" i="17" s="1"/>
  <c r="C173" i="13"/>
  <c r="O172" i="17" s="1"/>
  <c r="C174" i="13"/>
  <c r="O173" i="17" s="1"/>
  <c r="C175" i="13"/>
  <c r="O174" i="17" s="1"/>
  <c r="C176" i="13"/>
  <c r="O175" i="17" s="1"/>
  <c r="C177" i="13"/>
  <c r="O176" i="17" s="1"/>
  <c r="C178" i="13"/>
  <c r="O177" i="17" s="1"/>
  <c r="C179" i="13"/>
  <c r="O178" i="17" s="1"/>
  <c r="C180" i="13"/>
  <c r="O179" i="17" s="1"/>
  <c r="C181" i="13"/>
  <c r="O180" i="17" s="1"/>
  <c r="C182" i="13"/>
  <c r="O181" i="17" s="1"/>
  <c r="C183" i="13"/>
  <c r="O182" i="17" s="1"/>
  <c r="C184" i="13"/>
  <c r="O183" i="17" s="1"/>
  <c r="C185" i="13"/>
  <c r="O184" i="17" s="1"/>
  <c r="C186" i="13"/>
  <c r="O185" i="17" s="1"/>
  <c r="C187" i="13"/>
  <c r="O186" i="17" s="1"/>
  <c r="C188" i="13"/>
  <c r="O187" i="17" s="1"/>
  <c r="C189" i="13"/>
  <c r="O188" i="17" s="1"/>
  <c r="C190" i="13"/>
  <c r="O189" i="17" s="1"/>
  <c r="C191" i="13"/>
  <c r="O190" i="17" s="1"/>
  <c r="C192" i="13"/>
  <c r="O191" i="17" s="1"/>
  <c r="C193" i="13"/>
  <c r="O192" i="17" s="1"/>
  <c r="C194" i="13"/>
  <c r="O193" i="17" s="1"/>
  <c r="C195" i="13"/>
  <c r="O194" i="17" s="1"/>
  <c r="C196" i="13"/>
  <c r="O195" i="17" s="1"/>
  <c r="C197" i="13"/>
  <c r="O196" i="17" s="1"/>
  <c r="C198" i="13"/>
  <c r="O197" i="17" s="1"/>
  <c r="C199" i="13"/>
  <c r="O198" i="17" s="1"/>
  <c r="C200" i="13"/>
  <c r="O199" i="17" s="1"/>
  <c r="C201" i="13"/>
  <c r="O200" i="17" s="1"/>
  <c r="C202" i="13"/>
  <c r="O201" i="17" s="1"/>
  <c r="C203" i="13"/>
  <c r="O202" i="17" s="1"/>
  <c r="C204" i="13"/>
  <c r="O203" i="17" s="1"/>
  <c r="C205" i="13"/>
  <c r="O204" i="17" s="1"/>
  <c r="C206" i="13"/>
  <c r="O205" i="17" s="1"/>
  <c r="C207" i="13"/>
  <c r="O206" i="17" s="1"/>
  <c r="C208" i="13"/>
  <c r="O207" i="17" s="1"/>
  <c r="C209" i="13"/>
  <c r="O208" i="17" s="1"/>
  <c r="C210" i="13"/>
  <c r="O209" i="17" s="1"/>
  <c r="C211" i="13"/>
  <c r="O210" i="17" s="1"/>
  <c r="C212" i="13"/>
  <c r="O211" i="17" s="1"/>
  <c r="C213" i="13"/>
  <c r="O212" i="17" s="1"/>
  <c r="C214" i="13"/>
  <c r="O213" i="17" s="1"/>
  <c r="C215" i="13"/>
  <c r="O214" i="17" s="1"/>
  <c r="C216" i="13"/>
  <c r="O215" i="17" s="1"/>
  <c r="C217" i="13"/>
  <c r="O216" i="17" s="1"/>
  <c r="C218" i="13"/>
  <c r="O217" i="17" s="1"/>
  <c r="C219" i="13"/>
  <c r="O218" i="17" s="1"/>
  <c r="C220" i="13"/>
  <c r="O219" i="17" s="1"/>
  <c r="C221" i="13"/>
  <c r="O220" i="17" s="1"/>
  <c r="C222" i="13"/>
  <c r="O221" i="17" s="1"/>
  <c r="C223" i="13"/>
  <c r="O222" i="17" s="1"/>
  <c r="C224" i="13"/>
  <c r="O223" i="17" s="1"/>
  <c r="C225" i="13"/>
  <c r="O224" i="17" s="1"/>
  <c r="C226" i="13"/>
  <c r="O225" i="17" s="1"/>
  <c r="C227" i="13"/>
  <c r="O226" i="17" s="1"/>
  <c r="C228" i="13"/>
  <c r="O227" i="17" s="1"/>
  <c r="C229" i="13"/>
  <c r="O228" i="17" s="1"/>
  <c r="C230" i="13"/>
  <c r="O229" i="17" s="1"/>
  <c r="C231" i="13"/>
  <c r="O230" i="17" s="1"/>
  <c r="C232" i="13"/>
  <c r="O231" i="17" s="1"/>
  <c r="C233" i="13"/>
  <c r="O232" i="17" s="1"/>
  <c r="C234" i="13"/>
  <c r="O233" i="17" s="1"/>
  <c r="C235" i="13"/>
  <c r="O234" i="17" s="1"/>
  <c r="F5" i="13"/>
  <c r="F8" i="13"/>
  <c r="J4" i="13" s="1"/>
  <c r="J3" i="13"/>
  <c r="J7" i="13"/>
  <c r="J10" i="13"/>
  <c r="J11" i="13"/>
  <c r="J15" i="13"/>
  <c r="J18" i="13"/>
  <c r="J19" i="13"/>
  <c r="J23" i="13"/>
  <c r="J26" i="13"/>
  <c r="J27" i="13"/>
  <c r="J31" i="13"/>
  <c r="J34" i="13"/>
  <c r="J35" i="13"/>
  <c r="J39" i="13"/>
  <c r="J42" i="13"/>
  <c r="F4" i="13"/>
  <c r="F10" i="13"/>
  <c r="P5" i="13" s="1"/>
  <c r="Q5" i="13" s="1"/>
  <c r="F9" i="13"/>
  <c r="F6" i="13"/>
  <c r="P6" i="13"/>
  <c r="Q6" i="13" s="1"/>
  <c r="F7" i="13"/>
  <c r="G7" i="13" s="1"/>
  <c r="B3" i="11"/>
  <c r="E2" i="17" s="1"/>
  <c r="C3" i="11"/>
  <c r="N2" i="17" s="1"/>
  <c r="B4" i="11"/>
  <c r="B5" i="11"/>
  <c r="E4" i="17" s="1"/>
  <c r="B6" i="11"/>
  <c r="E5" i="17" s="1"/>
  <c r="B7" i="11"/>
  <c r="E6" i="17" s="1"/>
  <c r="B8" i="11"/>
  <c r="E7" i="17" s="1"/>
  <c r="B9" i="11"/>
  <c r="E8" i="17" s="1"/>
  <c r="B10" i="11"/>
  <c r="E9" i="17" s="1"/>
  <c r="B11" i="11"/>
  <c r="E10" i="17" s="1"/>
  <c r="B12" i="11"/>
  <c r="E11" i="17" s="1"/>
  <c r="B13" i="11"/>
  <c r="E12" i="17" s="1"/>
  <c r="B14" i="11"/>
  <c r="E13" i="17" s="1"/>
  <c r="B15" i="11"/>
  <c r="E14" i="17" s="1"/>
  <c r="B16" i="11"/>
  <c r="E15" i="17" s="1"/>
  <c r="B17" i="11"/>
  <c r="E16" i="17" s="1"/>
  <c r="B18" i="11"/>
  <c r="E17" i="17" s="1"/>
  <c r="B19" i="11"/>
  <c r="E18" i="17" s="1"/>
  <c r="B20" i="11"/>
  <c r="E19" i="17" s="1"/>
  <c r="B21" i="11"/>
  <c r="E20" i="17" s="1"/>
  <c r="B22" i="11"/>
  <c r="E21" i="17" s="1"/>
  <c r="B23" i="11"/>
  <c r="E22" i="17" s="1"/>
  <c r="B24" i="11"/>
  <c r="E23" i="17" s="1"/>
  <c r="B25" i="11"/>
  <c r="E24" i="17" s="1"/>
  <c r="B26" i="11"/>
  <c r="E25" i="17" s="1"/>
  <c r="B27" i="11"/>
  <c r="E26" i="17" s="1"/>
  <c r="B28" i="11"/>
  <c r="E27" i="17" s="1"/>
  <c r="B29" i="11"/>
  <c r="E28" i="17" s="1"/>
  <c r="B30" i="11"/>
  <c r="E29" i="17" s="1"/>
  <c r="B31" i="11"/>
  <c r="E30" i="17" s="1"/>
  <c r="B32" i="11"/>
  <c r="E31" i="17" s="1"/>
  <c r="B33" i="11"/>
  <c r="E32" i="17" s="1"/>
  <c r="B34" i="11"/>
  <c r="E33" i="17" s="1"/>
  <c r="B35" i="11"/>
  <c r="E34" i="17" s="1"/>
  <c r="B36" i="11"/>
  <c r="E35" i="17" s="1"/>
  <c r="B37" i="11"/>
  <c r="E36" i="17" s="1"/>
  <c r="B38" i="11"/>
  <c r="E37" i="17" s="1"/>
  <c r="B39" i="11"/>
  <c r="E38" i="17" s="1"/>
  <c r="B40" i="11"/>
  <c r="E39" i="17" s="1"/>
  <c r="B41" i="11"/>
  <c r="E40" i="17" s="1"/>
  <c r="B42" i="11"/>
  <c r="E41" i="17" s="1"/>
  <c r="B43" i="11"/>
  <c r="E42" i="17" s="1"/>
  <c r="B44" i="11"/>
  <c r="E43" i="17" s="1"/>
  <c r="B45" i="11"/>
  <c r="E44" i="17" s="1"/>
  <c r="B46" i="11"/>
  <c r="E45" i="17" s="1"/>
  <c r="B47" i="11"/>
  <c r="E46" i="17" s="1"/>
  <c r="B48" i="11"/>
  <c r="E47" i="17" s="1"/>
  <c r="B49" i="11"/>
  <c r="E48" i="17" s="1"/>
  <c r="B50" i="11"/>
  <c r="E49" i="17" s="1"/>
  <c r="B51" i="11"/>
  <c r="E50" i="17" s="1"/>
  <c r="B52" i="11"/>
  <c r="E51" i="17" s="1"/>
  <c r="B53" i="11"/>
  <c r="E52" i="17" s="1"/>
  <c r="B54" i="11"/>
  <c r="E53" i="17" s="1"/>
  <c r="B55" i="11"/>
  <c r="E54" i="17" s="1"/>
  <c r="B56" i="11"/>
  <c r="E55" i="17" s="1"/>
  <c r="B57" i="11"/>
  <c r="E56" i="17" s="1"/>
  <c r="B58" i="11"/>
  <c r="E57" i="17" s="1"/>
  <c r="B59" i="11"/>
  <c r="E58" i="17" s="1"/>
  <c r="B60" i="11"/>
  <c r="E59" i="17" s="1"/>
  <c r="B61" i="11"/>
  <c r="E60" i="17" s="1"/>
  <c r="B62" i="11"/>
  <c r="E61" i="17" s="1"/>
  <c r="B63" i="11"/>
  <c r="E62" i="17" s="1"/>
  <c r="B64" i="11"/>
  <c r="E63" i="17" s="1"/>
  <c r="B65" i="11"/>
  <c r="E64" i="17" s="1"/>
  <c r="B66" i="11"/>
  <c r="E65" i="17" s="1"/>
  <c r="B67" i="11"/>
  <c r="E66" i="17" s="1"/>
  <c r="B68" i="11"/>
  <c r="E67" i="17" s="1"/>
  <c r="B69" i="11"/>
  <c r="E68" i="17" s="1"/>
  <c r="B70" i="11"/>
  <c r="E69" i="17" s="1"/>
  <c r="B71" i="11"/>
  <c r="E70" i="17" s="1"/>
  <c r="B72" i="11"/>
  <c r="E71" i="17" s="1"/>
  <c r="B73" i="11"/>
  <c r="E72" i="17" s="1"/>
  <c r="B74" i="11"/>
  <c r="E73" i="17" s="1"/>
  <c r="B75" i="11"/>
  <c r="E74" i="17" s="1"/>
  <c r="B76" i="11"/>
  <c r="E75" i="17" s="1"/>
  <c r="B77" i="11"/>
  <c r="E76" i="17" s="1"/>
  <c r="B78" i="11"/>
  <c r="E77" i="17" s="1"/>
  <c r="B79" i="11"/>
  <c r="E78" i="17" s="1"/>
  <c r="B80" i="11"/>
  <c r="E79" i="17" s="1"/>
  <c r="B81" i="11"/>
  <c r="E80" i="17" s="1"/>
  <c r="B82" i="11"/>
  <c r="E81" i="17" s="1"/>
  <c r="B83" i="11"/>
  <c r="E82" i="17" s="1"/>
  <c r="B84" i="11"/>
  <c r="E83" i="17" s="1"/>
  <c r="B85" i="11"/>
  <c r="E84" i="17" s="1"/>
  <c r="B86" i="11"/>
  <c r="E85" i="17" s="1"/>
  <c r="B87" i="11"/>
  <c r="E86" i="17" s="1"/>
  <c r="B88" i="11"/>
  <c r="E87" i="17" s="1"/>
  <c r="B89" i="11"/>
  <c r="E88" i="17" s="1"/>
  <c r="B90" i="11"/>
  <c r="E89" i="17" s="1"/>
  <c r="B91" i="11"/>
  <c r="E90" i="17" s="1"/>
  <c r="B92" i="11"/>
  <c r="E91" i="17" s="1"/>
  <c r="B93" i="11"/>
  <c r="E92" i="17" s="1"/>
  <c r="B94" i="11"/>
  <c r="E93" i="17" s="1"/>
  <c r="B95" i="11"/>
  <c r="E94" i="17" s="1"/>
  <c r="B96" i="11"/>
  <c r="E95" i="17" s="1"/>
  <c r="B97" i="11"/>
  <c r="E96" i="17" s="1"/>
  <c r="B98" i="11"/>
  <c r="E97" i="17" s="1"/>
  <c r="B99" i="11"/>
  <c r="E98" i="17" s="1"/>
  <c r="B100" i="11"/>
  <c r="E99" i="17" s="1"/>
  <c r="B101" i="11"/>
  <c r="E100" i="17" s="1"/>
  <c r="B102" i="11"/>
  <c r="E101" i="17" s="1"/>
  <c r="B103" i="11"/>
  <c r="E102" i="17" s="1"/>
  <c r="B104" i="11"/>
  <c r="E103" i="17" s="1"/>
  <c r="B105" i="11"/>
  <c r="E104" i="17" s="1"/>
  <c r="B106" i="11"/>
  <c r="E105" i="17" s="1"/>
  <c r="B107" i="11"/>
  <c r="E106" i="17" s="1"/>
  <c r="B108" i="11"/>
  <c r="E107" i="17" s="1"/>
  <c r="B109" i="11"/>
  <c r="E108" i="17" s="1"/>
  <c r="B110" i="11"/>
  <c r="E109" i="17" s="1"/>
  <c r="B111" i="11"/>
  <c r="E110" i="17" s="1"/>
  <c r="B112" i="11"/>
  <c r="E111" i="17" s="1"/>
  <c r="B113" i="11"/>
  <c r="E112" i="17" s="1"/>
  <c r="B114" i="11"/>
  <c r="E113" i="17" s="1"/>
  <c r="B115" i="11"/>
  <c r="E114" i="17" s="1"/>
  <c r="B116" i="11"/>
  <c r="E115" i="17" s="1"/>
  <c r="B117" i="11"/>
  <c r="E116" i="17" s="1"/>
  <c r="B118" i="11"/>
  <c r="E117" i="17" s="1"/>
  <c r="B119" i="11"/>
  <c r="E118" i="17" s="1"/>
  <c r="B120" i="11"/>
  <c r="E119" i="17" s="1"/>
  <c r="B121" i="11"/>
  <c r="E120" i="17" s="1"/>
  <c r="B122" i="11"/>
  <c r="E121" i="17" s="1"/>
  <c r="B123" i="11"/>
  <c r="E122" i="17" s="1"/>
  <c r="B124" i="11"/>
  <c r="E123" i="17" s="1"/>
  <c r="B125" i="11"/>
  <c r="E124" i="17" s="1"/>
  <c r="B126" i="11"/>
  <c r="E125" i="17" s="1"/>
  <c r="B127" i="11"/>
  <c r="E126" i="17" s="1"/>
  <c r="B128" i="11"/>
  <c r="E127" i="17" s="1"/>
  <c r="B129" i="11"/>
  <c r="E128" i="17" s="1"/>
  <c r="B130" i="11"/>
  <c r="E129" i="17" s="1"/>
  <c r="B131" i="11"/>
  <c r="E130" i="17" s="1"/>
  <c r="B132" i="11"/>
  <c r="E131" i="17" s="1"/>
  <c r="B133" i="11"/>
  <c r="E132" i="17" s="1"/>
  <c r="B134" i="11"/>
  <c r="E133" i="17" s="1"/>
  <c r="B135" i="11"/>
  <c r="E134" i="17" s="1"/>
  <c r="B136" i="11"/>
  <c r="E135" i="17" s="1"/>
  <c r="B137" i="11"/>
  <c r="E136" i="17" s="1"/>
  <c r="B138" i="11"/>
  <c r="E137" i="17" s="1"/>
  <c r="B139" i="11"/>
  <c r="E138" i="17" s="1"/>
  <c r="B140" i="11"/>
  <c r="E139" i="17" s="1"/>
  <c r="B141" i="11"/>
  <c r="E140" i="17" s="1"/>
  <c r="B142" i="11"/>
  <c r="E141" i="17" s="1"/>
  <c r="B143" i="11"/>
  <c r="E142" i="17" s="1"/>
  <c r="B144" i="11"/>
  <c r="E143" i="17" s="1"/>
  <c r="B145" i="11"/>
  <c r="E144" i="17" s="1"/>
  <c r="B146" i="11"/>
  <c r="E145" i="17" s="1"/>
  <c r="B147" i="11"/>
  <c r="E146" i="17" s="1"/>
  <c r="B148" i="11"/>
  <c r="E147" i="17" s="1"/>
  <c r="B149" i="11"/>
  <c r="E148" i="17" s="1"/>
  <c r="B150" i="11"/>
  <c r="E149" i="17" s="1"/>
  <c r="B151" i="11"/>
  <c r="E150" i="17" s="1"/>
  <c r="B152" i="11"/>
  <c r="E151" i="17" s="1"/>
  <c r="B153" i="11"/>
  <c r="E152" i="17" s="1"/>
  <c r="B154" i="11"/>
  <c r="E153" i="17" s="1"/>
  <c r="B155" i="11"/>
  <c r="E154" i="17" s="1"/>
  <c r="B156" i="11"/>
  <c r="E155" i="17" s="1"/>
  <c r="B157" i="11"/>
  <c r="E156" i="17" s="1"/>
  <c r="B158" i="11"/>
  <c r="E157" i="17" s="1"/>
  <c r="B159" i="11"/>
  <c r="E158" i="17" s="1"/>
  <c r="B160" i="11"/>
  <c r="E159" i="17" s="1"/>
  <c r="B161" i="11"/>
  <c r="E160" i="17" s="1"/>
  <c r="B162" i="11"/>
  <c r="E161" i="17" s="1"/>
  <c r="B163" i="11"/>
  <c r="E162" i="17" s="1"/>
  <c r="B164" i="11"/>
  <c r="E163" i="17" s="1"/>
  <c r="B165" i="11"/>
  <c r="E164" i="17" s="1"/>
  <c r="B166" i="11"/>
  <c r="E165" i="17" s="1"/>
  <c r="B167" i="11"/>
  <c r="E166" i="17" s="1"/>
  <c r="B168" i="11"/>
  <c r="E167" i="17" s="1"/>
  <c r="B169" i="11"/>
  <c r="E168" i="17" s="1"/>
  <c r="B170" i="11"/>
  <c r="E169" i="17" s="1"/>
  <c r="B171" i="11"/>
  <c r="E170" i="17" s="1"/>
  <c r="B172" i="11"/>
  <c r="E171" i="17" s="1"/>
  <c r="B173" i="11"/>
  <c r="E172" i="17" s="1"/>
  <c r="B174" i="11"/>
  <c r="E173" i="17" s="1"/>
  <c r="B175" i="11"/>
  <c r="E174" i="17" s="1"/>
  <c r="B176" i="11"/>
  <c r="E175" i="17" s="1"/>
  <c r="B177" i="11"/>
  <c r="E176" i="17" s="1"/>
  <c r="B178" i="11"/>
  <c r="E177" i="17" s="1"/>
  <c r="B179" i="11"/>
  <c r="E178" i="17" s="1"/>
  <c r="B180" i="11"/>
  <c r="E179" i="17" s="1"/>
  <c r="B181" i="11"/>
  <c r="E180" i="17" s="1"/>
  <c r="B182" i="11"/>
  <c r="E181" i="17" s="1"/>
  <c r="B183" i="11"/>
  <c r="E182" i="17" s="1"/>
  <c r="B184" i="11"/>
  <c r="E183" i="17" s="1"/>
  <c r="B185" i="11"/>
  <c r="E184" i="17" s="1"/>
  <c r="B186" i="11"/>
  <c r="E185" i="17" s="1"/>
  <c r="B187" i="11"/>
  <c r="E186" i="17" s="1"/>
  <c r="B188" i="11"/>
  <c r="E187" i="17" s="1"/>
  <c r="B189" i="11"/>
  <c r="E188" i="17" s="1"/>
  <c r="B190" i="11"/>
  <c r="E189" i="17" s="1"/>
  <c r="B191" i="11"/>
  <c r="E190" i="17" s="1"/>
  <c r="B192" i="11"/>
  <c r="E191" i="17" s="1"/>
  <c r="B193" i="11"/>
  <c r="E192" i="17" s="1"/>
  <c r="B194" i="11"/>
  <c r="E193" i="17" s="1"/>
  <c r="B195" i="11"/>
  <c r="E194" i="17" s="1"/>
  <c r="B196" i="11"/>
  <c r="E195" i="17" s="1"/>
  <c r="B197" i="11"/>
  <c r="E196" i="17" s="1"/>
  <c r="B198" i="11"/>
  <c r="E197" i="17" s="1"/>
  <c r="B199" i="11"/>
  <c r="E198" i="17" s="1"/>
  <c r="B200" i="11"/>
  <c r="E199" i="17" s="1"/>
  <c r="B201" i="11"/>
  <c r="E200" i="17" s="1"/>
  <c r="B202" i="11"/>
  <c r="E201" i="17" s="1"/>
  <c r="B203" i="11"/>
  <c r="E202" i="17" s="1"/>
  <c r="B204" i="11"/>
  <c r="E203" i="17" s="1"/>
  <c r="B205" i="11"/>
  <c r="E204" i="17" s="1"/>
  <c r="B206" i="11"/>
  <c r="E205" i="17" s="1"/>
  <c r="B207" i="11"/>
  <c r="E206" i="17" s="1"/>
  <c r="B208" i="11"/>
  <c r="E207" i="17" s="1"/>
  <c r="B209" i="11"/>
  <c r="E208" i="17" s="1"/>
  <c r="B210" i="11"/>
  <c r="E209" i="17" s="1"/>
  <c r="B211" i="11"/>
  <c r="E210" i="17" s="1"/>
  <c r="B212" i="11"/>
  <c r="E211" i="17" s="1"/>
  <c r="B213" i="11"/>
  <c r="E212" i="17" s="1"/>
  <c r="B214" i="11"/>
  <c r="E213" i="17" s="1"/>
  <c r="B215" i="11"/>
  <c r="E214" i="17" s="1"/>
  <c r="B216" i="11"/>
  <c r="E215" i="17" s="1"/>
  <c r="B217" i="11"/>
  <c r="E216" i="17" s="1"/>
  <c r="B218" i="11"/>
  <c r="E217" i="17" s="1"/>
  <c r="B219" i="11"/>
  <c r="E218" i="17" s="1"/>
  <c r="B220" i="11"/>
  <c r="E219" i="17" s="1"/>
  <c r="B221" i="11"/>
  <c r="E220" i="17" s="1"/>
  <c r="B222" i="11"/>
  <c r="E221" i="17" s="1"/>
  <c r="B223" i="11"/>
  <c r="E222" i="17" s="1"/>
  <c r="B224" i="11"/>
  <c r="E223" i="17" s="1"/>
  <c r="B225" i="11"/>
  <c r="E224" i="17" s="1"/>
  <c r="B226" i="11"/>
  <c r="E225" i="17" s="1"/>
  <c r="B227" i="11"/>
  <c r="E226" i="17" s="1"/>
  <c r="B228" i="11"/>
  <c r="E227" i="17" s="1"/>
  <c r="B229" i="11"/>
  <c r="E228" i="17" s="1"/>
  <c r="B230" i="11"/>
  <c r="E229" i="17" s="1"/>
  <c r="B231" i="11"/>
  <c r="E230" i="17" s="1"/>
  <c r="B232" i="11"/>
  <c r="E231" i="17" s="1"/>
  <c r="B233" i="11"/>
  <c r="E232" i="17" s="1"/>
  <c r="B234" i="11"/>
  <c r="E233" i="17" s="1"/>
  <c r="B235" i="11"/>
  <c r="E234" i="17" s="1"/>
  <c r="B236" i="11"/>
  <c r="E235" i="17" s="1"/>
  <c r="B237" i="11"/>
  <c r="E236" i="17" s="1"/>
  <c r="B238" i="11"/>
  <c r="E237" i="17" s="1"/>
  <c r="B239" i="11"/>
  <c r="E238" i="17" s="1"/>
  <c r="B240" i="11"/>
  <c r="E239" i="17" s="1"/>
  <c r="B241" i="11"/>
  <c r="E240" i="17" s="1"/>
  <c r="B242" i="11"/>
  <c r="E241" i="17" s="1"/>
  <c r="B243" i="11"/>
  <c r="E242" i="17" s="1"/>
  <c r="B244" i="11"/>
  <c r="E243" i="17" s="1"/>
  <c r="B245" i="11"/>
  <c r="E244" i="17" s="1"/>
  <c r="B246" i="11"/>
  <c r="E245" i="17" s="1"/>
  <c r="B247" i="11"/>
  <c r="E246" i="17" s="1"/>
  <c r="B248" i="11"/>
  <c r="E247" i="17" s="1"/>
  <c r="B249" i="11"/>
  <c r="E248" i="17" s="1"/>
  <c r="B250" i="11"/>
  <c r="E249" i="17" s="1"/>
  <c r="B251" i="11"/>
  <c r="E250" i="17" s="1"/>
  <c r="B252" i="11"/>
  <c r="E251" i="17" s="1"/>
  <c r="B253" i="11"/>
  <c r="E252" i="17" s="1"/>
  <c r="B254" i="11"/>
  <c r="E253" i="17" s="1"/>
  <c r="B255" i="11"/>
  <c r="E254" i="17" s="1"/>
  <c r="B256" i="11"/>
  <c r="E255" i="17" s="1"/>
  <c r="B257" i="11"/>
  <c r="E256" i="17" s="1"/>
  <c r="B258" i="11"/>
  <c r="E257" i="17" s="1"/>
  <c r="B259" i="11"/>
  <c r="E258" i="17" s="1"/>
  <c r="B260" i="11"/>
  <c r="E259" i="17" s="1"/>
  <c r="B261" i="11"/>
  <c r="E260" i="17" s="1"/>
  <c r="B262" i="11"/>
  <c r="E261" i="17" s="1"/>
  <c r="B263" i="11"/>
  <c r="E262" i="17" s="1"/>
  <c r="B264" i="11"/>
  <c r="E263" i="17" s="1"/>
  <c r="B265" i="11"/>
  <c r="E264" i="17" s="1"/>
  <c r="B266" i="11"/>
  <c r="E265" i="17" s="1"/>
  <c r="B267" i="11"/>
  <c r="E266" i="17" s="1"/>
  <c r="B268" i="11"/>
  <c r="E267" i="17" s="1"/>
  <c r="B269" i="11"/>
  <c r="E268" i="17" s="1"/>
  <c r="B270" i="11"/>
  <c r="E269" i="17" s="1"/>
  <c r="B271" i="11"/>
  <c r="E270" i="17" s="1"/>
  <c r="B272" i="11"/>
  <c r="E271" i="17" s="1"/>
  <c r="B273" i="11"/>
  <c r="E272" i="17" s="1"/>
  <c r="B274" i="11"/>
  <c r="E273" i="17" s="1"/>
  <c r="B275" i="11"/>
  <c r="E274" i="17" s="1"/>
  <c r="B276" i="11"/>
  <c r="E275" i="17" s="1"/>
  <c r="B277" i="11"/>
  <c r="E276" i="17" s="1"/>
  <c r="B278" i="11"/>
  <c r="E277" i="17" s="1"/>
  <c r="B279" i="11"/>
  <c r="E278" i="17" s="1"/>
  <c r="B280" i="11"/>
  <c r="E279" i="17" s="1"/>
  <c r="B281" i="11"/>
  <c r="E280" i="17" s="1"/>
  <c r="B282" i="11"/>
  <c r="E281" i="17" s="1"/>
  <c r="B283" i="11"/>
  <c r="E282" i="17" s="1"/>
  <c r="B284" i="11"/>
  <c r="E283" i="17" s="1"/>
  <c r="B285" i="11"/>
  <c r="E284" i="17" s="1"/>
  <c r="B286" i="11"/>
  <c r="E285" i="17" s="1"/>
  <c r="B287" i="11"/>
  <c r="E286" i="17" s="1"/>
  <c r="B288" i="11"/>
  <c r="E287" i="17" s="1"/>
  <c r="B289" i="11"/>
  <c r="E288" i="17" s="1"/>
  <c r="B290" i="11"/>
  <c r="E289" i="17" s="1"/>
  <c r="B291" i="11"/>
  <c r="E290" i="17" s="1"/>
  <c r="B292" i="11"/>
  <c r="E291" i="17" s="1"/>
  <c r="B293" i="11"/>
  <c r="E292" i="17" s="1"/>
  <c r="B294" i="11"/>
  <c r="E293" i="17" s="1"/>
  <c r="B295" i="11"/>
  <c r="E294" i="17" s="1"/>
  <c r="B296" i="11"/>
  <c r="E295" i="17" s="1"/>
  <c r="B297" i="11"/>
  <c r="E296" i="17" s="1"/>
  <c r="B298" i="11"/>
  <c r="E297" i="17" s="1"/>
  <c r="B299" i="11"/>
  <c r="E298" i="17" s="1"/>
  <c r="B300" i="11"/>
  <c r="E299" i="17" s="1"/>
  <c r="B301" i="11"/>
  <c r="E300" i="17" s="1"/>
  <c r="B302" i="11"/>
  <c r="E301" i="17" s="1"/>
  <c r="B303" i="11"/>
  <c r="E302" i="17" s="1"/>
  <c r="B304" i="11"/>
  <c r="E303" i="17" s="1"/>
  <c r="B305" i="11"/>
  <c r="E304" i="17" s="1"/>
  <c r="B306" i="11"/>
  <c r="E305" i="17" s="1"/>
  <c r="B307" i="11"/>
  <c r="E306" i="17" s="1"/>
  <c r="B308" i="11"/>
  <c r="E307" i="17" s="1"/>
  <c r="B309" i="11"/>
  <c r="E308" i="17" s="1"/>
  <c r="B310" i="11"/>
  <c r="E309" i="17" s="1"/>
  <c r="B311" i="11"/>
  <c r="E310" i="17" s="1"/>
  <c r="B312" i="11"/>
  <c r="E311" i="17" s="1"/>
  <c r="B313" i="11"/>
  <c r="E312" i="17" s="1"/>
  <c r="B314" i="11"/>
  <c r="E313" i="17" s="1"/>
  <c r="B315" i="11"/>
  <c r="E314" i="17" s="1"/>
  <c r="B316" i="11"/>
  <c r="E315" i="17" s="1"/>
  <c r="B317" i="11"/>
  <c r="E316" i="17" s="1"/>
  <c r="B318" i="11"/>
  <c r="E317" i="17" s="1"/>
  <c r="B319" i="11"/>
  <c r="E318" i="17" s="1"/>
  <c r="B320" i="11"/>
  <c r="E319" i="17" s="1"/>
  <c r="B321" i="11"/>
  <c r="E320" i="17" s="1"/>
  <c r="B322" i="11"/>
  <c r="E321" i="17" s="1"/>
  <c r="B323" i="11"/>
  <c r="E322" i="17" s="1"/>
  <c r="B324" i="11"/>
  <c r="E323" i="17" s="1"/>
  <c r="B325" i="11"/>
  <c r="E324" i="17" s="1"/>
  <c r="B326" i="11"/>
  <c r="E325" i="17" s="1"/>
  <c r="B327" i="11"/>
  <c r="E326" i="17" s="1"/>
  <c r="B328" i="11"/>
  <c r="E327" i="17" s="1"/>
  <c r="B329" i="11"/>
  <c r="E328" i="17" s="1"/>
  <c r="B330" i="11"/>
  <c r="E329" i="17" s="1"/>
  <c r="B331" i="11"/>
  <c r="E330" i="17" s="1"/>
  <c r="B332" i="11"/>
  <c r="E331" i="17" s="1"/>
  <c r="B333" i="11"/>
  <c r="E332" i="17" s="1"/>
  <c r="B334" i="11"/>
  <c r="E333" i="17" s="1"/>
  <c r="B335" i="11"/>
  <c r="E334" i="17" s="1"/>
  <c r="B336" i="11"/>
  <c r="E335" i="17" s="1"/>
  <c r="B337" i="11"/>
  <c r="E336" i="17" s="1"/>
  <c r="B338" i="11"/>
  <c r="E337" i="17" s="1"/>
  <c r="B339" i="11"/>
  <c r="E338" i="17" s="1"/>
  <c r="B340" i="11"/>
  <c r="E339" i="17" s="1"/>
  <c r="B341" i="11"/>
  <c r="E340" i="17" s="1"/>
  <c r="B342" i="11"/>
  <c r="E341" i="17" s="1"/>
  <c r="B343" i="11"/>
  <c r="E342" i="17" s="1"/>
  <c r="B344" i="11"/>
  <c r="E343" i="17" s="1"/>
  <c r="B345" i="11"/>
  <c r="E344" i="17" s="1"/>
  <c r="B346" i="11"/>
  <c r="E345" i="17" s="1"/>
  <c r="B347" i="11"/>
  <c r="E346" i="17" s="1"/>
  <c r="B348" i="11"/>
  <c r="E347" i="17" s="1"/>
  <c r="B349" i="11"/>
  <c r="E348" i="17" s="1"/>
  <c r="B350" i="11"/>
  <c r="E349" i="17" s="1"/>
  <c r="B351" i="11"/>
  <c r="E350" i="17" s="1"/>
  <c r="B352" i="11"/>
  <c r="E351" i="17" s="1"/>
  <c r="B353" i="11"/>
  <c r="E352" i="17" s="1"/>
  <c r="B354" i="11"/>
  <c r="E353" i="17" s="1"/>
  <c r="B355" i="11"/>
  <c r="E354" i="17" s="1"/>
  <c r="B356" i="11"/>
  <c r="E355" i="17" s="1"/>
  <c r="B357" i="11"/>
  <c r="E356" i="17" s="1"/>
  <c r="B358" i="11"/>
  <c r="E357" i="17" s="1"/>
  <c r="B359" i="11"/>
  <c r="E358" i="17" s="1"/>
  <c r="B360" i="11"/>
  <c r="E359" i="17" s="1"/>
  <c r="B361" i="11"/>
  <c r="E360" i="17" s="1"/>
  <c r="B362" i="11"/>
  <c r="E361" i="17" s="1"/>
  <c r="B363" i="11"/>
  <c r="E362" i="17" s="1"/>
  <c r="B364" i="11"/>
  <c r="E363" i="17" s="1"/>
  <c r="B365" i="11"/>
  <c r="E364" i="17" s="1"/>
  <c r="B366" i="11"/>
  <c r="E365" i="17" s="1"/>
  <c r="B367" i="11"/>
  <c r="E366" i="17" s="1"/>
  <c r="B368" i="11"/>
  <c r="E367" i="17" s="1"/>
  <c r="B369" i="11"/>
  <c r="E368" i="17" s="1"/>
  <c r="B370" i="11"/>
  <c r="E369" i="17" s="1"/>
  <c r="B371" i="11"/>
  <c r="E370" i="17" s="1"/>
  <c r="B372" i="11"/>
  <c r="E371" i="17" s="1"/>
  <c r="B373" i="11"/>
  <c r="E372" i="17" s="1"/>
  <c r="B374" i="11"/>
  <c r="E373" i="17" s="1"/>
  <c r="B375" i="11"/>
  <c r="E374" i="17" s="1"/>
  <c r="B376" i="11"/>
  <c r="E375" i="17" s="1"/>
  <c r="B377" i="11"/>
  <c r="E376" i="17" s="1"/>
  <c r="B378" i="11"/>
  <c r="E377" i="17" s="1"/>
  <c r="B379" i="11"/>
  <c r="E378" i="17" s="1"/>
  <c r="B380" i="11"/>
  <c r="E379" i="17" s="1"/>
  <c r="B381" i="11"/>
  <c r="E380" i="17" s="1"/>
  <c r="B382" i="11"/>
  <c r="E381" i="17" s="1"/>
  <c r="B383" i="11"/>
  <c r="E382" i="17" s="1"/>
  <c r="B384" i="11"/>
  <c r="E383" i="17" s="1"/>
  <c r="B385" i="11"/>
  <c r="E384" i="17" s="1"/>
  <c r="B386" i="11"/>
  <c r="E385" i="17" s="1"/>
  <c r="B387" i="11"/>
  <c r="E386" i="17" s="1"/>
  <c r="B388" i="11"/>
  <c r="E387" i="17" s="1"/>
  <c r="B389" i="11"/>
  <c r="E388" i="17" s="1"/>
  <c r="B390" i="11"/>
  <c r="E389" i="17" s="1"/>
  <c r="B391" i="11"/>
  <c r="E390" i="17" s="1"/>
  <c r="B392" i="11"/>
  <c r="E391" i="17" s="1"/>
  <c r="B393" i="11"/>
  <c r="E392" i="17" s="1"/>
  <c r="B394" i="11"/>
  <c r="E393" i="17" s="1"/>
  <c r="B395" i="11"/>
  <c r="E394" i="17" s="1"/>
  <c r="B396" i="11"/>
  <c r="E395" i="17" s="1"/>
  <c r="B397" i="11"/>
  <c r="E396" i="17" s="1"/>
  <c r="B398" i="11"/>
  <c r="E397" i="17" s="1"/>
  <c r="B399" i="11"/>
  <c r="E398" i="17" s="1"/>
  <c r="B400" i="11"/>
  <c r="E399" i="17" s="1"/>
  <c r="B401" i="11"/>
  <c r="E400" i="17" s="1"/>
  <c r="B402" i="11"/>
  <c r="E401" i="17" s="1"/>
  <c r="B403" i="11"/>
  <c r="E402" i="17" s="1"/>
  <c r="B404" i="11"/>
  <c r="E403" i="17" s="1"/>
  <c r="B405" i="11"/>
  <c r="E404" i="17" s="1"/>
  <c r="B406" i="11"/>
  <c r="E405" i="17" s="1"/>
  <c r="B407" i="11"/>
  <c r="E406" i="17" s="1"/>
  <c r="B408" i="11"/>
  <c r="E407" i="17" s="1"/>
  <c r="B409" i="11"/>
  <c r="E408" i="17" s="1"/>
  <c r="B410" i="11"/>
  <c r="E409" i="17" s="1"/>
  <c r="B411" i="11"/>
  <c r="E410" i="17" s="1"/>
  <c r="B412" i="11"/>
  <c r="E411" i="17" s="1"/>
  <c r="B413" i="11"/>
  <c r="E412" i="17" s="1"/>
  <c r="B414" i="11"/>
  <c r="E413" i="17" s="1"/>
  <c r="B415" i="11"/>
  <c r="E414" i="17" s="1"/>
  <c r="B416" i="11"/>
  <c r="E415" i="17" s="1"/>
  <c r="B417" i="11"/>
  <c r="E416" i="17" s="1"/>
  <c r="B418" i="11"/>
  <c r="E417" i="17" s="1"/>
  <c r="B419" i="11"/>
  <c r="E418" i="17" s="1"/>
  <c r="B420" i="11"/>
  <c r="E419" i="17" s="1"/>
  <c r="B421" i="11"/>
  <c r="E420" i="17" s="1"/>
  <c r="B422" i="11"/>
  <c r="E421" i="17" s="1"/>
  <c r="B423" i="11"/>
  <c r="E422" i="17" s="1"/>
  <c r="B424" i="11"/>
  <c r="E423" i="17" s="1"/>
  <c r="B425" i="11"/>
  <c r="E424" i="17" s="1"/>
  <c r="B426" i="11"/>
  <c r="E425" i="17" s="1"/>
  <c r="B427" i="11"/>
  <c r="E426" i="17" s="1"/>
  <c r="B428" i="11"/>
  <c r="E427" i="17" s="1"/>
  <c r="B429" i="11"/>
  <c r="E428" i="17" s="1"/>
  <c r="B430" i="11"/>
  <c r="E429" i="17" s="1"/>
  <c r="B431" i="11"/>
  <c r="E430" i="17" s="1"/>
  <c r="B432" i="11"/>
  <c r="E431" i="17" s="1"/>
  <c r="B433" i="11"/>
  <c r="E432" i="17" s="1"/>
  <c r="B434" i="11"/>
  <c r="E433" i="17" s="1"/>
  <c r="B435" i="11"/>
  <c r="E434" i="17" s="1"/>
  <c r="B436" i="11"/>
  <c r="E435" i="17" s="1"/>
  <c r="B437" i="11"/>
  <c r="E436" i="17" s="1"/>
  <c r="B438" i="11"/>
  <c r="E437" i="17" s="1"/>
  <c r="B439" i="11"/>
  <c r="E438" i="17" s="1"/>
  <c r="B440" i="11"/>
  <c r="E439" i="17" s="1"/>
  <c r="B441" i="11"/>
  <c r="E440" i="17" s="1"/>
  <c r="B442" i="11"/>
  <c r="E441" i="17" s="1"/>
  <c r="B443" i="11"/>
  <c r="E442" i="17" s="1"/>
  <c r="B444" i="11"/>
  <c r="E443" i="17" s="1"/>
  <c r="B445" i="11"/>
  <c r="E444" i="17" s="1"/>
  <c r="B446" i="11"/>
  <c r="E445" i="17" s="1"/>
  <c r="B447" i="11"/>
  <c r="E446" i="17" s="1"/>
  <c r="B448" i="11"/>
  <c r="E447" i="17" s="1"/>
  <c r="B449" i="11"/>
  <c r="E448" i="17" s="1"/>
  <c r="B450" i="11"/>
  <c r="E449" i="17" s="1"/>
  <c r="B451" i="11"/>
  <c r="E450" i="17" s="1"/>
  <c r="B452" i="11"/>
  <c r="E451" i="17" s="1"/>
  <c r="B453" i="11"/>
  <c r="E452" i="17" s="1"/>
  <c r="B454" i="11"/>
  <c r="E453" i="17" s="1"/>
  <c r="B455" i="11"/>
  <c r="E454" i="17" s="1"/>
  <c r="B456" i="11"/>
  <c r="E455" i="17" s="1"/>
  <c r="B457" i="11"/>
  <c r="E456" i="17" s="1"/>
  <c r="B458" i="11"/>
  <c r="E457" i="17" s="1"/>
  <c r="B459" i="11"/>
  <c r="E458" i="17" s="1"/>
  <c r="B460" i="11"/>
  <c r="E459" i="17" s="1"/>
  <c r="B461" i="11"/>
  <c r="E460" i="17" s="1"/>
  <c r="B462" i="11"/>
  <c r="E461" i="17" s="1"/>
  <c r="B463" i="11"/>
  <c r="E462" i="17" s="1"/>
  <c r="B464" i="11"/>
  <c r="E463" i="17" s="1"/>
  <c r="B465" i="11"/>
  <c r="E464" i="17" s="1"/>
  <c r="B466" i="11"/>
  <c r="E465" i="17" s="1"/>
  <c r="B467" i="11"/>
  <c r="E466" i="17" s="1"/>
  <c r="B468" i="11"/>
  <c r="E467" i="17" s="1"/>
  <c r="B469" i="11"/>
  <c r="E468" i="17" s="1"/>
  <c r="B470" i="11"/>
  <c r="E469" i="17" s="1"/>
  <c r="B471" i="11"/>
  <c r="E470" i="17" s="1"/>
  <c r="B472" i="11"/>
  <c r="E471" i="17" s="1"/>
  <c r="B473" i="11"/>
  <c r="E472" i="17" s="1"/>
  <c r="B474" i="11"/>
  <c r="E473" i="17" s="1"/>
  <c r="B475" i="11"/>
  <c r="E474" i="17" s="1"/>
  <c r="B476" i="11"/>
  <c r="E475" i="17" s="1"/>
  <c r="B477" i="11"/>
  <c r="E476" i="17" s="1"/>
  <c r="B478" i="11"/>
  <c r="E477" i="17" s="1"/>
  <c r="B479" i="11"/>
  <c r="E478" i="17" s="1"/>
  <c r="B480" i="11"/>
  <c r="E479" i="17" s="1"/>
  <c r="B481" i="11"/>
  <c r="E480" i="17" s="1"/>
  <c r="B482" i="11"/>
  <c r="E481" i="17" s="1"/>
  <c r="B483" i="11"/>
  <c r="E482" i="17" s="1"/>
  <c r="B484" i="11"/>
  <c r="E483" i="17" s="1"/>
  <c r="B485" i="11"/>
  <c r="E484" i="17" s="1"/>
  <c r="B486" i="11"/>
  <c r="E485" i="17" s="1"/>
  <c r="B487" i="11"/>
  <c r="E486" i="17" s="1"/>
  <c r="B488" i="11"/>
  <c r="E487" i="17" s="1"/>
  <c r="B489" i="11"/>
  <c r="E488" i="17" s="1"/>
  <c r="B490" i="11"/>
  <c r="E489" i="17" s="1"/>
  <c r="B491" i="11"/>
  <c r="E490" i="17" s="1"/>
  <c r="B492" i="11"/>
  <c r="E491" i="17" s="1"/>
  <c r="B493" i="11"/>
  <c r="E492" i="17" s="1"/>
  <c r="B494" i="11"/>
  <c r="E493" i="17" s="1"/>
  <c r="B495" i="11"/>
  <c r="E494" i="17" s="1"/>
  <c r="B496" i="11"/>
  <c r="E495" i="17" s="1"/>
  <c r="B497" i="11"/>
  <c r="E496" i="17" s="1"/>
  <c r="B498" i="11"/>
  <c r="E497" i="17" s="1"/>
  <c r="B499" i="11"/>
  <c r="E498" i="17" s="1"/>
  <c r="B500" i="11"/>
  <c r="E499" i="17" s="1"/>
  <c r="B501" i="11"/>
  <c r="E500" i="17" s="1"/>
  <c r="B502" i="11"/>
  <c r="E501" i="17" s="1"/>
  <c r="B503" i="11"/>
  <c r="E502" i="17" s="1"/>
  <c r="B504" i="11"/>
  <c r="E503" i="17" s="1"/>
  <c r="B505" i="11"/>
  <c r="E504" i="17" s="1"/>
  <c r="B506" i="11"/>
  <c r="E505" i="17" s="1"/>
  <c r="B507" i="11"/>
  <c r="E506" i="17" s="1"/>
  <c r="B508" i="11"/>
  <c r="E507" i="17" s="1"/>
  <c r="B509" i="11"/>
  <c r="E508" i="17" s="1"/>
  <c r="B510" i="11"/>
  <c r="E509" i="17" s="1"/>
  <c r="B511" i="11"/>
  <c r="E510" i="17" s="1"/>
  <c r="B512" i="11"/>
  <c r="E511" i="17" s="1"/>
  <c r="B513" i="11"/>
  <c r="E512" i="17" s="1"/>
  <c r="B514" i="11"/>
  <c r="E513" i="17" s="1"/>
  <c r="B515" i="11"/>
  <c r="E514" i="17" s="1"/>
  <c r="B516" i="11"/>
  <c r="E515" i="17" s="1"/>
  <c r="B517" i="11"/>
  <c r="E516" i="17" s="1"/>
  <c r="B518" i="11"/>
  <c r="E517" i="17" s="1"/>
  <c r="B519" i="11"/>
  <c r="E518" i="17" s="1"/>
  <c r="B520" i="11"/>
  <c r="E519" i="17" s="1"/>
  <c r="B521" i="11"/>
  <c r="E520" i="17" s="1"/>
  <c r="B522" i="11"/>
  <c r="E521" i="17" s="1"/>
  <c r="B523" i="11"/>
  <c r="E522" i="17" s="1"/>
  <c r="B524" i="11"/>
  <c r="E523" i="17" s="1"/>
  <c r="B525" i="11"/>
  <c r="E524" i="17" s="1"/>
  <c r="B526" i="11"/>
  <c r="E525" i="17" s="1"/>
  <c r="B527" i="11"/>
  <c r="E526" i="17" s="1"/>
  <c r="B528" i="11"/>
  <c r="E527" i="17" s="1"/>
  <c r="B529" i="11"/>
  <c r="E528" i="17" s="1"/>
  <c r="B530" i="11"/>
  <c r="E529" i="17" s="1"/>
  <c r="B531" i="11"/>
  <c r="E530" i="17" s="1"/>
  <c r="B532" i="11"/>
  <c r="E531" i="17" s="1"/>
  <c r="B533" i="11"/>
  <c r="E532" i="17" s="1"/>
  <c r="B534" i="11"/>
  <c r="E533" i="17" s="1"/>
  <c r="B535" i="11"/>
  <c r="E534" i="17" s="1"/>
  <c r="B536" i="11"/>
  <c r="E535" i="17" s="1"/>
  <c r="B537" i="11"/>
  <c r="E536" i="17" s="1"/>
  <c r="B538" i="11"/>
  <c r="E537" i="17" s="1"/>
  <c r="B539" i="11"/>
  <c r="E538" i="17" s="1"/>
  <c r="B540" i="11"/>
  <c r="E539" i="17" s="1"/>
  <c r="B541" i="11"/>
  <c r="E540" i="17" s="1"/>
  <c r="B542" i="11"/>
  <c r="E541" i="17" s="1"/>
  <c r="B543" i="11"/>
  <c r="E542" i="17" s="1"/>
  <c r="B544" i="11"/>
  <c r="E543" i="17" s="1"/>
  <c r="B545" i="11"/>
  <c r="E544" i="17" s="1"/>
  <c r="B546" i="11"/>
  <c r="E545" i="17" s="1"/>
  <c r="B547" i="11"/>
  <c r="E546" i="17" s="1"/>
  <c r="B548" i="11"/>
  <c r="E547" i="17" s="1"/>
  <c r="B549" i="11"/>
  <c r="E548" i="17" s="1"/>
  <c r="B550" i="11"/>
  <c r="E549" i="17" s="1"/>
  <c r="B551" i="11"/>
  <c r="E550" i="17" s="1"/>
  <c r="B552" i="11"/>
  <c r="E551" i="17" s="1"/>
  <c r="B553" i="11"/>
  <c r="E552" i="17" s="1"/>
  <c r="B554" i="11"/>
  <c r="E553" i="17" s="1"/>
  <c r="B555" i="11"/>
  <c r="E554" i="17" s="1"/>
  <c r="B556" i="11"/>
  <c r="E555" i="17" s="1"/>
  <c r="B557" i="11"/>
  <c r="E556" i="17" s="1"/>
  <c r="B558" i="11"/>
  <c r="E557" i="17" s="1"/>
  <c r="B559" i="11"/>
  <c r="E558" i="17" s="1"/>
  <c r="B560" i="11"/>
  <c r="E559" i="17" s="1"/>
  <c r="B561" i="11"/>
  <c r="E560" i="17" s="1"/>
  <c r="B562" i="11"/>
  <c r="E561" i="17" s="1"/>
  <c r="B563" i="11"/>
  <c r="E562" i="17" s="1"/>
  <c r="B564" i="11"/>
  <c r="E563" i="17" s="1"/>
  <c r="B565" i="11"/>
  <c r="E564" i="17" s="1"/>
  <c r="B566" i="11"/>
  <c r="E565" i="17" s="1"/>
  <c r="B567" i="11"/>
  <c r="E566" i="17" s="1"/>
  <c r="B568" i="11"/>
  <c r="E567" i="17" s="1"/>
  <c r="B569" i="11"/>
  <c r="E568" i="17" s="1"/>
  <c r="B570" i="11"/>
  <c r="E569" i="17" s="1"/>
  <c r="B571" i="11"/>
  <c r="E570" i="17" s="1"/>
  <c r="B572" i="11"/>
  <c r="E571" i="17" s="1"/>
  <c r="B573" i="11"/>
  <c r="E572" i="17" s="1"/>
  <c r="B574" i="11"/>
  <c r="E573" i="17" s="1"/>
  <c r="B575" i="11"/>
  <c r="E574" i="17" s="1"/>
  <c r="B576" i="11"/>
  <c r="E575" i="17" s="1"/>
  <c r="B577" i="11"/>
  <c r="E576" i="17" s="1"/>
  <c r="B578" i="11"/>
  <c r="E577" i="17" s="1"/>
  <c r="B579" i="11"/>
  <c r="E578" i="17" s="1"/>
  <c r="B580" i="11"/>
  <c r="E579" i="17" s="1"/>
  <c r="B581" i="11"/>
  <c r="E580" i="17" s="1"/>
  <c r="B582" i="11"/>
  <c r="E581" i="17" s="1"/>
  <c r="B583" i="11"/>
  <c r="E582" i="17" s="1"/>
  <c r="B584" i="11"/>
  <c r="E583" i="17" s="1"/>
  <c r="B585" i="11"/>
  <c r="E584" i="17" s="1"/>
  <c r="B586" i="11"/>
  <c r="E585" i="17" s="1"/>
  <c r="B587" i="11"/>
  <c r="E586" i="17" s="1"/>
  <c r="B588" i="11"/>
  <c r="E587" i="17" s="1"/>
  <c r="B589" i="11"/>
  <c r="E588" i="17" s="1"/>
  <c r="B590" i="11"/>
  <c r="E589" i="17" s="1"/>
  <c r="B591" i="11"/>
  <c r="E590" i="17" s="1"/>
  <c r="B592" i="11"/>
  <c r="E591" i="17" s="1"/>
  <c r="B593" i="11"/>
  <c r="E592" i="17" s="1"/>
  <c r="B594" i="11"/>
  <c r="E593" i="17" s="1"/>
  <c r="B595" i="11"/>
  <c r="E594" i="17" s="1"/>
  <c r="B596" i="11"/>
  <c r="E595" i="17" s="1"/>
  <c r="B597" i="11"/>
  <c r="E596" i="17" s="1"/>
  <c r="B598" i="11"/>
  <c r="E597" i="17" s="1"/>
  <c r="B599" i="11"/>
  <c r="E598" i="17" s="1"/>
  <c r="B600" i="11"/>
  <c r="E599" i="17" s="1"/>
  <c r="B601" i="11"/>
  <c r="E600" i="17" s="1"/>
  <c r="B602" i="11"/>
  <c r="E601" i="17" s="1"/>
  <c r="B603" i="11"/>
  <c r="E602" i="17" s="1"/>
  <c r="B604" i="11"/>
  <c r="E603" i="17" s="1"/>
  <c r="B605" i="11"/>
  <c r="E604" i="17" s="1"/>
  <c r="B606" i="11"/>
  <c r="E605" i="17" s="1"/>
  <c r="B607" i="11"/>
  <c r="E606" i="17" s="1"/>
  <c r="B608" i="11"/>
  <c r="E607" i="17" s="1"/>
  <c r="B609" i="11"/>
  <c r="E608" i="17" s="1"/>
  <c r="B610" i="11"/>
  <c r="E609" i="17" s="1"/>
  <c r="B611" i="11"/>
  <c r="E610" i="17" s="1"/>
  <c r="B612" i="11"/>
  <c r="E611" i="17" s="1"/>
  <c r="B613" i="11"/>
  <c r="E612" i="17" s="1"/>
  <c r="B614" i="11"/>
  <c r="E613" i="17" s="1"/>
  <c r="B615" i="11"/>
  <c r="E614" i="17" s="1"/>
  <c r="B616" i="11"/>
  <c r="E615" i="17" s="1"/>
  <c r="B617" i="11"/>
  <c r="E616" i="17" s="1"/>
  <c r="B618" i="11"/>
  <c r="E617" i="17" s="1"/>
  <c r="B619" i="11"/>
  <c r="E618" i="17" s="1"/>
  <c r="B620" i="11"/>
  <c r="E619" i="17" s="1"/>
  <c r="B621" i="11"/>
  <c r="E620" i="17" s="1"/>
  <c r="B622" i="11"/>
  <c r="E621" i="17" s="1"/>
  <c r="B623" i="11"/>
  <c r="E622" i="17" s="1"/>
  <c r="B624" i="11"/>
  <c r="E623" i="17" s="1"/>
  <c r="B625" i="11"/>
  <c r="E624" i="17" s="1"/>
  <c r="B626" i="11"/>
  <c r="E625" i="17" s="1"/>
  <c r="B627" i="11"/>
  <c r="E626" i="17" s="1"/>
  <c r="B628" i="11"/>
  <c r="E627" i="17" s="1"/>
  <c r="B629" i="11"/>
  <c r="E628" i="17" s="1"/>
  <c r="B630" i="11"/>
  <c r="E629" i="17" s="1"/>
  <c r="B631" i="11"/>
  <c r="E630" i="17" s="1"/>
  <c r="B632" i="11"/>
  <c r="E631" i="17" s="1"/>
  <c r="B633" i="11"/>
  <c r="E632" i="17" s="1"/>
  <c r="B634" i="11"/>
  <c r="E633" i="17" s="1"/>
  <c r="B635" i="11"/>
  <c r="E634" i="17" s="1"/>
  <c r="B636" i="11"/>
  <c r="E635" i="17" s="1"/>
  <c r="B637" i="11"/>
  <c r="E636" i="17" s="1"/>
  <c r="B638" i="11"/>
  <c r="E637" i="17" s="1"/>
  <c r="B639" i="11"/>
  <c r="E638" i="17" s="1"/>
  <c r="B640" i="11"/>
  <c r="E639" i="17" s="1"/>
  <c r="B641" i="11"/>
  <c r="E640" i="17" s="1"/>
  <c r="B642" i="11"/>
  <c r="E641" i="17" s="1"/>
  <c r="B643" i="11"/>
  <c r="E642" i="17" s="1"/>
  <c r="B644" i="11"/>
  <c r="E643" i="17" s="1"/>
  <c r="B645" i="11"/>
  <c r="E644" i="17" s="1"/>
  <c r="B646" i="11"/>
  <c r="E645" i="17" s="1"/>
  <c r="B647" i="11"/>
  <c r="E646" i="17" s="1"/>
  <c r="B648" i="11"/>
  <c r="E647" i="17" s="1"/>
  <c r="B649" i="11"/>
  <c r="E648" i="17" s="1"/>
  <c r="B650" i="11"/>
  <c r="E649" i="17" s="1"/>
  <c r="B651" i="11"/>
  <c r="E650" i="17" s="1"/>
  <c r="B652" i="11"/>
  <c r="E651" i="17" s="1"/>
  <c r="B653" i="11"/>
  <c r="E652" i="17" s="1"/>
  <c r="B654" i="11"/>
  <c r="E653" i="17" s="1"/>
  <c r="B655" i="11"/>
  <c r="E654" i="17" s="1"/>
  <c r="B656" i="11"/>
  <c r="E655" i="17" s="1"/>
  <c r="B657" i="11"/>
  <c r="E656" i="17" s="1"/>
  <c r="B658" i="11"/>
  <c r="E657" i="17" s="1"/>
  <c r="B659" i="11"/>
  <c r="E658" i="17" s="1"/>
  <c r="B660" i="11"/>
  <c r="E659" i="17" s="1"/>
  <c r="B661" i="11"/>
  <c r="E660" i="17" s="1"/>
  <c r="B662" i="11"/>
  <c r="E661" i="17" s="1"/>
  <c r="B663" i="11"/>
  <c r="E662" i="17" s="1"/>
  <c r="B664" i="11"/>
  <c r="E663" i="17" s="1"/>
  <c r="B665" i="11"/>
  <c r="E664" i="17" s="1"/>
  <c r="B666" i="11"/>
  <c r="E665" i="17" s="1"/>
  <c r="B667" i="11"/>
  <c r="E666" i="17" s="1"/>
  <c r="B668" i="11"/>
  <c r="E667" i="17" s="1"/>
  <c r="B669" i="11"/>
  <c r="E668" i="17" s="1"/>
  <c r="B670" i="11"/>
  <c r="E669" i="17" s="1"/>
  <c r="B671" i="11"/>
  <c r="E670" i="17" s="1"/>
  <c r="B672" i="11"/>
  <c r="E671" i="17" s="1"/>
  <c r="B673" i="11"/>
  <c r="E672" i="17" s="1"/>
  <c r="B674" i="11"/>
  <c r="E673" i="17" s="1"/>
  <c r="B675" i="11"/>
  <c r="E674" i="17" s="1"/>
  <c r="B676" i="11"/>
  <c r="E675" i="17" s="1"/>
  <c r="B677" i="11"/>
  <c r="E676" i="17" s="1"/>
  <c r="B678" i="11"/>
  <c r="E677" i="17" s="1"/>
  <c r="B679" i="11"/>
  <c r="E678" i="17" s="1"/>
  <c r="B680" i="11"/>
  <c r="E679" i="17" s="1"/>
  <c r="B681" i="11"/>
  <c r="E680" i="17" s="1"/>
  <c r="B682" i="11"/>
  <c r="E681" i="17" s="1"/>
  <c r="B683" i="11"/>
  <c r="E682" i="17" s="1"/>
  <c r="B684" i="11"/>
  <c r="E683" i="17" s="1"/>
  <c r="B685" i="11"/>
  <c r="E684" i="17" s="1"/>
  <c r="B686" i="11"/>
  <c r="E685" i="17" s="1"/>
  <c r="B687" i="11"/>
  <c r="E686" i="17" s="1"/>
  <c r="B688" i="11"/>
  <c r="E687" i="17" s="1"/>
  <c r="B689" i="11"/>
  <c r="E688" i="17" s="1"/>
  <c r="B690" i="11"/>
  <c r="E689" i="17" s="1"/>
  <c r="B691" i="11"/>
  <c r="E690" i="17" s="1"/>
  <c r="B692" i="11"/>
  <c r="E691" i="17" s="1"/>
  <c r="B693" i="11"/>
  <c r="E692" i="17" s="1"/>
  <c r="B694" i="11"/>
  <c r="E693" i="17" s="1"/>
  <c r="B695" i="11"/>
  <c r="E694" i="17" s="1"/>
  <c r="B696" i="11"/>
  <c r="E695" i="17" s="1"/>
  <c r="B697" i="11"/>
  <c r="E696" i="17" s="1"/>
  <c r="B698" i="11"/>
  <c r="E697" i="17" s="1"/>
  <c r="B699" i="11"/>
  <c r="E698" i="17" s="1"/>
  <c r="B700" i="11"/>
  <c r="E699" i="17" s="1"/>
  <c r="B701" i="11"/>
  <c r="E700" i="17" s="1"/>
  <c r="B702" i="11"/>
  <c r="E701" i="17" s="1"/>
  <c r="B703" i="11"/>
  <c r="E702" i="17" s="1"/>
  <c r="B704" i="11"/>
  <c r="E703" i="17" s="1"/>
  <c r="B705" i="11"/>
  <c r="E704" i="17" s="1"/>
  <c r="B706" i="11"/>
  <c r="E705" i="17" s="1"/>
  <c r="B707" i="11"/>
  <c r="E706" i="17" s="1"/>
  <c r="B708" i="11"/>
  <c r="E707" i="17" s="1"/>
  <c r="B709" i="11"/>
  <c r="E708" i="17" s="1"/>
  <c r="B710" i="11"/>
  <c r="E709" i="17" s="1"/>
  <c r="B711" i="11"/>
  <c r="E710" i="17" s="1"/>
  <c r="B712" i="11"/>
  <c r="E711" i="17" s="1"/>
  <c r="B713" i="11"/>
  <c r="E712" i="17" s="1"/>
  <c r="B714" i="11"/>
  <c r="E713" i="17" s="1"/>
  <c r="B715" i="11"/>
  <c r="E714" i="17" s="1"/>
  <c r="B716" i="11"/>
  <c r="E715" i="17" s="1"/>
  <c r="B717" i="11"/>
  <c r="E716" i="17" s="1"/>
  <c r="B718" i="11"/>
  <c r="E717" i="17" s="1"/>
  <c r="B719" i="11"/>
  <c r="E718" i="17" s="1"/>
  <c r="B720" i="11"/>
  <c r="E719" i="17" s="1"/>
  <c r="B721" i="11"/>
  <c r="E720" i="17" s="1"/>
  <c r="B722" i="11"/>
  <c r="E721" i="17" s="1"/>
  <c r="B723" i="11"/>
  <c r="E722" i="17" s="1"/>
  <c r="B724" i="11"/>
  <c r="E723" i="17" s="1"/>
  <c r="B725" i="11"/>
  <c r="E724" i="17" s="1"/>
  <c r="B726" i="11"/>
  <c r="E725" i="17" s="1"/>
  <c r="B727" i="11"/>
  <c r="E726" i="17" s="1"/>
  <c r="B728" i="11"/>
  <c r="E727" i="17" s="1"/>
  <c r="B729" i="11"/>
  <c r="E728" i="17" s="1"/>
  <c r="B730" i="11"/>
  <c r="E729" i="17" s="1"/>
  <c r="B731" i="11"/>
  <c r="E730" i="17" s="1"/>
  <c r="B732" i="11"/>
  <c r="E731" i="17" s="1"/>
  <c r="B733" i="11"/>
  <c r="E732" i="17" s="1"/>
  <c r="B734" i="11"/>
  <c r="E733" i="17" s="1"/>
  <c r="B735" i="11"/>
  <c r="E734" i="17" s="1"/>
  <c r="B736" i="11"/>
  <c r="E735" i="17" s="1"/>
  <c r="B737" i="11"/>
  <c r="E736" i="17" s="1"/>
  <c r="B738" i="11"/>
  <c r="E737" i="17" s="1"/>
  <c r="B739" i="11"/>
  <c r="E738" i="17" s="1"/>
  <c r="B740" i="11"/>
  <c r="E739" i="17" s="1"/>
  <c r="B741" i="11"/>
  <c r="E740" i="17" s="1"/>
  <c r="B742" i="11"/>
  <c r="E741" i="17" s="1"/>
  <c r="B743" i="11"/>
  <c r="E742" i="17" s="1"/>
  <c r="B744" i="11"/>
  <c r="E743" i="17" s="1"/>
  <c r="B745" i="11"/>
  <c r="E744" i="17" s="1"/>
  <c r="B746" i="11"/>
  <c r="E745" i="17" s="1"/>
  <c r="B747" i="11"/>
  <c r="E746" i="17" s="1"/>
  <c r="B748" i="11"/>
  <c r="E747" i="17" s="1"/>
  <c r="B749" i="11"/>
  <c r="E748" i="17" s="1"/>
  <c r="B750" i="11"/>
  <c r="E749" i="17" s="1"/>
  <c r="B751" i="11"/>
  <c r="E750" i="17" s="1"/>
  <c r="B752" i="11"/>
  <c r="E751" i="17" s="1"/>
  <c r="B753" i="11"/>
  <c r="E752" i="17" s="1"/>
  <c r="B754" i="11"/>
  <c r="E753" i="17" s="1"/>
  <c r="B755" i="11"/>
  <c r="E754" i="17" s="1"/>
  <c r="B756" i="11"/>
  <c r="E755" i="17" s="1"/>
  <c r="B757" i="11"/>
  <c r="E756" i="17" s="1"/>
  <c r="B758" i="11"/>
  <c r="E757" i="17" s="1"/>
  <c r="B759" i="11"/>
  <c r="E758" i="17" s="1"/>
  <c r="B760" i="11"/>
  <c r="E759" i="17" s="1"/>
  <c r="B761" i="11"/>
  <c r="E760" i="17" s="1"/>
  <c r="B762" i="11"/>
  <c r="E761" i="17" s="1"/>
  <c r="B763" i="11"/>
  <c r="E762" i="17" s="1"/>
  <c r="B764" i="11"/>
  <c r="E763" i="17" s="1"/>
  <c r="B765" i="11"/>
  <c r="E764" i="17" s="1"/>
  <c r="B766" i="11"/>
  <c r="E765" i="17" s="1"/>
  <c r="B767" i="11"/>
  <c r="E766" i="17" s="1"/>
  <c r="B768" i="11"/>
  <c r="E767" i="17" s="1"/>
  <c r="B769" i="11"/>
  <c r="E768" i="17" s="1"/>
  <c r="B770" i="11"/>
  <c r="E769" i="17" s="1"/>
  <c r="B771" i="11"/>
  <c r="E770" i="17" s="1"/>
  <c r="B772" i="11"/>
  <c r="E771" i="17" s="1"/>
  <c r="B773" i="11"/>
  <c r="E772" i="17" s="1"/>
  <c r="B774" i="11"/>
  <c r="E773" i="17" s="1"/>
  <c r="B775" i="11"/>
  <c r="E774" i="17" s="1"/>
  <c r="B776" i="11"/>
  <c r="E775" i="17" s="1"/>
  <c r="B777" i="11"/>
  <c r="E776" i="17" s="1"/>
  <c r="B778" i="11"/>
  <c r="E777" i="17" s="1"/>
  <c r="B779" i="11"/>
  <c r="E778" i="17" s="1"/>
  <c r="B780" i="11"/>
  <c r="E779" i="17" s="1"/>
  <c r="B781" i="11"/>
  <c r="E780" i="17" s="1"/>
  <c r="B782" i="11"/>
  <c r="E781" i="17" s="1"/>
  <c r="B783" i="11"/>
  <c r="E782" i="17" s="1"/>
  <c r="B784" i="11"/>
  <c r="E783" i="17" s="1"/>
  <c r="B785" i="11"/>
  <c r="E784" i="17" s="1"/>
  <c r="B786" i="11"/>
  <c r="E785" i="17" s="1"/>
  <c r="B787" i="11"/>
  <c r="E786" i="17" s="1"/>
  <c r="B788" i="11"/>
  <c r="E787" i="17" s="1"/>
  <c r="B789" i="11"/>
  <c r="E788" i="17" s="1"/>
  <c r="B790" i="11"/>
  <c r="E789" i="17" s="1"/>
  <c r="B791" i="11"/>
  <c r="E790" i="17" s="1"/>
  <c r="B792" i="11"/>
  <c r="E791" i="17" s="1"/>
  <c r="B793" i="11"/>
  <c r="E792" i="17" s="1"/>
  <c r="B794" i="11"/>
  <c r="E793" i="17" s="1"/>
  <c r="B795" i="11"/>
  <c r="E794" i="17" s="1"/>
  <c r="B796" i="11"/>
  <c r="E795" i="17" s="1"/>
  <c r="B797" i="11"/>
  <c r="E796" i="17" s="1"/>
  <c r="B798" i="11"/>
  <c r="E797" i="17" s="1"/>
  <c r="B799" i="11"/>
  <c r="E798" i="17" s="1"/>
  <c r="B800" i="11"/>
  <c r="E799" i="17" s="1"/>
  <c r="B801" i="11"/>
  <c r="E800" i="17" s="1"/>
  <c r="B802" i="11"/>
  <c r="E801" i="17" s="1"/>
  <c r="B803" i="11"/>
  <c r="E802" i="17" s="1"/>
  <c r="B804" i="11"/>
  <c r="E803" i="17" s="1"/>
  <c r="B805" i="11"/>
  <c r="E804" i="17" s="1"/>
  <c r="B806" i="11"/>
  <c r="E805" i="17" s="1"/>
  <c r="B807" i="11"/>
  <c r="E806" i="17" s="1"/>
  <c r="B808" i="11"/>
  <c r="E807" i="17" s="1"/>
  <c r="B809" i="11"/>
  <c r="E808" i="17" s="1"/>
  <c r="B810" i="11"/>
  <c r="E809" i="17" s="1"/>
  <c r="B811" i="11"/>
  <c r="E810" i="17" s="1"/>
  <c r="B812" i="11"/>
  <c r="E811" i="17" s="1"/>
  <c r="B813" i="11"/>
  <c r="E812" i="17" s="1"/>
  <c r="B814" i="11"/>
  <c r="E813" i="17" s="1"/>
  <c r="B815" i="11"/>
  <c r="E814" i="17" s="1"/>
  <c r="B816" i="11"/>
  <c r="E815" i="17" s="1"/>
  <c r="B817" i="11"/>
  <c r="E816" i="17" s="1"/>
  <c r="B818" i="11"/>
  <c r="E817" i="17" s="1"/>
  <c r="B819" i="11"/>
  <c r="E818" i="17" s="1"/>
  <c r="B820" i="11"/>
  <c r="E819" i="17" s="1"/>
  <c r="B821" i="11"/>
  <c r="E820" i="17" s="1"/>
  <c r="B822" i="11"/>
  <c r="E821" i="17" s="1"/>
  <c r="B823" i="11"/>
  <c r="E822" i="17" s="1"/>
  <c r="B824" i="11"/>
  <c r="E823" i="17" s="1"/>
  <c r="B825" i="11"/>
  <c r="E824" i="17" s="1"/>
  <c r="B826" i="11"/>
  <c r="E825" i="17" s="1"/>
  <c r="B827" i="11"/>
  <c r="E826" i="17" s="1"/>
  <c r="C4" i="11"/>
  <c r="N3" i="17" s="1"/>
  <c r="C5" i="11"/>
  <c r="N4" i="17" s="1"/>
  <c r="C6" i="11"/>
  <c r="N5" i="17" s="1"/>
  <c r="C7" i="11"/>
  <c r="C8" i="11"/>
  <c r="N7" i="17" s="1"/>
  <c r="C9" i="11"/>
  <c r="N8" i="17" s="1"/>
  <c r="C10" i="11"/>
  <c r="N9" i="17" s="1"/>
  <c r="C11" i="11"/>
  <c r="N10" i="17" s="1"/>
  <c r="C12" i="11"/>
  <c r="N11" i="17" s="1"/>
  <c r="C13" i="11"/>
  <c r="N12" i="17" s="1"/>
  <c r="C14" i="11"/>
  <c r="N13" i="17" s="1"/>
  <c r="C15" i="11"/>
  <c r="N14" i="17" s="1"/>
  <c r="C16" i="11"/>
  <c r="N15" i="17" s="1"/>
  <c r="C17" i="11"/>
  <c r="N16" i="17" s="1"/>
  <c r="C18" i="11"/>
  <c r="N17" i="17" s="1"/>
  <c r="C19" i="11"/>
  <c r="N18" i="17" s="1"/>
  <c r="C20" i="11"/>
  <c r="N19" i="17" s="1"/>
  <c r="C21" i="11"/>
  <c r="N20" i="17" s="1"/>
  <c r="C22" i="11"/>
  <c r="N21" i="17" s="1"/>
  <c r="C23" i="11"/>
  <c r="N22" i="17" s="1"/>
  <c r="C24" i="11"/>
  <c r="N23" i="17" s="1"/>
  <c r="C25" i="11"/>
  <c r="N24" i="17" s="1"/>
  <c r="C26" i="11"/>
  <c r="N25" i="17" s="1"/>
  <c r="C27" i="11"/>
  <c r="N26" i="17" s="1"/>
  <c r="C28" i="11"/>
  <c r="N27" i="17" s="1"/>
  <c r="C29" i="11"/>
  <c r="N28" i="17" s="1"/>
  <c r="C30" i="11"/>
  <c r="N29" i="17" s="1"/>
  <c r="C31" i="11"/>
  <c r="N30" i="17" s="1"/>
  <c r="C32" i="11"/>
  <c r="N31" i="17" s="1"/>
  <c r="C33" i="11"/>
  <c r="N32" i="17" s="1"/>
  <c r="C34" i="11"/>
  <c r="N33" i="17" s="1"/>
  <c r="C35" i="11"/>
  <c r="N34" i="17" s="1"/>
  <c r="C36" i="11"/>
  <c r="N35" i="17" s="1"/>
  <c r="C37" i="11"/>
  <c r="N36" i="17" s="1"/>
  <c r="C38" i="11"/>
  <c r="N37" i="17" s="1"/>
  <c r="C39" i="11"/>
  <c r="N38" i="17" s="1"/>
  <c r="C40" i="11"/>
  <c r="N39" i="17" s="1"/>
  <c r="C41" i="11"/>
  <c r="N40" i="17" s="1"/>
  <c r="C42" i="11"/>
  <c r="N41" i="17" s="1"/>
  <c r="C43" i="11"/>
  <c r="N42" i="17" s="1"/>
  <c r="C44" i="11"/>
  <c r="N43" i="17" s="1"/>
  <c r="C45" i="11"/>
  <c r="N44" i="17" s="1"/>
  <c r="C46" i="11"/>
  <c r="N45" i="17" s="1"/>
  <c r="C47" i="11"/>
  <c r="N46" i="17" s="1"/>
  <c r="C48" i="11"/>
  <c r="N47" i="17" s="1"/>
  <c r="C49" i="11"/>
  <c r="N48" i="17" s="1"/>
  <c r="C50" i="11"/>
  <c r="N49" i="17" s="1"/>
  <c r="C51" i="11"/>
  <c r="N50" i="17" s="1"/>
  <c r="C52" i="11"/>
  <c r="N51" i="17" s="1"/>
  <c r="C53" i="11"/>
  <c r="N52" i="17" s="1"/>
  <c r="C54" i="11"/>
  <c r="N53" i="17" s="1"/>
  <c r="C55" i="11"/>
  <c r="N54" i="17" s="1"/>
  <c r="C56" i="11"/>
  <c r="N55" i="17" s="1"/>
  <c r="C57" i="11"/>
  <c r="N56" i="17" s="1"/>
  <c r="C58" i="11"/>
  <c r="N57" i="17" s="1"/>
  <c r="C59" i="11"/>
  <c r="N58" i="17" s="1"/>
  <c r="C60" i="11"/>
  <c r="N59" i="17" s="1"/>
  <c r="C61" i="11"/>
  <c r="N60" i="17" s="1"/>
  <c r="C62" i="11"/>
  <c r="N61" i="17" s="1"/>
  <c r="C63" i="11"/>
  <c r="N62" i="17" s="1"/>
  <c r="C64" i="11"/>
  <c r="N63" i="17" s="1"/>
  <c r="C65" i="11"/>
  <c r="N64" i="17" s="1"/>
  <c r="C66" i="11"/>
  <c r="N65" i="17" s="1"/>
  <c r="C67" i="11"/>
  <c r="N66" i="17" s="1"/>
  <c r="C68" i="11"/>
  <c r="N67" i="17" s="1"/>
  <c r="C69" i="11"/>
  <c r="N68" i="17" s="1"/>
  <c r="C70" i="11"/>
  <c r="N69" i="17" s="1"/>
  <c r="C71" i="11"/>
  <c r="N70" i="17" s="1"/>
  <c r="C72" i="11"/>
  <c r="N71" i="17" s="1"/>
  <c r="C73" i="11"/>
  <c r="N72" i="17" s="1"/>
  <c r="C74" i="11"/>
  <c r="N73" i="17" s="1"/>
  <c r="C75" i="11"/>
  <c r="N74" i="17" s="1"/>
  <c r="C76" i="11"/>
  <c r="N75" i="17" s="1"/>
  <c r="C77" i="11"/>
  <c r="N76" i="17" s="1"/>
  <c r="C78" i="11"/>
  <c r="N77" i="17" s="1"/>
  <c r="C79" i="11"/>
  <c r="N78" i="17" s="1"/>
  <c r="C80" i="11"/>
  <c r="N79" i="17" s="1"/>
  <c r="C81" i="11"/>
  <c r="N80" i="17" s="1"/>
  <c r="C82" i="11"/>
  <c r="N81" i="17" s="1"/>
  <c r="C83" i="11"/>
  <c r="N82" i="17" s="1"/>
  <c r="C84" i="11"/>
  <c r="N83" i="17" s="1"/>
  <c r="C85" i="11"/>
  <c r="N84" i="17" s="1"/>
  <c r="C86" i="11"/>
  <c r="N85" i="17" s="1"/>
  <c r="C87" i="11"/>
  <c r="N86" i="17" s="1"/>
  <c r="C88" i="11"/>
  <c r="N87" i="17" s="1"/>
  <c r="C89" i="11"/>
  <c r="N88" i="17" s="1"/>
  <c r="C90" i="11"/>
  <c r="N89" i="17" s="1"/>
  <c r="C91" i="11"/>
  <c r="N90" i="17" s="1"/>
  <c r="C92" i="11"/>
  <c r="N91" i="17" s="1"/>
  <c r="C93" i="11"/>
  <c r="N92" i="17" s="1"/>
  <c r="C94" i="11"/>
  <c r="N93" i="17" s="1"/>
  <c r="C95" i="11"/>
  <c r="N94" i="17" s="1"/>
  <c r="C96" i="11"/>
  <c r="N95" i="17" s="1"/>
  <c r="C97" i="11"/>
  <c r="N96" i="17" s="1"/>
  <c r="C98" i="11"/>
  <c r="N97" i="17" s="1"/>
  <c r="C99" i="11"/>
  <c r="N98" i="17" s="1"/>
  <c r="C100" i="11"/>
  <c r="N99" i="17" s="1"/>
  <c r="C101" i="11"/>
  <c r="N100" i="17" s="1"/>
  <c r="C102" i="11"/>
  <c r="N101" i="17" s="1"/>
  <c r="C103" i="11"/>
  <c r="N102" i="17" s="1"/>
  <c r="C104" i="11"/>
  <c r="N103" i="17" s="1"/>
  <c r="C105" i="11"/>
  <c r="N104" i="17" s="1"/>
  <c r="C106" i="11"/>
  <c r="N105" i="17" s="1"/>
  <c r="C107" i="11"/>
  <c r="N106" i="17" s="1"/>
  <c r="C108" i="11"/>
  <c r="N107" i="17" s="1"/>
  <c r="C109" i="11"/>
  <c r="N108" i="17" s="1"/>
  <c r="C110" i="11"/>
  <c r="N109" i="17" s="1"/>
  <c r="C111" i="11"/>
  <c r="N110" i="17" s="1"/>
  <c r="C112" i="11"/>
  <c r="N111" i="17" s="1"/>
  <c r="C113" i="11"/>
  <c r="N112" i="17" s="1"/>
  <c r="C114" i="11"/>
  <c r="N113" i="17" s="1"/>
  <c r="C115" i="11"/>
  <c r="N114" i="17" s="1"/>
  <c r="C116" i="11"/>
  <c r="N115" i="17" s="1"/>
  <c r="C117" i="11"/>
  <c r="N116" i="17" s="1"/>
  <c r="C118" i="11"/>
  <c r="N117" i="17" s="1"/>
  <c r="C119" i="11"/>
  <c r="N118" i="17" s="1"/>
  <c r="C120" i="11"/>
  <c r="N119" i="17" s="1"/>
  <c r="C121" i="11"/>
  <c r="N120" i="17" s="1"/>
  <c r="C122" i="11"/>
  <c r="N121" i="17" s="1"/>
  <c r="C123" i="11"/>
  <c r="N122" i="17" s="1"/>
  <c r="C124" i="11"/>
  <c r="N123" i="17" s="1"/>
  <c r="C125" i="11"/>
  <c r="N124" i="17" s="1"/>
  <c r="C126" i="11"/>
  <c r="N125" i="17" s="1"/>
  <c r="C127" i="11"/>
  <c r="N126" i="17" s="1"/>
  <c r="C128" i="11"/>
  <c r="N127" i="17" s="1"/>
  <c r="C129" i="11"/>
  <c r="N128" i="17" s="1"/>
  <c r="C130" i="11"/>
  <c r="N129" i="17" s="1"/>
  <c r="C131" i="11"/>
  <c r="N130" i="17" s="1"/>
  <c r="C132" i="11"/>
  <c r="N131" i="17" s="1"/>
  <c r="C133" i="11"/>
  <c r="N132" i="17" s="1"/>
  <c r="C134" i="11"/>
  <c r="N133" i="17" s="1"/>
  <c r="C135" i="11"/>
  <c r="N134" i="17" s="1"/>
  <c r="C136" i="11"/>
  <c r="N135" i="17" s="1"/>
  <c r="C137" i="11"/>
  <c r="N136" i="17" s="1"/>
  <c r="C138" i="11"/>
  <c r="N137" i="17" s="1"/>
  <c r="C139" i="11"/>
  <c r="N138" i="17" s="1"/>
  <c r="C140" i="11"/>
  <c r="N139" i="17" s="1"/>
  <c r="C141" i="11"/>
  <c r="N140" i="17" s="1"/>
  <c r="C142" i="11"/>
  <c r="N141" i="17" s="1"/>
  <c r="C143" i="11"/>
  <c r="N142" i="17" s="1"/>
  <c r="C144" i="11"/>
  <c r="N143" i="17" s="1"/>
  <c r="C145" i="11"/>
  <c r="N144" i="17" s="1"/>
  <c r="C146" i="11"/>
  <c r="N145" i="17" s="1"/>
  <c r="C147" i="11"/>
  <c r="N146" i="17" s="1"/>
  <c r="C148" i="11"/>
  <c r="N147" i="17" s="1"/>
  <c r="C149" i="11"/>
  <c r="N148" i="17" s="1"/>
  <c r="C150" i="11"/>
  <c r="N149" i="17" s="1"/>
  <c r="C151" i="11"/>
  <c r="N150" i="17" s="1"/>
  <c r="C152" i="11"/>
  <c r="N151" i="17" s="1"/>
  <c r="C153" i="11"/>
  <c r="N152" i="17" s="1"/>
  <c r="C154" i="11"/>
  <c r="N153" i="17" s="1"/>
  <c r="C155" i="11"/>
  <c r="N154" i="17" s="1"/>
  <c r="C156" i="11"/>
  <c r="N155" i="17" s="1"/>
  <c r="C157" i="11"/>
  <c r="N156" i="17" s="1"/>
  <c r="C158" i="11"/>
  <c r="N157" i="17" s="1"/>
  <c r="C159" i="11"/>
  <c r="N158" i="17" s="1"/>
  <c r="C160" i="11"/>
  <c r="N159" i="17" s="1"/>
  <c r="C161" i="11"/>
  <c r="N160" i="17" s="1"/>
  <c r="C162" i="11"/>
  <c r="N161" i="17" s="1"/>
  <c r="C163" i="11"/>
  <c r="N162" i="17" s="1"/>
  <c r="C164" i="11"/>
  <c r="N163" i="17" s="1"/>
  <c r="C165" i="11"/>
  <c r="N164" i="17" s="1"/>
  <c r="C166" i="11"/>
  <c r="N165" i="17" s="1"/>
  <c r="C167" i="11"/>
  <c r="N166" i="17" s="1"/>
  <c r="C168" i="11"/>
  <c r="N167" i="17" s="1"/>
  <c r="C169" i="11"/>
  <c r="N168" i="17" s="1"/>
  <c r="C170" i="11"/>
  <c r="N169" i="17" s="1"/>
  <c r="C171" i="11"/>
  <c r="N170" i="17" s="1"/>
  <c r="C172" i="11"/>
  <c r="N171" i="17" s="1"/>
  <c r="C173" i="11"/>
  <c r="N172" i="17" s="1"/>
  <c r="C174" i="11"/>
  <c r="N173" i="17" s="1"/>
  <c r="C175" i="11"/>
  <c r="N174" i="17" s="1"/>
  <c r="C176" i="11"/>
  <c r="N175" i="17" s="1"/>
  <c r="C177" i="11"/>
  <c r="N176" i="17" s="1"/>
  <c r="C178" i="11"/>
  <c r="N177" i="17" s="1"/>
  <c r="C179" i="11"/>
  <c r="N178" i="17" s="1"/>
  <c r="C180" i="11"/>
  <c r="N179" i="17" s="1"/>
  <c r="C181" i="11"/>
  <c r="N180" i="17" s="1"/>
  <c r="C182" i="11"/>
  <c r="N181" i="17" s="1"/>
  <c r="C183" i="11"/>
  <c r="N182" i="17" s="1"/>
  <c r="C184" i="11"/>
  <c r="N183" i="17" s="1"/>
  <c r="C185" i="11"/>
  <c r="N184" i="17" s="1"/>
  <c r="C186" i="11"/>
  <c r="N185" i="17" s="1"/>
  <c r="C187" i="11"/>
  <c r="N186" i="17" s="1"/>
  <c r="C188" i="11"/>
  <c r="N187" i="17" s="1"/>
  <c r="C189" i="11"/>
  <c r="N188" i="17" s="1"/>
  <c r="C190" i="11"/>
  <c r="N189" i="17" s="1"/>
  <c r="C191" i="11"/>
  <c r="N190" i="17" s="1"/>
  <c r="C192" i="11"/>
  <c r="N191" i="17" s="1"/>
  <c r="C193" i="11"/>
  <c r="N192" i="17" s="1"/>
  <c r="C194" i="11"/>
  <c r="N193" i="17" s="1"/>
  <c r="C195" i="11"/>
  <c r="N194" i="17" s="1"/>
  <c r="C196" i="11"/>
  <c r="N195" i="17" s="1"/>
  <c r="C197" i="11"/>
  <c r="N196" i="17" s="1"/>
  <c r="C198" i="11"/>
  <c r="N197" i="17" s="1"/>
  <c r="C199" i="11"/>
  <c r="N198" i="17" s="1"/>
  <c r="C200" i="11"/>
  <c r="N199" i="17" s="1"/>
  <c r="C201" i="11"/>
  <c r="N200" i="17" s="1"/>
  <c r="C202" i="11"/>
  <c r="N201" i="17" s="1"/>
  <c r="C203" i="11"/>
  <c r="N202" i="17" s="1"/>
  <c r="C204" i="11"/>
  <c r="N203" i="17" s="1"/>
  <c r="C205" i="11"/>
  <c r="N204" i="17" s="1"/>
  <c r="C206" i="11"/>
  <c r="N205" i="17" s="1"/>
  <c r="C207" i="11"/>
  <c r="N206" i="17" s="1"/>
  <c r="C208" i="11"/>
  <c r="N207" i="17" s="1"/>
  <c r="C209" i="11"/>
  <c r="N208" i="17" s="1"/>
  <c r="C210" i="11"/>
  <c r="N209" i="17" s="1"/>
  <c r="C211" i="11"/>
  <c r="N210" i="17" s="1"/>
  <c r="C212" i="11"/>
  <c r="N211" i="17" s="1"/>
  <c r="C213" i="11"/>
  <c r="N212" i="17" s="1"/>
  <c r="C214" i="11"/>
  <c r="N213" i="17" s="1"/>
  <c r="C215" i="11"/>
  <c r="N214" i="17" s="1"/>
  <c r="C216" i="11"/>
  <c r="N215" i="17" s="1"/>
  <c r="C217" i="11"/>
  <c r="N216" i="17" s="1"/>
  <c r="C218" i="11"/>
  <c r="N217" i="17" s="1"/>
  <c r="C219" i="11"/>
  <c r="N218" i="17" s="1"/>
  <c r="C220" i="11"/>
  <c r="N219" i="17" s="1"/>
  <c r="C221" i="11"/>
  <c r="N220" i="17" s="1"/>
  <c r="C222" i="11"/>
  <c r="N221" i="17" s="1"/>
  <c r="C223" i="11"/>
  <c r="N222" i="17" s="1"/>
  <c r="C224" i="11"/>
  <c r="N223" i="17" s="1"/>
  <c r="C225" i="11"/>
  <c r="N224" i="17" s="1"/>
  <c r="C226" i="11"/>
  <c r="N225" i="17" s="1"/>
  <c r="C227" i="11"/>
  <c r="N226" i="17" s="1"/>
  <c r="C228" i="11"/>
  <c r="N227" i="17" s="1"/>
  <c r="C229" i="11"/>
  <c r="N228" i="17" s="1"/>
  <c r="C230" i="11"/>
  <c r="N229" i="17" s="1"/>
  <c r="C231" i="11"/>
  <c r="N230" i="17" s="1"/>
  <c r="C232" i="11"/>
  <c r="N231" i="17" s="1"/>
  <c r="C233" i="11"/>
  <c r="N232" i="17" s="1"/>
  <c r="C234" i="11"/>
  <c r="N233" i="17" s="1"/>
  <c r="C235" i="11"/>
  <c r="N234" i="17" s="1"/>
  <c r="G9" i="11"/>
  <c r="B3" i="10"/>
  <c r="D2" i="17" s="1"/>
  <c r="C3" i="10"/>
  <c r="M2" i="17" s="1"/>
  <c r="B4" i="10"/>
  <c r="D3" i="17" s="1"/>
  <c r="B5" i="10"/>
  <c r="D4" i="17" s="1"/>
  <c r="B6" i="10"/>
  <c r="D5" i="17" s="1"/>
  <c r="B7" i="10"/>
  <c r="D6" i="17" s="1"/>
  <c r="B8" i="10"/>
  <c r="D7" i="17" s="1"/>
  <c r="B9" i="10"/>
  <c r="D8" i="17" s="1"/>
  <c r="B10" i="10"/>
  <c r="D9" i="17" s="1"/>
  <c r="B11" i="10"/>
  <c r="D10" i="17" s="1"/>
  <c r="B12" i="10"/>
  <c r="D11" i="17" s="1"/>
  <c r="B13" i="10"/>
  <c r="D12" i="17" s="1"/>
  <c r="B14" i="10"/>
  <c r="D13" i="17" s="1"/>
  <c r="B15" i="10"/>
  <c r="D14" i="17" s="1"/>
  <c r="B16" i="10"/>
  <c r="D15" i="17" s="1"/>
  <c r="B17" i="10"/>
  <c r="D16" i="17" s="1"/>
  <c r="B18" i="10"/>
  <c r="D17" i="17" s="1"/>
  <c r="B19" i="10"/>
  <c r="D18" i="17" s="1"/>
  <c r="B20" i="10"/>
  <c r="D19" i="17" s="1"/>
  <c r="B21" i="10"/>
  <c r="D20" i="17" s="1"/>
  <c r="B22" i="10"/>
  <c r="D21" i="17" s="1"/>
  <c r="B23" i="10"/>
  <c r="D22" i="17" s="1"/>
  <c r="B24" i="10"/>
  <c r="D23" i="17" s="1"/>
  <c r="B25" i="10"/>
  <c r="D24" i="17" s="1"/>
  <c r="B26" i="10"/>
  <c r="D25" i="17" s="1"/>
  <c r="B27" i="10"/>
  <c r="D26" i="17" s="1"/>
  <c r="B28" i="10"/>
  <c r="D27" i="17" s="1"/>
  <c r="B29" i="10"/>
  <c r="D28" i="17" s="1"/>
  <c r="B30" i="10"/>
  <c r="D29" i="17" s="1"/>
  <c r="B31" i="10"/>
  <c r="D30" i="17" s="1"/>
  <c r="B32" i="10"/>
  <c r="D31" i="17" s="1"/>
  <c r="B33" i="10"/>
  <c r="D32" i="17" s="1"/>
  <c r="B34" i="10"/>
  <c r="D33" i="17" s="1"/>
  <c r="B35" i="10"/>
  <c r="D34" i="17" s="1"/>
  <c r="B36" i="10"/>
  <c r="D35" i="17" s="1"/>
  <c r="B37" i="10"/>
  <c r="D36" i="17" s="1"/>
  <c r="B38" i="10"/>
  <c r="D37" i="17" s="1"/>
  <c r="B39" i="10"/>
  <c r="D38" i="17" s="1"/>
  <c r="B40" i="10"/>
  <c r="D39" i="17" s="1"/>
  <c r="B41" i="10"/>
  <c r="D40" i="17" s="1"/>
  <c r="B42" i="10"/>
  <c r="D41" i="17" s="1"/>
  <c r="B43" i="10"/>
  <c r="D42" i="17" s="1"/>
  <c r="B44" i="10"/>
  <c r="D43" i="17" s="1"/>
  <c r="B45" i="10"/>
  <c r="D44" i="17" s="1"/>
  <c r="B46" i="10"/>
  <c r="D45" i="17" s="1"/>
  <c r="B47" i="10"/>
  <c r="D46" i="17" s="1"/>
  <c r="B48" i="10"/>
  <c r="D47" i="17" s="1"/>
  <c r="B49" i="10"/>
  <c r="D48" i="17" s="1"/>
  <c r="B50" i="10"/>
  <c r="D49" i="17" s="1"/>
  <c r="B51" i="10"/>
  <c r="D50" i="17" s="1"/>
  <c r="B52" i="10"/>
  <c r="D51" i="17" s="1"/>
  <c r="B53" i="10"/>
  <c r="D52" i="17" s="1"/>
  <c r="B54" i="10"/>
  <c r="D53" i="17" s="1"/>
  <c r="B55" i="10"/>
  <c r="D54" i="17" s="1"/>
  <c r="B56" i="10"/>
  <c r="D55" i="17" s="1"/>
  <c r="B57" i="10"/>
  <c r="D56" i="17" s="1"/>
  <c r="B58" i="10"/>
  <c r="D57" i="17" s="1"/>
  <c r="B59" i="10"/>
  <c r="D58" i="17" s="1"/>
  <c r="B60" i="10"/>
  <c r="D59" i="17" s="1"/>
  <c r="B61" i="10"/>
  <c r="D60" i="17" s="1"/>
  <c r="B62" i="10"/>
  <c r="D61" i="17" s="1"/>
  <c r="B63" i="10"/>
  <c r="D62" i="17" s="1"/>
  <c r="B64" i="10"/>
  <c r="D63" i="17" s="1"/>
  <c r="B65" i="10"/>
  <c r="D64" i="17" s="1"/>
  <c r="B66" i="10"/>
  <c r="D65" i="17" s="1"/>
  <c r="B67" i="10"/>
  <c r="D66" i="17" s="1"/>
  <c r="B68" i="10"/>
  <c r="D67" i="17" s="1"/>
  <c r="B69" i="10"/>
  <c r="D68" i="17" s="1"/>
  <c r="B70" i="10"/>
  <c r="D69" i="17" s="1"/>
  <c r="B71" i="10"/>
  <c r="D70" i="17" s="1"/>
  <c r="B72" i="10"/>
  <c r="D71" i="17" s="1"/>
  <c r="B73" i="10"/>
  <c r="D72" i="17" s="1"/>
  <c r="B74" i="10"/>
  <c r="D73" i="17" s="1"/>
  <c r="B75" i="10"/>
  <c r="D74" i="17" s="1"/>
  <c r="B76" i="10"/>
  <c r="D75" i="17" s="1"/>
  <c r="B77" i="10"/>
  <c r="D76" i="17" s="1"/>
  <c r="B78" i="10"/>
  <c r="D77" i="17" s="1"/>
  <c r="B79" i="10"/>
  <c r="D78" i="17" s="1"/>
  <c r="B80" i="10"/>
  <c r="D79" i="17" s="1"/>
  <c r="B81" i="10"/>
  <c r="D80" i="17" s="1"/>
  <c r="B82" i="10"/>
  <c r="D81" i="17" s="1"/>
  <c r="B83" i="10"/>
  <c r="D82" i="17" s="1"/>
  <c r="B84" i="10"/>
  <c r="D83" i="17" s="1"/>
  <c r="B85" i="10"/>
  <c r="D84" i="17" s="1"/>
  <c r="B86" i="10"/>
  <c r="D85" i="17" s="1"/>
  <c r="B87" i="10"/>
  <c r="D86" i="17" s="1"/>
  <c r="B88" i="10"/>
  <c r="D87" i="17" s="1"/>
  <c r="B89" i="10"/>
  <c r="D88" i="17" s="1"/>
  <c r="B90" i="10"/>
  <c r="D89" i="17" s="1"/>
  <c r="B91" i="10"/>
  <c r="D90" i="17" s="1"/>
  <c r="B92" i="10"/>
  <c r="D91" i="17" s="1"/>
  <c r="B93" i="10"/>
  <c r="D92" i="17" s="1"/>
  <c r="B94" i="10"/>
  <c r="D93" i="17" s="1"/>
  <c r="B95" i="10"/>
  <c r="D94" i="17" s="1"/>
  <c r="B96" i="10"/>
  <c r="D95" i="17" s="1"/>
  <c r="B97" i="10"/>
  <c r="D96" i="17" s="1"/>
  <c r="B98" i="10"/>
  <c r="D97" i="17" s="1"/>
  <c r="B99" i="10"/>
  <c r="D98" i="17" s="1"/>
  <c r="B100" i="10"/>
  <c r="D99" i="17" s="1"/>
  <c r="B101" i="10"/>
  <c r="D100" i="17" s="1"/>
  <c r="B102" i="10"/>
  <c r="D101" i="17" s="1"/>
  <c r="B103" i="10"/>
  <c r="D102" i="17" s="1"/>
  <c r="B104" i="10"/>
  <c r="D103" i="17" s="1"/>
  <c r="B105" i="10"/>
  <c r="D104" i="17" s="1"/>
  <c r="B106" i="10"/>
  <c r="D105" i="17" s="1"/>
  <c r="B107" i="10"/>
  <c r="D106" i="17" s="1"/>
  <c r="B108" i="10"/>
  <c r="D107" i="17" s="1"/>
  <c r="B109" i="10"/>
  <c r="D108" i="17" s="1"/>
  <c r="B110" i="10"/>
  <c r="D109" i="17" s="1"/>
  <c r="B111" i="10"/>
  <c r="D110" i="17" s="1"/>
  <c r="B112" i="10"/>
  <c r="D111" i="17" s="1"/>
  <c r="B113" i="10"/>
  <c r="D112" i="17" s="1"/>
  <c r="B114" i="10"/>
  <c r="D113" i="17" s="1"/>
  <c r="B115" i="10"/>
  <c r="D114" i="17" s="1"/>
  <c r="B116" i="10"/>
  <c r="D115" i="17" s="1"/>
  <c r="B117" i="10"/>
  <c r="D116" i="17" s="1"/>
  <c r="B118" i="10"/>
  <c r="D117" i="17" s="1"/>
  <c r="B119" i="10"/>
  <c r="D118" i="17" s="1"/>
  <c r="B120" i="10"/>
  <c r="D119" i="17" s="1"/>
  <c r="B121" i="10"/>
  <c r="D120" i="17" s="1"/>
  <c r="B122" i="10"/>
  <c r="D121" i="17" s="1"/>
  <c r="B123" i="10"/>
  <c r="D122" i="17" s="1"/>
  <c r="B124" i="10"/>
  <c r="D123" i="17" s="1"/>
  <c r="B125" i="10"/>
  <c r="D124" i="17" s="1"/>
  <c r="B126" i="10"/>
  <c r="D125" i="17" s="1"/>
  <c r="B127" i="10"/>
  <c r="D126" i="17" s="1"/>
  <c r="B128" i="10"/>
  <c r="D127" i="17" s="1"/>
  <c r="B129" i="10"/>
  <c r="D128" i="17" s="1"/>
  <c r="B130" i="10"/>
  <c r="D129" i="17" s="1"/>
  <c r="B131" i="10"/>
  <c r="D130" i="17" s="1"/>
  <c r="B132" i="10"/>
  <c r="D131" i="17" s="1"/>
  <c r="B133" i="10"/>
  <c r="D132" i="17" s="1"/>
  <c r="B134" i="10"/>
  <c r="D133" i="17" s="1"/>
  <c r="B135" i="10"/>
  <c r="D134" i="17" s="1"/>
  <c r="B136" i="10"/>
  <c r="D135" i="17" s="1"/>
  <c r="B137" i="10"/>
  <c r="D136" i="17" s="1"/>
  <c r="B138" i="10"/>
  <c r="D137" i="17" s="1"/>
  <c r="B139" i="10"/>
  <c r="D138" i="17" s="1"/>
  <c r="B140" i="10"/>
  <c r="D139" i="17" s="1"/>
  <c r="B141" i="10"/>
  <c r="D140" i="17" s="1"/>
  <c r="B142" i="10"/>
  <c r="D141" i="17" s="1"/>
  <c r="B143" i="10"/>
  <c r="D142" i="17" s="1"/>
  <c r="B144" i="10"/>
  <c r="D143" i="17" s="1"/>
  <c r="B145" i="10"/>
  <c r="D144" i="17" s="1"/>
  <c r="B146" i="10"/>
  <c r="D145" i="17" s="1"/>
  <c r="B147" i="10"/>
  <c r="D146" i="17" s="1"/>
  <c r="B148" i="10"/>
  <c r="D147" i="17" s="1"/>
  <c r="B149" i="10"/>
  <c r="D148" i="17" s="1"/>
  <c r="B150" i="10"/>
  <c r="D149" i="17" s="1"/>
  <c r="B151" i="10"/>
  <c r="D150" i="17" s="1"/>
  <c r="B152" i="10"/>
  <c r="D151" i="17" s="1"/>
  <c r="B153" i="10"/>
  <c r="D152" i="17" s="1"/>
  <c r="B154" i="10"/>
  <c r="D153" i="17" s="1"/>
  <c r="B155" i="10"/>
  <c r="D154" i="17" s="1"/>
  <c r="B156" i="10"/>
  <c r="D155" i="17" s="1"/>
  <c r="B157" i="10"/>
  <c r="D156" i="17" s="1"/>
  <c r="B158" i="10"/>
  <c r="D157" i="17" s="1"/>
  <c r="B159" i="10"/>
  <c r="D158" i="17" s="1"/>
  <c r="B160" i="10"/>
  <c r="D159" i="17" s="1"/>
  <c r="B161" i="10"/>
  <c r="D160" i="17" s="1"/>
  <c r="B162" i="10"/>
  <c r="D161" i="17" s="1"/>
  <c r="B163" i="10"/>
  <c r="D162" i="17" s="1"/>
  <c r="B164" i="10"/>
  <c r="D163" i="17" s="1"/>
  <c r="B165" i="10"/>
  <c r="D164" i="17" s="1"/>
  <c r="B166" i="10"/>
  <c r="D165" i="17" s="1"/>
  <c r="B167" i="10"/>
  <c r="D166" i="17" s="1"/>
  <c r="B168" i="10"/>
  <c r="D167" i="17" s="1"/>
  <c r="B169" i="10"/>
  <c r="D168" i="17" s="1"/>
  <c r="B170" i="10"/>
  <c r="D169" i="17" s="1"/>
  <c r="B171" i="10"/>
  <c r="D170" i="17" s="1"/>
  <c r="B172" i="10"/>
  <c r="D171" i="17" s="1"/>
  <c r="B173" i="10"/>
  <c r="D172" i="17" s="1"/>
  <c r="B174" i="10"/>
  <c r="D173" i="17" s="1"/>
  <c r="B175" i="10"/>
  <c r="D174" i="17" s="1"/>
  <c r="B176" i="10"/>
  <c r="D175" i="17" s="1"/>
  <c r="B177" i="10"/>
  <c r="D176" i="17" s="1"/>
  <c r="B178" i="10"/>
  <c r="D177" i="17" s="1"/>
  <c r="B179" i="10"/>
  <c r="D178" i="17" s="1"/>
  <c r="B180" i="10"/>
  <c r="D179" i="17" s="1"/>
  <c r="B181" i="10"/>
  <c r="D180" i="17" s="1"/>
  <c r="B182" i="10"/>
  <c r="D181" i="17" s="1"/>
  <c r="B183" i="10"/>
  <c r="D182" i="17" s="1"/>
  <c r="B184" i="10"/>
  <c r="D183" i="17" s="1"/>
  <c r="B185" i="10"/>
  <c r="D184" i="17" s="1"/>
  <c r="B186" i="10"/>
  <c r="D185" i="17" s="1"/>
  <c r="B187" i="10"/>
  <c r="D186" i="17" s="1"/>
  <c r="B188" i="10"/>
  <c r="D187" i="17" s="1"/>
  <c r="B189" i="10"/>
  <c r="D188" i="17" s="1"/>
  <c r="B190" i="10"/>
  <c r="D189" i="17" s="1"/>
  <c r="B191" i="10"/>
  <c r="D190" i="17" s="1"/>
  <c r="B192" i="10"/>
  <c r="D191" i="17" s="1"/>
  <c r="B193" i="10"/>
  <c r="D192" i="17" s="1"/>
  <c r="B194" i="10"/>
  <c r="D193" i="17" s="1"/>
  <c r="B195" i="10"/>
  <c r="D194" i="17" s="1"/>
  <c r="B196" i="10"/>
  <c r="D195" i="17" s="1"/>
  <c r="B197" i="10"/>
  <c r="D196" i="17" s="1"/>
  <c r="B198" i="10"/>
  <c r="D197" i="17" s="1"/>
  <c r="B199" i="10"/>
  <c r="D198" i="17" s="1"/>
  <c r="B200" i="10"/>
  <c r="D199" i="17" s="1"/>
  <c r="B201" i="10"/>
  <c r="D200" i="17" s="1"/>
  <c r="B202" i="10"/>
  <c r="D201" i="17" s="1"/>
  <c r="B203" i="10"/>
  <c r="D202" i="17" s="1"/>
  <c r="B204" i="10"/>
  <c r="D203" i="17" s="1"/>
  <c r="B205" i="10"/>
  <c r="D204" i="17" s="1"/>
  <c r="B206" i="10"/>
  <c r="D205" i="17" s="1"/>
  <c r="B207" i="10"/>
  <c r="D206" i="17" s="1"/>
  <c r="B208" i="10"/>
  <c r="D207" i="17" s="1"/>
  <c r="B209" i="10"/>
  <c r="D208" i="17" s="1"/>
  <c r="B210" i="10"/>
  <c r="D209" i="17" s="1"/>
  <c r="B211" i="10"/>
  <c r="D210" i="17" s="1"/>
  <c r="B212" i="10"/>
  <c r="D211" i="17" s="1"/>
  <c r="B213" i="10"/>
  <c r="D212" i="17" s="1"/>
  <c r="B214" i="10"/>
  <c r="D213" i="17" s="1"/>
  <c r="B215" i="10"/>
  <c r="D214" i="17" s="1"/>
  <c r="B216" i="10"/>
  <c r="D215" i="17" s="1"/>
  <c r="B217" i="10"/>
  <c r="D216" i="17" s="1"/>
  <c r="B218" i="10"/>
  <c r="D217" i="17" s="1"/>
  <c r="B219" i="10"/>
  <c r="D218" i="17" s="1"/>
  <c r="B220" i="10"/>
  <c r="D219" i="17" s="1"/>
  <c r="B221" i="10"/>
  <c r="D220" i="17" s="1"/>
  <c r="B222" i="10"/>
  <c r="D221" i="17" s="1"/>
  <c r="B223" i="10"/>
  <c r="D222" i="17" s="1"/>
  <c r="B224" i="10"/>
  <c r="D223" i="17" s="1"/>
  <c r="B225" i="10"/>
  <c r="D224" i="17" s="1"/>
  <c r="B226" i="10"/>
  <c r="D225" i="17" s="1"/>
  <c r="B227" i="10"/>
  <c r="D226" i="17" s="1"/>
  <c r="B228" i="10"/>
  <c r="D227" i="17" s="1"/>
  <c r="B229" i="10"/>
  <c r="D228" i="17" s="1"/>
  <c r="B230" i="10"/>
  <c r="D229" i="17" s="1"/>
  <c r="B231" i="10"/>
  <c r="D230" i="17" s="1"/>
  <c r="B232" i="10"/>
  <c r="D231" i="17" s="1"/>
  <c r="B233" i="10"/>
  <c r="D232" i="17" s="1"/>
  <c r="B234" i="10"/>
  <c r="D233" i="17" s="1"/>
  <c r="B235" i="10"/>
  <c r="D234" i="17" s="1"/>
  <c r="B236" i="10"/>
  <c r="D235" i="17" s="1"/>
  <c r="B237" i="10"/>
  <c r="D236" i="17" s="1"/>
  <c r="B238" i="10"/>
  <c r="D237" i="17" s="1"/>
  <c r="B239" i="10"/>
  <c r="D238" i="17" s="1"/>
  <c r="B240" i="10"/>
  <c r="D239" i="17" s="1"/>
  <c r="B241" i="10"/>
  <c r="D240" i="17" s="1"/>
  <c r="B242" i="10"/>
  <c r="D241" i="17" s="1"/>
  <c r="B243" i="10"/>
  <c r="D242" i="17" s="1"/>
  <c r="B244" i="10"/>
  <c r="D243" i="17" s="1"/>
  <c r="B245" i="10"/>
  <c r="D244" i="17" s="1"/>
  <c r="B246" i="10"/>
  <c r="D245" i="17" s="1"/>
  <c r="B247" i="10"/>
  <c r="D246" i="17" s="1"/>
  <c r="B248" i="10"/>
  <c r="D247" i="17" s="1"/>
  <c r="B249" i="10"/>
  <c r="D248" i="17" s="1"/>
  <c r="B250" i="10"/>
  <c r="D249" i="17" s="1"/>
  <c r="B251" i="10"/>
  <c r="D250" i="17" s="1"/>
  <c r="B252" i="10"/>
  <c r="D251" i="17" s="1"/>
  <c r="B253" i="10"/>
  <c r="D252" i="17" s="1"/>
  <c r="B254" i="10"/>
  <c r="D253" i="17" s="1"/>
  <c r="B255" i="10"/>
  <c r="D254" i="17" s="1"/>
  <c r="B256" i="10"/>
  <c r="D255" i="17" s="1"/>
  <c r="B257" i="10"/>
  <c r="D256" i="17" s="1"/>
  <c r="B258" i="10"/>
  <c r="D257" i="17" s="1"/>
  <c r="B259" i="10"/>
  <c r="D258" i="17" s="1"/>
  <c r="B260" i="10"/>
  <c r="D259" i="17" s="1"/>
  <c r="B261" i="10"/>
  <c r="D260" i="17" s="1"/>
  <c r="B262" i="10"/>
  <c r="D261" i="17" s="1"/>
  <c r="B263" i="10"/>
  <c r="D262" i="17" s="1"/>
  <c r="B264" i="10"/>
  <c r="D263" i="17" s="1"/>
  <c r="B265" i="10"/>
  <c r="D264" i="17" s="1"/>
  <c r="B266" i="10"/>
  <c r="D265" i="17" s="1"/>
  <c r="B267" i="10"/>
  <c r="D266" i="17" s="1"/>
  <c r="B268" i="10"/>
  <c r="D267" i="17" s="1"/>
  <c r="B269" i="10"/>
  <c r="D268" i="17" s="1"/>
  <c r="B270" i="10"/>
  <c r="D269" i="17" s="1"/>
  <c r="B271" i="10"/>
  <c r="D270" i="17" s="1"/>
  <c r="B272" i="10"/>
  <c r="D271" i="17" s="1"/>
  <c r="B273" i="10"/>
  <c r="D272" i="17" s="1"/>
  <c r="B274" i="10"/>
  <c r="D273" i="17" s="1"/>
  <c r="B275" i="10"/>
  <c r="D274" i="17" s="1"/>
  <c r="B276" i="10"/>
  <c r="D275" i="17" s="1"/>
  <c r="B277" i="10"/>
  <c r="D276" i="17" s="1"/>
  <c r="B278" i="10"/>
  <c r="D277" i="17" s="1"/>
  <c r="B279" i="10"/>
  <c r="D278" i="17" s="1"/>
  <c r="B280" i="10"/>
  <c r="D279" i="17" s="1"/>
  <c r="B281" i="10"/>
  <c r="D280" i="17" s="1"/>
  <c r="B282" i="10"/>
  <c r="D281" i="17" s="1"/>
  <c r="B283" i="10"/>
  <c r="D282" i="17" s="1"/>
  <c r="B284" i="10"/>
  <c r="D283" i="17" s="1"/>
  <c r="B285" i="10"/>
  <c r="D284" i="17" s="1"/>
  <c r="B286" i="10"/>
  <c r="D285" i="17" s="1"/>
  <c r="B287" i="10"/>
  <c r="D286" i="17" s="1"/>
  <c r="B288" i="10"/>
  <c r="D287" i="17" s="1"/>
  <c r="B289" i="10"/>
  <c r="D288" i="17" s="1"/>
  <c r="B290" i="10"/>
  <c r="D289" i="17" s="1"/>
  <c r="B291" i="10"/>
  <c r="D290" i="17" s="1"/>
  <c r="B292" i="10"/>
  <c r="D291" i="17" s="1"/>
  <c r="B293" i="10"/>
  <c r="D292" i="17" s="1"/>
  <c r="B294" i="10"/>
  <c r="D293" i="17" s="1"/>
  <c r="B295" i="10"/>
  <c r="D294" i="17" s="1"/>
  <c r="B296" i="10"/>
  <c r="D295" i="17" s="1"/>
  <c r="B297" i="10"/>
  <c r="D296" i="17" s="1"/>
  <c r="B298" i="10"/>
  <c r="D297" i="17" s="1"/>
  <c r="B299" i="10"/>
  <c r="D298" i="17" s="1"/>
  <c r="B300" i="10"/>
  <c r="D299" i="17" s="1"/>
  <c r="B301" i="10"/>
  <c r="D300" i="17" s="1"/>
  <c r="B302" i="10"/>
  <c r="D301" i="17" s="1"/>
  <c r="B303" i="10"/>
  <c r="D302" i="17" s="1"/>
  <c r="B304" i="10"/>
  <c r="D303" i="17" s="1"/>
  <c r="B305" i="10"/>
  <c r="D304" i="17" s="1"/>
  <c r="B306" i="10"/>
  <c r="D305" i="17" s="1"/>
  <c r="B307" i="10"/>
  <c r="D306" i="17" s="1"/>
  <c r="B308" i="10"/>
  <c r="D307" i="17" s="1"/>
  <c r="B309" i="10"/>
  <c r="D308" i="17" s="1"/>
  <c r="B310" i="10"/>
  <c r="D309" i="17" s="1"/>
  <c r="B311" i="10"/>
  <c r="D310" i="17" s="1"/>
  <c r="B312" i="10"/>
  <c r="D311" i="17" s="1"/>
  <c r="B313" i="10"/>
  <c r="D312" i="17" s="1"/>
  <c r="B314" i="10"/>
  <c r="D313" i="17" s="1"/>
  <c r="B315" i="10"/>
  <c r="D314" i="17" s="1"/>
  <c r="B316" i="10"/>
  <c r="D315" i="17" s="1"/>
  <c r="B317" i="10"/>
  <c r="D316" i="17" s="1"/>
  <c r="B318" i="10"/>
  <c r="D317" i="17" s="1"/>
  <c r="B319" i="10"/>
  <c r="D318" i="17" s="1"/>
  <c r="B320" i="10"/>
  <c r="D319" i="17" s="1"/>
  <c r="B321" i="10"/>
  <c r="D320" i="17" s="1"/>
  <c r="B322" i="10"/>
  <c r="D321" i="17" s="1"/>
  <c r="B323" i="10"/>
  <c r="D322" i="17" s="1"/>
  <c r="B324" i="10"/>
  <c r="D323" i="17" s="1"/>
  <c r="B325" i="10"/>
  <c r="D324" i="17" s="1"/>
  <c r="B326" i="10"/>
  <c r="D325" i="17" s="1"/>
  <c r="B327" i="10"/>
  <c r="D326" i="17" s="1"/>
  <c r="B328" i="10"/>
  <c r="D327" i="17" s="1"/>
  <c r="B329" i="10"/>
  <c r="D328" i="17" s="1"/>
  <c r="B330" i="10"/>
  <c r="D329" i="17" s="1"/>
  <c r="B331" i="10"/>
  <c r="D330" i="17" s="1"/>
  <c r="B332" i="10"/>
  <c r="D331" i="17" s="1"/>
  <c r="B333" i="10"/>
  <c r="D332" i="17" s="1"/>
  <c r="B334" i="10"/>
  <c r="D333" i="17" s="1"/>
  <c r="B335" i="10"/>
  <c r="D334" i="17" s="1"/>
  <c r="B336" i="10"/>
  <c r="D335" i="17" s="1"/>
  <c r="B337" i="10"/>
  <c r="D336" i="17" s="1"/>
  <c r="B338" i="10"/>
  <c r="D337" i="17" s="1"/>
  <c r="B339" i="10"/>
  <c r="D338" i="17" s="1"/>
  <c r="B340" i="10"/>
  <c r="D339" i="17" s="1"/>
  <c r="B341" i="10"/>
  <c r="D340" i="17" s="1"/>
  <c r="B342" i="10"/>
  <c r="D341" i="17" s="1"/>
  <c r="B343" i="10"/>
  <c r="D342" i="17" s="1"/>
  <c r="B344" i="10"/>
  <c r="D343" i="17" s="1"/>
  <c r="B345" i="10"/>
  <c r="D344" i="17" s="1"/>
  <c r="B346" i="10"/>
  <c r="D345" i="17" s="1"/>
  <c r="B347" i="10"/>
  <c r="D346" i="17" s="1"/>
  <c r="B348" i="10"/>
  <c r="D347" i="17" s="1"/>
  <c r="B349" i="10"/>
  <c r="D348" i="17" s="1"/>
  <c r="B350" i="10"/>
  <c r="D349" i="17" s="1"/>
  <c r="B351" i="10"/>
  <c r="D350" i="17" s="1"/>
  <c r="B352" i="10"/>
  <c r="D351" i="17" s="1"/>
  <c r="B353" i="10"/>
  <c r="D352" i="17" s="1"/>
  <c r="B354" i="10"/>
  <c r="D353" i="17" s="1"/>
  <c r="B355" i="10"/>
  <c r="D354" i="17" s="1"/>
  <c r="B356" i="10"/>
  <c r="D355" i="17" s="1"/>
  <c r="B357" i="10"/>
  <c r="D356" i="17" s="1"/>
  <c r="B358" i="10"/>
  <c r="D357" i="17" s="1"/>
  <c r="B359" i="10"/>
  <c r="D358" i="17" s="1"/>
  <c r="B360" i="10"/>
  <c r="D359" i="17" s="1"/>
  <c r="B361" i="10"/>
  <c r="D360" i="17" s="1"/>
  <c r="B362" i="10"/>
  <c r="D361" i="17" s="1"/>
  <c r="B363" i="10"/>
  <c r="D362" i="17" s="1"/>
  <c r="B364" i="10"/>
  <c r="D363" i="17" s="1"/>
  <c r="B365" i="10"/>
  <c r="D364" i="17" s="1"/>
  <c r="B366" i="10"/>
  <c r="D365" i="17" s="1"/>
  <c r="B367" i="10"/>
  <c r="D366" i="17" s="1"/>
  <c r="B368" i="10"/>
  <c r="D367" i="17" s="1"/>
  <c r="B369" i="10"/>
  <c r="D368" i="17" s="1"/>
  <c r="B370" i="10"/>
  <c r="D369" i="17" s="1"/>
  <c r="B371" i="10"/>
  <c r="D370" i="17" s="1"/>
  <c r="B372" i="10"/>
  <c r="D371" i="17" s="1"/>
  <c r="B373" i="10"/>
  <c r="D372" i="17" s="1"/>
  <c r="B374" i="10"/>
  <c r="D373" i="17" s="1"/>
  <c r="B375" i="10"/>
  <c r="D374" i="17" s="1"/>
  <c r="B376" i="10"/>
  <c r="D375" i="17" s="1"/>
  <c r="B377" i="10"/>
  <c r="D376" i="17" s="1"/>
  <c r="B378" i="10"/>
  <c r="D377" i="17" s="1"/>
  <c r="B379" i="10"/>
  <c r="D378" i="17" s="1"/>
  <c r="B380" i="10"/>
  <c r="D379" i="17" s="1"/>
  <c r="B381" i="10"/>
  <c r="D380" i="17" s="1"/>
  <c r="B382" i="10"/>
  <c r="D381" i="17" s="1"/>
  <c r="B383" i="10"/>
  <c r="D382" i="17" s="1"/>
  <c r="B384" i="10"/>
  <c r="D383" i="17" s="1"/>
  <c r="B385" i="10"/>
  <c r="D384" i="17" s="1"/>
  <c r="B386" i="10"/>
  <c r="D385" i="17" s="1"/>
  <c r="B387" i="10"/>
  <c r="D386" i="17" s="1"/>
  <c r="B388" i="10"/>
  <c r="D387" i="17" s="1"/>
  <c r="B389" i="10"/>
  <c r="D388" i="17" s="1"/>
  <c r="B390" i="10"/>
  <c r="D389" i="17" s="1"/>
  <c r="B391" i="10"/>
  <c r="D390" i="17" s="1"/>
  <c r="B392" i="10"/>
  <c r="D391" i="17" s="1"/>
  <c r="B393" i="10"/>
  <c r="D392" i="17" s="1"/>
  <c r="B394" i="10"/>
  <c r="D393" i="17" s="1"/>
  <c r="B395" i="10"/>
  <c r="D394" i="17" s="1"/>
  <c r="B396" i="10"/>
  <c r="D395" i="17" s="1"/>
  <c r="B397" i="10"/>
  <c r="D396" i="17" s="1"/>
  <c r="B398" i="10"/>
  <c r="D397" i="17" s="1"/>
  <c r="B399" i="10"/>
  <c r="D398" i="17" s="1"/>
  <c r="B400" i="10"/>
  <c r="D399" i="17" s="1"/>
  <c r="B401" i="10"/>
  <c r="D400" i="17" s="1"/>
  <c r="B402" i="10"/>
  <c r="D401" i="17" s="1"/>
  <c r="B403" i="10"/>
  <c r="D402" i="17" s="1"/>
  <c r="B404" i="10"/>
  <c r="D403" i="17" s="1"/>
  <c r="B405" i="10"/>
  <c r="D404" i="17" s="1"/>
  <c r="B406" i="10"/>
  <c r="D405" i="17" s="1"/>
  <c r="B407" i="10"/>
  <c r="D406" i="17" s="1"/>
  <c r="B408" i="10"/>
  <c r="D407" i="17" s="1"/>
  <c r="B409" i="10"/>
  <c r="D408" i="17" s="1"/>
  <c r="B410" i="10"/>
  <c r="D409" i="17" s="1"/>
  <c r="B411" i="10"/>
  <c r="D410" i="17" s="1"/>
  <c r="B412" i="10"/>
  <c r="D411" i="17" s="1"/>
  <c r="B413" i="10"/>
  <c r="D412" i="17" s="1"/>
  <c r="B414" i="10"/>
  <c r="D413" i="17" s="1"/>
  <c r="B415" i="10"/>
  <c r="D414" i="17" s="1"/>
  <c r="B416" i="10"/>
  <c r="D415" i="17" s="1"/>
  <c r="B417" i="10"/>
  <c r="D416" i="17" s="1"/>
  <c r="B418" i="10"/>
  <c r="D417" i="17" s="1"/>
  <c r="B419" i="10"/>
  <c r="D418" i="17" s="1"/>
  <c r="B420" i="10"/>
  <c r="D419" i="17" s="1"/>
  <c r="B421" i="10"/>
  <c r="D420" i="17" s="1"/>
  <c r="B422" i="10"/>
  <c r="D421" i="17" s="1"/>
  <c r="B423" i="10"/>
  <c r="D422" i="17" s="1"/>
  <c r="B424" i="10"/>
  <c r="D423" i="17" s="1"/>
  <c r="B425" i="10"/>
  <c r="D424" i="17" s="1"/>
  <c r="B426" i="10"/>
  <c r="D425" i="17" s="1"/>
  <c r="B427" i="10"/>
  <c r="D426" i="17" s="1"/>
  <c r="B428" i="10"/>
  <c r="D427" i="17" s="1"/>
  <c r="B429" i="10"/>
  <c r="D428" i="17" s="1"/>
  <c r="B430" i="10"/>
  <c r="D429" i="17" s="1"/>
  <c r="B431" i="10"/>
  <c r="D430" i="17" s="1"/>
  <c r="B432" i="10"/>
  <c r="D431" i="17" s="1"/>
  <c r="B433" i="10"/>
  <c r="D432" i="17" s="1"/>
  <c r="B434" i="10"/>
  <c r="D433" i="17" s="1"/>
  <c r="B435" i="10"/>
  <c r="D434" i="17" s="1"/>
  <c r="B436" i="10"/>
  <c r="D435" i="17" s="1"/>
  <c r="B437" i="10"/>
  <c r="D436" i="17" s="1"/>
  <c r="B438" i="10"/>
  <c r="D437" i="17" s="1"/>
  <c r="B439" i="10"/>
  <c r="D438" i="17" s="1"/>
  <c r="B440" i="10"/>
  <c r="D439" i="17" s="1"/>
  <c r="B441" i="10"/>
  <c r="D440" i="17" s="1"/>
  <c r="B442" i="10"/>
  <c r="D441" i="17" s="1"/>
  <c r="B443" i="10"/>
  <c r="D442" i="17" s="1"/>
  <c r="B444" i="10"/>
  <c r="D443" i="17" s="1"/>
  <c r="B445" i="10"/>
  <c r="D444" i="17" s="1"/>
  <c r="B446" i="10"/>
  <c r="D445" i="17" s="1"/>
  <c r="B447" i="10"/>
  <c r="D446" i="17" s="1"/>
  <c r="B448" i="10"/>
  <c r="D447" i="17" s="1"/>
  <c r="B449" i="10"/>
  <c r="D448" i="17" s="1"/>
  <c r="B450" i="10"/>
  <c r="D449" i="17" s="1"/>
  <c r="B451" i="10"/>
  <c r="D450" i="17" s="1"/>
  <c r="B452" i="10"/>
  <c r="D451" i="17" s="1"/>
  <c r="B453" i="10"/>
  <c r="D452" i="17" s="1"/>
  <c r="B454" i="10"/>
  <c r="D453" i="17" s="1"/>
  <c r="B455" i="10"/>
  <c r="D454" i="17" s="1"/>
  <c r="B456" i="10"/>
  <c r="D455" i="17" s="1"/>
  <c r="B457" i="10"/>
  <c r="D456" i="17" s="1"/>
  <c r="B458" i="10"/>
  <c r="D457" i="17" s="1"/>
  <c r="B459" i="10"/>
  <c r="D458" i="17" s="1"/>
  <c r="B460" i="10"/>
  <c r="D459" i="17" s="1"/>
  <c r="B461" i="10"/>
  <c r="D460" i="17" s="1"/>
  <c r="B462" i="10"/>
  <c r="D461" i="17" s="1"/>
  <c r="B463" i="10"/>
  <c r="D462" i="17" s="1"/>
  <c r="B464" i="10"/>
  <c r="D463" i="17" s="1"/>
  <c r="B465" i="10"/>
  <c r="D464" i="17" s="1"/>
  <c r="B466" i="10"/>
  <c r="D465" i="17" s="1"/>
  <c r="B467" i="10"/>
  <c r="D466" i="17" s="1"/>
  <c r="B468" i="10"/>
  <c r="D467" i="17" s="1"/>
  <c r="B469" i="10"/>
  <c r="D468" i="17" s="1"/>
  <c r="B470" i="10"/>
  <c r="D469" i="17" s="1"/>
  <c r="B471" i="10"/>
  <c r="D470" i="17" s="1"/>
  <c r="B472" i="10"/>
  <c r="D471" i="17" s="1"/>
  <c r="B473" i="10"/>
  <c r="D472" i="17" s="1"/>
  <c r="B474" i="10"/>
  <c r="D473" i="17" s="1"/>
  <c r="B475" i="10"/>
  <c r="D474" i="17" s="1"/>
  <c r="B476" i="10"/>
  <c r="D475" i="17" s="1"/>
  <c r="B477" i="10"/>
  <c r="D476" i="17" s="1"/>
  <c r="B478" i="10"/>
  <c r="D477" i="17" s="1"/>
  <c r="B479" i="10"/>
  <c r="D478" i="17" s="1"/>
  <c r="B480" i="10"/>
  <c r="D479" i="17" s="1"/>
  <c r="B481" i="10"/>
  <c r="D480" i="17" s="1"/>
  <c r="B482" i="10"/>
  <c r="D481" i="17" s="1"/>
  <c r="B483" i="10"/>
  <c r="D482" i="17" s="1"/>
  <c r="B484" i="10"/>
  <c r="D483" i="17" s="1"/>
  <c r="B485" i="10"/>
  <c r="D484" i="17" s="1"/>
  <c r="B486" i="10"/>
  <c r="D485" i="17" s="1"/>
  <c r="B487" i="10"/>
  <c r="D486" i="17" s="1"/>
  <c r="B488" i="10"/>
  <c r="D487" i="17" s="1"/>
  <c r="B489" i="10"/>
  <c r="D488" i="17" s="1"/>
  <c r="B490" i="10"/>
  <c r="D489" i="17" s="1"/>
  <c r="B491" i="10"/>
  <c r="D490" i="17" s="1"/>
  <c r="B492" i="10"/>
  <c r="D491" i="17" s="1"/>
  <c r="B493" i="10"/>
  <c r="D492" i="17" s="1"/>
  <c r="B494" i="10"/>
  <c r="D493" i="17" s="1"/>
  <c r="B495" i="10"/>
  <c r="D494" i="17" s="1"/>
  <c r="B496" i="10"/>
  <c r="D495" i="17" s="1"/>
  <c r="B497" i="10"/>
  <c r="D496" i="17" s="1"/>
  <c r="B498" i="10"/>
  <c r="D497" i="17" s="1"/>
  <c r="B499" i="10"/>
  <c r="D498" i="17" s="1"/>
  <c r="B500" i="10"/>
  <c r="D499" i="17" s="1"/>
  <c r="B501" i="10"/>
  <c r="D500" i="17" s="1"/>
  <c r="B502" i="10"/>
  <c r="D501" i="17" s="1"/>
  <c r="B503" i="10"/>
  <c r="D502" i="17" s="1"/>
  <c r="B504" i="10"/>
  <c r="D503" i="17" s="1"/>
  <c r="B505" i="10"/>
  <c r="D504" i="17" s="1"/>
  <c r="B506" i="10"/>
  <c r="D505" i="17" s="1"/>
  <c r="B507" i="10"/>
  <c r="D506" i="17" s="1"/>
  <c r="B508" i="10"/>
  <c r="D507" i="17" s="1"/>
  <c r="B509" i="10"/>
  <c r="D508" i="17" s="1"/>
  <c r="B510" i="10"/>
  <c r="D509" i="17" s="1"/>
  <c r="B511" i="10"/>
  <c r="D510" i="17" s="1"/>
  <c r="B512" i="10"/>
  <c r="D511" i="17" s="1"/>
  <c r="B513" i="10"/>
  <c r="D512" i="17" s="1"/>
  <c r="B514" i="10"/>
  <c r="D513" i="17" s="1"/>
  <c r="B515" i="10"/>
  <c r="D514" i="17" s="1"/>
  <c r="B516" i="10"/>
  <c r="D515" i="17" s="1"/>
  <c r="B517" i="10"/>
  <c r="D516" i="17" s="1"/>
  <c r="B518" i="10"/>
  <c r="D517" i="17" s="1"/>
  <c r="B519" i="10"/>
  <c r="D518" i="17" s="1"/>
  <c r="B520" i="10"/>
  <c r="D519" i="17" s="1"/>
  <c r="B521" i="10"/>
  <c r="D520" i="17" s="1"/>
  <c r="B522" i="10"/>
  <c r="D521" i="17" s="1"/>
  <c r="B523" i="10"/>
  <c r="D522" i="17" s="1"/>
  <c r="B524" i="10"/>
  <c r="D523" i="17" s="1"/>
  <c r="B525" i="10"/>
  <c r="D524" i="17" s="1"/>
  <c r="B526" i="10"/>
  <c r="D525" i="17" s="1"/>
  <c r="B527" i="10"/>
  <c r="D526" i="17" s="1"/>
  <c r="B528" i="10"/>
  <c r="D527" i="17" s="1"/>
  <c r="B529" i="10"/>
  <c r="D528" i="17" s="1"/>
  <c r="B530" i="10"/>
  <c r="D529" i="17" s="1"/>
  <c r="B531" i="10"/>
  <c r="D530" i="17" s="1"/>
  <c r="B532" i="10"/>
  <c r="D531" i="17" s="1"/>
  <c r="B533" i="10"/>
  <c r="D532" i="17" s="1"/>
  <c r="B534" i="10"/>
  <c r="D533" i="17" s="1"/>
  <c r="B535" i="10"/>
  <c r="D534" i="17" s="1"/>
  <c r="B536" i="10"/>
  <c r="D535" i="17" s="1"/>
  <c r="B537" i="10"/>
  <c r="D536" i="17" s="1"/>
  <c r="B538" i="10"/>
  <c r="D537" i="17" s="1"/>
  <c r="B539" i="10"/>
  <c r="D538" i="17" s="1"/>
  <c r="B540" i="10"/>
  <c r="D539" i="17" s="1"/>
  <c r="B541" i="10"/>
  <c r="D540" i="17" s="1"/>
  <c r="B542" i="10"/>
  <c r="D541" i="17" s="1"/>
  <c r="B543" i="10"/>
  <c r="D542" i="17" s="1"/>
  <c r="B544" i="10"/>
  <c r="D543" i="17" s="1"/>
  <c r="B545" i="10"/>
  <c r="D544" i="17" s="1"/>
  <c r="B546" i="10"/>
  <c r="D545" i="17" s="1"/>
  <c r="B547" i="10"/>
  <c r="D546" i="17" s="1"/>
  <c r="B548" i="10"/>
  <c r="D547" i="17" s="1"/>
  <c r="B549" i="10"/>
  <c r="D548" i="17" s="1"/>
  <c r="B550" i="10"/>
  <c r="D549" i="17" s="1"/>
  <c r="B551" i="10"/>
  <c r="D550" i="17" s="1"/>
  <c r="B552" i="10"/>
  <c r="D551" i="17" s="1"/>
  <c r="B553" i="10"/>
  <c r="D552" i="17" s="1"/>
  <c r="B554" i="10"/>
  <c r="D553" i="17" s="1"/>
  <c r="B555" i="10"/>
  <c r="D554" i="17" s="1"/>
  <c r="B556" i="10"/>
  <c r="D555" i="17" s="1"/>
  <c r="B557" i="10"/>
  <c r="D556" i="17" s="1"/>
  <c r="B558" i="10"/>
  <c r="D557" i="17" s="1"/>
  <c r="B559" i="10"/>
  <c r="D558" i="17" s="1"/>
  <c r="B560" i="10"/>
  <c r="D559" i="17" s="1"/>
  <c r="B561" i="10"/>
  <c r="D560" i="17" s="1"/>
  <c r="B562" i="10"/>
  <c r="D561" i="17" s="1"/>
  <c r="B563" i="10"/>
  <c r="D562" i="17" s="1"/>
  <c r="B564" i="10"/>
  <c r="D563" i="17" s="1"/>
  <c r="B565" i="10"/>
  <c r="D564" i="17" s="1"/>
  <c r="B566" i="10"/>
  <c r="D565" i="17" s="1"/>
  <c r="B567" i="10"/>
  <c r="D566" i="17" s="1"/>
  <c r="B568" i="10"/>
  <c r="D567" i="17" s="1"/>
  <c r="B569" i="10"/>
  <c r="D568" i="17" s="1"/>
  <c r="B570" i="10"/>
  <c r="D569" i="17" s="1"/>
  <c r="B571" i="10"/>
  <c r="D570" i="17" s="1"/>
  <c r="B572" i="10"/>
  <c r="D571" i="17" s="1"/>
  <c r="B573" i="10"/>
  <c r="D572" i="17" s="1"/>
  <c r="B574" i="10"/>
  <c r="D573" i="17" s="1"/>
  <c r="B575" i="10"/>
  <c r="D574" i="17" s="1"/>
  <c r="B576" i="10"/>
  <c r="D575" i="17" s="1"/>
  <c r="B577" i="10"/>
  <c r="D576" i="17" s="1"/>
  <c r="B578" i="10"/>
  <c r="D577" i="17" s="1"/>
  <c r="B579" i="10"/>
  <c r="D578" i="17" s="1"/>
  <c r="B580" i="10"/>
  <c r="D579" i="17" s="1"/>
  <c r="B581" i="10"/>
  <c r="D580" i="17" s="1"/>
  <c r="B582" i="10"/>
  <c r="D581" i="17" s="1"/>
  <c r="B583" i="10"/>
  <c r="D582" i="17" s="1"/>
  <c r="B584" i="10"/>
  <c r="D583" i="17" s="1"/>
  <c r="B585" i="10"/>
  <c r="D584" i="17" s="1"/>
  <c r="B586" i="10"/>
  <c r="D585" i="17" s="1"/>
  <c r="B587" i="10"/>
  <c r="D586" i="17" s="1"/>
  <c r="B588" i="10"/>
  <c r="D587" i="17" s="1"/>
  <c r="B589" i="10"/>
  <c r="D588" i="17" s="1"/>
  <c r="B590" i="10"/>
  <c r="D589" i="17" s="1"/>
  <c r="B591" i="10"/>
  <c r="D590" i="17" s="1"/>
  <c r="B592" i="10"/>
  <c r="D591" i="17" s="1"/>
  <c r="B593" i="10"/>
  <c r="D592" i="17" s="1"/>
  <c r="B594" i="10"/>
  <c r="D593" i="17" s="1"/>
  <c r="B595" i="10"/>
  <c r="D594" i="17" s="1"/>
  <c r="B596" i="10"/>
  <c r="D595" i="17" s="1"/>
  <c r="B597" i="10"/>
  <c r="D596" i="17" s="1"/>
  <c r="B598" i="10"/>
  <c r="D597" i="17" s="1"/>
  <c r="B599" i="10"/>
  <c r="D598" i="17" s="1"/>
  <c r="B600" i="10"/>
  <c r="D599" i="17" s="1"/>
  <c r="B601" i="10"/>
  <c r="D600" i="17" s="1"/>
  <c r="B602" i="10"/>
  <c r="D601" i="17" s="1"/>
  <c r="B603" i="10"/>
  <c r="D602" i="17" s="1"/>
  <c r="B604" i="10"/>
  <c r="D603" i="17" s="1"/>
  <c r="B605" i="10"/>
  <c r="D604" i="17" s="1"/>
  <c r="B606" i="10"/>
  <c r="D605" i="17" s="1"/>
  <c r="B607" i="10"/>
  <c r="D606" i="17" s="1"/>
  <c r="B608" i="10"/>
  <c r="D607" i="17" s="1"/>
  <c r="B609" i="10"/>
  <c r="D608" i="17" s="1"/>
  <c r="B610" i="10"/>
  <c r="D609" i="17" s="1"/>
  <c r="B611" i="10"/>
  <c r="D610" i="17" s="1"/>
  <c r="B612" i="10"/>
  <c r="D611" i="17" s="1"/>
  <c r="B613" i="10"/>
  <c r="D612" i="17" s="1"/>
  <c r="B614" i="10"/>
  <c r="D613" i="17" s="1"/>
  <c r="B615" i="10"/>
  <c r="D614" i="17" s="1"/>
  <c r="B616" i="10"/>
  <c r="D615" i="17" s="1"/>
  <c r="B617" i="10"/>
  <c r="D616" i="17" s="1"/>
  <c r="B618" i="10"/>
  <c r="D617" i="17" s="1"/>
  <c r="B619" i="10"/>
  <c r="D618" i="17" s="1"/>
  <c r="B620" i="10"/>
  <c r="D619" i="17" s="1"/>
  <c r="B621" i="10"/>
  <c r="D620" i="17" s="1"/>
  <c r="B622" i="10"/>
  <c r="D621" i="17" s="1"/>
  <c r="B623" i="10"/>
  <c r="D622" i="17" s="1"/>
  <c r="B624" i="10"/>
  <c r="D623" i="17" s="1"/>
  <c r="B625" i="10"/>
  <c r="D624" i="17" s="1"/>
  <c r="B626" i="10"/>
  <c r="D625" i="17" s="1"/>
  <c r="B627" i="10"/>
  <c r="D626" i="17" s="1"/>
  <c r="B628" i="10"/>
  <c r="D627" i="17" s="1"/>
  <c r="B629" i="10"/>
  <c r="D628" i="17" s="1"/>
  <c r="B630" i="10"/>
  <c r="D629" i="17" s="1"/>
  <c r="B631" i="10"/>
  <c r="D630" i="17" s="1"/>
  <c r="B632" i="10"/>
  <c r="D631" i="17" s="1"/>
  <c r="B633" i="10"/>
  <c r="D632" i="17" s="1"/>
  <c r="B634" i="10"/>
  <c r="D633" i="17" s="1"/>
  <c r="B635" i="10"/>
  <c r="D634" i="17" s="1"/>
  <c r="B636" i="10"/>
  <c r="D635" i="17" s="1"/>
  <c r="B637" i="10"/>
  <c r="D636" i="17" s="1"/>
  <c r="B638" i="10"/>
  <c r="D637" i="17" s="1"/>
  <c r="B639" i="10"/>
  <c r="D638" i="17" s="1"/>
  <c r="B640" i="10"/>
  <c r="D639" i="17" s="1"/>
  <c r="B641" i="10"/>
  <c r="D640" i="17" s="1"/>
  <c r="B642" i="10"/>
  <c r="D641" i="17" s="1"/>
  <c r="B643" i="10"/>
  <c r="D642" i="17" s="1"/>
  <c r="B644" i="10"/>
  <c r="D643" i="17" s="1"/>
  <c r="B645" i="10"/>
  <c r="D644" i="17" s="1"/>
  <c r="B646" i="10"/>
  <c r="D645" i="17" s="1"/>
  <c r="B647" i="10"/>
  <c r="D646" i="17" s="1"/>
  <c r="B648" i="10"/>
  <c r="D647" i="17" s="1"/>
  <c r="B649" i="10"/>
  <c r="D648" i="17" s="1"/>
  <c r="B650" i="10"/>
  <c r="D649" i="17" s="1"/>
  <c r="B651" i="10"/>
  <c r="D650" i="17" s="1"/>
  <c r="B652" i="10"/>
  <c r="D651" i="17" s="1"/>
  <c r="B653" i="10"/>
  <c r="D652" i="17" s="1"/>
  <c r="B654" i="10"/>
  <c r="D653" i="17" s="1"/>
  <c r="B655" i="10"/>
  <c r="D654" i="17" s="1"/>
  <c r="B656" i="10"/>
  <c r="D655" i="17" s="1"/>
  <c r="B657" i="10"/>
  <c r="D656" i="17" s="1"/>
  <c r="B658" i="10"/>
  <c r="D657" i="17" s="1"/>
  <c r="B659" i="10"/>
  <c r="D658" i="17" s="1"/>
  <c r="B660" i="10"/>
  <c r="D659" i="17" s="1"/>
  <c r="B661" i="10"/>
  <c r="D660" i="17" s="1"/>
  <c r="B662" i="10"/>
  <c r="D661" i="17" s="1"/>
  <c r="B663" i="10"/>
  <c r="D662" i="17" s="1"/>
  <c r="B664" i="10"/>
  <c r="D663" i="17" s="1"/>
  <c r="B665" i="10"/>
  <c r="D664" i="17" s="1"/>
  <c r="B666" i="10"/>
  <c r="D665" i="17" s="1"/>
  <c r="B667" i="10"/>
  <c r="D666" i="17" s="1"/>
  <c r="B668" i="10"/>
  <c r="D667" i="17" s="1"/>
  <c r="B669" i="10"/>
  <c r="D668" i="17" s="1"/>
  <c r="B670" i="10"/>
  <c r="D669" i="17" s="1"/>
  <c r="B671" i="10"/>
  <c r="D670" i="17" s="1"/>
  <c r="B672" i="10"/>
  <c r="D671" i="17" s="1"/>
  <c r="B673" i="10"/>
  <c r="D672" i="17" s="1"/>
  <c r="B674" i="10"/>
  <c r="D673" i="17" s="1"/>
  <c r="B675" i="10"/>
  <c r="D674" i="17" s="1"/>
  <c r="B676" i="10"/>
  <c r="D675" i="17" s="1"/>
  <c r="B677" i="10"/>
  <c r="D676" i="17" s="1"/>
  <c r="B678" i="10"/>
  <c r="D677" i="17" s="1"/>
  <c r="B679" i="10"/>
  <c r="D678" i="17" s="1"/>
  <c r="B680" i="10"/>
  <c r="D679" i="17" s="1"/>
  <c r="B681" i="10"/>
  <c r="D680" i="17" s="1"/>
  <c r="B682" i="10"/>
  <c r="D681" i="17" s="1"/>
  <c r="B683" i="10"/>
  <c r="B684" i="10"/>
  <c r="D683" i="17" s="1"/>
  <c r="B685" i="10"/>
  <c r="D684" i="17" s="1"/>
  <c r="B686" i="10"/>
  <c r="D685" i="17" s="1"/>
  <c r="B687" i="10"/>
  <c r="D686" i="17" s="1"/>
  <c r="B688" i="10"/>
  <c r="D687" i="17" s="1"/>
  <c r="B689" i="10"/>
  <c r="D688" i="17" s="1"/>
  <c r="B690" i="10"/>
  <c r="D689" i="17" s="1"/>
  <c r="B691" i="10"/>
  <c r="D690" i="17" s="1"/>
  <c r="B692" i="10"/>
  <c r="D691" i="17" s="1"/>
  <c r="B693" i="10"/>
  <c r="D692" i="17" s="1"/>
  <c r="B694" i="10"/>
  <c r="D693" i="17" s="1"/>
  <c r="B695" i="10"/>
  <c r="D694" i="17" s="1"/>
  <c r="B696" i="10"/>
  <c r="D695" i="17" s="1"/>
  <c r="B697" i="10"/>
  <c r="D696" i="17" s="1"/>
  <c r="B698" i="10"/>
  <c r="D697" i="17" s="1"/>
  <c r="B699" i="10"/>
  <c r="D698" i="17" s="1"/>
  <c r="B700" i="10"/>
  <c r="D699" i="17" s="1"/>
  <c r="B701" i="10"/>
  <c r="D700" i="17" s="1"/>
  <c r="B702" i="10"/>
  <c r="D701" i="17" s="1"/>
  <c r="B703" i="10"/>
  <c r="D702" i="17" s="1"/>
  <c r="B704" i="10"/>
  <c r="D703" i="17" s="1"/>
  <c r="B705" i="10"/>
  <c r="D704" i="17" s="1"/>
  <c r="B706" i="10"/>
  <c r="D705" i="17" s="1"/>
  <c r="B707" i="10"/>
  <c r="D706" i="17" s="1"/>
  <c r="B708" i="10"/>
  <c r="D707" i="17" s="1"/>
  <c r="B709" i="10"/>
  <c r="D708" i="17" s="1"/>
  <c r="B710" i="10"/>
  <c r="D709" i="17" s="1"/>
  <c r="B711" i="10"/>
  <c r="D710" i="17" s="1"/>
  <c r="B712" i="10"/>
  <c r="D711" i="17" s="1"/>
  <c r="B713" i="10"/>
  <c r="D712" i="17" s="1"/>
  <c r="B714" i="10"/>
  <c r="D713" i="17" s="1"/>
  <c r="B715" i="10"/>
  <c r="D714" i="17" s="1"/>
  <c r="B716" i="10"/>
  <c r="D715" i="17" s="1"/>
  <c r="B717" i="10"/>
  <c r="D716" i="17" s="1"/>
  <c r="B718" i="10"/>
  <c r="D717" i="17" s="1"/>
  <c r="B719" i="10"/>
  <c r="D718" i="17" s="1"/>
  <c r="B720" i="10"/>
  <c r="D719" i="17" s="1"/>
  <c r="B721" i="10"/>
  <c r="D720" i="17" s="1"/>
  <c r="B722" i="10"/>
  <c r="D721" i="17" s="1"/>
  <c r="B723" i="10"/>
  <c r="D722" i="17" s="1"/>
  <c r="B724" i="10"/>
  <c r="D723" i="17" s="1"/>
  <c r="B725" i="10"/>
  <c r="D724" i="17" s="1"/>
  <c r="B726" i="10"/>
  <c r="D725" i="17" s="1"/>
  <c r="B727" i="10"/>
  <c r="D726" i="17" s="1"/>
  <c r="B728" i="10"/>
  <c r="D727" i="17" s="1"/>
  <c r="B729" i="10"/>
  <c r="D728" i="17" s="1"/>
  <c r="B730" i="10"/>
  <c r="D729" i="17" s="1"/>
  <c r="B731" i="10"/>
  <c r="D730" i="17" s="1"/>
  <c r="B732" i="10"/>
  <c r="D731" i="17" s="1"/>
  <c r="B733" i="10"/>
  <c r="D732" i="17" s="1"/>
  <c r="B734" i="10"/>
  <c r="D733" i="17" s="1"/>
  <c r="B735" i="10"/>
  <c r="D734" i="17" s="1"/>
  <c r="B736" i="10"/>
  <c r="D735" i="17" s="1"/>
  <c r="B737" i="10"/>
  <c r="D736" i="17" s="1"/>
  <c r="B738" i="10"/>
  <c r="D737" i="17" s="1"/>
  <c r="B739" i="10"/>
  <c r="D738" i="17" s="1"/>
  <c r="B740" i="10"/>
  <c r="D739" i="17" s="1"/>
  <c r="B741" i="10"/>
  <c r="D740" i="17" s="1"/>
  <c r="B742" i="10"/>
  <c r="D741" i="17" s="1"/>
  <c r="B743" i="10"/>
  <c r="D742" i="17" s="1"/>
  <c r="B744" i="10"/>
  <c r="D743" i="17" s="1"/>
  <c r="B745" i="10"/>
  <c r="D744" i="17" s="1"/>
  <c r="B746" i="10"/>
  <c r="D745" i="17" s="1"/>
  <c r="B747" i="10"/>
  <c r="D746" i="17" s="1"/>
  <c r="B748" i="10"/>
  <c r="D747" i="17" s="1"/>
  <c r="B749" i="10"/>
  <c r="D748" i="17" s="1"/>
  <c r="B750" i="10"/>
  <c r="D749" i="17" s="1"/>
  <c r="B751" i="10"/>
  <c r="D750" i="17" s="1"/>
  <c r="B752" i="10"/>
  <c r="D751" i="17" s="1"/>
  <c r="B753" i="10"/>
  <c r="D752" i="17" s="1"/>
  <c r="B754" i="10"/>
  <c r="D753" i="17" s="1"/>
  <c r="B755" i="10"/>
  <c r="D754" i="17" s="1"/>
  <c r="B756" i="10"/>
  <c r="D755" i="17" s="1"/>
  <c r="B757" i="10"/>
  <c r="D756" i="17" s="1"/>
  <c r="B758" i="10"/>
  <c r="D757" i="17" s="1"/>
  <c r="B759" i="10"/>
  <c r="D758" i="17" s="1"/>
  <c r="B760" i="10"/>
  <c r="D759" i="17" s="1"/>
  <c r="B761" i="10"/>
  <c r="D760" i="17" s="1"/>
  <c r="B762" i="10"/>
  <c r="D761" i="17" s="1"/>
  <c r="B763" i="10"/>
  <c r="D762" i="17" s="1"/>
  <c r="B764" i="10"/>
  <c r="D763" i="17" s="1"/>
  <c r="B765" i="10"/>
  <c r="D764" i="17" s="1"/>
  <c r="B766" i="10"/>
  <c r="D765" i="17" s="1"/>
  <c r="B767" i="10"/>
  <c r="D766" i="17" s="1"/>
  <c r="B768" i="10"/>
  <c r="D767" i="17" s="1"/>
  <c r="B769" i="10"/>
  <c r="D768" i="17" s="1"/>
  <c r="B770" i="10"/>
  <c r="D769" i="17" s="1"/>
  <c r="B771" i="10"/>
  <c r="D770" i="17" s="1"/>
  <c r="B772" i="10"/>
  <c r="D771" i="17" s="1"/>
  <c r="B773" i="10"/>
  <c r="D772" i="17" s="1"/>
  <c r="B774" i="10"/>
  <c r="D773" i="17" s="1"/>
  <c r="B775" i="10"/>
  <c r="D774" i="17" s="1"/>
  <c r="B776" i="10"/>
  <c r="D775" i="17" s="1"/>
  <c r="B777" i="10"/>
  <c r="D776" i="17" s="1"/>
  <c r="B778" i="10"/>
  <c r="D777" i="17" s="1"/>
  <c r="B779" i="10"/>
  <c r="D778" i="17" s="1"/>
  <c r="B780" i="10"/>
  <c r="D779" i="17" s="1"/>
  <c r="B781" i="10"/>
  <c r="D780" i="17" s="1"/>
  <c r="B782" i="10"/>
  <c r="D781" i="17" s="1"/>
  <c r="B783" i="10"/>
  <c r="D782" i="17" s="1"/>
  <c r="B784" i="10"/>
  <c r="D783" i="17" s="1"/>
  <c r="B785" i="10"/>
  <c r="D784" i="17" s="1"/>
  <c r="B786" i="10"/>
  <c r="D785" i="17" s="1"/>
  <c r="B787" i="10"/>
  <c r="D786" i="17" s="1"/>
  <c r="B788" i="10"/>
  <c r="D787" i="17" s="1"/>
  <c r="B789" i="10"/>
  <c r="D788" i="17" s="1"/>
  <c r="B790" i="10"/>
  <c r="D789" i="17" s="1"/>
  <c r="B791" i="10"/>
  <c r="D790" i="17" s="1"/>
  <c r="B792" i="10"/>
  <c r="D791" i="17" s="1"/>
  <c r="B793" i="10"/>
  <c r="D792" i="17" s="1"/>
  <c r="B794" i="10"/>
  <c r="D793" i="17" s="1"/>
  <c r="B795" i="10"/>
  <c r="D794" i="17" s="1"/>
  <c r="B796" i="10"/>
  <c r="D795" i="17" s="1"/>
  <c r="B797" i="10"/>
  <c r="D796" i="17" s="1"/>
  <c r="B798" i="10"/>
  <c r="D797" i="17" s="1"/>
  <c r="B799" i="10"/>
  <c r="D798" i="17" s="1"/>
  <c r="B800" i="10"/>
  <c r="D799" i="17" s="1"/>
  <c r="B801" i="10"/>
  <c r="D800" i="17" s="1"/>
  <c r="B802" i="10"/>
  <c r="D801" i="17" s="1"/>
  <c r="B803" i="10"/>
  <c r="D802" i="17" s="1"/>
  <c r="B804" i="10"/>
  <c r="D803" i="17" s="1"/>
  <c r="B805" i="10"/>
  <c r="D804" i="17" s="1"/>
  <c r="B806" i="10"/>
  <c r="D805" i="17" s="1"/>
  <c r="B807" i="10"/>
  <c r="D806" i="17" s="1"/>
  <c r="B808" i="10"/>
  <c r="D807" i="17" s="1"/>
  <c r="B809" i="10"/>
  <c r="D808" i="17" s="1"/>
  <c r="B810" i="10"/>
  <c r="D809" i="17" s="1"/>
  <c r="B811" i="10"/>
  <c r="D810" i="17" s="1"/>
  <c r="B812" i="10"/>
  <c r="D811" i="17" s="1"/>
  <c r="B813" i="10"/>
  <c r="D812" i="17" s="1"/>
  <c r="B814" i="10"/>
  <c r="D813" i="17" s="1"/>
  <c r="B815" i="10"/>
  <c r="D814" i="17" s="1"/>
  <c r="B816" i="10"/>
  <c r="D815" i="17" s="1"/>
  <c r="B817" i="10"/>
  <c r="D816" i="17" s="1"/>
  <c r="B818" i="10"/>
  <c r="D817" i="17" s="1"/>
  <c r="B819" i="10"/>
  <c r="D818" i="17" s="1"/>
  <c r="B820" i="10"/>
  <c r="D819" i="17" s="1"/>
  <c r="B821" i="10"/>
  <c r="D820" i="17" s="1"/>
  <c r="B822" i="10"/>
  <c r="D821" i="17" s="1"/>
  <c r="B823" i="10"/>
  <c r="D822" i="17" s="1"/>
  <c r="B824" i="10"/>
  <c r="D823" i="17" s="1"/>
  <c r="B825" i="10"/>
  <c r="D824" i="17" s="1"/>
  <c r="B826" i="10"/>
  <c r="D825" i="17" s="1"/>
  <c r="B827" i="10"/>
  <c r="D826" i="17" s="1"/>
  <c r="C4" i="10"/>
  <c r="M3" i="17" s="1"/>
  <c r="C5" i="10"/>
  <c r="C6" i="10"/>
  <c r="M5" i="17" s="1"/>
  <c r="C7" i="10"/>
  <c r="M6" i="17" s="1"/>
  <c r="C8" i="10"/>
  <c r="M7" i="17" s="1"/>
  <c r="C9" i="10"/>
  <c r="M8" i="17" s="1"/>
  <c r="C10" i="10"/>
  <c r="C11" i="10"/>
  <c r="M10" i="17" s="1"/>
  <c r="C12" i="10"/>
  <c r="M11" i="17" s="1"/>
  <c r="C13" i="10"/>
  <c r="M12" i="17" s="1"/>
  <c r="C14" i="10"/>
  <c r="M13" i="17" s="1"/>
  <c r="C15" i="10"/>
  <c r="M14" i="17" s="1"/>
  <c r="C16" i="10"/>
  <c r="M15" i="17" s="1"/>
  <c r="C17" i="10"/>
  <c r="M16" i="17" s="1"/>
  <c r="C18" i="10"/>
  <c r="M17" i="17" s="1"/>
  <c r="C19" i="10"/>
  <c r="M18" i="17" s="1"/>
  <c r="C20" i="10"/>
  <c r="M19" i="17" s="1"/>
  <c r="C21" i="10"/>
  <c r="M20" i="17" s="1"/>
  <c r="C22" i="10"/>
  <c r="M21" i="17" s="1"/>
  <c r="C23" i="10"/>
  <c r="M22" i="17" s="1"/>
  <c r="C24" i="10"/>
  <c r="M23" i="17" s="1"/>
  <c r="C25" i="10"/>
  <c r="M24" i="17" s="1"/>
  <c r="C26" i="10"/>
  <c r="M25" i="17" s="1"/>
  <c r="C27" i="10"/>
  <c r="M26" i="17" s="1"/>
  <c r="C28" i="10"/>
  <c r="M27" i="17" s="1"/>
  <c r="C29" i="10"/>
  <c r="M28" i="17" s="1"/>
  <c r="C30" i="10"/>
  <c r="M29" i="17" s="1"/>
  <c r="C31" i="10"/>
  <c r="M30" i="17" s="1"/>
  <c r="C32" i="10"/>
  <c r="M31" i="17" s="1"/>
  <c r="C33" i="10"/>
  <c r="M32" i="17" s="1"/>
  <c r="C34" i="10"/>
  <c r="M33" i="17" s="1"/>
  <c r="C35" i="10"/>
  <c r="M34" i="17" s="1"/>
  <c r="C36" i="10"/>
  <c r="M35" i="17" s="1"/>
  <c r="C37" i="10"/>
  <c r="M36" i="17" s="1"/>
  <c r="C38" i="10"/>
  <c r="M37" i="17" s="1"/>
  <c r="C39" i="10"/>
  <c r="M38" i="17" s="1"/>
  <c r="C40" i="10"/>
  <c r="M39" i="17" s="1"/>
  <c r="C41" i="10"/>
  <c r="M40" i="17" s="1"/>
  <c r="C42" i="10"/>
  <c r="M41" i="17" s="1"/>
  <c r="C43" i="10"/>
  <c r="M42" i="17" s="1"/>
  <c r="C44" i="10"/>
  <c r="M43" i="17" s="1"/>
  <c r="C45" i="10"/>
  <c r="M44" i="17" s="1"/>
  <c r="C46" i="10"/>
  <c r="M45" i="17" s="1"/>
  <c r="C47" i="10"/>
  <c r="M46" i="17" s="1"/>
  <c r="C48" i="10"/>
  <c r="M47" i="17" s="1"/>
  <c r="C49" i="10"/>
  <c r="M48" i="17" s="1"/>
  <c r="C50" i="10"/>
  <c r="M49" i="17" s="1"/>
  <c r="C51" i="10"/>
  <c r="M50" i="17" s="1"/>
  <c r="C52" i="10"/>
  <c r="M51" i="17" s="1"/>
  <c r="C53" i="10"/>
  <c r="M52" i="17" s="1"/>
  <c r="C54" i="10"/>
  <c r="M53" i="17" s="1"/>
  <c r="C55" i="10"/>
  <c r="M54" i="17" s="1"/>
  <c r="C56" i="10"/>
  <c r="M55" i="17" s="1"/>
  <c r="C57" i="10"/>
  <c r="M56" i="17" s="1"/>
  <c r="C58" i="10"/>
  <c r="M57" i="17" s="1"/>
  <c r="C59" i="10"/>
  <c r="M58" i="17" s="1"/>
  <c r="C60" i="10"/>
  <c r="M59" i="17" s="1"/>
  <c r="C61" i="10"/>
  <c r="M60" i="17" s="1"/>
  <c r="C62" i="10"/>
  <c r="M61" i="17" s="1"/>
  <c r="C63" i="10"/>
  <c r="M62" i="17" s="1"/>
  <c r="C64" i="10"/>
  <c r="M63" i="17" s="1"/>
  <c r="C65" i="10"/>
  <c r="M64" i="17" s="1"/>
  <c r="C66" i="10"/>
  <c r="M65" i="17" s="1"/>
  <c r="C67" i="10"/>
  <c r="M66" i="17" s="1"/>
  <c r="C68" i="10"/>
  <c r="M67" i="17" s="1"/>
  <c r="C69" i="10"/>
  <c r="M68" i="17" s="1"/>
  <c r="C70" i="10"/>
  <c r="M69" i="17" s="1"/>
  <c r="C71" i="10"/>
  <c r="M70" i="17" s="1"/>
  <c r="C72" i="10"/>
  <c r="M71" i="17" s="1"/>
  <c r="C73" i="10"/>
  <c r="M72" i="17" s="1"/>
  <c r="C74" i="10"/>
  <c r="M73" i="17" s="1"/>
  <c r="C75" i="10"/>
  <c r="M74" i="17" s="1"/>
  <c r="C76" i="10"/>
  <c r="M75" i="17" s="1"/>
  <c r="C77" i="10"/>
  <c r="M76" i="17" s="1"/>
  <c r="C78" i="10"/>
  <c r="M77" i="17" s="1"/>
  <c r="C79" i="10"/>
  <c r="M78" i="17" s="1"/>
  <c r="C80" i="10"/>
  <c r="M79" i="17" s="1"/>
  <c r="C81" i="10"/>
  <c r="M80" i="17" s="1"/>
  <c r="C82" i="10"/>
  <c r="M81" i="17" s="1"/>
  <c r="C83" i="10"/>
  <c r="M82" i="17" s="1"/>
  <c r="C84" i="10"/>
  <c r="M83" i="17" s="1"/>
  <c r="C85" i="10"/>
  <c r="M84" i="17" s="1"/>
  <c r="C86" i="10"/>
  <c r="M85" i="17" s="1"/>
  <c r="C87" i="10"/>
  <c r="M86" i="17" s="1"/>
  <c r="C88" i="10"/>
  <c r="M87" i="17" s="1"/>
  <c r="C89" i="10"/>
  <c r="M88" i="17" s="1"/>
  <c r="C90" i="10"/>
  <c r="M89" i="17" s="1"/>
  <c r="C91" i="10"/>
  <c r="M90" i="17" s="1"/>
  <c r="C92" i="10"/>
  <c r="M91" i="17" s="1"/>
  <c r="C93" i="10"/>
  <c r="M92" i="17" s="1"/>
  <c r="C94" i="10"/>
  <c r="M93" i="17" s="1"/>
  <c r="C95" i="10"/>
  <c r="M94" i="17" s="1"/>
  <c r="C96" i="10"/>
  <c r="M95" i="17" s="1"/>
  <c r="C97" i="10"/>
  <c r="M96" i="17" s="1"/>
  <c r="C98" i="10"/>
  <c r="M97" i="17" s="1"/>
  <c r="C99" i="10"/>
  <c r="M98" i="17" s="1"/>
  <c r="C100" i="10"/>
  <c r="M99" i="17" s="1"/>
  <c r="C101" i="10"/>
  <c r="M100" i="17" s="1"/>
  <c r="C102" i="10"/>
  <c r="M101" i="17" s="1"/>
  <c r="C103" i="10"/>
  <c r="M102" i="17" s="1"/>
  <c r="C104" i="10"/>
  <c r="M103" i="17" s="1"/>
  <c r="C105" i="10"/>
  <c r="M104" i="17" s="1"/>
  <c r="C106" i="10"/>
  <c r="M105" i="17" s="1"/>
  <c r="C107" i="10"/>
  <c r="M106" i="17" s="1"/>
  <c r="C108" i="10"/>
  <c r="M107" i="17" s="1"/>
  <c r="C109" i="10"/>
  <c r="M108" i="17" s="1"/>
  <c r="C110" i="10"/>
  <c r="M109" i="17" s="1"/>
  <c r="C111" i="10"/>
  <c r="M110" i="17" s="1"/>
  <c r="C112" i="10"/>
  <c r="M111" i="17" s="1"/>
  <c r="C113" i="10"/>
  <c r="M112" i="17" s="1"/>
  <c r="C114" i="10"/>
  <c r="M113" i="17" s="1"/>
  <c r="C115" i="10"/>
  <c r="M114" i="17" s="1"/>
  <c r="C116" i="10"/>
  <c r="M115" i="17" s="1"/>
  <c r="C117" i="10"/>
  <c r="M116" i="17" s="1"/>
  <c r="C118" i="10"/>
  <c r="M117" i="17" s="1"/>
  <c r="C119" i="10"/>
  <c r="M118" i="17" s="1"/>
  <c r="C120" i="10"/>
  <c r="M119" i="17" s="1"/>
  <c r="C121" i="10"/>
  <c r="M120" i="17" s="1"/>
  <c r="C122" i="10"/>
  <c r="M121" i="17" s="1"/>
  <c r="C123" i="10"/>
  <c r="M122" i="17" s="1"/>
  <c r="C124" i="10"/>
  <c r="M123" i="17" s="1"/>
  <c r="C125" i="10"/>
  <c r="M124" i="17" s="1"/>
  <c r="C126" i="10"/>
  <c r="M125" i="17" s="1"/>
  <c r="C127" i="10"/>
  <c r="M126" i="17" s="1"/>
  <c r="C128" i="10"/>
  <c r="M127" i="17" s="1"/>
  <c r="C129" i="10"/>
  <c r="M128" i="17" s="1"/>
  <c r="C130" i="10"/>
  <c r="M129" i="17" s="1"/>
  <c r="C131" i="10"/>
  <c r="M130" i="17" s="1"/>
  <c r="C132" i="10"/>
  <c r="M131" i="17" s="1"/>
  <c r="C133" i="10"/>
  <c r="M132" i="17" s="1"/>
  <c r="C134" i="10"/>
  <c r="M133" i="17" s="1"/>
  <c r="C135" i="10"/>
  <c r="M134" i="17" s="1"/>
  <c r="C136" i="10"/>
  <c r="M135" i="17" s="1"/>
  <c r="C137" i="10"/>
  <c r="M136" i="17" s="1"/>
  <c r="C138" i="10"/>
  <c r="M137" i="17" s="1"/>
  <c r="C139" i="10"/>
  <c r="M138" i="17" s="1"/>
  <c r="C140" i="10"/>
  <c r="M139" i="17" s="1"/>
  <c r="C141" i="10"/>
  <c r="M140" i="17" s="1"/>
  <c r="C142" i="10"/>
  <c r="M141" i="17" s="1"/>
  <c r="C143" i="10"/>
  <c r="M142" i="17" s="1"/>
  <c r="C144" i="10"/>
  <c r="M143" i="17" s="1"/>
  <c r="C145" i="10"/>
  <c r="M144" i="17" s="1"/>
  <c r="C146" i="10"/>
  <c r="M145" i="17" s="1"/>
  <c r="C147" i="10"/>
  <c r="M146" i="17" s="1"/>
  <c r="C148" i="10"/>
  <c r="M147" i="17" s="1"/>
  <c r="C149" i="10"/>
  <c r="M148" i="17" s="1"/>
  <c r="C150" i="10"/>
  <c r="M149" i="17" s="1"/>
  <c r="C151" i="10"/>
  <c r="M150" i="17" s="1"/>
  <c r="C152" i="10"/>
  <c r="M151" i="17" s="1"/>
  <c r="C153" i="10"/>
  <c r="M152" i="17" s="1"/>
  <c r="C154" i="10"/>
  <c r="M153" i="17" s="1"/>
  <c r="C155" i="10"/>
  <c r="M154" i="17" s="1"/>
  <c r="C156" i="10"/>
  <c r="M155" i="17" s="1"/>
  <c r="C157" i="10"/>
  <c r="M156" i="17" s="1"/>
  <c r="C158" i="10"/>
  <c r="M157" i="17" s="1"/>
  <c r="C159" i="10"/>
  <c r="M158" i="17" s="1"/>
  <c r="C160" i="10"/>
  <c r="M159" i="17" s="1"/>
  <c r="C161" i="10"/>
  <c r="M160" i="17" s="1"/>
  <c r="C162" i="10"/>
  <c r="M161" i="17" s="1"/>
  <c r="C163" i="10"/>
  <c r="M162" i="17" s="1"/>
  <c r="C164" i="10"/>
  <c r="M163" i="17" s="1"/>
  <c r="C165" i="10"/>
  <c r="M164" i="17" s="1"/>
  <c r="C166" i="10"/>
  <c r="M165" i="17" s="1"/>
  <c r="C167" i="10"/>
  <c r="M166" i="17" s="1"/>
  <c r="C168" i="10"/>
  <c r="M167" i="17" s="1"/>
  <c r="C169" i="10"/>
  <c r="M168" i="17" s="1"/>
  <c r="C170" i="10"/>
  <c r="M169" i="17" s="1"/>
  <c r="C171" i="10"/>
  <c r="M170" i="17" s="1"/>
  <c r="C172" i="10"/>
  <c r="M171" i="17" s="1"/>
  <c r="C173" i="10"/>
  <c r="M172" i="17" s="1"/>
  <c r="C174" i="10"/>
  <c r="M173" i="17" s="1"/>
  <c r="C175" i="10"/>
  <c r="M174" i="17" s="1"/>
  <c r="C176" i="10"/>
  <c r="M175" i="17" s="1"/>
  <c r="C177" i="10"/>
  <c r="M176" i="17" s="1"/>
  <c r="C178" i="10"/>
  <c r="M177" i="17" s="1"/>
  <c r="C179" i="10"/>
  <c r="M178" i="17" s="1"/>
  <c r="C180" i="10"/>
  <c r="M179" i="17" s="1"/>
  <c r="C181" i="10"/>
  <c r="M180" i="17" s="1"/>
  <c r="C182" i="10"/>
  <c r="M181" i="17" s="1"/>
  <c r="C183" i="10"/>
  <c r="M182" i="17" s="1"/>
  <c r="C184" i="10"/>
  <c r="M183" i="17" s="1"/>
  <c r="C185" i="10"/>
  <c r="M184" i="17" s="1"/>
  <c r="C186" i="10"/>
  <c r="M185" i="17" s="1"/>
  <c r="C187" i="10"/>
  <c r="M186" i="17" s="1"/>
  <c r="C188" i="10"/>
  <c r="M187" i="17" s="1"/>
  <c r="C189" i="10"/>
  <c r="M188" i="17" s="1"/>
  <c r="C190" i="10"/>
  <c r="M189" i="17" s="1"/>
  <c r="C191" i="10"/>
  <c r="M190" i="17" s="1"/>
  <c r="C192" i="10"/>
  <c r="M191" i="17" s="1"/>
  <c r="C193" i="10"/>
  <c r="M192" i="17" s="1"/>
  <c r="C194" i="10"/>
  <c r="M193" i="17" s="1"/>
  <c r="C195" i="10"/>
  <c r="M194" i="17" s="1"/>
  <c r="C196" i="10"/>
  <c r="M195" i="17" s="1"/>
  <c r="C197" i="10"/>
  <c r="M196" i="17" s="1"/>
  <c r="C198" i="10"/>
  <c r="M197" i="17" s="1"/>
  <c r="C199" i="10"/>
  <c r="M198" i="17" s="1"/>
  <c r="C200" i="10"/>
  <c r="M199" i="17" s="1"/>
  <c r="C201" i="10"/>
  <c r="M200" i="17" s="1"/>
  <c r="C202" i="10"/>
  <c r="M201" i="17" s="1"/>
  <c r="C203" i="10"/>
  <c r="M202" i="17" s="1"/>
  <c r="C204" i="10"/>
  <c r="M203" i="17" s="1"/>
  <c r="C205" i="10"/>
  <c r="M204" i="17" s="1"/>
  <c r="C206" i="10"/>
  <c r="M205" i="17" s="1"/>
  <c r="C207" i="10"/>
  <c r="M206" i="17" s="1"/>
  <c r="C208" i="10"/>
  <c r="M207" i="17" s="1"/>
  <c r="C209" i="10"/>
  <c r="M208" i="17" s="1"/>
  <c r="C210" i="10"/>
  <c r="M209" i="17" s="1"/>
  <c r="C211" i="10"/>
  <c r="M210" i="17" s="1"/>
  <c r="C212" i="10"/>
  <c r="M211" i="17" s="1"/>
  <c r="C213" i="10"/>
  <c r="M212" i="17" s="1"/>
  <c r="C214" i="10"/>
  <c r="M213" i="17" s="1"/>
  <c r="C215" i="10"/>
  <c r="M214" i="17" s="1"/>
  <c r="C216" i="10"/>
  <c r="M215" i="17" s="1"/>
  <c r="C217" i="10"/>
  <c r="M216" i="17" s="1"/>
  <c r="C218" i="10"/>
  <c r="M217" i="17" s="1"/>
  <c r="C219" i="10"/>
  <c r="M218" i="17" s="1"/>
  <c r="C220" i="10"/>
  <c r="M219" i="17" s="1"/>
  <c r="C221" i="10"/>
  <c r="M220" i="17" s="1"/>
  <c r="C222" i="10"/>
  <c r="M221" i="17" s="1"/>
  <c r="C223" i="10"/>
  <c r="M222" i="17" s="1"/>
  <c r="C224" i="10"/>
  <c r="M223" i="17" s="1"/>
  <c r="C225" i="10"/>
  <c r="M224" i="17" s="1"/>
  <c r="C226" i="10"/>
  <c r="M225" i="17" s="1"/>
  <c r="C227" i="10"/>
  <c r="M226" i="17" s="1"/>
  <c r="C228" i="10"/>
  <c r="M227" i="17" s="1"/>
  <c r="C229" i="10"/>
  <c r="M228" i="17" s="1"/>
  <c r="C230" i="10"/>
  <c r="M229" i="17" s="1"/>
  <c r="C231" i="10"/>
  <c r="M230" i="17" s="1"/>
  <c r="C232" i="10"/>
  <c r="M231" i="17" s="1"/>
  <c r="C233" i="10"/>
  <c r="M232" i="17" s="1"/>
  <c r="C234" i="10"/>
  <c r="M233" i="17" s="1"/>
  <c r="C235" i="10"/>
  <c r="M234" i="17" s="1"/>
  <c r="F9" i="10"/>
  <c r="B3" i="8"/>
  <c r="C2" i="17" s="1"/>
  <c r="C3" i="8"/>
  <c r="L2" i="17" s="1"/>
  <c r="B4" i="8"/>
  <c r="C3" i="17" s="1"/>
  <c r="B5" i="8"/>
  <c r="C4" i="17" s="1"/>
  <c r="B6" i="8"/>
  <c r="B7" i="8"/>
  <c r="C6" i="17" s="1"/>
  <c r="B8" i="8"/>
  <c r="C7" i="17" s="1"/>
  <c r="B9" i="8"/>
  <c r="C8" i="17" s="1"/>
  <c r="B10" i="8"/>
  <c r="C9" i="17" s="1"/>
  <c r="B11" i="8"/>
  <c r="C10" i="17" s="1"/>
  <c r="B12" i="8"/>
  <c r="C11" i="17" s="1"/>
  <c r="B13" i="8"/>
  <c r="C12" i="17" s="1"/>
  <c r="B14" i="8"/>
  <c r="C13" i="17" s="1"/>
  <c r="B15" i="8"/>
  <c r="C14" i="17" s="1"/>
  <c r="B16" i="8"/>
  <c r="C15" i="17" s="1"/>
  <c r="B17" i="8"/>
  <c r="C16" i="17" s="1"/>
  <c r="B18" i="8"/>
  <c r="C17" i="17" s="1"/>
  <c r="B19" i="8"/>
  <c r="C18" i="17" s="1"/>
  <c r="B20" i="8"/>
  <c r="C19" i="17" s="1"/>
  <c r="B21" i="8"/>
  <c r="C20" i="17" s="1"/>
  <c r="B22" i="8"/>
  <c r="C21" i="17" s="1"/>
  <c r="B23" i="8"/>
  <c r="C22" i="17" s="1"/>
  <c r="B24" i="8"/>
  <c r="C23" i="17" s="1"/>
  <c r="B25" i="8"/>
  <c r="C24" i="17" s="1"/>
  <c r="B26" i="8"/>
  <c r="C25" i="17" s="1"/>
  <c r="B27" i="8"/>
  <c r="C26" i="17" s="1"/>
  <c r="B28" i="8"/>
  <c r="C27" i="17" s="1"/>
  <c r="B29" i="8"/>
  <c r="C28" i="17" s="1"/>
  <c r="B30" i="8"/>
  <c r="C29" i="17" s="1"/>
  <c r="B31" i="8"/>
  <c r="C30" i="17" s="1"/>
  <c r="B32" i="8"/>
  <c r="C31" i="17" s="1"/>
  <c r="B33" i="8"/>
  <c r="C32" i="17" s="1"/>
  <c r="B34" i="8"/>
  <c r="C33" i="17" s="1"/>
  <c r="B35" i="8"/>
  <c r="C34" i="17" s="1"/>
  <c r="B36" i="8"/>
  <c r="C35" i="17" s="1"/>
  <c r="B37" i="8"/>
  <c r="C36" i="17" s="1"/>
  <c r="B38" i="8"/>
  <c r="C37" i="17" s="1"/>
  <c r="B39" i="8"/>
  <c r="C38" i="17" s="1"/>
  <c r="B40" i="8"/>
  <c r="C39" i="17" s="1"/>
  <c r="B41" i="8"/>
  <c r="C40" i="17" s="1"/>
  <c r="B42" i="8"/>
  <c r="C41" i="17" s="1"/>
  <c r="B43" i="8"/>
  <c r="C42" i="17" s="1"/>
  <c r="B44" i="8"/>
  <c r="C43" i="17" s="1"/>
  <c r="B45" i="8"/>
  <c r="C44" i="17" s="1"/>
  <c r="B46" i="8"/>
  <c r="C45" i="17" s="1"/>
  <c r="B47" i="8"/>
  <c r="C46" i="17" s="1"/>
  <c r="B48" i="8"/>
  <c r="C47" i="17" s="1"/>
  <c r="B49" i="8"/>
  <c r="C48" i="17" s="1"/>
  <c r="B50" i="8"/>
  <c r="C49" i="17" s="1"/>
  <c r="B51" i="8"/>
  <c r="C50" i="17" s="1"/>
  <c r="B52" i="8"/>
  <c r="C51" i="17" s="1"/>
  <c r="B53" i="8"/>
  <c r="C52" i="17" s="1"/>
  <c r="B54" i="8"/>
  <c r="C53" i="17" s="1"/>
  <c r="B55" i="8"/>
  <c r="C54" i="17" s="1"/>
  <c r="B56" i="8"/>
  <c r="C55" i="17" s="1"/>
  <c r="B57" i="8"/>
  <c r="C56" i="17" s="1"/>
  <c r="B58" i="8"/>
  <c r="C57" i="17" s="1"/>
  <c r="B59" i="8"/>
  <c r="C58" i="17" s="1"/>
  <c r="B60" i="8"/>
  <c r="C59" i="17" s="1"/>
  <c r="B61" i="8"/>
  <c r="C60" i="17" s="1"/>
  <c r="B62" i="8"/>
  <c r="C61" i="17" s="1"/>
  <c r="B63" i="8"/>
  <c r="C62" i="17" s="1"/>
  <c r="B64" i="8"/>
  <c r="C63" i="17" s="1"/>
  <c r="B65" i="8"/>
  <c r="C64" i="17" s="1"/>
  <c r="B66" i="8"/>
  <c r="C65" i="17" s="1"/>
  <c r="B67" i="8"/>
  <c r="C66" i="17" s="1"/>
  <c r="B68" i="8"/>
  <c r="C67" i="17" s="1"/>
  <c r="B69" i="8"/>
  <c r="C68" i="17" s="1"/>
  <c r="B70" i="8"/>
  <c r="C69" i="17" s="1"/>
  <c r="B71" i="8"/>
  <c r="C70" i="17" s="1"/>
  <c r="B72" i="8"/>
  <c r="C71" i="17" s="1"/>
  <c r="B73" i="8"/>
  <c r="C72" i="17" s="1"/>
  <c r="B74" i="8"/>
  <c r="C73" i="17" s="1"/>
  <c r="B75" i="8"/>
  <c r="C74" i="17" s="1"/>
  <c r="B76" i="8"/>
  <c r="C75" i="17" s="1"/>
  <c r="B77" i="8"/>
  <c r="C76" i="17" s="1"/>
  <c r="B78" i="8"/>
  <c r="C77" i="17" s="1"/>
  <c r="B79" i="8"/>
  <c r="C78" i="17" s="1"/>
  <c r="B80" i="8"/>
  <c r="C79" i="17" s="1"/>
  <c r="B81" i="8"/>
  <c r="C80" i="17" s="1"/>
  <c r="B82" i="8"/>
  <c r="C81" i="17" s="1"/>
  <c r="B83" i="8"/>
  <c r="C82" i="17" s="1"/>
  <c r="B84" i="8"/>
  <c r="C83" i="17" s="1"/>
  <c r="B85" i="8"/>
  <c r="C84" i="17" s="1"/>
  <c r="B86" i="8"/>
  <c r="C85" i="17" s="1"/>
  <c r="B87" i="8"/>
  <c r="C86" i="17" s="1"/>
  <c r="B88" i="8"/>
  <c r="C87" i="17" s="1"/>
  <c r="B89" i="8"/>
  <c r="C88" i="17" s="1"/>
  <c r="B90" i="8"/>
  <c r="C89" i="17" s="1"/>
  <c r="B91" i="8"/>
  <c r="C90" i="17" s="1"/>
  <c r="B92" i="8"/>
  <c r="C91" i="17" s="1"/>
  <c r="B93" i="8"/>
  <c r="C92" i="17" s="1"/>
  <c r="B94" i="8"/>
  <c r="C93" i="17" s="1"/>
  <c r="B95" i="8"/>
  <c r="C94" i="17" s="1"/>
  <c r="B96" i="8"/>
  <c r="C95" i="17" s="1"/>
  <c r="B97" i="8"/>
  <c r="C96" i="17" s="1"/>
  <c r="B98" i="8"/>
  <c r="C97" i="17" s="1"/>
  <c r="B99" i="8"/>
  <c r="C98" i="17" s="1"/>
  <c r="B100" i="8"/>
  <c r="C99" i="17" s="1"/>
  <c r="B101" i="8"/>
  <c r="C100" i="17" s="1"/>
  <c r="B102" i="8"/>
  <c r="C101" i="17" s="1"/>
  <c r="B103" i="8"/>
  <c r="C102" i="17" s="1"/>
  <c r="B104" i="8"/>
  <c r="C103" i="17" s="1"/>
  <c r="B105" i="8"/>
  <c r="C104" i="17" s="1"/>
  <c r="B106" i="8"/>
  <c r="C105" i="17" s="1"/>
  <c r="B107" i="8"/>
  <c r="C106" i="17" s="1"/>
  <c r="B108" i="8"/>
  <c r="C107" i="17" s="1"/>
  <c r="B109" i="8"/>
  <c r="C108" i="17" s="1"/>
  <c r="B110" i="8"/>
  <c r="C109" i="17" s="1"/>
  <c r="B111" i="8"/>
  <c r="C110" i="17" s="1"/>
  <c r="B112" i="8"/>
  <c r="C111" i="17" s="1"/>
  <c r="B113" i="8"/>
  <c r="C112" i="17" s="1"/>
  <c r="B114" i="8"/>
  <c r="C113" i="17" s="1"/>
  <c r="B115" i="8"/>
  <c r="C114" i="17" s="1"/>
  <c r="B116" i="8"/>
  <c r="C115" i="17" s="1"/>
  <c r="B117" i="8"/>
  <c r="C116" i="17" s="1"/>
  <c r="B118" i="8"/>
  <c r="C117" i="17" s="1"/>
  <c r="B119" i="8"/>
  <c r="C118" i="17" s="1"/>
  <c r="B120" i="8"/>
  <c r="C119" i="17" s="1"/>
  <c r="B121" i="8"/>
  <c r="C120" i="17" s="1"/>
  <c r="B122" i="8"/>
  <c r="C121" i="17" s="1"/>
  <c r="B123" i="8"/>
  <c r="C122" i="17" s="1"/>
  <c r="B124" i="8"/>
  <c r="C123" i="17" s="1"/>
  <c r="B125" i="8"/>
  <c r="C124" i="17" s="1"/>
  <c r="B126" i="8"/>
  <c r="C125" i="17" s="1"/>
  <c r="B127" i="8"/>
  <c r="C126" i="17" s="1"/>
  <c r="B128" i="8"/>
  <c r="C127" i="17" s="1"/>
  <c r="B129" i="8"/>
  <c r="C128" i="17" s="1"/>
  <c r="B130" i="8"/>
  <c r="C129" i="17" s="1"/>
  <c r="B131" i="8"/>
  <c r="C130" i="17" s="1"/>
  <c r="B132" i="8"/>
  <c r="C131" i="17" s="1"/>
  <c r="B133" i="8"/>
  <c r="C132" i="17" s="1"/>
  <c r="B134" i="8"/>
  <c r="C133" i="17" s="1"/>
  <c r="B135" i="8"/>
  <c r="C134" i="17" s="1"/>
  <c r="B136" i="8"/>
  <c r="C135" i="17" s="1"/>
  <c r="B137" i="8"/>
  <c r="C136" i="17" s="1"/>
  <c r="B138" i="8"/>
  <c r="C137" i="17" s="1"/>
  <c r="B139" i="8"/>
  <c r="C138" i="17" s="1"/>
  <c r="B140" i="8"/>
  <c r="C139" i="17" s="1"/>
  <c r="B141" i="8"/>
  <c r="C140" i="17" s="1"/>
  <c r="B142" i="8"/>
  <c r="C141" i="17" s="1"/>
  <c r="B143" i="8"/>
  <c r="C142" i="17" s="1"/>
  <c r="B144" i="8"/>
  <c r="C143" i="17" s="1"/>
  <c r="B145" i="8"/>
  <c r="C144" i="17" s="1"/>
  <c r="B146" i="8"/>
  <c r="C145" i="17" s="1"/>
  <c r="B147" i="8"/>
  <c r="C146" i="17" s="1"/>
  <c r="B148" i="8"/>
  <c r="C147" i="17" s="1"/>
  <c r="B149" i="8"/>
  <c r="C148" i="17" s="1"/>
  <c r="B150" i="8"/>
  <c r="C149" i="17" s="1"/>
  <c r="B151" i="8"/>
  <c r="C150" i="17" s="1"/>
  <c r="B152" i="8"/>
  <c r="C151" i="17" s="1"/>
  <c r="B153" i="8"/>
  <c r="C152" i="17" s="1"/>
  <c r="B154" i="8"/>
  <c r="C153" i="17" s="1"/>
  <c r="B155" i="8"/>
  <c r="C154" i="17" s="1"/>
  <c r="B156" i="8"/>
  <c r="C155" i="17" s="1"/>
  <c r="B157" i="8"/>
  <c r="C156" i="17" s="1"/>
  <c r="B158" i="8"/>
  <c r="C157" i="17" s="1"/>
  <c r="B159" i="8"/>
  <c r="C158" i="17" s="1"/>
  <c r="B160" i="8"/>
  <c r="C159" i="17" s="1"/>
  <c r="B161" i="8"/>
  <c r="C160" i="17" s="1"/>
  <c r="B162" i="8"/>
  <c r="C161" i="17" s="1"/>
  <c r="B163" i="8"/>
  <c r="C162" i="17" s="1"/>
  <c r="B164" i="8"/>
  <c r="C163" i="17" s="1"/>
  <c r="B165" i="8"/>
  <c r="C164" i="17" s="1"/>
  <c r="B166" i="8"/>
  <c r="C165" i="17" s="1"/>
  <c r="B167" i="8"/>
  <c r="C166" i="17" s="1"/>
  <c r="B168" i="8"/>
  <c r="C167" i="17" s="1"/>
  <c r="B169" i="8"/>
  <c r="C168" i="17" s="1"/>
  <c r="B170" i="8"/>
  <c r="C169" i="17" s="1"/>
  <c r="B171" i="8"/>
  <c r="C170" i="17" s="1"/>
  <c r="B172" i="8"/>
  <c r="C171" i="17" s="1"/>
  <c r="B173" i="8"/>
  <c r="C172" i="17" s="1"/>
  <c r="B174" i="8"/>
  <c r="C173" i="17" s="1"/>
  <c r="B175" i="8"/>
  <c r="C174" i="17" s="1"/>
  <c r="B176" i="8"/>
  <c r="C175" i="17" s="1"/>
  <c r="B177" i="8"/>
  <c r="C176" i="17" s="1"/>
  <c r="B178" i="8"/>
  <c r="C177" i="17" s="1"/>
  <c r="B179" i="8"/>
  <c r="C178" i="17" s="1"/>
  <c r="B180" i="8"/>
  <c r="C179" i="17" s="1"/>
  <c r="B181" i="8"/>
  <c r="C180" i="17" s="1"/>
  <c r="B182" i="8"/>
  <c r="C181" i="17" s="1"/>
  <c r="B183" i="8"/>
  <c r="C182" i="17" s="1"/>
  <c r="B184" i="8"/>
  <c r="C183" i="17" s="1"/>
  <c r="B185" i="8"/>
  <c r="C184" i="17" s="1"/>
  <c r="B186" i="8"/>
  <c r="C185" i="17" s="1"/>
  <c r="B187" i="8"/>
  <c r="C186" i="17" s="1"/>
  <c r="B188" i="8"/>
  <c r="C187" i="17" s="1"/>
  <c r="B189" i="8"/>
  <c r="C188" i="17" s="1"/>
  <c r="B190" i="8"/>
  <c r="C189" i="17" s="1"/>
  <c r="B191" i="8"/>
  <c r="C190" i="17" s="1"/>
  <c r="B192" i="8"/>
  <c r="C191" i="17" s="1"/>
  <c r="B193" i="8"/>
  <c r="C192" i="17" s="1"/>
  <c r="B194" i="8"/>
  <c r="C193" i="17" s="1"/>
  <c r="B195" i="8"/>
  <c r="C194" i="17" s="1"/>
  <c r="B196" i="8"/>
  <c r="C195" i="17" s="1"/>
  <c r="B197" i="8"/>
  <c r="C196" i="17" s="1"/>
  <c r="B198" i="8"/>
  <c r="C197" i="17" s="1"/>
  <c r="B199" i="8"/>
  <c r="C198" i="17" s="1"/>
  <c r="B200" i="8"/>
  <c r="C199" i="17" s="1"/>
  <c r="B201" i="8"/>
  <c r="C200" i="17" s="1"/>
  <c r="B202" i="8"/>
  <c r="C201" i="17" s="1"/>
  <c r="B203" i="8"/>
  <c r="C202" i="17" s="1"/>
  <c r="B204" i="8"/>
  <c r="C203" i="17" s="1"/>
  <c r="B205" i="8"/>
  <c r="C204" i="17" s="1"/>
  <c r="B206" i="8"/>
  <c r="C205" i="17" s="1"/>
  <c r="B207" i="8"/>
  <c r="C206" i="17" s="1"/>
  <c r="B208" i="8"/>
  <c r="C207" i="17" s="1"/>
  <c r="B209" i="8"/>
  <c r="C208" i="17" s="1"/>
  <c r="B210" i="8"/>
  <c r="C209" i="17" s="1"/>
  <c r="B211" i="8"/>
  <c r="C210" i="17" s="1"/>
  <c r="B212" i="8"/>
  <c r="C211" i="17" s="1"/>
  <c r="B213" i="8"/>
  <c r="C212" i="17" s="1"/>
  <c r="B214" i="8"/>
  <c r="C213" i="17" s="1"/>
  <c r="B215" i="8"/>
  <c r="C214" i="17" s="1"/>
  <c r="B216" i="8"/>
  <c r="C215" i="17" s="1"/>
  <c r="B217" i="8"/>
  <c r="C216" i="17" s="1"/>
  <c r="B218" i="8"/>
  <c r="C217" i="17" s="1"/>
  <c r="B219" i="8"/>
  <c r="C218" i="17" s="1"/>
  <c r="B220" i="8"/>
  <c r="C219" i="17" s="1"/>
  <c r="B221" i="8"/>
  <c r="C220" i="17" s="1"/>
  <c r="B222" i="8"/>
  <c r="C221" i="17" s="1"/>
  <c r="B223" i="8"/>
  <c r="C222" i="17" s="1"/>
  <c r="B224" i="8"/>
  <c r="C223" i="17" s="1"/>
  <c r="B225" i="8"/>
  <c r="C224" i="17" s="1"/>
  <c r="B226" i="8"/>
  <c r="C225" i="17" s="1"/>
  <c r="B227" i="8"/>
  <c r="C226" i="17" s="1"/>
  <c r="B228" i="8"/>
  <c r="C227" i="17" s="1"/>
  <c r="B229" i="8"/>
  <c r="C228" i="17" s="1"/>
  <c r="B230" i="8"/>
  <c r="C229" i="17" s="1"/>
  <c r="B231" i="8"/>
  <c r="C230" i="17" s="1"/>
  <c r="B232" i="8"/>
  <c r="C231" i="17" s="1"/>
  <c r="B233" i="8"/>
  <c r="C232" i="17" s="1"/>
  <c r="B234" i="8"/>
  <c r="C233" i="17" s="1"/>
  <c r="B235" i="8"/>
  <c r="C234" i="17" s="1"/>
  <c r="B236" i="8"/>
  <c r="C235" i="17" s="1"/>
  <c r="B237" i="8"/>
  <c r="C236" i="17" s="1"/>
  <c r="B238" i="8"/>
  <c r="C237" i="17" s="1"/>
  <c r="B239" i="8"/>
  <c r="C238" i="17" s="1"/>
  <c r="B240" i="8"/>
  <c r="C239" i="17" s="1"/>
  <c r="B241" i="8"/>
  <c r="C240" i="17" s="1"/>
  <c r="B242" i="8"/>
  <c r="C241" i="17" s="1"/>
  <c r="B243" i="8"/>
  <c r="C242" i="17" s="1"/>
  <c r="B244" i="8"/>
  <c r="C243" i="17" s="1"/>
  <c r="B245" i="8"/>
  <c r="C244" i="17" s="1"/>
  <c r="B246" i="8"/>
  <c r="C245" i="17" s="1"/>
  <c r="B247" i="8"/>
  <c r="C246" i="17" s="1"/>
  <c r="B248" i="8"/>
  <c r="C247" i="17" s="1"/>
  <c r="B249" i="8"/>
  <c r="C248" i="17" s="1"/>
  <c r="B250" i="8"/>
  <c r="C249" i="17" s="1"/>
  <c r="B251" i="8"/>
  <c r="C250" i="17" s="1"/>
  <c r="B252" i="8"/>
  <c r="C251" i="17" s="1"/>
  <c r="B253" i="8"/>
  <c r="C252" i="17" s="1"/>
  <c r="B254" i="8"/>
  <c r="C253" i="17" s="1"/>
  <c r="B255" i="8"/>
  <c r="C254" i="17" s="1"/>
  <c r="B256" i="8"/>
  <c r="C255" i="17" s="1"/>
  <c r="B257" i="8"/>
  <c r="C256" i="17" s="1"/>
  <c r="B258" i="8"/>
  <c r="C257" i="17" s="1"/>
  <c r="B259" i="8"/>
  <c r="C258" i="17" s="1"/>
  <c r="B260" i="8"/>
  <c r="C259" i="17" s="1"/>
  <c r="B261" i="8"/>
  <c r="C260" i="17" s="1"/>
  <c r="B262" i="8"/>
  <c r="C261" i="17" s="1"/>
  <c r="B263" i="8"/>
  <c r="C262" i="17" s="1"/>
  <c r="B264" i="8"/>
  <c r="C263" i="17" s="1"/>
  <c r="B265" i="8"/>
  <c r="C264" i="17" s="1"/>
  <c r="B266" i="8"/>
  <c r="C265" i="17" s="1"/>
  <c r="B267" i="8"/>
  <c r="C266" i="17" s="1"/>
  <c r="B268" i="8"/>
  <c r="C267" i="17" s="1"/>
  <c r="B269" i="8"/>
  <c r="C268" i="17" s="1"/>
  <c r="B270" i="8"/>
  <c r="C269" i="17" s="1"/>
  <c r="B271" i="8"/>
  <c r="C270" i="17" s="1"/>
  <c r="B272" i="8"/>
  <c r="C271" i="17" s="1"/>
  <c r="B273" i="8"/>
  <c r="C272" i="17" s="1"/>
  <c r="B274" i="8"/>
  <c r="C273" i="17" s="1"/>
  <c r="B275" i="8"/>
  <c r="C274" i="17" s="1"/>
  <c r="B276" i="8"/>
  <c r="C275" i="17" s="1"/>
  <c r="B277" i="8"/>
  <c r="C276" i="17" s="1"/>
  <c r="B278" i="8"/>
  <c r="C277" i="17" s="1"/>
  <c r="B279" i="8"/>
  <c r="C278" i="17" s="1"/>
  <c r="B280" i="8"/>
  <c r="C279" i="17" s="1"/>
  <c r="B281" i="8"/>
  <c r="C280" i="17" s="1"/>
  <c r="B282" i="8"/>
  <c r="C281" i="17" s="1"/>
  <c r="B283" i="8"/>
  <c r="C282" i="17" s="1"/>
  <c r="B284" i="8"/>
  <c r="C283" i="17" s="1"/>
  <c r="B285" i="8"/>
  <c r="C284" i="17" s="1"/>
  <c r="B286" i="8"/>
  <c r="C285" i="17" s="1"/>
  <c r="B287" i="8"/>
  <c r="C286" i="17" s="1"/>
  <c r="B288" i="8"/>
  <c r="C287" i="17" s="1"/>
  <c r="B289" i="8"/>
  <c r="C288" i="17" s="1"/>
  <c r="B290" i="8"/>
  <c r="C289" i="17" s="1"/>
  <c r="B291" i="8"/>
  <c r="C290" i="17" s="1"/>
  <c r="B292" i="8"/>
  <c r="C291" i="17" s="1"/>
  <c r="B293" i="8"/>
  <c r="C292" i="17" s="1"/>
  <c r="B294" i="8"/>
  <c r="C293" i="17" s="1"/>
  <c r="B295" i="8"/>
  <c r="C294" i="17" s="1"/>
  <c r="B296" i="8"/>
  <c r="C295" i="17" s="1"/>
  <c r="B297" i="8"/>
  <c r="C296" i="17" s="1"/>
  <c r="B298" i="8"/>
  <c r="C297" i="17" s="1"/>
  <c r="B299" i="8"/>
  <c r="C298" i="17" s="1"/>
  <c r="B300" i="8"/>
  <c r="C299" i="17" s="1"/>
  <c r="B301" i="8"/>
  <c r="C300" i="17" s="1"/>
  <c r="B302" i="8"/>
  <c r="C301" i="17" s="1"/>
  <c r="B303" i="8"/>
  <c r="C302" i="17" s="1"/>
  <c r="B304" i="8"/>
  <c r="C303" i="17" s="1"/>
  <c r="B305" i="8"/>
  <c r="C304" i="17" s="1"/>
  <c r="B306" i="8"/>
  <c r="C305" i="17" s="1"/>
  <c r="B307" i="8"/>
  <c r="C306" i="17" s="1"/>
  <c r="B308" i="8"/>
  <c r="C307" i="17" s="1"/>
  <c r="B309" i="8"/>
  <c r="C308" i="17" s="1"/>
  <c r="B310" i="8"/>
  <c r="C309" i="17" s="1"/>
  <c r="B311" i="8"/>
  <c r="C310" i="17" s="1"/>
  <c r="B312" i="8"/>
  <c r="C311" i="17" s="1"/>
  <c r="B313" i="8"/>
  <c r="C312" i="17" s="1"/>
  <c r="B314" i="8"/>
  <c r="C313" i="17" s="1"/>
  <c r="B315" i="8"/>
  <c r="C314" i="17" s="1"/>
  <c r="B316" i="8"/>
  <c r="C315" i="17" s="1"/>
  <c r="B317" i="8"/>
  <c r="C316" i="17" s="1"/>
  <c r="B318" i="8"/>
  <c r="C317" i="17" s="1"/>
  <c r="B319" i="8"/>
  <c r="C318" i="17" s="1"/>
  <c r="B320" i="8"/>
  <c r="C319" i="17" s="1"/>
  <c r="B321" i="8"/>
  <c r="C320" i="17" s="1"/>
  <c r="B322" i="8"/>
  <c r="C321" i="17" s="1"/>
  <c r="B323" i="8"/>
  <c r="C322" i="17" s="1"/>
  <c r="B324" i="8"/>
  <c r="C323" i="17" s="1"/>
  <c r="B325" i="8"/>
  <c r="C324" i="17" s="1"/>
  <c r="B326" i="8"/>
  <c r="C325" i="17" s="1"/>
  <c r="B327" i="8"/>
  <c r="C326" i="17" s="1"/>
  <c r="B328" i="8"/>
  <c r="C327" i="17" s="1"/>
  <c r="B329" i="8"/>
  <c r="C328" i="17" s="1"/>
  <c r="B330" i="8"/>
  <c r="C329" i="17" s="1"/>
  <c r="B331" i="8"/>
  <c r="C330" i="17" s="1"/>
  <c r="B332" i="8"/>
  <c r="C331" i="17" s="1"/>
  <c r="B333" i="8"/>
  <c r="C332" i="17" s="1"/>
  <c r="B334" i="8"/>
  <c r="C333" i="17" s="1"/>
  <c r="B335" i="8"/>
  <c r="C334" i="17" s="1"/>
  <c r="B336" i="8"/>
  <c r="C335" i="17" s="1"/>
  <c r="B337" i="8"/>
  <c r="C336" i="17" s="1"/>
  <c r="B338" i="8"/>
  <c r="C337" i="17" s="1"/>
  <c r="B339" i="8"/>
  <c r="C338" i="17" s="1"/>
  <c r="B340" i="8"/>
  <c r="C339" i="17" s="1"/>
  <c r="B341" i="8"/>
  <c r="C340" i="17" s="1"/>
  <c r="B342" i="8"/>
  <c r="C341" i="17" s="1"/>
  <c r="B343" i="8"/>
  <c r="C342" i="17" s="1"/>
  <c r="B344" i="8"/>
  <c r="C343" i="17" s="1"/>
  <c r="B345" i="8"/>
  <c r="C344" i="17" s="1"/>
  <c r="B346" i="8"/>
  <c r="C345" i="17" s="1"/>
  <c r="B347" i="8"/>
  <c r="C346" i="17" s="1"/>
  <c r="B348" i="8"/>
  <c r="C347" i="17" s="1"/>
  <c r="B349" i="8"/>
  <c r="C348" i="17" s="1"/>
  <c r="B350" i="8"/>
  <c r="C349" i="17" s="1"/>
  <c r="B351" i="8"/>
  <c r="C350" i="17" s="1"/>
  <c r="B352" i="8"/>
  <c r="C351" i="17" s="1"/>
  <c r="B353" i="8"/>
  <c r="C352" i="17" s="1"/>
  <c r="B354" i="8"/>
  <c r="C353" i="17" s="1"/>
  <c r="B355" i="8"/>
  <c r="C354" i="17" s="1"/>
  <c r="B356" i="8"/>
  <c r="C355" i="17" s="1"/>
  <c r="B357" i="8"/>
  <c r="C356" i="17" s="1"/>
  <c r="B358" i="8"/>
  <c r="C357" i="17" s="1"/>
  <c r="B359" i="8"/>
  <c r="C358" i="17" s="1"/>
  <c r="B360" i="8"/>
  <c r="C359" i="17" s="1"/>
  <c r="B361" i="8"/>
  <c r="C360" i="17" s="1"/>
  <c r="B362" i="8"/>
  <c r="C361" i="17" s="1"/>
  <c r="B363" i="8"/>
  <c r="C362" i="17" s="1"/>
  <c r="B364" i="8"/>
  <c r="C363" i="17" s="1"/>
  <c r="B365" i="8"/>
  <c r="C364" i="17" s="1"/>
  <c r="B366" i="8"/>
  <c r="C365" i="17" s="1"/>
  <c r="B367" i="8"/>
  <c r="C366" i="17" s="1"/>
  <c r="B368" i="8"/>
  <c r="C367" i="17" s="1"/>
  <c r="B369" i="8"/>
  <c r="C368" i="17" s="1"/>
  <c r="B370" i="8"/>
  <c r="C369" i="17" s="1"/>
  <c r="B371" i="8"/>
  <c r="C370" i="17" s="1"/>
  <c r="B372" i="8"/>
  <c r="C371" i="17" s="1"/>
  <c r="B373" i="8"/>
  <c r="C372" i="17" s="1"/>
  <c r="B374" i="8"/>
  <c r="C373" i="17" s="1"/>
  <c r="B375" i="8"/>
  <c r="C374" i="17" s="1"/>
  <c r="B376" i="8"/>
  <c r="C375" i="17" s="1"/>
  <c r="B377" i="8"/>
  <c r="C376" i="17" s="1"/>
  <c r="B378" i="8"/>
  <c r="C377" i="17" s="1"/>
  <c r="B379" i="8"/>
  <c r="C378" i="17" s="1"/>
  <c r="B380" i="8"/>
  <c r="C379" i="17" s="1"/>
  <c r="B381" i="8"/>
  <c r="C380" i="17" s="1"/>
  <c r="B382" i="8"/>
  <c r="C381" i="17" s="1"/>
  <c r="B383" i="8"/>
  <c r="C382" i="17" s="1"/>
  <c r="B384" i="8"/>
  <c r="C383" i="17" s="1"/>
  <c r="B385" i="8"/>
  <c r="C384" i="17" s="1"/>
  <c r="B386" i="8"/>
  <c r="C385" i="17" s="1"/>
  <c r="B387" i="8"/>
  <c r="C386" i="17" s="1"/>
  <c r="B388" i="8"/>
  <c r="C387" i="17" s="1"/>
  <c r="B389" i="8"/>
  <c r="C388" i="17" s="1"/>
  <c r="B390" i="8"/>
  <c r="C389" i="17" s="1"/>
  <c r="B391" i="8"/>
  <c r="C390" i="17" s="1"/>
  <c r="B392" i="8"/>
  <c r="C391" i="17" s="1"/>
  <c r="B393" i="8"/>
  <c r="C392" i="17" s="1"/>
  <c r="B394" i="8"/>
  <c r="C393" i="17" s="1"/>
  <c r="B395" i="8"/>
  <c r="C394" i="17" s="1"/>
  <c r="B396" i="8"/>
  <c r="C395" i="17" s="1"/>
  <c r="B397" i="8"/>
  <c r="C396" i="17" s="1"/>
  <c r="B398" i="8"/>
  <c r="C397" i="17" s="1"/>
  <c r="B399" i="8"/>
  <c r="C398" i="17" s="1"/>
  <c r="B400" i="8"/>
  <c r="C399" i="17" s="1"/>
  <c r="B401" i="8"/>
  <c r="C400" i="17" s="1"/>
  <c r="B402" i="8"/>
  <c r="C401" i="17" s="1"/>
  <c r="B403" i="8"/>
  <c r="C402" i="17" s="1"/>
  <c r="B404" i="8"/>
  <c r="C403" i="17" s="1"/>
  <c r="B405" i="8"/>
  <c r="C404" i="17" s="1"/>
  <c r="B406" i="8"/>
  <c r="C405" i="17" s="1"/>
  <c r="B407" i="8"/>
  <c r="C406" i="17" s="1"/>
  <c r="B408" i="8"/>
  <c r="C407" i="17" s="1"/>
  <c r="B409" i="8"/>
  <c r="C408" i="17" s="1"/>
  <c r="B410" i="8"/>
  <c r="C409" i="17" s="1"/>
  <c r="B411" i="8"/>
  <c r="C410" i="17" s="1"/>
  <c r="B412" i="8"/>
  <c r="C411" i="17" s="1"/>
  <c r="B413" i="8"/>
  <c r="C412" i="17" s="1"/>
  <c r="B414" i="8"/>
  <c r="C413" i="17" s="1"/>
  <c r="B415" i="8"/>
  <c r="C414" i="17" s="1"/>
  <c r="B416" i="8"/>
  <c r="C415" i="17" s="1"/>
  <c r="B417" i="8"/>
  <c r="C416" i="17" s="1"/>
  <c r="B418" i="8"/>
  <c r="C417" i="17" s="1"/>
  <c r="B419" i="8"/>
  <c r="C418" i="17" s="1"/>
  <c r="B420" i="8"/>
  <c r="C419" i="17" s="1"/>
  <c r="B421" i="8"/>
  <c r="C420" i="17" s="1"/>
  <c r="B422" i="8"/>
  <c r="C421" i="17" s="1"/>
  <c r="B423" i="8"/>
  <c r="C422" i="17" s="1"/>
  <c r="B424" i="8"/>
  <c r="C423" i="17" s="1"/>
  <c r="B425" i="8"/>
  <c r="C424" i="17" s="1"/>
  <c r="B426" i="8"/>
  <c r="C425" i="17" s="1"/>
  <c r="B427" i="8"/>
  <c r="C426" i="17" s="1"/>
  <c r="B428" i="8"/>
  <c r="C427" i="17" s="1"/>
  <c r="B429" i="8"/>
  <c r="C428" i="17" s="1"/>
  <c r="B430" i="8"/>
  <c r="C429" i="17" s="1"/>
  <c r="B431" i="8"/>
  <c r="C430" i="17" s="1"/>
  <c r="B432" i="8"/>
  <c r="C431" i="17" s="1"/>
  <c r="B433" i="8"/>
  <c r="C432" i="17" s="1"/>
  <c r="B434" i="8"/>
  <c r="C433" i="17" s="1"/>
  <c r="B435" i="8"/>
  <c r="C434" i="17" s="1"/>
  <c r="B436" i="8"/>
  <c r="C435" i="17" s="1"/>
  <c r="B437" i="8"/>
  <c r="C436" i="17" s="1"/>
  <c r="B438" i="8"/>
  <c r="C437" i="17" s="1"/>
  <c r="B439" i="8"/>
  <c r="C438" i="17" s="1"/>
  <c r="B440" i="8"/>
  <c r="C439" i="17" s="1"/>
  <c r="B441" i="8"/>
  <c r="C440" i="17" s="1"/>
  <c r="B442" i="8"/>
  <c r="C441" i="17" s="1"/>
  <c r="B443" i="8"/>
  <c r="C442" i="17" s="1"/>
  <c r="B444" i="8"/>
  <c r="C443" i="17" s="1"/>
  <c r="B445" i="8"/>
  <c r="C444" i="17" s="1"/>
  <c r="B446" i="8"/>
  <c r="C445" i="17" s="1"/>
  <c r="B447" i="8"/>
  <c r="C446" i="17" s="1"/>
  <c r="B448" i="8"/>
  <c r="C447" i="17" s="1"/>
  <c r="B449" i="8"/>
  <c r="C448" i="17" s="1"/>
  <c r="B450" i="8"/>
  <c r="C449" i="17" s="1"/>
  <c r="B451" i="8"/>
  <c r="C450" i="17" s="1"/>
  <c r="B452" i="8"/>
  <c r="C451" i="17" s="1"/>
  <c r="B453" i="8"/>
  <c r="C452" i="17" s="1"/>
  <c r="B454" i="8"/>
  <c r="C453" i="17" s="1"/>
  <c r="B455" i="8"/>
  <c r="C454" i="17" s="1"/>
  <c r="B456" i="8"/>
  <c r="C455" i="17" s="1"/>
  <c r="B457" i="8"/>
  <c r="C456" i="17" s="1"/>
  <c r="B458" i="8"/>
  <c r="C457" i="17" s="1"/>
  <c r="B459" i="8"/>
  <c r="C458" i="17" s="1"/>
  <c r="B460" i="8"/>
  <c r="C459" i="17" s="1"/>
  <c r="B461" i="8"/>
  <c r="C460" i="17" s="1"/>
  <c r="B462" i="8"/>
  <c r="C461" i="17" s="1"/>
  <c r="B463" i="8"/>
  <c r="C462" i="17" s="1"/>
  <c r="B464" i="8"/>
  <c r="C463" i="17" s="1"/>
  <c r="B465" i="8"/>
  <c r="C464" i="17" s="1"/>
  <c r="B466" i="8"/>
  <c r="C465" i="17" s="1"/>
  <c r="B467" i="8"/>
  <c r="C466" i="17" s="1"/>
  <c r="B468" i="8"/>
  <c r="C467" i="17" s="1"/>
  <c r="B469" i="8"/>
  <c r="C468" i="17" s="1"/>
  <c r="B470" i="8"/>
  <c r="C469" i="17" s="1"/>
  <c r="B471" i="8"/>
  <c r="C470" i="17" s="1"/>
  <c r="B472" i="8"/>
  <c r="C471" i="17" s="1"/>
  <c r="B473" i="8"/>
  <c r="C472" i="17" s="1"/>
  <c r="B474" i="8"/>
  <c r="C473" i="17" s="1"/>
  <c r="B475" i="8"/>
  <c r="C474" i="17" s="1"/>
  <c r="B476" i="8"/>
  <c r="C475" i="17" s="1"/>
  <c r="B477" i="8"/>
  <c r="C476" i="17" s="1"/>
  <c r="B478" i="8"/>
  <c r="C477" i="17" s="1"/>
  <c r="B479" i="8"/>
  <c r="C478" i="17" s="1"/>
  <c r="B480" i="8"/>
  <c r="C479" i="17" s="1"/>
  <c r="B481" i="8"/>
  <c r="C480" i="17" s="1"/>
  <c r="B482" i="8"/>
  <c r="C481" i="17" s="1"/>
  <c r="B483" i="8"/>
  <c r="C482" i="17" s="1"/>
  <c r="B484" i="8"/>
  <c r="C483" i="17" s="1"/>
  <c r="B485" i="8"/>
  <c r="C484" i="17" s="1"/>
  <c r="B486" i="8"/>
  <c r="C485" i="17" s="1"/>
  <c r="B487" i="8"/>
  <c r="C486" i="17" s="1"/>
  <c r="B488" i="8"/>
  <c r="C487" i="17" s="1"/>
  <c r="B489" i="8"/>
  <c r="C488" i="17" s="1"/>
  <c r="B490" i="8"/>
  <c r="C489" i="17" s="1"/>
  <c r="B491" i="8"/>
  <c r="C490" i="17" s="1"/>
  <c r="B492" i="8"/>
  <c r="C491" i="17" s="1"/>
  <c r="B493" i="8"/>
  <c r="C492" i="17" s="1"/>
  <c r="B494" i="8"/>
  <c r="C493" i="17" s="1"/>
  <c r="B495" i="8"/>
  <c r="C494" i="17" s="1"/>
  <c r="B496" i="8"/>
  <c r="C495" i="17" s="1"/>
  <c r="B497" i="8"/>
  <c r="C496" i="17" s="1"/>
  <c r="B498" i="8"/>
  <c r="C497" i="17" s="1"/>
  <c r="B499" i="8"/>
  <c r="C498" i="17" s="1"/>
  <c r="B500" i="8"/>
  <c r="C499" i="17" s="1"/>
  <c r="B501" i="8"/>
  <c r="C500" i="17" s="1"/>
  <c r="B502" i="8"/>
  <c r="C501" i="17" s="1"/>
  <c r="B503" i="8"/>
  <c r="C502" i="17" s="1"/>
  <c r="B504" i="8"/>
  <c r="C503" i="17" s="1"/>
  <c r="B505" i="8"/>
  <c r="C504" i="17" s="1"/>
  <c r="B506" i="8"/>
  <c r="C505" i="17" s="1"/>
  <c r="B507" i="8"/>
  <c r="C506" i="17" s="1"/>
  <c r="B508" i="8"/>
  <c r="C507" i="17" s="1"/>
  <c r="B509" i="8"/>
  <c r="C508" i="17" s="1"/>
  <c r="B510" i="8"/>
  <c r="C509" i="17" s="1"/>
  <c r="B511" i="8"/>
  <c r="C510" i="17" s="1"/>
  <c r="B512" i="8"/>
  <c r="C511" i="17" s="1"/>
  <c r="B513" i="8"/>
  <c r="C512" i="17" s="1"/>
  <c r="B514" i="8"/>
  <c r="C513" i="17" s="1"/>
  <c r="B515" i="8"/>
  <c r="C514" i="17" s="1"/>
  <c r="B516" i="8"/>
  <c r="C515" i="17" s="1"/>
  <c r="B517" i="8"/>
  <c r="C516" i="17" s="1"/>
  <c r="B518" i="8"/>
  <c r="C517" i="17" s="1"/>
  <c r="B519" i="8"/>
  <c r="C518" i="17" s="1"/>
  <c r="B520" i="8"/>
  <c r="C519" i="17" s="1"/>
  <c r="B521" i="8"/>
  <c r="C520" i="17" s="1"/>
  <c r="B522" i="8"/>
  <c r="C521" i="17" s="1"/>
  <c r="B523" i="8"/>
  <c r="C522" i="17" s="1"/>
  <c r="B524" i="8"/>
  <c r="C523" i="17" s="1"/>
  <c r="B525" i="8"/>
  <c r="C524" i="17" s="1"/>
  <c r="B526" i="8"/>
  <c r="C525" i="17" s="1"/>
  <c r="B527" i="8"/>
  <c r="C526" i="17" s="1"/>
  <c r="B528" i="8"/>
  <c r="C527" i="17" s="1"/>
  <c r="B529" i="8"/>
  <c r="C528" i="17" s="1"/>
  <c r="B530" i="8"/>
  <c r="C529" i="17" s="1"/>
  <c r="B531" i="8"/>
  <c r="C530" i="17" s="1"/>
  <c r="B532" i="8"/>
  <c r="C531" i="17" s="1"/>
  <c r="B533" i="8"/>
  <c r="C532" i="17" s="1"/>
  <c r="B534" i="8"/>
  <c r="C533" i="17" s="1"/>
  <c r="B535" i="8"/>
  <c r="C534" i="17" s="1"/>
  <c r="B536" i="8"/>
  <c r="C535" i="17" s="1"/>
  <c r="B537" i="8"/>
  <c r="C536" i="17" s="1"/>
  <c r="B538" i="8"/>
  <c r="C537" i="17" s="1"/>
  <c r="B539" i="8"/>
  <c r="C538" i="17" s="1"/>
  <c r="B540" i="8"/>
  <c r="C539" i="17" s="1"/>
  <c r="B541" i="8"/>
  <c r="C540" i="17" s="1"/>
  <c r="B542" i="8"/>
  <c r="C541" i="17" s="1"/>
  <c r="B543" i="8"/>
  <c r="C542" i="17" s="1"/>
  <c r="B544" i="8"/>
  <c r="C543" i="17" s="1"/>
  <c r="B545" i="8"/>
  <c r="C544" i="17" s="1"/>
  <c r="B546" i="8"/>
  <c r="C545" i="17" s="1"/>
  <c r="B547" i="8"/>
  <c r="C546" i="17" s="1"/>
  <c r="B548" i="8"/>
  <c r="C547" i="17" s="1"/>
  <c r="B549" i="8"/>
  <c r="C548" i="17" s="1"/>
  <c r="B550" i="8"/>
  <c r="C549" i="17" s="1"/>
  <c r="B551" i="8"/>
  <c r="C550" i="17" s="1"/>
  <c r="B552" i="8"/>
  <c r="C551" i="17" s="1"/>
  <c r="B553" i="8"/>
  <c r="C552" i="17" s="1"/>
  <c r="B554" i="8"/>
  <c r="C553" i="17" s="1"/>
  <c r="B555" i="8"/>
  <c r="C554" i="17" s="1"/>
  <c r="B556" i="8"/>
  <c r="C555" i="17" s="1"/>
  <c r="B557" i="8"/>
  <c r="C556" i="17" s="1"/>
  <c r="B558" i="8"/>
  <c r="C557" i="17" s="1"/>
  <c r="B559" i="8"/>
  <c r="C558" i="17" s="1"/>
  <c r="B560" i="8"/>
  <c r="C559" i="17" s="1"/>
  <c r="B561" i="8"/>
  <c r="C560" i="17" s="1"/>
  <c r="B562" i="8"/>
  <c r="C561" i="17" s="1"/>
  <c r="B563" i="8"/>
  <c r="C562" i="17" s="1"/>
  <c r="B564" i="8"/>
  <c r="C563" i="17" s="1"/>
  <c r="B565" i="8"/>
  <c r="C564" i="17" s="1"/>
  <c r="B566" i="8"/>
  <c r="C565" i="17" s="1"/>
  <c r="B567" i="8"/>
  <c r="C566" i="17" s="1"/>
  <c r="B568" i="8"/>
  <c r="C567" i="17" s="1"/>
  <c r="B569" i="8"/>
  <c r="C568" i="17" s="1"/>
  <c r="B570" i="8"/>
  <c r="C569" i="17" s="1"/>
  <c r="B571" i="8"/>
  <c r="C570" i="17" s="1"/>
  <c r="B572" i="8"/>
  <c r="C571" i="17" s="1"/>
  <c r="B573" i="8"/>
  <c r="C572" i="17" s="1"/>
  <c r="B574" i="8"/>
  <c r="C573" i="17" s="1"/>
  <c r="B575" i="8"/>
  <c r="C574" i="17" s="1"/>
  <c r="B576" i="8"/>
  <c r="C575" i="17" s="1"/>
  <c r="B577" i="8"/>
  <c r="C576" i="17" s="1"/>
  <c r="B578" i="8"/>
  <c r="C577" i="17" s="1"/>
  <c r="B579" i="8"/>
  <c r="C578" i="17" s="1"/>
  <c r="B580" i="8"/>
  <c r="C579" i="17" s="1"/>
  <c r="B581" i="8"/>
  <c r="C580" i="17" s="1"/>
  <c r="B582" i="8"/>
  <c r="C581" i="17" s="1"/>
  <c r="B583" i="8"/>
  <c r="C582" i="17" s="1"/>
  <c r="B584" i="8"/>
  <c r="C583" i="17" s="1"/>
  <c r="B585" i="8"/>
  <c r="C584" i="17" s="1"/>
  <c r="B586" i="8"/>
  <c r="C585" i="17" s="1"/>
  <c r="B587" i="8"/>
  <c r="C586" i="17" s="1"/>
  <c r="B588" i="8"/>
  <c r="C587" i="17" s="1"/>
  <c r="B589" i="8"/>
  <c r="C588" i="17" s="1"/>
  <c r="B590" i="8"/>
  <c r="C589" i="17" s="1"/>
  <c r="B591" i="8"/>
  <c r="C590" i="17" s="1"/>
  <c r="B592" i="8"/>
  <c r="C591" i="17" s="1"/>
  <c r="B593" i="8"/>
  <c r="C592" i="17" s="1"/>
  <c r="B594" i="8"/>
  <c r="C593" i="17" s="1"/>
  <c r="B595" i="8"/>
  <c r="C594" i="17" s="1"/>
  <c r="B596" i="8"/>
  <c r="C595" i="17" s="1"/>
  <c r="B597" i="8"/>
  <c r="C596" i="17" s="1"/>
  <c r="B598" i="8"/>
  <c r="C597" i="17" s="1"/>
  <c r="B599" i="8"/>
  <c r="C598" i="17" s="1"/>
  <c r="B600" i="8"/>
  <c r="C599" i="17" s="1"/>
  <c r="B601" i="8"/>
  <c r="C600" i="17" s="1"/>
  <c r="B602" i="8"/>
  <c r="C601" i="17" s="1"/>
  <c r="B603" i="8"/>
  <c r="C602" i="17" s="1"/>
  <c r="B604" i="8"/>
  <c r="C603" i="17" s="1"/>
  <c r="B605" i="8"/>
  <c r="C604" i="17" s="1"/>
  <c r="B606" i="8"/>
  <c r="C605" i="17" s="1"/>
  <c r="B607" i="8"/>
  <c r="C606" i="17" s="1"/>
  <c r="B608" i="8"/>
  <c r="C607" i="17" s="1"/>
  <c r="B609" i="8"/>
  <c r="C608" i="17" s="1"/>
  <c r="B610" i="8"/>
  <c r="C609" i="17" s="1"/>
  <c r="B611" i="8"/>
  <c r="C610" i="17" s="1"/>
  <c r="B612" i="8"/>
  <c r="C611" i="17" s="1"/>
  <c r="B613" i="8"/>
  <c r="C612" i="17" s="1"/>
  <c r="B614" i="8"/>
  <c r="C613" i="17" s="1"/>
  <c r="B615" i="8"/>
  <c r="C614" i="17" s="1"/>
  <c r="B616" i="8"/>
  <c r="C615" i="17" s="1"/>
  <c r="B617" i="8"/>
  <c r="C616" i="17" s="1"/>
  <c r="B618" i="8"/>
  <c r="C617" i="17" s="1"/>
  <c r="B619" i="8"/>
  <c r="C618" i="17" s="1"/>
  <c r="B620" i="8"/>
  <c r="C619" i="17" s="1"/>
  <c r="B621" i="8"/>
  <c r="C620" i="17" s="1"/>
  <c r="B622" i="8"/>
  <c r="C621" i="17" s="1"/>
  <c r="B623" i="8"/>
  <c r="C622" i="17" s="1"/>
  <c r="B624" i="8"/>
  <c r="C623" i="17" s="1"/>
  <c r="B625" i="8"/>
  <c r="C624" i="17" s="1"/>
  <c r="B626" i="8"/>
  <c r="C625" i="17" s="1"/>
  <c r="B627" i="8"/>
  <c r="C626" i="17" s="1"/>
  <c r="B628" i="8"/>
  <c r="C627" i="17" s="1"/>
  <c r="B629" i="8"/>
  <c r="C628" i="17" s="1"/>
  <c r="B630" i="8"/>
  <c r="C629" i="17" s="1"/>
  <c r="B631" i="8"/>
  <c r="C630" i="17" s="1"/>
  <c r="B632" i="8"/>
  <c r="C631" i="17" s="1"/>
  <c r="B633" i="8"/>
  <c r="C632" i="17" s="1"/>
  <c r="B634" i="8"/>
  <c r="C633" i="17" s="1"/>
  <c r="B635" i="8"/>
  <c r="C634" i="17" s="1"/>
  <c r="B636" i="8"/>
  <c r="C635" i="17" s="1"/>
  <c r="B637" i="8"/>
  <c r="C636" i="17" s="1"/>
  <c r="B638" i="8"/>
  <c r="C637" i="17" s="1"/>
  <c r="B639" i="8"/>
  <c r="C638" i="17" s="1"/>
  <c r="B640" i="8"/>
  <c r="C639" i="17" s="1"/>
  <c r="B641" i="8"/>
  <c r="C640" i="17" s="1"/>
  <c r="B642" i="8"/>
  <c r="C641" i="17" s="1"/>
  <c r="B643" i="8"/>
  <c r="C642" i="17" s="1"/>
  <c r="B644" i="8"/>
  <c r="C643" i="17" s="1"/>
  <c r="B645" i="8"/>
  <c r="C644" i="17" s="1"/>
  <c r="B646" i="8"/>
  <c r="C645" i="17" s="1"/>
  <c r="B647" i="8"/>
  <c r="C646" i="17" s="1"/>
  <c r="B648" i="8"/>
  <c r="C647" i="17" s="1"/>
  <c r="B649" i="8"/>
  <c r="C648" i="17" s="1"/>
  <c r="B650" i="8"/>
  <c r="C649" i="17" s="1"/>
  <c r="B651" i="8"/>
  <c r="C650" i="17" s="1"/>
  <c r="B652" i="8"/>
  <c r="C651" i="17" s="1"/>
  <c r="B653" i="8"/>
  <c r="C652" i="17" s="1"/>
  <c r="B654" i="8"/>
  <c r="C653" i="17" s="1"/>
  <c r="B655" i="8"/>
  <c r="C654" i="17" s="1"/>
  <c r="B656" i="8"/>
  <c r="C655" i="17" s="1"/>
  <c r="B657" i="8"/>
  <c r="C656" i="17" s="1"/>
  <c r="B658" i="8"/>
  <c r="C657" i="17" s="1"/>
  <c r="B659" i="8"/>
  <c r="C658" i="17" s="1"/>
  <c r="B660" i="8"/>
  <c r="C659" i="17" s="1"/>
  <c r="B661" i="8"/>
  <c r="C660" i="17" s="1"/>
  <c r="B662" i="8"/>
  <c r="C661" i="17" s="1"/>
  <c r="B663" i="8"/>
  <c r="C662" i="17" s="1"/>
  <c r="B664" i="8"/>
  <c r="C663" i="17" s="1"/>
  <c r="B665" i="8"/>
  <c r="C664" i="17" s="1"/>
  <c r="B666" i="8"/>
  <c r="C665" i="17" s="1"/>
  <c r="B667" i="8"/>
  <c r="C666" i="17" s="1"/>
  <c r="B668" i="8"/>
  <c r="C667" i="17" s="1"/>
  <c r="B669" i="8"/>
  <c r="C668" i="17" s="1"/>
  <c r="B670" i="8"/>
  <c r="C669" i="17" s="1"/>
  <c r="B671" i="8"/>
  <c r="C670" i="17" s="1"/>
  <c r="B672" i="8"/>
  <c r="C671" i="17" s="1"/>
  <c r="B673" i="8"/>
  <c r="C672" i="17" s="1"/>
  <c r="B674" i="8"/>
  <c r="C673" i="17" s="1"/>
  <c r="B675" i="8"/>
  <c r="C674" i="17" s="1"/>
  <c r="B676" i="8"/>
  <c r="C675" i="17" s="1"/>
  <c r="B677" i="8"/>
  <c r="C676" i="17" s="1"/>
  <c r="B678" i="8"/>
  <c r="C677" i="17" s="1"/>
  <c r="B679" i="8"/>
  <c r="C678" i="17" s="1"/>
  <c r="B680" i="8"/>
  <c r="C679" i="17" s="1"/>
  <c r="B681" i="8"/>
  <c r="C680" i="17" s="1"/>
  <c r="B682" i="8"/>
  <c r="C681" i="17" s="1"/>
  <c r="B683" i="8"/>
  <c r="C682" i="17" s="1"/>
  <c r="B684" i="8"/>
  <c r="C683" i="17" s="1"/>
  <c r="B685" i="8"/>
  <c r="C684" i="17" s="1"/>
  <c r="B686" i="8"/>
  <c r="C685" i="17" s="1"/>
  <c r="B687" i="8"/>
  <c r="C686" i="17" s="1"/>
  <c r="B688" i="8"/>
  <c r="C687" i="17" s="1"/>
  <c r="B689" i="8"/>
  <c r="C688" i="17" s="1"/>
  <c r="B690" i="8"/>
  <c r="C689" i="17" s="1"/>
  <c r="B691" i="8"/>
  <c r="C690" i="17" s="1"/>
  <c r="B692" i="8"/>
  <c r="C691" i="17" s="1"/>
  <c r="B693" i="8"/>
  <c r="C692" i="17" s="1"/>
  <c r="B694" i="8"/>
  <c r="C693" i="17" s="1"/>
  <c r="B695" i="8"/>
  <c r="C694" i="17" s="1"/>
  <c r="B696" i="8"/>
  <c r="C695" i="17" s="1"/>
  <c r="B697" i="8"/>
  <c r="C696" i="17" s="1"/>
  <c r="B698" i="8"/>
  <c r="C697" i="17" s="1"/>
  <c r="B699" i="8"/>
  <c r="C698" i="17" s="1"/>
  <c r="B700" i="8"/>
  <c r="C699" i="17" s="1"/>
  <c r="B701" i="8"/>
  <c r="C700" i="17" s="1"/>
  <c r="B702" i="8"/>
  <c r="C701" i="17" s="1"/>
  <c r="B703" i="8"/>
  <c r="C702" i="17" s="1"/>
  <c r="B704" i="8"/>
  <c r="C703" i="17" s="1"/>
  <c r="B705" i="8"/>
  <c r="C704" i="17" s="1"/>
  <c r="B706" i="8"/>
  <c r="C705" i="17" s="1"/>
  <c r="B707" i="8"/>
  <c r="C706" i="17" s="1"/>
  <c r="B708" i="8"/>
  <c r="C707" i="17" s="1"/>
  <c r="B709" i="8"/>
  <c r="C708" i="17" s="1"/>
  <c r="B710" i="8"/>
  <c r="C709" i="17" s="1"/>
  <c r="B711" i="8"/>
  <c r="C710" i="17" s="1"/>
  <c r="B712" i="8"/>
  <c r="C711" i="17" s="1"/>
  <c r="B713" i="8"/>
  <c r="C712" i="17" s="1"/>
  <c r="B714" i="8"/>
  <c r="C713" i="17" s="1"/>
  <c r="B715" i="8"/>
  <c r="C714" i="17" s="1"/>
  <c r="B716" i="8"/>
  <c r="C715" i="17" s="1"/>
  <c r="B717" i="8"/>
  <c r="C716" i="17" s="1"/>
  <c r="B718" i="8"/>
  <c r="C717" i="17" s="1"/>
  <c r="B719" i="8"/>
  <c r="C718" i="17" s="1"/>
  <c r="B720" i="8"/>
  <c r="C719" i="17" s="1"/>
  <c r="B721" i="8"/>
  <c r="C720" i="17" s="1"/>
  <c r="B722" i="8"/>
  <c r="C721" i="17" s="1"/>
  <c r="B723" i="8"/>
  <c r="C722" i="17" s="1"/>
  <c r="B724" i="8"/>
  <c r="C723" i="17" s="1"/>
  <c r="B725" i="8"/>
  <c r="C724" i="17" s="1"/>
  <c r="B726" i="8"/>
  <c r="C725" i="17" s="1"/>
  <c r="B727" i="8"/>
  <c r="C726" i="17" s="1"/>
  <c r="B728" i="8"/>
  <c r="C727" i="17" s="1"/>
  <c r="B729" i="8"/>
  <c r="C728" i="17" s="1"/>
  <c r="B730" i="8"/>
  <c r="C729" i="17" s="1"/>
  <c r="B731" i="8"/>
  <c r="C730" i="17" s="1"/>
  <c r="B732" i="8"/>
  <c r="C731" i="17" s="1"/>
  <c r="B733" i="8"/>
  <c r="C732" i="17" s="1"/>
  <c r="B734" i="8"/>
  <c r="C733" i="17" s="1"/>
  <c r="B735" i="8"/>
  <c r="C734" i="17" s="1"/>
  <c r="B736" i="8"/>
  <c r="C735" i="17" s="1"/>
  <c r="B737" i="8"/>
  <c r="C736" i="17" s="1"/>
  <c r="B738" i="8"/>
  <c r="C737" i="17" s="1"/>
  <c r="B739" i="8"/>
  <c r="C738" i="17" s="1"/>
  <c r="B740" i="8"/>
  <c r="C739" i="17" s="1"/>
  <c r="B741" i="8"/>
  <c r="C740" i="17" s="1"/>
  <c r="B742" i="8"/>
  <c r="C741" i="17" s="1"/>
  <c r="B743" i="8"/>
  <c r="C742" i="17" s="1"/>
  <c r="B744" i="8"/>
  <c r="C743" i="17" s="1"/>
  <c r="B745" i="8"/>
  <c r="C744" i="17" s="1"/>
  <c r="B746" i="8"/>
  <c r="C745" i="17" s="1"/>
  <c r="B747" i="8"/>
  <c r="C746" i="17" s="1"/>
  <c r="B748" i="8"/>
  <c r="C747" i="17" s="1"/>
  <c r="B749" i="8"/>
  <c r="C748" i="17" s="1"/>
  <c r="B750" i="8"/>
  <c r="C749" i="17" s="1"/>
  <c r="B751" i="8"/>
  <c r="C750" i="17" s="1"/>
  <c r="B752" i="8"/>
  <c r="C751" i="17" s="1"/>
  <c r="B753" i="8"/>
  <c r="C752" i="17" s="1"/>
  <c r="B754" i="8"/>
  <c r="C753" i="17" s="1"/>
  <c r="B755" i="8"/>
  <c r="C754" i="17" s="1"/>
  <c r="B756" i="8"/>
  <c r="C755" i="17" s="1"/>
  <c r="B757" i="8"/>
  <c r="C756" i="17" s="1"/>
  <c r="B758" i="8"/>
  <c r="C757" i="17" s="1"/>
  <c r="B759" i="8"/>
  <c r="C758" i="17" s="1"/>
  <c r="B760" i="8"/>
  <c r="C759" i="17" s="1"/>
  <c r="B761" i="8"/>
  <c r="C760" i="17" s="1"/>
  <c r="B762" i="8"/>
  <c r="C761" i="17" s="1"/>
  <c r="B763" i="8"/>
  <c r="C762" i="17" s="1"/>
  <c r="B764" i="8"/>
  <c r="C763" i="17" s="1"/>
  <c r="B765" i="8"/>
  <c r="C764" i="17" s="1"/>
  <c r="B766" i="8"/>
  <c r="C765" i="17" s="1"/>
  <c r="B767" i="8"/>
  <c r="C766" i="17" s="1"/>
  <c r="B768" i="8"/>
  <c r="C767" i="17" s="1"/>
  <c r="B769" i="8"/>
  <c r="C768" i="17" s="1"/>
  <c r="B770" i="8"/>
  <c r="C769" i="17" s="1"/>
  <c r="B771" i="8"/>
  <c r="C770" i="17" s="1"/>
  <c r="B772" i="8"/>
  <c r="C771" i="17" s="1"/>
  <c r="B773" i="8"/>
  <c r="C772" i="17" s="1"/>
  <c r="B774" i="8"/>
  <c r="C773" i="17" s="1"/>
  <c r="B775" i="8"/>
  <c r="C774" i="17" s="1"/>
  <c r="B776" i="8"/>
  <c r="C775" i="17" s="1"/>
  <c r="B777" i="8"/>
  <c r="C776" i="17" s="1"/>
  <c r="B778" i="8"/>
  <c r="C777" i="17" s="1"/>
  <c r="B779" i="8"/>
  <c r="C778" i="17" s="1"/>
  <c r="B780" i="8"/>
  <c r="C779" i="17" s="1"/>
  <c r="B781" i="8"/>
  <c r="C780" i="17" s="1"/>
  <c r="B782" i="8"/>
  <c r="C781" i="17" s="1"/>
  <c r="B783" i="8"/>
  <c r="C782" i="17" s="1"/>
  <c r="B784" i="8"/>
  <c r="C783" i="17" s="1"/>
  <c r="B785" i="8"/>
  <c r="C784" i="17" s="1"/>
  <c r="B786" i="8"/>
  <c r="C785" i="17" s="1"/>
  <c r="B787" i="8"/>
  <c r="C786" i="17" s="1"/>
  <c r="B788" i="8"/>
  <c r="C787" i="17" s="1"/>
  <c r="B789" i="8"/>
  <c r="C788" i="17" s="1"/>
  <c r="B790" i="8"/>
  <c r="C789" i="17" s="1"/>
  <c r="B791" i="8"/>
  <c r="C790" i="17" s="1"/>
  <c r="B792" i="8"/>
  <c r="C791" i="17" s="1"/>
  <c r="B793" i="8"/>
  <c r="C792" i="17" s="1"/>
  <c r="B794" i="8"/>
  <c r="C793" i="17" s="1"/>
  <c r="B795" i="8"/>
  <c r="C794" i="17" s="1"/>
  <c r="B796" i="8"/>
  <c r="C795" i="17" s="1"/>
  <c r="B797" i="8"/>
  <c r="C796" i="17" s="1"/>
  <c r="B798" i="8"/>
  <c r="C797" i="17" s="1"/>
  <c r="B799" i="8"/>
  <c r="C798" i="17" s="1"/>
  <c r="B800" i="8"/>
  <c r="C799" i="17" s="1"/>
  <c r="B801" i="8"/>
  <c r="C800" i="17" s="1"/>
  <c r="B802" i="8"/>
  <c r="C801" i="17" s="1"/>
  <c r="B803" i="8"/>
  <c r="C802" i="17" s="1"/>
  <c r="B804" i="8"/>
  <c r="C803" i="17" s="1"/>
  <c r="B805" i="8"/>
  <c r="C804" i="17" s="1"/>
  <c r="B806" i="8"/>
  <c r="C805" i="17" s="1"/>
  <c r="B807" i="8"/>
  <c r="C806" i="17" s="1"/>
  <c r="B808" i="8"/>
  <c r="C807" i="17" s="1"/>
  <c r="B809" i="8"/>
  <c r="C808" i="17" s="1"/>
  <c r="B810" i="8"/>
  <c r="C809" i="17" s="1"/>
  <c r="B811" i="8"/>
  <c r="C810" i="17" s="1"/>
  <c r="B812" i="8"/>
  <c r="C811" i="17" s="1"/>
  <c r="B813" i="8"/>
  <c r="C812" i="17" s="1"/>
  <c r="B814" i="8"/>
  <c r="C813" i="17" s="1"/>
  <c r="B815" i="8"/>
  <c r="C814" i="17" s="1"/>
  <c r="B816" i="8"/>
  <c r="C815" i="17" s="1"/>
  <c r="B817" i="8"/>
  <c r="C816" i="17" s="1"/>
  <c r="B818" i="8"/>
  <c r="C817" i="17" s="1"/>
  <c r="B819" i="8"/>
  <c r="C818" i="17" s="1"/>
  <c r="B820" i="8"/>
  <c r="C819" i="17" s="1"/>
  <c r="B821" i="8"/>
  <c r="C820" i="17" s="1"/>
  <c r="B822" i="8"/>
  <c r="C821" i="17" s="1"/>
  <c r="B823" i="8"/>
  <c r="C822" i="17" s="1"/>
  <c r="B824" i="8"/>
  <c r="C823" i="17" s="1"/>
  <c r="B825" i="8"/>
  <c r="C824" i="17" s="1"/>
  <c r="B826" i="8"/>
  <c r="C825" i="17" s="1"/>
  <c r="B827" i="8"/>
  <c r="C826" i="17" s="1"/>
  <c r="C4" i="8"/>
  <c r="L3" i="17" s="1"/>
  <c r="C5" i="8"/>
  <c r="C6" i="8"/>
  <c r="L5" i="17" s="1"/>
  <c r="C7" i="8"/>
  <c r="L6" i="17" s="1"/>
  <c r="C8" i="8"/>
  <c r="L7" i="17" s="1"/>
  <c r="C9" i="8"/>
  <c r="L8" i="17" s="1"/>
  <c r="C10" i="8"/>
  <c r="L9" i="17" s="1"/>
  <c r="C11" i="8"/>
  <c r="L10" i="17" s="1"/>
  <c r="C12" i="8"/>
  <c r="L11" i="17" s="1"/>
  <c r="C13" i="8"/>
  <c r="L12" i="17" s="1"/>
  <c r="C14" i="8"/>
  <c r="L13" i="17" s="1"/>
  <c r="C15" i="8"/>
  <c r="L14" i="17" s="1"/>
  <c r="C16" i="8"/>
  <c r="L15" i="17" s="1"/>
  <c r="C17" i="8"/>
  <c r="L16" i="17" s="1"/>
  <c r="C18" i="8"/>
  <c r="L17" i="17" s="1"/>
  <c r="C19" i="8"/>
  <c r="L18" i="17" s="1"/>
  <c r="C20" i="8"/>
  <c r="L19" i="17" s="1"/>
  <c r="C21" i="8"/>
  <c r="L20" i="17" s="1"/>
  <c r="C22" i="8"/>
  <c r="L21" i="17" s="1"/>
  <c r="C23" i="8"/>
  <c r="L22" i="17" s="1"/>
  <c r="C24" i="8"/>
  <c r="L23" i="17" s="1"/>
  <c r="C25" i="8"/>
  <c r="L24" i="17" s="1"/>
  <c r="C26" i="8"/>
  <c r="L25" i="17" s="1"/>
  <c r="C27" i="8"/>
  <c r="L26" i="17" s="1"/>
  <c r="C28" i="8"/>
  <c r="L27" i="17" s="1"/>
  <c r="C29" i="8"/>
  <c r="L28" i="17" s="1"/>
  <c r="C30" i="8"/>
  <c r="L29" i="17" s="1"/>
  <c r="C31" i="8"/>
  <c r="L30" i="17" s="1"/>
  <c r="C32" i="8"/>
  <c r="L31" i="17" s="1"/>
  <c r="C33" i="8"/>
  <c r="L32" i="17" s="1"/>
  <c r="C34" i="8"/>
  <c r="L33" i="17" s="1"/>
  <c r="C35" i="8"/>
  <c r="L34" i="17" s="1"/>
  <c r="C36" i="8"/>
  <c r="L35" i="17" s="1"/>
  <c r="C37" i="8"/>
  <c r="L36" i="17" s="1"/>
  <c r="C38" i="8"/>
  <c r="L37" i="17" s="1"/>
  <c r="C39" i="8"/>
  <c r="L38" i="17" s="1"/>
  <c r="C40" i="8"/>
  <c r="L39" i="17" s="1"/>
  <c r="C41" i="8"/>
  <c r="L40" i="17" s="1"/>
  <c r="C42" i="8"/>
  <c r="L41" i="17" s="1"/>
  <c r="C43" i="8"/>
  <c r="L42" i="17" s="1"/>
  <c r="C44" i="8"/>
  <c r="L43" i="17" s="1"/>
  <c r="C45" i="8"/>
  <c r="L44" i="17" s="1"/>
  <c r="C46" i="8"/>
  <c r="L45" i="17" s="1"/>
  <c r="C47" i="8"/>
  <c r="L46" i="17" s="1"/>
  <c r="C48" i="8"/>
  <c r="L47" i="17" s="1"/>
  <c r="C49" i="8"/>
  <c r="L48" i="17" s="1"/>
  <c r="C50" i="8"/>
  <c r="L49" i="17" s="1"/>
  <c r="C51" i="8"/>
  <c r="L50" i="17" s="1"/>
  <c r="C52" i="8"/>
  <c r="L51" i="17" s="1"/>
  <c r="C53" i="8"/>
  <c r="L52" i="17" s="1"/>
  <c r="C54" i="8"/>
  <c r="L53" i="17" s="1"/>
  <c r="C55" i="8"/>
  <c r="L54" i="17" s="1"/>
  <c r="C56" i="8"/>
  <c r="L55" i="17" s="1"/>
  <c r="C57" i="8"/>
  <c r="L56" i="17" s="1"/>
  <c r="C58" i="8"/>
  <c r="L57" i="17" s="1"/>
  <c r="C59" i="8"/>
  <c r="L58" i="17" s="1"/>
  <c r="C60" i="8"/>
  <c r="L59" i="17" s="1"/>
  <c r="C61" i="8"/>
  <c r="L60" i="17" s="1"/>
  <c r="C62" i="8"/>
  <c r="L61" i="17" s="1"/>
  <c r="C63" i="8"/>
  <c r="L62" i="17" s="1"/>
  <c r="C64" i="8"/>
  <c r="L63" i="17" s="1"/>
  <c r="C65" i="8"/>
  <c r="L64" i="17" s="1"/>
  <c r="C66" i="8"/>
  <c r="L65" i="17" s="1"/>
  <c r="C67" i="8"/>
  <c r="L66" i="17" s="1"/>
  <c r="C68" i="8"/>
  <c r="L67" i="17" s="1"/>
  <c r="C69" i="8"/>
  <c r="L68" i="17" s="1"/>
  <c r="C70" i="8"/>
  <c r="L69" i="17" s="1"/>
  <c r="C71" i="8"/>
  <c r="L70" i="17" s="1"/>
  <c r="C72" i="8"/>
  <c r="L71" i="17" s="1"/>
  <c r="C73" i="8"/>
  <c r="L72" i="17" s="1"/>
  <c r="C74" i="8"/>
  <c r="L73" i="17" s="1"/>
  <c r="C75" i="8"/>
  <c r="L74" i="17" s="1"/>
  <c r="C76" i="8"/>
  <c r="L75" i="17" s="1"/>
  <c r="C77" i="8"/>
  <c r="L76" i="17" s="1"/>
  <c r="C78" i="8"/>
  <c r="L77" i="17" s="1"/>
  <c r="C79" i="8"/>
  <c r="L78" i="17" s="1"/>
  <c r="C80" i="8"/>
  <c r="L79" i="17" s="1"/>
  <c r="C81" i="8"/>
  <c r="L80" i="17" s="1"/>
  <c r="C82" i="8"/>
  <c r="L81" i="17" s="1"/>
  <c r="C83" i="8"/>
  <c r="L82" i="17" s="1"/>
  <c r="C84" i="8"/>
  <c r="L83" i="17" s="1"/>
  <c r="C85" i="8"/>
  <c r="L84" i="17" s="1"/>
  <c r="C86" i="8"/>
  <c r="L85" i="17" s="1"/>
  <c r="C87" i="8"/>
  <c r="L86" i="17" s="1"/>
  <c r="C88" i="8"/>
  <c r="L87" i="17" s="1"/>
  <c r="C89" i="8"/>
  <c r="L88" i="17" s="1"/>
  <c r="C90" i="8"/>
  <c r="L89" i="17" s="1"/>
  <c r="C91" i="8"/>
  <c r="L90" i="17" s="1"/>
  <c r="C92" i="8"/>
  <c r="L91" i="17" s="1"/>
  <c r="C93" i="8"/>
  <c r="L92" i="17" s="1"/>
  <c r="C94" i="8"/>
  <c r="L93" i="17" s="1"/>
  <c r="C95" i="8"/>
  <c r="L94" i="17" s="1"/>
  <c r="C96" i="8"/>
  <c r="L95" i="17" s="1"/>
  <c r="C97" i="8"/>
  <c r="L96" i="17" s="1"/>
  <c r="C98" i="8"/>
  <c r="L97" i="17" s="1"/>
  <c r="C99" i="8"/>
  <c r="L98" i="17" s="1"/>
  <c r="C100" i="8"/>
  <c r="L99" i="17" s="1"/>
  <c r="C101" i="8"/>
  <c r="L100" i="17" s="1"/>
  <c r="C102" i="8"/>
  <c r="L101" i="17" s="1"/>
  <c r="C103" i="8"/>
  <c r="L102" i="17" s="1"/>
  <c r="C104" i="8"/>
  <c r="L103" i="17" s="1"/>
  <c r="C105" i="8"/>
  <c r="L104" i="17" s="1"/>
  <c r="C106" i="8"/>
  <c r="L105" i="17" s="1"/>
  <c r="C107" i="8"/>
  <c r="L106" i="17" s="1"/>
  <c r="C108" i="8"/>
  <c r="L107" i="17" s="1"/>
  <c r="C109" i="8"/>
  <c r="L108" i="17" s="1"/>
  <c r="C110" i="8"/>
  <c r="L109" i="17" s="1"/>
  <c r="C111" i="8"/>
  <c r="L110" i="17" s="1"/>
  <c r="C112" i="8"/>
  <c r="L111" i="17" s="1"/>
  <c r="C113" i="8"/>
  <c r="L112" i="17" s="1"/>
  <c r="C114" i="8"/>
  <c r="L113" i="17" s="1"/>
  <c r="C115" i="8"/>
  <c r="L114" i="17" s="1"/>
  <c r="C116" i="8"/>
  <c r="L115" i="17" s="1"/>
  <c r="C117" i="8"/>
  <c r="L116" i="17" s="1"/>
  <c r="C118" i="8"/>
  <c r="L117" i="17" s="1"/>
  <c r="C119" i="8"/>
  <c r="L118" i="17" s="1"/>
  <c r="C120" i="8"/>
  <c r="L119" i="17" s="1"/>
  <c r="C121" i="8"/>
  <c r="L120" i="17" s="1"/>
  <c r="C122" i="8"/>
  <c r="L121" i="17" s="1"/>
  <c r="C123" i="8"/>
  <c r="L122" i="17" s="1"/>
  <c r="C124" i="8"/>
  <c r="L123" i="17" s="1"/>
  <c r="C125" i="8"/>
  <c r="L124" i="17" s="1"/>
  <c r="C126" i="8"/>
  <c r="L125" i="17" s="1"/>
  <c r="C127" i="8"/>
  <c r="L126" i="17" s="1"/>
  <c r="C128" i="8"/>
  <c r="L127" i="17" s="1"/>
  <c r="C129" i="8"/>
  <c r="L128" i="17" s="1"/>
  <c r="C130" i="8"/>
  <c r="L129" i="17" s="1"/>
  <c r="C131" i="8"/>
  <c r="L130" i="17" s="1"/>
  <c r="C132" i="8"/>
  <c r="L131" i="17" s="1"/>
  <c r="C133" i="8"/>
  <c r="L132" i="17" s="1"/>
  <c r="C134" i="8"/>
  <c r="L133" i="17" s="1"/>
  <c r="C135" i="8"/>
  <c r="L134" i="17" s="1"/>
  <c r="C136" i="8"/>
  <c r="L135" i="17" s="1"/>
  <c r="C137" i="8"/>
  <c r="L136" i="17" s="1"/>
  <c r="C138" i="8"/>
  <c r="L137" i="17" s="1"/>
  <c r="C139" i="8"/>
  <c r="L138" i="17" s="1"/>
  <c r="C140" i="8"/>
  <c r="L139" i="17" s="1"/>
  <c r="C141" i="8"/>
  <c r="L140" i="17" s="1"/>
  <c r="C142" i="8"/>
  <c r="L141" i="17" s="1"/>
  <c r="C143" i="8"/>
  <c r="L142" i="17" s="1"/>
  <c r="C144" i="8"/>
  <c r="L143" i="17" s="1"/>
  <c r="C145" i="8"/>
  <c r="L144" i="17" s="1"/>
  <c r="C146" i="8"/>
  <c r="L145" i="17" s="1"/>
  <c r="C147" i="8"/>
  <c r="L146" i="17" s="1"/>
  <c r="C148" i="8"/>
  <c r="L147" i="17" s="1"/>
  <c r="C149" i="8"/>
  <c r="L148" i="17" s="1"/>
  <c r="C150" i="8"/>
  <c r="L149" i="17" s="1"/>
  <c r="C151" i="8"/>
  <c r="L150" i="17" s="1"/>
  <c r="C152" i="8"/>
  <c r="L151" i="17" s="1"/>
  <c r="C153" i="8"/>
  <c r="L152" i="17" s="1"/>
  <c r="C154" i="8"/>
  <c r="L153" i="17" s="1"/>
  <c r="C155" i="8"/>
  <c r="L154" i="17" s="1"/>
  <c r="C156" i="8"/>
  <c r="L155" i="17" s="1"/>
  <c r="C157" i="8"/>
  <c r="L156" i="17" s="1"/>
  <c r="C158" i="8"/>
  <c r="L157" i="17" s="1"/>
  <c r="C159" i="8"/>
  <c r="L158" i="17" s="1"/>
  <c r="C160" i="8"/>
  <c r="L159" i="17" s="1"/>
  <c r="C161" i="8"/>
  <c r="L160" i="17" s="1"/>
  <c r="C162" i="8"/>
  <c r="L161" i="17" s="1"/>
  <c r="C163" i="8"/>
  <c r="L162" i="17" s="1"/>
  <c r="C164" i="8"/>
  <c r="L163" i="17" s="1"/>
  <c r="C165" i="8"/>
  <c r="L164" i="17" s="1"/>
  <c r="C166" i="8"/>
  <c r="L165" i="17" s="1"/>
  <c r="C167" i="8"/>
  <c r="L166" i="17" s="1"/>
  <c r="C168" i="8"/>
  <c r="L167" i="17" s="1"/>
  <c r="C169" i="8"/>
  <c r="L168" i="17" s="1"/>
  <c r="C170" i="8"/>
  <c r="L169" i="17" s="1"/>
  <c r="C171" i="8"/>
  <c r="L170" i="17" s="1"/>
  <c r="C172" i="8"/>
  <c r="L171" i="17" s="1"/>
  <c r="C173" i="8"/>
  <c r="L172" i="17" s="1"/>
  <c r="C174" i="8"/>
  <c r="L173" i="17" s="1"/>
  <c r="C175" i="8"/>
  <c r="L174" i="17" s="1"/>
  <c r="C176" i="8"/>
  <c r="L175" i="17" s="1"/>
  <c r="C177" i="8"/>
  <c r="L176" i="17" s="1"/>
  <c r="C178" i="8"/>
  <c r="L177" i="17" s="1"/>
  <c r="C179" i="8"/>
  <c r="L178" i="17" s="1"/>
  <c r="C180" i="8"/>
  <c r="L179" i="17" s="1"/>
  <c r="C181" i="8"/>
  <c r="L180" i="17" s="1"/>
  <c r="C182" i="8"/>
  <c r="L181" i="17" s="1"/>
  <c r="C183" i="8"/>
  <c r="L182" i="17" s="1"/>
  <c r="C184" i="8"/>
  <c r="L183" i="17" s="1"/>
  <c r="C185" i="8"/>
  <c r="L184" i="17" s="1"/>
  <c r="C186" i="8"/>
  <c r="L185" i="17" s="1"/>
  <c r="C187" i="8"/>
  <c r="L186" i="17" s="1"/>
  <c r="C188" i="8"/>
  <c r="L187" i="17" s="1"/>
  <c r="C189" i="8"/>
  <c r="L188" i="17" s="1"/>
  <c r="C190" i="8"/>
  <c r="L189" i="17" s="1"/>
  <c r="C191" i="8"/>
  <c r="L190" i="17" s="1"/>
  <c r="C192" i="8"/>
  <c r="L191" i="17" s="1"/>
  <c r="C193" i="8"/>
  <c r="L192" i="17" s="1"/>
  <c r="C194" i="8"/>
  <c r="L193" i="17" s="1"/>
  <c r="C195" i="8"/>
  <c r="L194" i="17" s="1"/>
  <c r="C196" i="8"/>
  <c r="L195" i="17" s="1"/>
  <c r="C197" i="8"/>
  <c r="L196" i="17" s="1"/>
  <c r="C198" i="8"/>
  <c r="L197" i="17" s="1"/>
  <c r="C199" i="8"/>
  <c r="L198" i="17" s="1"/>
  <c r="C200" i="8"/>
  <c r="L199" i="17" s="1"/>
  <c r="C201" i="8"/>
  <c r="L200" i="17" s="1"/>
  <c r="C202" i="8"/>
  <c r="L201" i="17" s="1"/>
  <c r="C203" i="8"/>
  <c r="L202" i="17" s="1"/>
  <c r="C204" i="8"/>
  <c r="L203" i="17" s="1"/>
  <c r="C205" i="8"/>
  <c r="L204" i="17" s="1"/>
  <c r="C206" i="8"/>
  <c r="L205" i="17" s="1"/>
  <c r="C207" i="8"/>
  <c r="L206" i="17" s="1"/>
  <c r="C208" i="8"/>
  <c r="L207" i="17" s="1"/>
  <c r="C209" i="8"/>
  <c r="L208" i="17" s="1"/>
  <c r="C210" i="8"/>
  <c r="L209" i="17" s="1"/>
  <c r="C211" i="8"/>
  <c r="L210" i="17" s="1"/>
  <c r="C212" i="8"/>
  <c r="L211" i="17" s="1"/>
  <c r="C213" i="8"/>
  <c r="L212" i="17" s="1"/>
  <c r="C214" i="8"/>
  <c r="L213" i="17" s="1"/>
  <c r="C215" i="8"/>
  <c r="L214" i="17" s="1"/>
  <c r="C216" i="8"/>
  <c r="L215" i="17" s="1"/>
  <c r="C217" i="8"/>
  <c r="L216" i="17" s="1"/>
  <c r="C218" i="8"/>
  <c r="L217" i="17" s="1"/>
  <c r="C219" i="8"/>
  <c r="L218" i="17" s="1"/>
  <c r="C220" i="8"/>
  <c r="L219" i="17" s="1"/>
  <c r="C221" i="8"/>
  <c r="L220" i="17" s="1"/>
  <c r="C222" i="8"/>
  <c r="L221" i="17" s="1"/>
  <c r="C223" i="8"/>
  <c r="L222" i="17" s="1"/>
  <c r="C224" i="8"/>
  <c r="L223" i="17" s="1"/>
  <c r="C225" i="8"/>
  <c r="L224" i="17" s="1"/>
  <c r="C226" i="8"/>
  <c r="L225" i="17" s="1"/>
  <c r="C227" i="8"/>
  <c r="L226" i="17" s="1"/>
  <c r="C228" i="8"/>
  <c r="L227" i="17" s="1"/>
  <c r="C229" i="8"/>
  <c r="L228" i="17" s="1"/>
  <c r="C230" i="8"/>
  <c r="L229" i="17" s="1"/>
  <c r="C231" i="8"/>
  <c r="L230" i="17" s="1"/>
  <c r="C232" i="8"/>
  <c r="L231" i="17" s="1"/>
  <c r="C233" i="8"/>
  <c r="L232" i="17" s="1"/>
  <c r="C234" i="8"/>
  <c r="L233" i="17" s="1"/>
  <c r="C235" i="8"/>
  <c r="L234" i="17" s="1"/>
  <c r="F9" i="8"/>
  <c r="B3" i="7"/>
  <c r="C3" i="7"/>
  <c r="B4" i="7"/>
  <c r="B3" i="17" s="1"/>
  <c r="B5" i="7"/>
  <c r="B4" i="17" s="1"/>
  <c r="B6" i="7"/>
  <c r="B5" i="17" s="1"/>
  <c r="B7" i="7"/>
  <c r="B6" i="17" s="1"/>
  <c r="B8" i="7"/>
  <c r="B7" i="17" s="1"/>
  <c r="B9" i="7"/>
  <c r="B8" i="17" s="1"/>
  <c r="B10" i="7"/>
  <c r="B9" i="17" s="1"/>
  <c r="B11" i="7"/>
  <c r="B10" i="17" s="1"/>
  <c r="B12" i="7"/>
  <c r="B11" i="17" s="1"/>
  <c r="B13" i="7"/>
  <c r="B12" i="17" s="1"/>
  <c r="B14" i="7"/>
  <c r="B13" i="17" s="1"/>
  <c r="B15" i="7"/>
  <c r="B14" i="17" s="1"/>
  <c r="B16" i="7"/>
  <c r="B15" i="17" s="1"/>
  <c r="B17" i="7"/>
  <c r="B16" i="17" s="1"/>
  <c r="B18" i="7"/>
  <c r="B17" i="17" s="1"/>
  <c r="B19" i="7"/>
  <c r="B18" i="17" s="1"/>
  <c r="B20" i="7"/>
  <c r="B19" i="17" s="1"/>
  <c r="B21" i="7"/>
  <c r="B20" i="17" s="1"/>
  <c r="B22" i="7"/>
  <c r="B21" i="17" s="1"/>
  <c r="B23" i="7"/>
  <c r="B22" i="17" s="1"/>
  <c r="B24" i="7"/>
  <c r="B23" i="17" s="1"/>
  <c r="B25" i="7"/>
  <c r="B24" i="17" s="1"/>
  <c r="B26" i="7"/>
  <c r="B25" i="17" s="1"/>
  <c r="B27" i="7"/>
  <c r="B26" i="17" s="1"/>
  <c r="B28" i="7"/>
  <c r="B27" i="17" s="1"/>
  <c r="B29" i="7"/>
  <c r="B28" i="17" s="1"/>
  <c r="B30" i="7"/>
  <c r="B29" i="17" s="1"/>
  <c r="B31" i="7"/>
  <c r="B30" i="17" s="1"/>
  <c r="B32" i="7"/>
  <c r="B31" i="17" s="1"/>
  <c r="B33" i="7"/>
  <c r="B32" i="17" s="1"/>
  <c r="B34" i="7"/>
  <c r="B33" i="17" s="1"/>
  <c r="B35" i="7"/>
  <c r="B34" i="17" s="1"/>
  <c r="B36" i="7"/>
  <c r="B35" i="17" s="1"/>
  <c r="B37" i="7"/>
  <c r="B36" i="17" s="1"/>
  <c r="B38" i="7"/>
  <c r="B37" i="17" s="1"/>
  <c r="B39" i="7"/>
  <c r="B38" i="17" s="1"/>
  <c r="B40" i="7"/>
  <c r="B39" i="17" s="1"/>
  <c r="B41" i="7"/>
  <c r="B40" i="17" s="1"/>
  <c r="B42" i="7"/>
  <c r="B41" i="17" s="1"/>
  <c r="B43" i="7"/>
  <c r="B42" i="17" s="1"/>
  <c r="B44" i="7"/>
  <c r="B43" i="17" s="1"/>
  <c r="B45" i="7"/>
  <c r="B44" i="17" s="1"/>
  <c r="B46" i="7"/>
  <c r="B45" i="17" s="1"/>
  <c r="B47" i="7"/>
  <c r="B46" i="17" s="1"/>
  <c r="B48" i="7"/>
  <c r="B47" i="17" s="1"/>
  <c r="B49" i="7"/>
  <c r="B48" i="17" s="1"/>
  <c r="B50" i="7"/>
  <c r="B49" i="17" s="1"/>
  <c r="B51" i="7"/>
  <c r="B50" i="17" s="1"/>
  <c r="B52" i="7"/>
  <c r="B51" i="17" s="1"/>
  <c r="B53" i="7"/>
  <c r="B52" i="17" s="1"/>
  <c r="B54" i="7"/>
  <c r="B53" i="17" s="1"/>
  <c r="B55" i="7"/>
  <c r="B54" i="17" s="1"/>
  <c r="B56" i="7"/>
  <c r="B55" i="17" s="1"/>
  <c r="B57" i="7"/>
  <c r="B56" i="17" s="1"/>
  <c r="B58" i="7"/>
  <c r="B57" i="17" s="1"/>
  <c r="B59" i="7"/>
  <c r="B58" i="17" s="1"/>
  <c r="B60" i="7"/>
  <c r="B59" i="17" s="1"/>
  <c r="B61" i="7"/>
  <c r="B60" i="17" s="1"/>
  <c r="B62" i="7"/>
  <c r="B61" i="17" s="1"/>
  <c r="B63" i="7"/>
  <c r="B62" i="17" s="1"/>
  <c r="B64" i="7"/>
  <c r="B63" i="17" s="1"/>
  <c r="B65" i="7"/>
  <c r="B64" i="17" s="1"/>
  <c r="B66" i="7"/>
  <c r="B65" i="17" s="1"/>
  <c r="B67" i="7"/>
  <c r="B66" i="17" s="1"/>
  <c r="B68" i="7"/>
  <c r="B67" i="17" s="1"/>
  <c r="B69" i="7"/>
  <c r="B68" i="17" s="1"/>
  <c r="B70" i="7"/>
  <c r="B69" i="17" s="1"/>
  <c r="B71" i="7"/>
  <c r="B70" i="17" s="1"/>
  <c r="B72" i="7"/>
  <c r="B71" i="17" s="1"/>
  <c r="B73" i="7"/>
  <c r="B72" i="17" s="1"/>
  <c r="B74" i="7"/>
  <c r="B73" i="17" s="1"/>
  <c r="B75" i="7"/>
  <c r="B74" i="17" s="1"/>
  <c r="B76" i="7"/>
  <c r="B75" i="17" s="1"/>
  <c r="B77" i="7"/>
  <c r="B76" i="17" s="1"/>
  <c r="B78" i="7"/>
  <c r="B77" i="17" s="1"/>
  <c r="B79" i="7"/>
  <c r="B78" i="17" s="1"/>
  <c r="B80" i="7"/>
  <c r="B79" i="17" s="1"/>
  <c r="B81" i="7"/>
  <c r="B80" i="17" s="1"/>
  <c r="B82" i="7"/>
  <c r="B81" i="17" s="1"/>
  <c r="B83" i="7"/>
  <c r="B82" i="17" s="1"/>
  <c r="B84" i="7"/>
  <c r="B83" i="17" s="1"/>
  <c r="B85" i="7"/>
  <c r="B84" i="17" s="1"/>
  <c r="B86" i="7"/>
  <c r="B85" i="17" s="1"/>
  <c r="B87" i="7"/>
  <c r="B86" i="17" s="1"/>
  <c r="B88" i="7"/>
  <c r="B87" i="17" s="1"/>
  <c r="B89" i="7"/>
  <c r="B88" i="17" s="1"/>
  <c r="B90" i="7"/>
  <c r="B89" i="17" s="1"/>
  <c r="B91" i="7"/>
  <c r="B90" i="17" s="1"/>
  <c r="B92" i="7"/>
  <c r="B91" i="17" s="1"/>
  <c r="B93" i="7"/>
  <c r="B92" i="17" s="1"/>
  <c r="B94" i="7"/>
  <c r="B93" i="17" s="1"/>
  <c r="B95" i="7"/>
  <c r="B94" i="17" s="1"/>
  <c r="B96" i="7"/>
  <c r="B95" i="17" s="1"/>
  <c r="B97" i="7"/>
  <c r="B96" i="17" s="1"/>
  <c r="B98" i="7"/>
  <c r="B97" i="17" s="1"/>
  <c r="B99" i="7"/>
  <c r="B98" i="17" s="1"/>
  <c r="B100" i="7"/>
  <c r="B99" i="17" s="1"/>
  <c r="B101" i="7"/>
  <c r="B100" i="17" s="1"/>
  <c r="B102" i="7"/>
  <c r="B101" i="17" s="1"/>
  <c r="B103" i="7"/>
  <c r="B102" i="17" s="1"/>
  <c r="B104" i="7"/>
  <c r="B103" i="17" s="1"/>
  <c r="B105" i="7"/>
  <c r="B104" i="17" s="1"/>
  <c r="B106" i="7"/>
  <c r="B105" i="17" s="1"/>
  <c r="B107" i="7"/>
  <c r="B106" i="17" s="1"/>
  <c r="B108" i="7"/>
  <c r="B107" i="17" s="1"/>
  <c r="B109" i="7"/>
  <c r="B108" i="17" s="1"/>
  <c r="B110" i="7"/>
  <c r="B109" i="17" s="1"/>
  <c r="B111" i="7"/>
  <c r="B110" i="17" s="1"/>
  <c r="B112" i="7"/>
  <c r="B111" i="17" s="1"/>
  <c r="B113" i="7"/>
  <c r="B112" i="17" s="1"/>
  <c r="B114" i="7"/>
  <c r="B113" i="17" s="1"/>
  <c r="B115" i="7"/>
  <c r="B114" i="17" s="1"/>
  <c r="B116" i="7"/>
  <c r="B115" i="17" s="1"/>
  <c r="B117" i="7"/>
  <c r="B116" i="17" s="1"/>
  <c r="B118" i="7"/>
  <c r="B117" i="17" s="1"/>
  <c r="B119" i="7"/>
  <c r="B118" i="17" s="1"/>
  <c r="B120" i="7"/>
  <c r="B119" i="17" s="1"/>
  <c r="B121" i="7"/>
  <c r="B120" i="17" s="1"/>
  <c r="B122" i="7"/>
  <c r="B121" i="17" s="1"/>
  <c r="B123" i="7"/>
  <c r="B122" i="17" s="1"/>
  <c r="B124" i="7"/>
  <c r="B123" i="17" s="1"/>
  <c r="B125" i="7"/>
  <c r="B124" i="17" s="1"/>
  <c r="B126" i="7"/>
  <c r="B125" i="17" s="1"/>
  <c r="B127" i="7"/>
  <c r="B126" i="17" s="1"/>
  <c r="B128" i="7"/>
  <c r="B127" i="17" s="1"/>
  <c r="B129" i="7"/>
  <c r="B128" i="17" s="1"/>
  <c r="B130" i="7"/>
  <c r="B129" i="17" s="1"/>
  <c r="B131" i="7"/>
  <c r="B130" i="17" s="1"/>
  <c r="B132" i="7"/>
  <c r="B131" i="17" s="1"/>
  <c r="B133" i="7"/>
  <c r="B132" i="17" s="1"/>
  <c r="B134" i="7"/>
  <c r="B133" i="17" s="1"/>
  <c r="B135" i="7"/>
  <c r="B134" i="17" s="1"/>
  <c r="B136" i="7"/>
  <c r="B135" i="17" s="1"/>
  <c r="B137" i="7"/>
  <c r="B136" i="17" s="1"/>
  <c r="B138" i="7"/>
  <c r="B137" i="17" s="1"/>
  <c r="B139" i="7"/>
  <c r="B138" i="17" s="1"/>
  <c r="B140" i="7"/>
  <c r="B139" i="17" s="1"/>
  <c r="B141" i="7"/>
  <c r="B140" i="17" s="1"/>
  <c r="B142" i="7"/>
  <c r="B141" i="17" s="1"/>
  <c r="B143" i="7"/>
  <c r="B142" i="17" s="1"/>
  <c r="B144" i="7"/>
  <c r="B143" i="17" s="1"/>
  <c r="B145" i="7"/>
  <c r="B144" i="17" s="1"/>
  <c r="B146" i="7"/>
  <c r="B145" i="17" s="1"/>
  <c r="B147" i="7"/>
  <c r="B146" i="17" s="1"/>
  <c r="B148" i="7"/>
  <c r="B147" i="17" s="1"/>
  <c r="B149" i="7"/>
  <c r="B148" i="17" s="1"/>
  <c r="B150" i="7"/>
  <c r="B149" i="17" s="1"/>
  <c r="B151" i="7"/>
  <c r="B150" i="17" s="1"/>
  <c r="B152" i="7"/>
  <c r="B151" i="17" s="1"/>
  <c r="B153" i="7"/>
  <c r="B152" i="17" s="1"/>
  <c r="B154" i="7"/>
  <c r="B153" i="17" s="1"/>
  <c r="B155" i="7"/>
  <c r="B154" i="17" s="1"/>
  <c r="B156" i="7"/>
  <c r="B155" i="17" s="1"/>
  <c r="B157" i="7"/>
  <c r="B156" i="17" s="1"/>
  <c r="B158" i="7"/>
  <c r="B157" i="17" s="1"/>
  <c r="B159" i="7"/>
  <c r="B158" i="17" s="1"/>
  <c r="B160" i="7"/>
  <c r="B159" i="17" s="1"/>
  <c r="B161" i="7"/>
  <c r="B160" i="17" s="1"/>
  <c r="B162" i="7"/>
  <c r="B161" i="17" s="1"/>
  <c r="B163" i="7"/>
  <c r="B162" i="17" s="1"/>
  <c r="B164" i="7"/>
  <c r="B163" i="17" s="1"/>
  <c r="B165" i="7"/>
  <c r="B164" i="17" s="1"/>
  <c r="B166" i="7"/>
  <c r="B165" i="17" s="1"/>
  <c r="B167" i="7"/>
  <c r="B166" i="17" s="1"/>
  <c r="B168" i="7"/>
  <c r="B167" i="17" s="1"/>
  <c r="B169" i="7"/>
  <c r="B168" i="17" s="1"/>
  <c r="B170" i="7"/>
  <c r="B169" i="17" s="1"/>
  <c r="B171" i="7"/>
  <c r="B170" i="17" s="1"/>
  <c r="B172" i="7"/>
  <c r="B171" i="17" s="1"/>
  <c r="B173" i="7"/>
  <c r="B172" i="17" s="1"/>
  <c r="B174" i="7"/>
  <c r="B173" i="17" s="1"/>
  <c r="B175" i="7"/>
  <c r="B174" i="17" s="1"/>
  <c r="B176" i="7"/>
  <c r="B175" i="17" s="1"/>
  <c r="B177" i="7"/>
  <c r="B176" i="17" s="1"/>
  <c r="B178" i="7"/>
  <c r="B177" i="17" s="1"/>
  <c r="B179" i="7"/>
  <c r="B178" i="17" s="1"/>
  <c r="B180" i="7"/>
  <c r="B179" i="17" s="1"/>
  <c r="B181" i="7"/>
  <c r="B180" i="17" s="1"/>
  <c r="B182" i="7"/>
  <c r="B181" i="17" s="1"/>
  <c r="B183" i="7"/>
  <c r="B182" i="17" s="1"/>
  <c r="B184" i="7"/>
  <c r="B183" i="17" s="1"/>
  <c r="B185" i="7"/>
  <c r="B184" i="17" s="1"/>
  <c r="B186" i="7"/>
  <c r="B185" i="17" s="1"/>
  <c r="B187" i="7"/>
  <c r="B186" i="17" s="1"/>
  <c r="B188" i="7"/>
  <c r="B187" i="17" s="1"/>
  <c r="B189" i="7"/>
  <c r="B188" i="17" s="1"/>
  <c r="B190" i="7"/>
  <c r="B189" i="17" s="1"/>
  <c r="B191" i="7"/>
  <c r="B190" i="17" s="1"/>
  <c r="B192" i="7"/>
  <c r="B191" i="17" s="1"/>
  <c r="B193" i="7"/>
  <c r="B192" i="17" s="1"/>
  <c r="B194" i="7"/>
  <c r="B193" i="17" s="1"/>
  <c r="B195" i="7"/>
  <c r="B194" i="17" s="1"/>
  <c r="B196" i="7"/>
  <c r="B195" i="17" s="1"/>
  <c r="B197" i="7"/>
  <c r="B196" i="17" s="1"/>
  <c r="B198" i="7"/>
  <c r="B197" i="17" s="1"/>
  <c r="B199" i="7"/>
  <c r="B198" i="17" s="1"/>
  <c r="B200" i="7"/>
  <c r="B199" i="17" s="1"/>
  <c r="B201" i="7"/>
  <c r="B200" i="17" s="1"/>
  <c r="B202" i="7"/>
  <c r="B201" i="17" s="1"/>
  <c r="B203" i="7"/>
  <c r="B202" i="17" s="1"/>
  <c r="B204" i="7"/>
  <c r="B203" i="17" s="1"/>
  <c r="B205" i="7"/>
  <c r="B204" i="17" s="1"/>
  <c r="B206" i="7"/>
  <c r="B205" i="17" s="1"/>
  <c r="B207" i="7"/>
  <c r="B206" i="17" s="1"/>
  <c r="B208" i="7"/>
  <c r="B207" i="17" s="1"/>
  <c r="B209" i="7"/>
  <c r="B208" i="17" s="1"/>
  <c r="B210" i="7"/>
  <c r="B209" i="17" s="1"/>
  <c r="B211" i="7"/>
  <c r="B210" i="17" s="1"/>
  <c r="B212" i="7"/>
  <c r="B211" i="17" s="1"/>
  <c r="B213" i="7"/>
  <c r="B212" i="17" s="1"/>
  <c r="B214" i="7"/>
  <c r="B213" i="17" s="1"/>
  <c r="B215" i="7"/>
  <c r="B214" i="17" s="1"/>
  <c r="B216" i="7"/>
  <c r="B215" i="17" s="1"/>
  <c r="B217" i="7"/>
  <c r="B216" i="17" s="1"/>
  <c r="B218" i="7"/>
  <c r="B217" i="17" s="1"/>
  <c r="B219" i="7"/>
  <c r="B218" i="17" s="1"/>
  <c r="B220" i="7"/>
  <c r="B219" i="17" s="1"/>
  <c r="B221" i="7"/>
  <c r="B220" i="17" s="1"/>
  <c r="B222" i="7"/>
  <c r="B221" i="17" s="1"/>
  <c r="B223" i="7"/>
  <c r="B222" i="17" s="1"/>
  <c r="B224" i="7"/>
  <c r="B223" i="17" s="1"/>
  <c r="B225" i="7"/>
  <c r="B224" i="17" s="1"/>
  <c r="B226" i="7"/>
  <c r="B225" i="17" s="1"/>
  <c r="B227" i="7"/>
  <c r="B226" i="17" s="1"/>
  <c r="B228" i="7"/>
  <c r="B227" i="17" s="1"/>
  <c r="B229" i="7"/>
  <c r="B228" i="17" s="1"/>
  <c r="B230" i="7"/>
  <c r="B229" i="17" s="1"/>
  <c r="B231" i="7"/>
  <c r="B230" i="17" s="1"/>
  <c r="B232" i="7"/>
  <c r="B231" i="17" s="1"/>
  <c r="B233" i="7"/>
  <c r="B232" i="17" s="1"/>
  <c r="B234" i="7"/>
  <c r="B233" i="17" s="1"/>
  <c r="B235" i="7"/>
  <c r="B234" i="17" s="1"/>
  <c r="B236" i="7"/>
  <c r="B235" i="17" s="1"/>
  <c r="B237" i="7"/>
  <c r="B236" i="17" s="1"/>
  <c r="B238" i="7"/>
  <c r="B237" i="17" s="1"/>
  <c r="B239" i="7"/>
  <c r="B238" i="17" s="1"/>
  <c r="B240" i="7"/>
  <c r="B239" i="17" s="1"/>
  <c r="B241" i="7"/>
  <c r="B240" i="17" s="1"/>
  <c r="B242" i="7"/>
  <c r="B241" i="17" s="1"/>
  <c r="B243" i="7"/>
  <c r="B242" i="17" s="1"/>
  <c r="B244" i="7"/>
  <c r="B243" i="17" s="1"/>
  <c r="B245" i="7"/>
  <c r="B244" i="17" s="1"/>
  <c r="B246" i="7"/>
  <c r="B245" i="17" s="1"/>
  <c r="B247" i="7"/>
  <c r="B246" i="17" s="1"/>
  <c r="B248" i="7"/>
  <c r="B247" i="17" s="1"/>
  <c r="B249" i="7"/>
  <c r="B248" i="17" s="1"/>
  <c r="B250" i="7"/>
  <c r="B249" i="17" s="1"/>
  <c r="B251" i="7"/>
  <c r="B250" i="17" s="1"/>
  <c r="B252" i="7"/>
  <c r="B251" i="17" s="1"/>
  <c r="B253" i="7"/>
  <c r="B252" i="17" s="1"/>
  <c r="B254" i="7"/>
  <c r="B253" i="17" s="1"/>
  <c r="B255" i="7"/>
  <c r="B254" i="17" s="1"/>
  <c r="B256" i="7"/>
  <c r="B255" i="17" s="1"/>
  <c r="B257" i="7"/>
  <c r="B256" i="17" s="1"/>
  <c r="B258" i="7"/>
  <c r="B257" i="17" s="1"/>
  <c r="B259" i="7"/>
  <c r="B258" i="17" s="1"/>
  <c r="B260" i="7"/>
  <c r="B259" i="17" s="1"/>
  <c r="B261" i="7"/>
  <c r="B260" i="17" s="1"/>
  <c r="B262" i="7"/>
  <c r="B261" i="17" s="1"/>
  <c r="B263" i="7"/>
  <c r="B262" i="17" s="1"/>
  <c r="B264" i="7"/>
  <c r="B263" i="17" s="1"/>
  <c r="B265" i="7"/>
  <c r="B264" i="17" s="1"/>
  <c r="B266" i="7"/>
  <c r="B265" i="17" s="1"/>
  <c r="B267" i="7"/>
  <c r="B266" i="17" s="1"/>
  <c r="B268" i="7"/>
  <c r="B267" i="17" s="1"/>
  <c r="B269" i="7"/>
  <c r="B268" i="17" s="1"/>
  <c r="B270" i="7"/>
  <c r="B269" i="17" s="1"/>
  <c r="B271" i="7"/>
  <c r="B270" i="17" s="1"/>
  <c r="B272" i="7"/>
  <c r="B271" i="17" s="1"/>
  <c r="B273" i="7"/>
  <c r="B272" i="17" s="1"/>
  <c r="B274" i="7"/>
  <c r="B273" i="17" s="1"/>
  <c r="B275" i="7"/>
  <c r="B274" i="17" s="1"/>
  <c r="B276" i="7"/>
  <c r="B275" i="17" s="1"/>
  <c r="B277" i="7"/>
  <c r="B276" i="17" s="1"/>
  <c r="B278" i="7"/>
  <c r="B277" i="17" s="1"/>
  <c r="B279" i="7"/>
  <c r="B278" i="17" s="1"/>
  <c r="B280" i="7"/>
  <c r="B279" i="17" s="1"/>
  <c r="B281" i="7"/>
  <c r="B280" i="17" s="1"/>
  <c r="B282" i="7"/>
  <c r="B281" i="17" s="1"/>
  <c r="B283" i="7"/>
  <c r="B282" i="17" s="1"/>
  <c r="B284" i="7"/>
  <c r="B283" i="17" s="1"/>
  <c r="B285" i="7"/>
  <c r="B284" i="17" s="1"/>
  <c r="B286" i="7"/>
  <c r="B285" i="17" s="1"/>
  <c r="B287" i="7"/>
  <c r="B286" i="17" s="1"/>
  <c r="B288" i="7"/>
  <c r="B287" i="17" s="1"/>
  <c r="B289" i="7"/>
  <c r="B288" i="17" s="1"/>
  <c r="B290" i="7"/>
  <c r="B289" i="17" s="1"/>
  <c r="B291" i="7"/>
  <c r="B290" i="17" s="1"/>
  <c r="B292" i="7"/>
  <c r="B291" i="17" s="1"/>
  <c r="B293" i="7"/>
  <c r="B292" i="17" s="1"/>
  <c r="B294" i="7"/>
  <c r="B293" i="17" s="1"/>
  <c r="B295" i="7"/>
  <c r="B294" i="17" s="1"/>
  <c r="B296" i="7"/>
  <c r="B295" i="17" s="1"/>
  <c r="B297" i="7"/>
  <c r="B296" i="17" s="1"/>
  <c r="B298" i="7"/>
  <c r="B297" i="17" s="1"/>
  <c r="B299" i="7"/>
  <c r="B298" i="17" s="1"/>
  <c r="B300" i="7"/>
  <c r="B299" i="17" s="1"/>
  <c r="B301" i="7"/>
  <c r="B300" i="17" s="1"/>
  <c r="B302" i="7"/>
  <c r="B301" i="17" s="1"/>
  <c r="B303" i="7"/>
  <c r="B302" i="17" s="1"/>
  <c r="B304" i="7"/>
  <c r="B303" i="17" s="1"/>
  <c r="B305" i="7"/>
  <c r="B304" i="17" s="1"/>
  <c r="B306" i="7"/>
  <c r="B305" i="17" s="1"/>
  <c r="B307" i="7"/>
  <c r="B306" i="17" s="1"/>
  <c r="B308" i="7"/>
  <c r="B307" i="17" s="1"/>
  <c r="B309" i="7"/>
  <c r="B308" i="17" s="1"/>
  <c r="B310" i="7"/>
  <c r="B309" i="17" s="1"/>
  <c r="B311" i="7"/>
  <c r="B310" i="17" s="1"/>
  <c r="B312" i="7"/>
  <c r="B311" i="17" s="1"/>
  <c r="B313" i="7"/>
  <c r="B312" i="17" s="1"/>
  <c r="B314" i="7"/>
  <c r="B313" i="17" s="1"/>
  <c r="B315" i="7"/>
  <c r="B314" i="17" s="1"/>
  <c r="B316" i="7"/>
  <c r="B315" i="17" s="1"/>
  <c r="B317" i="7"/>
  <c r="B316" i="17" s="1"/>
  <c r="B318" i="7"/>
  <c r="B317" i="17" s="1"/>
  <c r="B319" i="7"/>
  <c r="B318" i="17" s="1"/>
  <c r="B320" i="7"/>
  <c r="B319" i="17" s="1"/>
  <c r="B321" i="7"/>
  <c r="B320" i="17" s="1"/>
  <c r="B322" i="7"/>
  <c r="B321" i="17" s="1"/>
  <c r="B323" i="7"/>
  <c r="B322" i="17" s="1"/>
  <c r="B324" i="7"/>
  <c r="B323" i="17" s="1"/>
  <c r="B325" i="7"/>
  <c r="B324" i="17" s="1"/>
  <c r="B326" i="7"/>
  <c r="B325" i="17" s="1"/>
  <c r="B327" i="7"/>
  <c r="B326" i="17" s="1"/>
  <c r="B328" i="7"/>
  <c r="B327" i="17" s="1"/>
  <c r="B329" i="7"/>
  <c r="B328" i="17" s="1"/>
  <c r="B330" i="7"/>
  <c r="B329" i="17" s="1"/>
  <c r="B331" i="7"/>
  <c r="B330" i="17" s="1"/>
  <c r="B332" i="7"/>
  <c r="B331" i="17" s="1"/>
  <c r="B333" i="7"/>
  <c r="B332" i="17" s="1"/>
  <c r="B334" i="7"/>
  <c r="B333" i="17" s="1"/>
  <c r="B335" i="7"/>
  <c r="B334" i="17" s="1"/>
  <c r="B336" i="7"/>
  <c r="B335" i="17" s="1"/>
  <c r="B337" i="7"/>
  <c r="B336" i="17" s="1"/>
  <c r="B338" i="7"/>
  <c r="B337" i="17" s="1"/>
  <c r="B339" i="7"/>
  <c r="B338" i="17" s="1"/>
  <c r="B340" i="7"/>
  <c r="B339" i="17" s="1"/>
  <c r="B341" i="7"/>
  <c r="B340" i="17" s="1"/>
  <c r="B342" i="7"/>
  <c r="B341" i="17" s="1"/>
  <c r="B343" i="7"/>
  <c r="B342" i="17" s="1"/>
  <c r="B344" i="7"/>
  <c r="B343" i="17" s="1"/>
  <c r="B345" i="7"/>
  <c r="B344" i="17" s="1"/>
  <c r="B346" i="7"/>
  <c r="B345" i="17" s="1"/>
  <c r="B347" i="7"/>
  <c r="B346" i="17" s="1"/>
  <c r="B348" i="7"/>
  <c r="B347" i="17" s="1"/>
  <c r="B349" i="7"/>
  <c r="B348" i="17" s="1"/>
  <c r="B350" i="7"/>
  <c r="B349" i="17" s="1"/>
  <c r="B351" i="7"/>
  <c r="B350" i="17" s="1"/>
  <c r="B352" i="7"/>
  <c r="B351" i="17" s="1"/>
  <c r="B353" i="7"/>
  <c r="B352" i="17" s="1"/>
  <c r="B354" i="7"/>
  <c r="B353" i="17" s="1"/>
  <c r="B355" i="7"/>
  <c r="B354" i="17" s="1"/>
  <c r="B356" i="7"/>
  <c r="B355" i="17" s="1"/>
  <c r="B357" i="7"/>
  <c r="B356" i="17" s="1"/>
  <c r="B358" i="7"/>
  <c r="B357" i="17" s="1"/>
  <c r="B359" i="7"/>
  <c r="B358" i="17" s="1"/>
  <c r="B360" i="7"/>
  <c r="B359" i="17" s="1"/>
  <c r="B361" i="7"/>
  <c r="B360" i="17" s="1"/>
  <c r="B362" i="7"/>
  <c r="B361" i="17" s="1"/>
  <c r="B363" i="7"/>
  <c r="B362" i="17" s="1"/>
  <c r="B364" i="7"/>
  <c r="B363" i="17" s="1"/>
  <c r="B365" i="7"/>
  <c r="B364" i="17" s="1"/>
  <c r="B366" i="7"/>
  <c r="B365" i="17" s="1"/>
  <c r="B367" i="7"/>
  <c r="B366" i="17" s="1"/>
  <c r="B368" i="7"/>
  <c r="B367" i="17" s="1"/>
  <c r="B369" i="7"/>
  <c r="B368" i="17" s="1"/>
  <c r="B370" i="7"/>
  <c r="B369" i="17" s="1"/>
  <c r="B371" i="7"/>
  <c r="B370" i="17" s="1"/>
  <c r="B372" i="7"/>
  <c r="B371" i="17" s="1"/>
  <c r="B373" i="7"/>
  <c r="B372" i="17" s="1"/>
  <c r="B374" i="7"/>
  <c r="B373" i="17" s="1"/>
  <c r="B375" i="7"/>
  <c r="B374" i="17" s="1"/>
  <c r="B376" i="7"/>
  <c r="B375" i="17" s="1"/>
  <c r="B377" i="7"/>
  <c r="B376" i="17" s="1"/>
  <c r="B378" i="7"/>
  <c r="B377" i="17" s="1"/>
  <c r="B379" i="7"/>
  <c r="B378" i="17" s="1"/>
  <c r="B380" i="7"/>
  <c r="B379" i="17" s="1"/>
  <c r="B381" i="7"/>
  <c r="B380" i="17" s="1"/>
  <c r="B382" i="7"/>
  <c r="B381" i="17" s="1"/>
  <c r="B383" i="7"/>
  <c r="B382" i="17" s="1"/>
  <c r="B384" i="7"/>
  <c r="B383" i="17" s="1"/>
  <c r="B385" i="7"/>
  <c r="B384" i="17" s="1"/>
  <c r="B386" i="7"/>
  <c r="B385" i="17" s="1"/>
  <c r="B387" i="7"/>
  <c r="B386" i="17" s="1"/>
  <c r="B388" i="7"/>
  <c r="B387" i="17" s="1"/>
  <c r="B389" i="7"/>
  <c r="B388" i="17" s="1"/>
  <c r="B390" i="7"/>
  <c r="B389" i="17" s="1"/>
  <c r="B391" i="7"/>
  <c r="B390" i="17" s="1"/>
  <c r="B392" i="7"/>
  <c r="B391" i="17" s="1"/>
  <c r="B393" i="7"/>
  <c r="B392" i="17" s="1"/>
  <c r="B394" i="7"/>
  <c r="B393" i="17" s="1"/>
  <c r="B395" i="7"/>
  <c r="B394" i="17" s="1"/>
  <c r="B396" i="7"/>
  <c r="B395" i="17" s="1"/>
  <c r="B397" i="7"/>
  <c r="B396" i="17" s="1"/>
  <c r="B398" i="7"/>
  <c r="B397" i="17" s="1"/>
  <c r="B399" i="7"/>
  <c r="B398" i="17" s="1"/>
  <c r="B400" i="7"/>
  <c r="B399" i="17" s="1"/>
  <c r="B401" i="7"/>
  <c r="B400" i="17" s="1"/>
  <c r="B402" i="7"/>
  <c r="B401" i="17" s="1"/>
  <c r="B403" i="7"/>
  <c r="B402" i="17" s="1"/>
  <c r="B404" i="7"/>
  <c r="B403" i="17" s="1"/>
  <c r="B405" i="7"/>
  <c r="B404" i="17" s="1"/>
  <c r="B406" i="7"/>
  <c r="B405" i="17" s="1"/>
  <c r="B407" i="7"/>
  <c r="B406" i="17" s="1"/>
  <c r="B408" i="7"/>
  <c r="B407" i="17" s="1"/>
  <c r="B409" i="7"/>
  <c r="B408" i="17" s="1"/>
  <c r="B410" i="7"/>
  <c r="B409" i="17" s="1"/>
  <c r="B411" i="7"/>
  <c r="B410" i="17" s="1"/>
  <c r="B412" i="7"/>
  <c r="B411" i="17" s="1"/>
  <c r="B413" i="7"/>
  <c r="B412" i="17" s="1"/>
  <c r="B414" i="7"/>
  <c r="B413" i="17" s="1"/>
  <c r="B415" i="7"/>
  <c r="B414" i="17" s="1"/>
  <c r="B416" i="7"/>
  <c r="B415" i="17" s="1"/>
  <c r="B417" i="7"/>
  <c r="B416" i="17" s="1"/>
  <c r="B418" i="7"/>
  <c r="B417" i="17" s="1"/>
  <c r="B419" i="7"/>
  <c r="B418" i="17" s="1"/>
  <c r="B420" i="7"/>
  <c r="B419" i="17" s="1"/>
  <c r="B421" i="7"/>
  <c r="B420" i="17" s="1"/>
  <c r="B422" i="7"/>
  <c r="B421" i="17" s="1"/>
  <c r="B423" i="7"/>
  <c r="B422" i="17" s="1"/>
  <c r="B424" i="7"/>
  <c r="B423" i="17" s="1"/>
  <c r="B425" i="7"/>
  <c r="B424" i="17" s="1"/>
  <c r="B426" i="7"/>
  <c r="B425" i="17" s="1"/>
  <c r="B427" i="7"/>
  <c r="B426" i="17" s="1"/>
  <c r="B428" i="7"/>
  <c r="B427" i="17" s="1"/>
  <c r="B429" i="7"/>
  <c r="B428" i="17" s="1"/>
  <c r="B430" i="7"/>
  <c r="B429" i="17" s="1"/>
  <c r="B431" i="7"/>
  <c r="B430" i="17" s="1"/>
  <c r="B432" i="7"/>
  <c r="B431" i="17" s="1"/>
  <c r="B433" i="7"/>
  <c r="B432" i="17" s="1"/>
  <c r="B434" i="7"/>
  <c r="B433" i="17" s="1"/>
  <c r="B435" i="7"/>
  <c r="B434" i="17" s="1"/>
  <c r="B436" i="7"/>
  <c r="B435" i="17" s="1"/>
  <c r="B437" i="7"/>
  <c r="B436" i="17" s="1"/>
  <c r="B438" i="7"/>
  <c r="B437" i="17" s="1"/>
  <c r="B439" i="7"/>
  <c r="B438" i="17" s="1"/>
  <c r="B440" i="7"/>
  <c r="B439" i="17" s="1"/>
  <c r="B441" i="7"/>
  <c r="B440" i="17" s="1"/>
  <c r="B442" i="7"/>
  <c r="B441" i="17" s="1"/>
  <c r="B443" i="7"/>
  <c r="B442" i="17" s="1"/>
  <c r="B444" i="7"/>
  <c r="B443" i="17" s="1"/>
  <c r="B445" i="7"/>
  <c r="B444" i="17" s="1"/>
  <c r="B446" i="7"/>
  <c r="B445" i="17" s="1"/>
  <c r="B447" i="7"/>
  <c r="B446" i="17" s="1"/>
  <c r="B448" i="7"/>
  <c r="B447" i="17" s="1"/>
  <c r="B449" i="7"/>
  <c r="B448" i="17" s="1"/>
  <c r="B450" i="7"/>
  <c r="B449" i="17" s="1"/>
  <c r="B451" i="7"/>
  <c r="B450" i="17" s="1"/>
  <c r="B452" i="7"/>
  <c r="B451" i="17" s="1"/>
  <c r="B453" i="7"/>
  <c r="B452" i="17" s="1"/>
  <c r="B454" i="7"/>
  <c r="B453" i="17" s="1"/>
  <c r="B455" i="7"/>
  <c r="B454" i="17" s="1"/>
  <c r="B456" i="7"/>
  <c r="B455" i="17" s="1"/>
  <c r="B457" i="7"/>
  <c r="B456" i="17" s="1"/>
  <c r="B458" i="7"/>
  <c r="B457" i="17" s="1"/>
  <c r="B459" i="7"/>
  <c r="B458" i="17" s="1"/>
  <c r="B460" i="7"/>
  <c r="B459" i="17" s="1"/>
  <c r="B461" i="7"/>
  <c r="B460" i="17" s="1"/>
  <c r="B462" i="7"/>
  <c r="B461" i="17" s="1"/>
  <c r="B463" i="7"/>
  <c r="B462" i="17" s="1"/>
  <c r="B464" i="7"/>
  <c r="B463" i="17" s="1"/>
  <c r="B465" i="7"/>
  <c r="B464" i="17" s="1"/>
  <c r="B466" i="7"/>
  <c r="B465" i="17" s="1"/>
  <c r="B467" i="7"/>
  <c r="B466" i="17" s="1"/>
  <c r="B468" i="7"/>
  <c r="B467" i="17" s="1"/>
  <c r="B469" i="7"/>
  <c r="B468" i="17" s="1"/>
  <c r="B470" i="7"/>
  <c r="B469" i="17" s="1"/>
  <c r="B471" i="7"/>
  <c r="B470" i="17" s="1"/>
  <c r="B472" i="7"/>
  <c r="B471" i="17" s="1"/>
  <c r="B473" i="7"/>
  <c r="B472" i="17" s="1"/>
  <c r="B474" i="7"/>
  <c r="B473" i="17" s="1"/>
  <c r="B475" i="7"/>
  <c r="B474" i="17" s="1"/>
  <c r="B476" i="7"/>
  <c r="B475" i="17" s="1"/>
  <c r="B477" i="7"/>
  <c r="B476" i="17" s="1"/>
  <c r="B478" i="7"/>
  <c r="B477" i="17" s="1"/>
  <c r="B479" i="7"/>
  <c r="B478" i="17" s="1"/>
  <c r="B480" i="7"/>
  <c r="B479" i="17" s="1"/>
  <c r="B481" i="7"/>
  <c r="B480" i="17" s="1"/>
  <c r="B482" i="7"/>
  <c r="B481" i="17" s="1"/>
  <c r="B483" i="7"/>
  <c r="B482" i="17" s="1"/>
  <c r="B484" i="7"/>
  <c r="B483" i="17" s="1"/>
  <c r="B485" i="7"/>
  <c r="B484" i="17" s="1"/>
  <c r="B486" i="7"/>
  <c r="B485" i="17" s="1"/>
  <c r="B487" i="7"/>
  <c r="B486" i="17" s="1"/>
  <c r="B488" i="7"/>
  <c r="B487" i="17" s="1"/>
  <c r="B489" i="7"/>
  <c r="B488" i="17" s="1"/>
  <c r="B490" i="7"/>
  <c r="B489" i="17" s="1"/>
  <c r="B491" i="7"/>
  <c r="B490" i="17" s="1"/>
  <c r="B492" i="7"/>
  <c r="B491" i="17" s="1"/>
  <c r="B493" i="7"/>
  <c r="B492" i="17" s="1"/>
  <c r="B494" i="7"/>
  <c r="B493" i="17" s="1"/>
  <c r="B495" i="7"/>
  <c r="B494" i="17" s="1"/>
  <c r="B496" i="7"/>
  <c r="B495" i="17" s="1"/>
  <c r="B497" i="7"/>
  <c r="B496" i="17" s="1"/>
  <c r="B498" i="7"/>
  <c r="B497" i="17" s="1"/>
  <c r="B499" i="7"/>
  <c r="B498" i="17" s="1"/>
  <c r="B500" i="7"/>
  <c r="B499" i="17" s="1"/>
  <c r="B501" i="7"/>
  <c r="B500" i="17" s="1"/>
  <c r="B502" i="7"/>
  <c r="B501" i="17" s="1"/>
  <c r="B503" i="7"/>
  <c r="B502" i="17" s="1"/>
  <c r="B504" i="7"/>
  <c r="B503" i="17" s="1"/>
  <c r="B505" i="7"/>
  <c r="B504" i="17" s="1"/>
  <c r="B506" i="7"/>
  <c r="B505" i="17" s="1"/>
  <c r="B507" i="7"/>
  <c r="B506" i="17" s="1"/>
  <c r="B508" i="7"/>
  <c r="B507" i="17" s="1"/>
  <c r="B509" i="7"/>
  <c r="B508" i="17" s="1"/>
  <c r="B510" i="7"/>
  <c r="B509" i="17" s="1"/>
  <c r="B511" i="7"/>
  <c r="B510" i="17" s="1"/>
  <c r="B512" i="7"/>
  <c r="B511" i="17" s="1"/>
  <c r="B513" i="7"/>
  <c r="B512" i="17" s="1"/>
  <c r="B514" i="7"/>
  <c r="B513" i="17" s="1"/>
  <c r="B515" i="7"/>
  <c r="B514" i="17" s="1"/>
  <c r="B516" i="7"/>
  <c r="B515" i="17" s="1"/>
  <c r="B517" i="7"/>
  <c r="B516" i="17" s="1"/>
  <c r="B518" i="7"/>
  <c r="B517" i="17" s="1"/>
  <c r="B519" i="7"/>
  <c r="B518" i="17" s="1"/>
  <c r="B520" i="7"/>
  <c r="B519" i="17" s="1"/>
  <c r="B521" i="7"/>
  <c r="B520" i="17" s="1"/>
  <c r="B522" i="7"/>
  <c r="B521" i="17" s="1"/>
  <c r="B523" i="7"/>
  <c r="B522" i="17" s="1"/>
  <c r="B524" i="7"/>
  <c r="B523" i="17" s="1"/>
  <c r="B525" i="7"/>
  <c r="B524" i="17" s="1"/>
  <c r="B526" i="7"/>
  <c r="B525" i="17" s="1"/>
  <c r="B527" i="7"/>
  <c r="B526" i="17" s="1"/>
  <c r="B528" i="7"/>
  <c r="B527" i="17" s="1"/>
  <c r="B529" i="7"/>
  <c r="B528" i="17" s="1"/>
  <c r="B530" i="7"/>
  <c r="B529" i="17" s="1"/>
  <c r="B531" i="7"/>
  <c r="B530" i="17" s="1"/>
  <c r="B532" i="7"/>
  <c r="B531" i="17" s="1"/>
  <c r="B533" i="7"/>
  <c r="B532" i="17" s="1"/>
  <c r="B534" i="7"/>
  <c r="B533" i="17" s="1"/>
  <c r="B535" i="7"/>
  <c r="B534" i="17" s="1"/>
  <c r="B536" i="7"/>
  <c r="B535" i="17" s="1"/>
  <c r="B537" i="7"/>
  <c r="B536" i="17" s="1"/>
  <c r="B538" i="7"/>
  <c r="B537" i="17" s="1"/>
  <c r="B539" i="7"/>
  <c r="B538" i="17" s="1"/>
  <c r="B540" i="7"/>
  <c r="B539" i="17" s="1"/>
  <c r="B541" i="7"/>
  <c r="B540" i="17" s="1"/>
  <c r="B542" i="7"/>
  <c r="B541" i="17" s="1"/>
  <c r="B543" i="7"/>
  <c r="B542" i="17" s="1"/>
  <c r="B544" i="7"/>
  <c r="B543" i="17" s="1"/>
  <c r="B545" i="7"/>
  <c r="B544" i="17" s="1"/>
  <c r="B546" i="7"/>
  <c r="B545" i="17" s="1"/>
  <c r="B547" i="7"/>
  <c r="B546" i="17" s="1"/>
  <c r="B548" i="7"/>
  <c r="B547" i="17" s="1"/>
  <c r="B549" i="7"/>
  <c r="B548" i="17" s="1"/>
  <c r="B550" i="7"/>
  <c r="B549" i="17" s="1"/>
  <c r="B551" i="7"/>
  <c r="B550" i="17" s="1"/>
  <c r="B552" i="7"/>
  <c r="B551" i="17" s="1"/>
  <c r="B553" i="7"/>
  <c r="B552" i="17" s="1"/>
  <c r="B554" i="7"/>
  <c r="B553" i="17" s="1"/>
  <c r="B555" i="7"/>
  <c r="B554" i="17" s="1"/>
  <c r="B556" i="7"/>
  <c r="B555" i="17" s="1"/>
  <c r="B557" i="7"/>
  <c r="B556" i="17" s="1"/>
  <c r="B558" i="7"/>
  <c r="B557" i="17" s="1"/>
  <c r="B559" i="7"/>
  <c r="B558" i="17" s="1"/>
  <c r="B560" i="7"/>
  <c r="B559" i="17" s="1"/>
  <c r="B561" i="7"/>
  <c r="B560" i="17" s="1"/>
  <c r="B562" i="7"/>
  <c r="B561" i="17" s="1"/>
  <c r="B563" i="7"/>
  <c r="B562" i="17" s="1"/>
  <c r="B564" i="7"/>
  <c r="B563" i="17" s="1"/>
  <c r="B565" i="7"/>
  <c r="B564" i="17" s="1"/>
  <c r="B566" i="7"/>
  <c r="B565" i="17" s="1"/>
  <c r="B567" i="7"/>
  <c r="B566" i="17" s="1"/>
  <c r="B568" i="7"/>
  <c r="B567" i="17" s="1"/>
  <c r="B569" i="7"/>
  <c r="B568" i="17" s="1"/>
  <c r="B570" i="7"/>
  <c r="B569" i="17" s="1"/>
  <c r="B571" i="7"/>
  <c r="B570" i="17" s="1"/>
  <c r="B572" i="7"/>
  <c r="B571" i="17" s="1"/>
  <c r="B573" i="7"/>
  <c r="B572" i="17" s="1"/>
  <c r="B574" i="7"/>
  <c r="B573" i="17" s="1"/>
  <c r="B575" i="7"/>
  <c r="B574" i="17" s="1"/>
  <c r="B576" i="7"/>
  <c r="B575" i="17" s="1"/>
  <c r="B577" i="7"/>
  <c r="B576" i="17" s="1"/>
  <c r="B578" i="7"/>
  <c r="B577" i="17" s="1"/>
  <c r="B579" i="7"/>
  <c r="B578" i="17" s="1"/>
  <c r="B580" i="7"/>
  <c r="B579" i="17" s="1"/>
  <c r="B581" i="7"/>
  <c r="B580" i="17" s="1"/>
  <c r="B582" i="7"/>
  <c r="B581" i="17" s="1"/>
  <c r="B583" i="7"/>
  <c r="B582" i="17" s="1"/>
  <c r="B584" i="7"/>
  <c r="B583" i="17" s="1"/>
  <c r="B585" i="7"/>
  <c r="B584" i="17" s="1"/>
  <c r="B586" i="7"/>
  <c r="B585" i="17" s="1"/>
  <c r="B587" i="7"/>
  <c r="B586" i="17" s="1"/>
  <c r="B588" i="7"/>
  <c r="B587" i="17" s="1"/>
  <c r="B589" i="7"/>
  <c r="B588" i="17" s="1"/>
  <c r="B590" i="7"/>
  <c r="B589" i="17" s="1"/>
  <c r="B591" i="7"/>
  <c r="B590" i="17" s="1"/>
  <c r="B592" i="7"/>
  <c r="B591" i="17" s="1"/>
  <c r="B593" i="7"/>
  <c r="B592" i="17" s="1"/>
  <c r="B594" i="7"/>
  <c r="B593" i="17" s="1"/>
  <c r="B595" i="7"/>
  <c r="B594" i="17" s="1"/>
  <c r="B596" i="7"/>
  <c r="B595" i="17" s="1"/>
  <c r="B597" i="7"/>
  <c r="B596" i="17" s="1"/>
  <c r="B598" i="7"/>
  <c r="B597" i="17" s="1"/>
  <c r="B599" i="7"/>
  <c r="B598" i="17" s="1"/>
  <c r="B600" i="7"/>
  <c r="B599" i="17" s="1"/>
  <c r="B601" i="7"/>
  <c r="B600" i="17" s="1"/>
  <c r="B602" i="7"/>
  <c r="B601" i="17" s="1"/>
  <c r="B603" i="7"/>
  <c r="B602" i="17" s="1"/>
  <c r="B604" i="7"/>
  <c r="B603" i="17" s="1"/>
  <c r="B605" i="7"/>
  <c r="B604" i="17" s="1"/>
  <c r="B606" i="7"/>
  <c r="B605" i="17" s="1"/>
  <c r="B607" i="7"/>
  <c r="B606" i="17" s="1"/>
  <c r="B608" i="7"/>
  <c r="B607" i="17" s="1"/>
  <c r="B609" i="7"/>
  <c r="B608" i="17" s="1"/>
  <c r="B610" i="7"/>
  <c r="B609" i="17" s="1"/>
  <c r="B611" i="7"/>
  <c r="B610" i="17" s="1"/>
  <c r="B612" i="7"/>
  <c r="B611" i="17" s="1"/>
  <c r="B613" i="7"/>
  <c r="B612" i="17" s="1"/>
  <c r="B614" i="7"/>
  <c r="B613" i="17" s="1"/>
  <c r="B615" i="7"/>
  <c r="B614" i="17" s="1"/>
  <c r="B616" i="7"/>
  <c r="B615" i="17" s="1"/>
  <c r="B617" i="7"/>
  <c r="B616" i="17" s="1"/>
  <c r="B618" i="7"/>
  <c r="B617" i="17" s="1"/>
  <c r="B619" i="7"/>
  <c r="B618" i="17" s="1"/>
  <c r="B620" i="7"/>
  <c r="B619" i="17" s="1"/>
  <c r="B621" i="7"/>
  <c r="B620" i="17" s="1"/>
  <c r="B622" i="7"/>
  <c r="B621" i="17" s="1"/>
  <c r="B623" i="7"/>
  <c r="B622" i="17" s="1"/>
  <c r="B624" i="7"/>
  <c r="B623" i="17" s="1"/>
  <c r="B625" i="7"/>
  <c r="B624" i="17" s="1"/>
  <c r="B626" i="7"/>
  <c r="B625" i="17" s="1"/>
  <c r="B627" i="7"/>
  <c r="B626" i="17" s="1"/>
  <c r="B628" i="7"/>
  <c r="B627" i="17" s="1"/>
  <c r="B629" i="7"/>
  <c r="B628" i="17" s="1"/>
  <c r="B630" i="7"/>
  <c r="B629" i="17" s="1"/>
  <c r="B631" i="7"/>
  <c r="B630" i="17" s="1"/>
  <c r="B632" i="7"/>
  <c r="B631" i="17" s="1"/>
  <c r="B633" i="7"/>
  <c r="B632" i="17" s="1"/>
  <c r="B634" i="7"/>
  <c r="B633" i="17" s="1"/>
  <c r="B635" i="7"/>
  <c r="B634" i="17" s="1"/>
  <c r="B636" i="7"/>
  <c r="B635" i="17" s="1"/>
  <c r="B637" i="7"/>
  <c r="B636" i="17" s="1"/>
  <c r="B638" i="7"/>
  <c r="B637" i="17" s="1"/>
  <c r="B639" i="7"/>
  <c r="B638" i="17" s="1"/>
  <c r="B640" i="7"/>
  <c r="B639" i="17" s="1"/>
  <c r="B641" i="7"/>
  <c r="B640" i="17" s="1"/>
  <c r="B642" i="7"/>
  <c r="B641" i="17" s="1"/>
  <c r="B643" i="7"/>
  <c r="B642" i="17" s="1"/>
  <c r="B644" i="7"/>
  <c r="B643" i="17" s="1"/>
  <c r="B645" i="7"/>
  <c r="B644" i="17" s="1"/>
  <c r="B646" i="7"/>
  <c r="B645" i="17" s="1"/>
  <c r="B647" i="7"/>
  <c r="B646" i="17" s="1"/>
  <c r="B648" i="7"/>
  <c r="B647" i="17" s="1"/>
  <c r="B649" i="7"/>
  <c r="B648" i="17" s="1"/>
  <c r="B650" i="7"/>
  <c r="B649" i="17" s="1"/>
  <c r="B651" i="7"/>
  <c r="B650" i="17" s="1"/>
  <c r="B652" i="7"/>
  <c r="B651" i="17" s="1"/>
  <c r="B653" i="7"/>
  <c r="B652" i="17" s="1"/>
  <c r="B654" i="7"/>
  <c r="B653" i="17" s="1"/>
  <c r="B655" i="7"/>
  <c r="B654" i="17" s="1"/>
  <c r="B656" i="7"/>
  <c r="B655" i="17" s="1"/>
  <c r="B657" i="7"/>
  <c r="B656" i="17" s="1"/>
  <c r="B658" i="7"/>
  <c r="B657" i="17" s="1"/>
  <c r="B659" i="7"/>
  <c r="B658" i="17" s="1"/>
  <c r="B660" i="7"/>
  <c r="B659" i="17" s="1"/>
  <c r="B661" i="7"/>
  <c r="B660" i="17" s="1"/>
  <c r="B662" i="7"/>
  <c r="B661" i="17" s="1"/>
  <c r="B663" i="7"/>
  <c r="B662" i="17" s="1"/>
  <c r="B664" i="7"/>
  <c r="B663" i="17" s="1"/>
  <c r="B665" i="7"/>
  <c r="B664" i="17" s="1"/>
  <c r="B666" i="7"/>
  <c r="B665" i="17" s="1"/>
  <c r="B667" i="7"/>
  <c r="B666" i="17" s="1"/>
  <c r="B668" i="7"/>
  <c r="B667" i="17" s="1"/>
  <c r="B669" i="7"/>
  <c r="B668" i="17" s="1"/>
  <c r="B670" i="7"/>
  <c r="B669" i="17" s="1"/>
  <c r="B671" i="7"/>
  <c r="B670" i="17" s="1"/>
  <c r="B672" i="7"/>
  <c r="B671" i="17" s="1"/>
  <c r="B673" i="7"/>
  <c r="B672" i="17" s="1"/>
  <c r="B674" i="7"/>
  <c r="B673" i="17" s="1"/>
  <c r="B675" i="7"/>
  <c r="B674" i="17" s="1"/>
  <c r="B676" i="7"/>
  <c r="B675" i="17" s="1"/>
  <c r="B677" i="7"/>
  <c r="B676" i="17" s="1"/>
  <c r="B678" i="7"/>
  <c r="B677" i="17" s="1"/>
  <c r="B679" i="7"/>
  <c r="B678" i="17" s="1"/>
  <c r="B680" i="7"/>
  <c r="B679" i="17" s="1"/>
  <c r="B681" i="7"/>
  <c r="B680" i="17" s="1"/>
  <c r="B682" i="7"/>
  <c r="B681" i="17" s="1"/>
  <c r="B683" i="7"/>
  <c r="B682" i="17" s="1"/>
  <c r="B684" i="7"/>
  <c r="B683" i="17" s="1"/>
  <c r="B685" i="7"/>
  <c r="B684" i="17" s="1"/>
  <c r="B686" i="7"/>
  <c r="B685" i="17" s="1"/>
  <c r="B687" i="7"/>
  <c r="B686" i="17" s="1"/>
  <c r="B688" i="7"/>
  <c r="B687" i="17" s="1"/>
  <c r="B689" i="7"/>
  <c r="B688" i="17" s="1"/>
  <c r="B690" i="7"/>
  <c r="B689" i="17" s="1"/>
  <c r="B691" i="7"/>
  <c r="B690" i="17" s="1"/>
  <c r="B692" i="7"/>
  <c r="B691" i="17" s="1"/>
  <c r="B693" i="7"/>
  <c r="B692" i="17" s="1"/>
  <c r="B694" i="7"/>
  <c r="B693" i="17" s="1"/>
  <c r="B695" i="7"/>
  <c r="B694" i="17" s="1"/>
  <c r="B696" i="7"/>
  <c r="B695" i="17" s="1"/>
  <c r="B697" i="7"/>
  <c r="B696" i="17" s="1"/>
  <c r="B698" i="7"/>
  <c r="B697" i="17" s="1"/>
  <c r="B699" i="7"/>
  <c r="B698" i="17" s="1"/>
  <c r="B700" i="7"/>
  <c r="B699" i="17" s="1"/>
  <c r="B701" i="7"/>
  <c r="B700" i="17" s="1"/>
  <c r="B702" i="7"/>
  <c r="B701" i="17" s="1"/>
  <c r="B703" i="7"/>
  <c r="B702" i="17" s="1"/>
  <c r="B704" i="7"/>
  <c r="B703" i="17" s="1"/>
  <c r="B705" i="7"/>
  <c r="B704" i="17" s="1"/>
  <c r="B706" i="7"/>
  <c r="B705" i="17" s="1"/>
  <c r="B707" i="7"/>
  <c r="B706" i="17" s="1"/>
  <c r="B708" i="7"/>
  <c r="B707" i="17" s="1"/>
  <c r="B709" i="7"/>
  <c r="B708" i="17" s="1"/>
  <c r="B710" i="7"/>
  <c r="B709" i="17" s="1"/>
  <c r="B711" i="7"/>
  <c r="B710" i="17" s="1"/>
  <c r="B712" i="7"/>
  <c r="B711" i="17" s="1"/>
  <c r="B713" i="7"/>
  <c r="B712" i="17" s="1"/>
  <c r="B714" i="7"/>
  <c r="B713" i="17" s="1"/>
  <c r="B715" i="7"/>
  <c r="B714" i="17" s="1"/>
  <c r="B716" i="7"/>
  <c r="B715" i="17" s="1"/>
  <c r="B717" i="7"/>
  <c r="B716" i="17" s="1"/>
  <c r="B718" i="7"/>
  <c r="B717" i="17" s="1"/>
  <c r="B719" i="7"/>
  <c r="B718" i="17" s="1"/>
  <c r="B720" i="7"/>
  <c r="B719" i="17" s="1"/>
  <c r="B721" i="7"/>
  <c r="B720" i="17" s="1"/>
  <c r="B722" i="7"/>
  <c r="B721" i="17" s="1"/>
  <c r="B723" i="7"/>
  <c r="B722" i="17" s="1"/>
  <c r="B724" i="7"/>
  <c r="B723" i="17" s="1"/>
  <c r="B725" i="7"/>
  <c r="B724" i="17" s="1"/>
  <c r="B726" i="7"/>
  <c r="B725" i="17" s="1"/>
  <c r="B727" i="7"/>
  <c r="B726" i="17" s="1"/>
  <c r="B728" i="7"/>
  <c r="B727" i="17" s="1"/>
  <c r="B729" i="7"/>
  <c r="B728" i="17" s="1"/>
  <c r="B730" i="7"/>
  <c r="B729" i="17" s="1"/>
  <c r="B731" i="7"/>
  <c r="B730" i="17" s="1"/>
  <c r="B732" i="7"/>
  <c r="B731" i="17" s="1"/>
  <c r="B733" i="7"/>
  <c r="B732" i="17" s="1"/>
  <c r="B734" i="7"/>
  <c r="B733" i="17" s="1"/>
  <c r="B735" i="7"/>
  <c r="B734" i="17" s="1"/>
  <c r="B736" i="7"/>
  <c r="B735" i="17" s="1"/>
  <c r="B737" i="7"/>
  <c r="B736" i="17" s="1"/>
  <c r="B738" i="7"/>
  <c r="B737" i="17" s="1"/>
  <c r="B739" i="7"/>
  <c r="B738" i="17" s="1"/>
  <c r="B740" i="7"/>
  <c r="B739" i="17" s="1"/>
  <c r="B741" i="7"/>
  <c r="B740" i="17" s="1"/>
  <c r="B742" i="7"/>
  <c r="B741" i="17" s="1"/>
  <c r="B743" i="7"/>
  <c r="B742" i="17" s="1"/>
  <c r="B744" i="7"/>
  <c r="B743" i="17" s="1"/>
  <c r="B745" i="7"/>
  <c r="B744" i="17" s="1"/>
  <c r="B746" i="7"/>
  <c r="B745" i="17" s="1"/>
  <c r="B747" i="7"/>
  <c r="B746" i="17" s="1"/>
  <c r="B748" i="7"/>
  <c r="B747" i="17" s="1"/>
  <c r="B749" i="7"/>
  <c r="B748" i="17" s="1"/>
  <c r="B750" i="7"/>
  <c r="B749" i="17" s="1"/>
  <c r="B751" i="7"/>
  <c r="B750" i="17" s="1"/>
  <c r="B752" i="7"/>
  <c r="B751" i="17" s="1"/>
  <c r="B753" i="7"/>
  <c r="B752" i="17" s="1"/>
  <c r="B754" i="7"/>
  <c r="B753" i="17" s="1"/>
  <c r="B755" i="7"/>
  <c r="B754" i="17" s="1"/>
  <c r="B756" i="7"/>
  <c r="B755" i="17" s="1"/>
  <c r="B757" i="7"/>
  <c r="B756" i="17" s="1"/>
  <c r="B758" i="7"/>
  <c r="B757" i="17" s="1"/>
  <c r="B759" i="7"/>
  <c r="B758" i="17" s="1"/>
  <c r="B760" i="7"/>
  <c r="B759" i="17" s="1"/>
  <c r="B761" i="7"/>
  <c r="B760" i="17" s="1"/>
  <c r="B762" i="7"/>
  <c r="B761" i="17" s="1"/>
  <c r="B763" i="7"/>
  <c r="B762" i="17" s="1"/>
  <c r="B764" i="7"/>
  <c r="B763" i="17" s="1"/>
  <c r="B765" i="7"/>
  <c r="B764" i="17" s="1"/>
  <c r="B766" i="7"/>
  <c r="B765" i="17" s="1"/>
  <c r="B767" i="7"/>
  <c r="B766" i="17" s="1"/>
  <c r="B768" i="7"/>
  <c r="B767" i="17" s="1"/>
  <c r="B769" i="7"/>
  <c r="B768" i="17" s="1"/>
  <c r="B770" i="7"/>
  <c r="B769" i="17" s="1"/>
  <c r="B771" i="7"/>
  <c r="B770" i="17" s="1"/>
  <c r="B772" i="7"/>
  <c r="B771" i="17" s="1"/>
  <c r="B773" i="7"/>
  <c r="B772" i="17" s="1"/>
  <c r="B774" i="7"/>
  <c r="B773" i="17" s="1"/>
  <c r="B775" i="7"/>
  <c r="B774" i="17" s="1"/>
  <c r="B776" i="7"/>
  <c r="B775" i="17" s="1"/>
  <c r="B777" i="7"/>
  <c r="B776" i="17" s="1"/>
  <c r="B778" i="7"/>
  <c r="B777" i="17" s="1"/>
  <c r="B779" i="7"/>
  <c r="B778" i="17" s="1"/>
  <c r="B780" i="7"/>
  <c r="B779" i="17" s="1"/>
  <c r="B781" i="7"/>
  <c r="B780" i="17" s="1"/>
  <c r="B782" i="7"/>
  <c r="B781" i="17" s="1"/>
  <c r="B783" i="7"/>
  <c r="B782" i="17" s="1"/>
  <c r="B784" i="7"/>
  <c r="B783" i="17" s="1"/>
  <c r="B785" i="7"/>
  <c r="B784" i="17" s="1"/>
  <c r="B786" i="7"/>
  <c r="B785" i="17" s="1"/>
  <c r="B787" i="7"/>
  <c r="B786" i="17" s="1"/>
  <c r="B788" i="7"/>
  <c r="B787" i="17" s="1"/>
  <c r="B789" i="7"/>
  <c r="B788" i="17" s="1"/>
  <c r="B790" i="7"/>
  <c r="B789" i="17" s="1"/>
  <c r="B791" i="7"/>
  <c r="B790" i="17" s="1"/>
  <c r="B792" i="7"/>
  <c r="B791" i="17" s="1"/>
  <c r="B793" i="7"/>
  <c r="B792" i="17" s="1"/>
  <c r="B794" i="7"/>
  <c r="B793" i="17" s="1"/>
  <c r="B795" i="7"/>
  <c r="B794" i="17" s="1"/>
  <c r="B796" i="7"/>
  <c r="B795" i="17" s="1"/>
  <c r="B797" i="7"/>
  <c r="B796" i="17" s="1"/>
  <c r="B798" i="7"/>
  <c r="B797" i="17" s="1"/>
  <c r="B799" i="7"/>
  <c r="B798" i="17" s="1"/>
  <c r="B800" i="7"/>
  <c r="B799" i="17" s="1"/>
  <c r="B801" i="7"/>
  <c r="B800" i="17" s="1"/>
  <c r="B802" i="7"/>
  <c r="B801" i="17" s="1"/>
  <c r="B803" i="7"/>
  <c r="B802" i="17" s="1"/>
  <c r="B804" i="7"/>
  <c r="B803" i="17" s="1"/>
  <c r="B805" i="7"/>
  <c r="B804" i="17" s="1"/>
  <c r="B806" i="7"/>
  <c r="B805" i="17" s="1"/>
  <c r="B807" i="7"/>
  <c r="B806" i="17" s="1"/>
  <c r="B808" i="7"/>
  <c r="B807" i="17" s="1"/>
  <c r="B809" i="7"/>
  <c r="B808" i="17" s="1"/>
  <c r="B810" i="7"/>
  <c r="B809" i="17" s="1"/>
  <c r="B811" i="7"/>
  <c r="B810" i="17" s="1"/>
  <c r="B812" i="7"/>
  <c r="B811" i="17" s="1"/>
  <c r="B813" i="7"/>
  <c r="B812" i="17" s="1"/>
  <c r="B814" i="7"/>
  <c r="B813" i="17" s="1"/>
  <c r="B815" i="7"/>
  <c r="B814" i="17" s="1"/>
  <c r="B816" i="7"/>
  <c r="B815" i="17" s="1"/>
  <c r="B817" i="7"/>
  <c r="B816" i="17" s="1"/>
  <c r="B818" i="7"/>
  <c r="B817" i="17" s="1"/>
  <c r="B819" i="7"/>
  <c r="B818" i="17" s="1"/>
  <c r="B820" i="7"/>
  <c r="B819" i="17" s="1"/>
  <c r="B821" i="7"/>
  <c r="B820" i="17" s="1"/>
  <c r="B822" i="7"/>
  <c r="B821" i="17" s="1"/>
  <c r="B823" i="7"/>
  <c r="B822" i="17" s="1"/>
  <c r="B824" i="7"/>
  <c r="B823" i="17" s="1"/>
  <c r="B825" i="7"/>
  <c r="B824" i="17" s="1"/>
  <c r="B826" i="7"/>
  <c r="B825" i="17" s="1"/>
  <c r="B827" i="7"/>
  <c r="B826" i="17" s="1"/>
  <c r="F3" i="7"/>
  <c r="C4" i="7"/>
  <c r="K3" i="17" s="1"/>
  <c r="C5" i="7"/>
  <c r="K4" i="17" s="1"/>
  <c r="C6" i="7"/>
  <c r="K5" i="17" s="1"/>
  <c r="C7" i="7"/>
  <c r="K6" i="17" s="1"/>
  <c r="C8" i="7"/>
  <c r="K7" i="17" s="1"/>
  <c r="C9" i="7"/>
  <c r="K8" i="17" s="1"/>
  <c r="C10" i="7"/>
  <c r="K9" i="17" s="1"/>
  <c r="C11" i="7"/>
  <c r="K10" i="17" s="1"/>
  <c r="C12" i="7"/>
  <c r="K11" i="17" s="1"/>
  <c r="C13" i="7"/>
  <c r="K12" i="17" s="1"/>
  <c r="C14" i="7"/>
  <c r="K13" i="17" s="1"/>
  <c r="C15" i="7"/>
  <c r="K14" i="17" s="1"/>
  <c r="C16" i="7"/>
  <c r="K15" i="17" s="1"/>
  <c r="C17" i="7"/>
  <c r="K16" i="17" s="1"/>
  <c r="C18" i="7"/>
  <c r="K17" i="17" s="1"/>
  <c r="C19" i="7"/>
  <c r="K18" i="17" s="1"/>
  <c r="C20" i="7"/>
  <c r="K19" i="17" s="1"/>
  <c r="C21" i="7"/>
  <c r="K20" i="17" s="1"/>
  <c r="C22" i="7"/>
  <c r="K21" i="17" s="1"/>
  <c r="C23" i="7"/>
  <c r="K22" i="17" s="1"/>
  <c r="C24" i="7"/>
  <c r="K23" i="17" s="1"/>
  <c r="C25" i="7"/>
  <c r="K24" i="17" s="1"/>
  <c r="C26" i="7"/>
  <c r="K25" i="17" s="1"/>
  <c r="C27" i="7"/>
  <c r="K26" i="17" s="1"/>
  <c r="C28" i="7"/>
  <c r="K27" i="17" s="1"/>
  <c r="C29" i="7"/>
  <c r="K28" i="17" s="1"/>
  <c r="C30" i="7"/>
  <c r="K29" i="17" s="1"/>
  <c r="C31" i="7"/>
  <c r="K30" i="17" s="1"/>
  <c r="C32" i="7"/>
  <c r="K31" i="17" s="1"/>
  <c r="C33" i="7"/>
  <c r="K32" i="17" s="1"/>
  <c r="C34" i="7"/>
  <c r="K33" i="17" s="1"/>
  <c r="C35" i="7"/>
  <c r="K34" i="17" s="1"/>
  <c r="C36" i="7"/>
  <c r="K35" i="17" s="1"/>
  <c r="C37" i="7"/>
  <c r="K36" i="17" s="1"/>
  <c r="C38" i="7"/>
  <c r="K37" i="17" s="1"/>
  <c r="C39" i="7"/>
  <c r="K38" i="17" s="1"/>
  <c r="C40" i="7"/>
  <c r="K39" i="17" s="1"/>
  <c r="C41" i="7"/>
  <c r="K40" i="17" s="1"/>
  <c r="C42" i="7"/>
  <c r="K41" i="17" s="1"/>
  <c r="C43" i="7"/>
  <c r="K42" i="17" s="1"/>
  <c r="C44" i="7"/>
  <c r="K43" i="17" s="1"/>
  <c r="C45" i="7"/>
  <c r="K44" i="17" s="1"/>
  <c r="C46" i="7"/>
  <c r="K45" i="17" s="1"/>
  <c r="C47" i="7"/>
  <c r="K46" i="17" s="1"/>
  <c r="C48" i="7"/>
  <c r="K47" i="17" s="1"/>
  <c r="C49" i="7"/>
  <c r="K48" i="17" s="1"/>
  <c r="C50" i="7"/>
  <c r="K49" i="17" s="1"/>
  <c r="C51" i="7"/>
  <c r="K50" i="17" s="1"/>
  <c r="C52" i="7"/>
  <c r="K51" i="17" s="1"/>
  <c r="C53" i="7"/>
  <c r="K52" i="17" s="1"/>
  <c r="C54" i="7"/>
  <c r="K53" i="17" s="1"/>
  <c r="C55" i="7"/>
  <c r="K54" i="17" s="1"/>
  <c r="C56" i="7"/>
  <c r="K55" i="17" s="1"/>
  <c r="C57" i="7"/>
  <c r="K56" i="17" s="1"/>
  <c r="C58" i="7"/>
  <c r="K57" i="17" s="1"/>
  <c r="C59" i="7"/>
  <c r="K58" i="17" s="1"/>
  <c r="C60" i="7"/>
  <c r="K59" i="17" s="1"/>
  <c r="C61" i="7"/>
  <c r="K60" i="17" s="1"/>
  <c r="C62" i="7"/>
  <c r="K61" i="17" s="1"/>
  <c r="C63" i="7"/>
  <c r="K62" i="17" s="1"/>
  <c r="C64" i="7"/>
  <c r="K63" i="17" s="1"/>
  <c r="C65" i="7"/>
  <c r="K64" i="17" s="1"/>
  <c r="C66" i="7"/>
  <c r="K65" i="17" s="1"/>
  <c r="C67" i="7"/>
  <c r="K66" i="17" s="1"/>
  <c r="C68" i="7"/>
  <c r="K67" i="17" s="1"/>
  <c r="C69" i="7"/>
  <c r="K68" i="17" s="1"/>
  <c r="C70" i="7"/>
  <c r="K69" i="17" s="1"/>
  <c r="C71" i="7"/>
  <c r="K70" i="17" s="1"/>
  <c r="C72" i="7"/>
  <c r="K71" i="17" s="1"/>
  <c r="C73" i="7"/>
  <c r="K72" i="17" s="1"/>
  <c r="C74" i="7"/>
  <c r="K73" i="17" s="1"/>
  <c r="C75" i="7"/>
  <c r="K74" i="17" s="1"/>
  <c r="C76" i="7"/>
  <c r="K75" i="17" s="1"/>
  <c r="C77" i="7"/>
  <c r="K76" i="17" s="1"/>
  <c r="C78" i="7"/>
  <c r="K77" i="17" s="1"/>
  <c r="C79" i="7"/>
  <c r="K78" i="17" s="1"/>
  <c r="C80" i="7"/>
  <c r="K79" i="17" s="1"/>
  <c r="C81" i="7"/>
  <c r="K80" i="17" s="1"/>
  <c r="C82" i="7"/>
  <c r="K81" i="17" s="1"/>
  <c r="C83" i="7"/>
  <c r="K82" i="17" s="1"/>
  <c r="C84" i="7"/>
  <c r="K83" i="17" s="1"/>
  <c r="C85" i="7"/>
  <c r="K84" i="17" s="1"/>
  <c r="C86" i="7"/>
  <c r="K85" i="17" s="1"/>
  <c r="C87" i="7"/>
  <c r="K86" i="17" s="1"/>
  <c r="C88" i="7"/>
  <c r="K87" i="17" s="1"/>
  <c r="C89" i="7"/>
  <c r="K88" i="17" s="1"/>
  <c r="C90" i="7"/>
  <c r="K89" i="17" s="1"/>
  <c r="C91" i="7"/>
  <c r="K90" i="17" s="1"/>
  <c r="C92" i="7"/>
  <c r="K91" i="17" s="1"/>
  <c r="C93" i="7"/>
  <c r="K92" i="17" s="1"/>
  <c r="C94" i="7"/>
  <c r="K93" i="17" s="1"/>
  <c r="C95" i="7"/>
  <c r="K94" i="17" s="1"/>
  <c r="C96" i="7"/>
  <c r="K95" i="17" s="1"/>
  <c r="C97" i="7"/>
  <c r="K96" i="17" s="1"/>
  <c r="C98" i="7"/>
  <c r="K97" i="17" s="1"/>
  <c r="C99" i="7"/>
  <c r="K98" i="17" s="1"/>
  <c r="C100" i="7"/>
  <c r="K99" i="17" s="1"/>
  <c r="C101" i="7"/>
  <c r="K100" i="17" s="1"/>
  <c r="C102" i="7"/>
  <c r="K101" i="17" s="1"/>
  <c r="C103" i="7"/>
  <c r="K102" i="17" s="1"/>
  <c r="C104" i="7"/>
  <c r="K103" i="17" s="1"/>
  <c r="C105" i="7"/>
  <c r="K104" i="17" s="1"/>
  <c r="C106" i="7"/>
  <c r="K105" i="17" s="1"/>
  <c r="C107" i="7"/>
  <c r="K106" i="17" s="1"/>
  <c r="C108" i="7"/>
  <c r="K107" i="17" s="1"/>
  <c r="C109" i="7"/>
  <c r="K108" i="17" s="1"/>
  <c r="C110" i="7"/>
  <c r="K109" i="17" s="1"/>
  <c r="C111" i="7"/>
  <c r="K110" i="17" s="1"/>
  <c r="C112" i="7"/>
  <c r="K111" i="17" s="1"/>
  <c r="C113" i="7"/>
  <c r="K112" i="17" s="1"/>
  <c r="C114" i="7"/>
  <c r="K113" i="17" s="1"/>
  <c r="C115" i="7"/>
  <c r="K114" i="17" s="1"/>
  <c r="C116" i="7"/>
  <c r="K115" i="17" s="1"/>
  <c r="C117" i="7"/>
  <c r="K116" i="17" s="1"/>
  <c r="C118" i="7"/>
  <c r="K117" i="17" s="1"/>
  <c r="C119" i="7"/>
  <c r="K118" i="17" s="1"/>
  <c r="C120" i="7"/>
  <c r="K119" i="17" s="1"/>
  <c r="C121" i="7"/>
  <c r="K120" i="17" s="1"/>
  <c r="C122" i="7"/>
  <c r="K121" i="17" s="1"/>
  <c r="C123" i="7"/>
  <c r="K122" i="17" s="1"/>
  <c r="C124" i="7"/>
  <c r="K123" i="17" s="1"/>
  <c r="C125" i="7"/>
  <c r="K124" i="17" s="1"/>
  <c r="C126" i="7"/>
  <c r="K125" i="17" s="1"/>
  <c r="C127" i="7"/>
  <c r="K126" i="17" s="1"/>
  <c r="C128" i="7"/>
  <c r="K127" i="17" s="1"/>
  <c r="C129" i="7"/>
  <c r="K128" i="17" s="1"/>
  <c r="C130" i="7"/>
  <c r="K129" i="17" s="1"/>
  <c r="C131" i="7"/>
  <c r="K130" i="17" s="1"/>
  <c r="C132" i="7"/>
  <c r="K131" i="17" s="1"/>
  <c r="C133" i="7"/>
  <c r="K132" i="17" s="1"/>
  <c r="C134" i="7"/>
  <c r="K133" i="17" s="1"/>
  <c r="C135" i="7"/>
  <c r="K134" i="17" s="1"/>
  <c r="C136" i="7"/>
  <c r="K135" i="17" s="1"/>
  <c r="C137" i="7"/>
  <c r="K136" i="17" s="1"/>
  <c r="C138" i="7"/>
  <c r="K137" i="17" s="1"/>
  <c r="C139" i="7"/>
  <c r="K138" i="17" s="1"/>
  <c r="C140" i="7"/>
  <c r="K139" i="17" s="1"/>
  <c r="C141" i="7"/>
  <c r="K140" i="17" s="1"/>
  <c r="C142" i="7"/>
  <c r="K141" i="17" s="1"/>
  <c r="C143" i="7"/>
  <c r="K142" i="17" s="1"/>
  <c r="C144" i="7"/>
  <c r="K143" i="17" s="1"/>
  <c r="C145" i="7"/>
  <c r="K144" i="17" s="1"/>
  <c r="C146" i="7"/>
  <c r="K145" i="17" s="1"/>
  <c r="C147" i="7"/>
  <c r="K146" i="17" s="1"/>
  <c r="C148" i="7"/>
  <c r="K147" i="17" s="1"/>
  <c r="C149" i="7"/>
  <c r="K148" i="17" s="1"/>
  <c r="C150" i="7"/>
  <c r="K149" i="17" s="1"/>
  <c r="C151" i="7"/>
  <c r="K150" i="17" s="1"/>
  <c r="C152" i="7"/>
  <c r="K151" i="17" s="1"/>
  <c r="C153" i="7"/>
  <c r="K152" i="17" s="1"/>
  <c r="C154" i="7"/>
  <c r="K153" i="17" s="1"/>
  <c r="C155" i="7"/>
  <c r="K154" i="17" s="1"/>
  <c r="C156" i="7"/>
  <c r="K155" i="17" s="1"/>
  <c r="C157" i="7"/>
  <c r="K156" i="17" s="1"/>
  <c r="C158" i="7"/>
  <c r="K157" i="17" s="1"/>
  <c r="C159" i="7"/>
  <c r="K158" i="17" s="1"/>
  <c r="C160" i="7"/>
  <c r="K159" i="17" s="1"/>
  <c r="C161" i="7"/>
  <c r="K160" i="17" s="1"/>
  <c r="C162" i="7"/>
  <c r="K161" i="17" s="1"/>
  <c r="C163" i="7"/>
  <c r="K162" i="17" s="1"/>
  <c r="C164" i="7"/>
  <c r="K163" i="17" s="1"/>
  <c r="C165" i="7"/>
  <c r="K164" i="17" s="1"/>
  <c r="C166" i="7"/>
  <c r="K165" i="17" s="1"/>
  <c r="C167" i="7"/>
  <c r="K166" i="17" s="1"/>
  <c r="C168" i="7"/>
  <c r="K167" i="17" s="1"/>
  <c r="C169" i="7"/>
  <c r="K168" i="17" s="1"/>
  <c r="C170" i="7"/>
  <c r="K169" i="17" s="1"/>
  <c r="C171" i="7"/>
  <c r="K170" i="17" s="1"/>
  <c r="C172" i="7"/>
  <c r="K171" i="17" s="1"/>
  <c r="C173" i="7"/>
  <c r="K172" i="17" s="1"/>
  <c r="C174" i="7"/>
  <c r="K173" i="17" s="1"/>
  <c r="C175" i="7"/>
  <c r="K174" i="17" s="1"/>
  <c r="C176" i="7"/>
  <c r="K175" i="17" s="1"/>
  <c r="C177" i="7"/>
  <c r="K176" i="17" s="1"/>
  <c r="C178" i="7"/>
  <c r="K177" i="17" s="1"/>
  <c r="C179" i="7"/>
  <c r="K178" i="17" s="1"/>
  <c r="C180" i="7"/>
  <c r="K179" i="17" s="1"/>
  <c r="C181" i="7"/>
  <c r="K180" i="17" s="1"/>
  <c r="C182" i="7"/>
  <c r="K181" i="17" s="1"/>
  <c r="C183" i="7"/>
  <c r="K182" i="17" s="1"/>
  <c r="C184" i="7"/>
  <c r="K183" i="17" s="1"/>
  <c r="C185" i="7"/>
  <c r="K184" i="17" s="1"/>
  <c r="C186" i="7"/>
  <c r="K185" i="17" s="1"/>
  <c r="C187" i="7"/>
  <c r="K186" i="17" s="1"/>
  <c r="C188" i="7"/>
  <c r="K187" i="17" s="1"/>
  <c r="C189" i="7"/>
  <c r="K188" i="17" s="1"/>
  <c r="C190" i="7"/>
  <c r="K189" i="17" s="1"/>
  <c r="C191" i="7"/>
  <c r="K190" i="17" s="1"/>
  <c r="C192" i="7"/>
  <c r="K191" i="17" s="1"/>
  <c r="C193" i="7"/>
  <c r="K192" i="17" s="1"/>
  <c r="C194" i="7"/>
  <c r="K193" i="17" s="1"/>
  <c r="C195" i="7"/>
  <c r="K194" i="17" s="1"/>
  <c r="C196" i="7"/>
  <c r="K195" i="17" s="1"/>
  <c r="C197" i="7"/>
  <c r="K196" i="17" s="1"/>
  <c r="C198" i="7"/>
  <c r="K197" i="17" s="1"/>
  <c r="C199" i="7"/>
  <c r="K198" i="17" s="1"/>
  <c r="C200" i="7"/>
  <c r="K199" i="17" s="1"/>
  <c r="C201" i="7"/>
  <c r="K200" i="17" s="1"/>
  <c r="C202" i="7"/>
  <c r="K201" i="17" s="1"/>
  <c r="C203" i="7"/>
  <c r="K202" i="17" s="1"/>
  <c r="C204" i="7"/>
  <c r="K203" i="17" s="1"/>
  <c r="C205" i="7"/>
  <c r="K204" i="17" s="1"/>
  <c r="C206" i="7"/>
  <c r="K205" i="17" s="1"/>
  <c r="C207" i="7"/>
  <c r="K206" i="17" s="1"/>
  <c r="C208" i="7"/>
  <c r="K207" i="17" s="1"/>
  <c r="C209" i="7"/>
  <c r="K208" i="17" s="1"/>
  <c r="C210" i="7"/>
  <c r="K209" i="17" s="1"/>
  <c r="C211" i="7"/>
  <c r="K210" i="17" s="1"/>
  <c r="C212" i="7"/>
  <c r="K211" i="17" s="1"/>
  <c r="C213" i="7"/>
  <c r="K212" i="17" s="1"/>
  <c r="C214" i="7"/>
  <c r="K213" i="17" s="1"/>
  <c r="C215" i="7"/>
  <c r="K214" i="17" s="1"/>
  <c r="C216" i="7"/>
  <c r="K215" i="17" s="1"/>
  <c r="C217" i="7"/>
  <c r="K216" i="17" s="1"/>
  <c r="C218" i="7"/>
  <c r="K217" i="17" s="1"/>
  <c r="C219" i="7"/>
  <c r="K218" i="17" s="1"/>
  <c r="C220" i="7"/>
  <c r="K219" i="17" s="1"/>
  <c r="C221" i="7"/>
  <c r="K220" i="17" s="1"/>
  <c r="C222" i="7"/>
  <c r="K221" i="17" s="1"/>
  <c r="C223" i="7"/>
  <c r="K222" i="17" s="1"/>
  <c r="C224" i="7"/>
  <c r="K223" i="17" s="1"/>
  <c r="C225" i="7"/>
  <c r="K224" i="17" s="1"/>
  <c r="C226" i="7"/>
  <c r="K225" i="17" s="1"/>
  <c r="C227" i="7"/>
  <c r="K226" i="17" s="1"/>
  <c r="C228" i="7"/>
  <c r="K227" i="17" s="1"/>
  <c r="C229" i="7"/>
  <c r="K228" i="17" s="1"/>
  <c r="C230" i="7"/>
  <c r="K229" i="17" s="1"/>
  <c r="C231" i="7"/>
  <c r="K230" i="17" s="1"/>
  <c r="C232" i="7"/>
  <c r="K231" i="17" s="1"/>
  <c r="C233" i="7"/>
  <c r="K232" i="17" s="1"/>
  <c r="C234" i="7"/>
  <c r="K233" i="17" s="1"/>
  <c r="C235" i="7"/>
  <c r="K234" i="17" s="1"/>
  <c r="J3" i="7"/>
  <c r="J4" i="7"/>
  <c r="K3" i="7" s="1" a="1"/>
  <c r="K8" i="7" s="1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K6" i="7"/>
  <c r="K7" i="7"/>
  <c r="K24" i="7"/>
  <c r="K30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F5" i="7"/>
  <c r="F9" i="7"/>
  <c r="F6" i="7"/>
  <c r="F7" i="7"/>
  <c r="G7" i="7"/>
  <c r="B3" i="6"/>
  <c r="C3" i="6"/>
  <c r="J2" i="17" s="1"/>
  <c r="B4" i="6"/>
  <c r="A3" i="17" s="1"/>
  <c r="B5" i="6"/>
  <c r="A4" i="17" s="1"/>
  <c r="B6" i="6"/>
  <c r="A5" i="17" s="1"/>
  <c r="B7" i="6"/>
  <c r="A6" i="17" s="1"/>
  <c r="B8" i="6"/>
  <c r="A7" i="17" s="1"/>
  <c r="B9" i="6"/>
  <c r="A8" i="17" s="1"/>
  <c r="B10" i="6"/>
  <c r="A9" i="17" s="1"/>
  <c r="B11" i="6"/>
  <c r="A10" i="17" s="1"/>
  <c r="B12" i="6"/>
  <c r="A11" i="17" s="1"/>
  <c r="B13" i="6"/>
  <c r="A12" i="17" s="1"/>
  <c r="B14" i="6"/>
  <c r="A13" i="17" s="1"/>
  <c r="B15" i="6"/>
  <c r="A14" i="17" s="1"/>
  <c r="B16" i="6"/>
  <c r="A15" i="17" s="1"/>
  <c r="B17" i="6"/>
  <c r="A16" i="17" s="1"/>
  <c r="B18" i="6"/>
  <c r="A17" i="17" s="1"/>
  <c r="B19" i="6"/>
  <c r="A18" i="17" s="1"/>
  <c r="B20" i="6"/>
  <c r="A19" i="17" s="1"/>
  <c r="B21" i="6"/>
  <c r="A20" i="17" s="1"/>
  <c r="B22" i="6"/>
  <c r="A21" i="17" s="1"/>
  <c r="B23" i="6"/>
  <c r="A22" i="17" s="1"/>
  <c r="B24" i="6"/>
  <c r="A23" i="17" s="1"/>
  <c r="B25" i="6"/>
  <c r="A24" i="17" s="1"/>
  <c r="B26" i="6"/>
  <c r="A25" i="17" s="1"/>
  <c r="B27" i="6"/>
  <c r="A26" i="17" s="1"/>
  <c r="B28" i="6"/>
  <c r="A27" i="17" s="1"/>
  <c r="B29" i="6"/>
  <c r="A28" i="17" s="1"/>
  <c r="B30" i="6"/>
  <c r="A29" i="17" s="1"/>
  <c r="B31" i="6"/>
  <c r="A30" i="17" s="1"/>
  <c r="B32" i="6"/>
  <c r="A31" i="17" s="1"/>
  <c r="B33" i="6"/>
  <c r="A32" i="17" s="1"/>
  <c r="B34" i="6"/>
  <c r="A33" i="17" s="1"/>
  <c r="B35" i="6"/>
  <c r="A34" i="17" s="1"/>
  <c r="B36" i="6"/>
  <c r="A35" i="17" s="1"/>
  <c r="B37" i="6"/>
  <c r="A36" i="17" s="1"/>
  <c r="B38" i="6"/>
  <c r="A37" i="17" s="1"/>
  <c r="B39" i="6"/>
  <c r="A38" i="17" s="1"/>
  <c r="B40" i="6"/>
  <c r="A39" i="17" s="1"/>
  <c r="B41" i="6"/>
  <c r="A40" i="17" s="1"/>
  <c r="B42" i="6"/>
  <c r="A41" i="17" s="1"/>
  <c r="B43" i="6"/>
  <c r="A42" i="17" s="1"/>
  <c r="B44" i="6"/>
  <c r="A43" i="17" s="1"/>
  <c r="B45" i="6"/>
  <c r="A44" i="17" s="1"/>
  <c r="B46" i="6"/>
  <c r="A45" i="17" s="1"/>
  <c r="B47" i="6"/>
  <c r="A46" i="17" s="1"/>
  <c r="B48" i="6"/>
  <c r="A47" i="17" s="1"/>
  <c r="B49" i="6"/>
  <c r="A48" i="17" s="1"/>
  <c r="B50" i="6"/>
  <c r="A49" i="17" s="1"/>
  <c r="B51" i="6"/>
  <c r="A50" i="17" s="1"/>
  <c r="B52" i="6"/>
  <c r="A51" i="17" s="1"/>
  <c r="B53" i="6"/>
  <c r="A52" i="17" s="1"/>
  <c r="B54" i="6"/>
  <c r="A53" i="17" s="1"/>
  <c r="B55" i="6"/>
  <c r="A54" i="17" s="1"/>
  <c r="B56" i="6"/>
  <c r="A55" i="17" s="1"/>
  <c r="B57" i="6"/>
  <c r="A56" i="17" s="1"/>
  <c r="B58" i="6"/>
  <c r="A57" i="17" s="1"/>
  <c r="B59" i="6"/>
  <c r="A58" i="17" s="1"/>
  <c r="B60" i="6"/>
  <c r="A59" i="17" s="1"/>
  <c r="B61" i="6"/>
  <c r="A60" i="17" s="1"/>
  <c r="B62" i="6"/>
  <c r="A61" i="17" s="1"/>
  <c r="B63" i="6"/>
  <c r="A62" i="17" s="1"/>
  <c r="B64" i="6"/>
  <c r="A63" i="17" s="1"/>
  <c r="B65" i="6"/>
  <c r="A64" i="17" s="1"/>
  <c r="B66" i="6"/>
  <c r="A65" i="17" s="1"/>
  <c r="B67" i="6"/>
  <c r="A66" i="17" s="1"/>
  <c r="B68" i="6"/>
  <c r="A67" i="17" s="1"/>
  <c r="B69" i="6"/>
  <c r="A68" i="17" s="1"/>
  <c r="B70" i="6"/>
  <c r="A69" i="17" s="1"/>
  <c r="B71" i="6"/>
  <c r="A70" i="17" s="1"/>
  <c r="B72" i="6"/>
  <c r="A71" i="17" s="1"/>
  <c r="B73" i="6"/>
  <c r="A72" i="17" s="1"/>
  <c r="B74" i="6"/>
  <c r="A73" i="17" s="1"/>
  <c r="B75" i="6"/>
  <c r="A74" i="17" s="1"/>
  <c r="B76" i="6"/>
  <c r="A75" i="17" s="1"/>
  <c r="B77" i="6"/>
  <c r="A76" i="17" s="1"/>
  <c r="B78" i="6"/>
  <c r="A77" i="17" s="1"/>
  <c r="B79" i="6"/>
  <c r="A78" i="17" s="1"/>
  <c r="B80" i="6"/>
  <c r="A79" i="17" s="1"/>
  <c r="B81" i="6"/>
  <c r="A80" i="17" s="1"/>
  <c r="B82" i="6"/>
  <c r="A81" i="17" s="1"/>
  <c r="B83" i="6"/>
  <c r="A82" i="17" s="1"/>
  <c r="B84" i="6"/>
  <c r="A83" i="17" s="1"/>
  <c r="B85" i="6"/>
  <c r="A84" i="17" s="1"/>
  <c r="B86" i="6"/>
  <c r="A85" i="17" s="1"/>
  <c r="B87" i="6"/>
  <c r="A86" i="17" s="1"/>
  <c r="B88" i="6"/>
  <c r="A87" i="17" s="1"/>
  <c r="B89" i="6"/>
  <c r="A88" i="17" s="1"/>
  <c r="B90" i="6"/>
  <c r="A89" i="17" s="1"/>
  <c r="B91" i="6"/>
  <c r="A90" i="17" s="1"/>
  <c r="B92" i="6"/>
  <c r="A91" i="17" s="1"/>
  <c r="B93" i="6"/>
  <c r="A92" i="17" s="1"/>
  <c r="B94" i="6"/>
  <c r="A93" i="17" s="1"/>
  <c r="B95" i="6"/>
  <c r="A94" i="17" s="1"/>
  <c r="B96" i="6"/>
  <c r="A95" i="17" s="1"/>
  <c r="B97" i="6"/>
  <c r="A96" i="17" s="1"/>
  <c r="B98" i="6"/>
  <c r="A97" i="17" s="1"/>
  <c r="B99" i="6"/>
  <c r="A98" i="17" s="1"/>
  <c r="B100" i="6"/>
  <c r="A99" i="17" s="1"/>
  <c r="B101" i="6"/>
  <c r="A100" i="17" s="1"/>
  <c r="B102" i="6"/>
  <c r="A101" i="17" s="1"/>
  <c r="B103" i="6"/>
  <c r="A102" i="17" s="1"/>
  <c r="B104" i="6"/>
  <c r="A103" i="17" s="1"/>
  <c r="B105" i="6"/>
  <c r="A104" i="17" s="1"/>
  <c r="B106" i="6"/>
  <c r="A105" i="17" s="1"/>
  <c r="B107" i="6"/>
  <c r="A106" i="17" s="1"/>
  <c r="B108" i="6"/>
  <c r="A107" i="17" s="1"/>
  <c r="B109" i="6"/>
  <c r="A108" i="17" s="1"/>
  <c r="B110" i="6"/>
  <c r="A109" i="17" s="1"/>
  <c r="B111" i="6"/>
  <c r="A110" i="17" s="1"/>
  <c r="B112" i="6"/>
  <c r="A111" i="17" s="1"/>
  <c r="B113" i="6"/>
  <c r="A112" i="17" s="1"/>
  <c r="B114" i="6"/>
  <c r="A113" i="17" s="1"/>
  <c r="B115" i="6"/>
  <c r="A114" i="17" s="1"/>
  <c r="B116" i="6"/>
  <c r="A115" i="17" s="1"/>
  <c r="B117" i="6"/>
  <c r="A116" i="17" s="1"/>
  <c r="B118" i="6"/>
  <c r="A117" i="17" s="1"/>
  <c r="B119" i="6"/>
  <c r="A118" i="17" s="1"/>
  <c r="B120" i="6"/>
  <c r="A119" i="17" s="1"/>
  <c r="B121" i="6"/>
  <c r="A120" i="17" s="1"/>
  <c r="B122" i="6"/>
  <c r="A121" i="17" s="1"/>
  <c r="B123" i="6"/>
  <c r="A122" i="17" s="1"/>
  <c r="B124" i="6"/>
  <c r="A123" i="17" s="1"/>
  <c r="B125" i="6"/>
  <c r="A124" i="17" s="1"/>
  <c r="B126" i="6"/>
  <c r="A125" i="17" s="1"/>
  <c r="B127" i="6"/>
  <c r="A126" i="17" s="1"/>
  <c r="B128" i="6"/>
  <c r="A127" i="17" s="1"/>
  <c r="B129" i="6"/>
  <c r="A128" i="17" s="1"/>
  <c r="B130" i="6"/>
  <c r="A129" i="17" s="1"/>
  <c r="B131" i="6"/>
  <c r="A130" i="17" s="1"/>
  <c r="B132" i="6"/>
  <c r="A131" i="17" s="1"/>
  <c r="B133" i="6"/>
  <c r="A132" i="17" s="1"/>
  <c r="B134" i="6"/>
  <c r="A133" i="17" s="1"/>
  <c r="B135" i="6"/>
  <c r="A134" i="17" s="1"/>
  <c r="B136" i="6"/>
  <c r="A135" i="17" s="1"/>
  <c r="B137" i="6"/>
  <c r="A136" i="17" s="1"/>
  <c r="B138" i="6"/>
  <c r="A137" i="17" s="1"/>
  <c r="B139" i="6"/>
  <c r="A138" i="17" s="1"/>
  <c r="B140" i="6"/>
  <c r="A139" i="17" s="1"/>
  <c r="B141" i="6"/>
  <c r="A140" i="17" s="1"/>
  <c r="B142" i="6"/>
  <c r="A141" i="17" s="1"/>
  <c r="B143" i="6"/>
  <c r="A142" i="17" s="1"/>
  <c r="B144" i="6"/>
  <c r="A143" i="17" s="1"/>
  <c r="B145" i="6"/>
  <c r="A144" i="17" s="1"/>
  <c r="B146" i="6"/>
  <c r="A145" i="17" s="1"/>
  <c r="B147" i="6"/>
  <c r="A146" i="17" s="1"/>
  <c r="B148" i="6"/>
  <c r="A147" i="17" s="1"/>
  <c r="B149" i="6"/>
  <c r="A148" i="17" s="1"/>
  <c r="B150" i="6"/>
  <c r="A149" i="17" s="1"/>
  <c r="B151" i="6"/>
  <c r="A150" i="17" s="1"/>
  <c r="B152" i="6"/>
  <c r="A151" i="17" s="1"/>
  <c r="B153" i="6"/>
  <c r="A152" i="17" s="1"/>
  <c r="B154" i="6"/>
  <c r="A153" i="17" s="1"/>
  <c r="B155" i="6"/>
  <c r="A154" i="17" s="1"/>
  <c r="B156" i="6"/>
  <c r="A155" i="17" s="1"/>
  <c r="B157" i="6"/>
  <c r="A156" i="17" s="1"/>
  <c r="B158" i="6"/>
  <c r="A157" i="17" s="1"/>
  <c r="B159" i="6"/>
  <c r="A158" i="17" s="1"/>
  <c r="B160" i="6"/>
  <c r="A159" i="17" s="1"/>
  <c r="B161" i="6"/>
  <c r="A160" i="17" s="1"/>
  <c r="B162" i="6"/>
  <c r="A161" i="17" s="1"/>
  <c r="B163" i="6"/>
  <c r="A162" i="17" s="1"/>
  <c r="B164" i="6"/>
  <c r="A163" i="17" s="1"/>
  <c r="B165" i="6"/>
  <c r="A164" i="17" s="1"/>
  <c r="B166" i="6"/>
  <c r="A165" i="17" s="1"/>
  <c r="B167" i="6"/>
  <c r="A166" i="17" s="1"/>
  <c r="B168" i="6"/>
  <c r="A167" i="17" s="1"/>
  <c r="B169" i="6"/>
  <c r="A168" i="17" s="1"/>
  <c r="B170" i="6"/>
  <c r="A169" i="17" s="1"/>
  <c r="B171" i="6"/>
  <c r="A170" i="17" s="1"/>
  <c r="B172" i="6"/>
  <c r="A171" i="17" s="1"/>
  <c r="B173" i="6"/>
  <c r="A172" i="17" s="1"/>
  <c r="B174" i="6"/>
  <c r="A173" i="17" s="1"/>
  <c r="B175" i="6"/>
  <c r="A174" i="17" s="1"/>
  <c r="B176" i="6"/>
  <c r="A175" i="17" s="1"/>
  <c r="B177" i="6"/>
  <c r="A176" i="17" s="1"/>
  <c r="B178" i="6"/>
  <c r="A177" i="17" s="1"/>
  <c r="B179" i="6"/>
  <c r="A178" i="17" s="1"/>
  <c r="B180" i="6"/>
  <c r="A179" i="17" s="1"/>
  <c r="B181" i="6"/>
  <c r="A180" i="17" s="1"/>
  <c r="B182" i="6"/>
  <c r="A181" i="17" s="1"/>
  <c r="B183" i="6"/>
  <c r="A182" i="17" s="1"/>
  <c r="B184" i="6"/>
  <c r="A183" i="17" s="1"/>
  <c r="B185" i="6"/>
  <c r="A184" i="17" s="1"/>
  <c r="B186" i="6"/>
  <c r="A185" i="17" s="1"/>
  <c r="B187" i="6"/>
  <c r="A186" i="17" s="1"/>
  <c r="B188" i="6"/>
  <c r="A187" i="17" s="1"/>
  <c r="B189" i="6"/>
  <c r="A188" i="17" s="1"/>
  <c r="B190" i="6"/>
  <c r="A189" i="17" s="1"/>
  <c r="B191" i="6"/>
  <c r="A190" i="17" s="1"/>
  <c r="B192" i="6"/>
  <c r="A191" i="17" s="1"/>
  <c r="B193" i="6"/>
  <c r="A192" i="17" s="1"/>
  <c r="B194" i="6"/>
  <c r="A193" i="17" s="1"/>
  <c r="B195" i="6"/>
  <c r="A194" i="17" s="1"/>
  <c r="B196" i="6"/>
  <c r="A195" i="17" s="1"/>
  <c r="B197" i="6"/>
  <c r="A196" i="17" s="1"/>
  <c r="B198" i="6"/>
  <c r="A197" i="17" s="1"/>
  <c r="B199" i="6"/>
  <c r="A198" i="17" s="1"/>
  <c r="B200" i="6"/>
  <c r="A199" i="17" s="1"/>
  <c r="B201" i="6"/>
  <c r="A200" i="17" s="1"/>
  <c r="B202" i="6"/>
  <c r="A201" i="17" s="1"/>
  <c r="B203" i="6"/>
  <c r="A202" i="17" s="1"/>
  <c r="B204" i="6"/>
  <c r="A203" i="17" s="1"/>
  <c r="B205" i="6"/>
  <c r="A204" i="17" s="1"/>
  <c r="B206" i="6"/>
  <c r="A205" i="17" s="1"/>
  <c r="B207" i="6"/>
  <c r="A206" i="17" s="1"/>
  <c r="B208" i="6"/>
  <c r="A207" i="17" s="1"/>
  <c r="B209" i="6"/>
  <c r="A208" i="17" s="1"/>
  <c r="B210" i="6"/>
  <c r="A209" i="17" s="1"/>
  <c r="B211" i="6"/>
  <c r="A210" i="17" s="1"/>
  <c r="B212" i="6"/>
  <c r="A211" i="17" s="1"/>
  <c r="B213" i="6"/>
  <c r="A212" i="17" s="1"/>
  <c r="B214" i="6"/>
  <c r="A213" i="17" s="1"/>
  <c r="B215" i="6"/>
  <c r="A214" i="17" s="1"/>
  <c r="B216" i="6"/>
  <c r="A215" i="17" s="1"/>
  <c r="B217" i="6"/>
  <c r="A216" i="17" s="1"/>
  <c r="B218" i="6"/>
  <c r="A217" i="17" s="1"/>
  <c r="B219" i="6"/>
  <c r="A218" i="17" s="1"/>
  <c r="B220" i="6"/>
  <c r="A219" i="17" s="1"/>
  <c r="B221" i="6"/>
  <c r="A220" i="17" s="1"/>
  <c r="B222" i="6"/>
  <c r="A221" i="17" s="1"/>
  <c r="B223" i="6"/>
  <c r="A222" i="17" s="1"/>
  <c r="B224" i="6"/>
  <c r="A223" i="17" s="1"/>
  <c r="B225" i="6"/>
  <c r="A224" i="17" s="1"/>
  <c r="B226" i="6"/>
  <c r="A225" i="17" s="1"/>
  <c r="B227" i="6"/>
  <c r="A226" i="17" s="1"/>
  <c r="B228" i="6"/>
  <c r="A227" i="17" s="1"/>
  <c r="B229" i="6"/>
  <c r="A228" i="17" s="1"/>
  <c r="B230" i="6"/>
  <c r="A229" i="17" s="1"/>
  <c r="B231" i="6"/>
  <c r="A230" i="17" s="1"/>
  <c r="B232" i="6"/>
  <c r="A231" i="17" s="1"/>
  <c r="B233" i="6"/>
  <c r="A232" i="17" s="1"/>
  <c r="B234" i="6"/>
  <c r="A233" i="17" s="1"/>
  <c r="B235" i="6"/>
  <c r="A234" i="17" s="1"/>
  <c r="B236" i="6"/>
  <c r="A235" i="17" s="1"/>
  <c r="B237" i="6"/>
  <c r="A236" i="17" s="1"/>
  <c r="B238" i="6"/>
  <c r="A237" i="17" s="1"/>
  <c r="B239" i="6"/>
  <c r="A238" i="17" s="1"/>
  <c r="B240" i="6"/>
  <c r="A239" i="17" s="1"/>
  <c r="B241" i="6"/>
  <c r="A240" i="17" s="1"/>
  <c r="B242" i="6"/>
  <c r="A241" i="17" s="1"/>
  <c r="B243" i="6"/>
  <c r="A242" i="17" s="1"/>
  <c r="B244" i="6"/>
  <c r="A243" i="17" s="1"/>
  <c r="B245" i="6"/>
  <c r="A244" i="17" s="1"/>
  <c r="B246" i="6"/>
  <c r="A245" i="17" s="1"/>
  <c r="B247" i="6"/>
  <c r="A246" i="17" s="1"/>
  <c r="B248" i="6"/>
  <c r="A247" i="17" s="1"/>
  <c r="B249" i="6"/>
  <c r="A248" i="17" s="1"/>
  <c r="B250" i="6"/>
  <c r="A249" i="17" s="1"/>
  <c r="B251" i="6"/>
  <c r="A250" i="17" s="1"/>
  <c r="B252" i="6"/>
  <c r="A251" i="17" s="1"/>
  <c r="B253" i="6"/>
  <c r="A252" i="17" s="1"/>
  <c r="B254" i="6"/>
  <c r="A253" i="17" s="1"/>
  <c r="B255" i="6"/>
  <c r="A254" i="17" s="1"/>
  <c r="B256" i="6"/>
  <c r="A255" i="17" s="1"/>
  <c r="B257" i="6"/>
  <c r="A256" i="17" s="1"/>
  <c r="B258" i="6"/>
  <c r="A257" i="17" s="1"/>
  <c r="B259" i="6"/>
  <c r="A258" i="17" s="1"/>
  <c r="B260" i="6"/>
  <c r="A259" i="17" s="1"/>
  <c r="B261" i="6"/>
  <c r="A260" i="17" s="1"/>
  <c r="B262" i="6"/>
  <c r="A261" i="17" s="1"/>
  <c r="B263" i="6"/>
  <c r="A262" i="17" s="1"/>
  <c r="B264" i="6"/>
  <c r="A263" i="17" s="1"/>
  <c r="B265" i="6"/>
  <c r="A264" i="17" s="1"/>
  <c r="B266" i="6"/>
  <c r="A265" i="17" s="1"/>
  <c r="B267" i="6"/>
  <c r="A266" i="17" s="1"/>
  <c r="B268" i="6"/>
  <c r="A267" i="17" s="1"/>
  <c r="B269" i="6"/>
  <c r="A268" i="17" s="1"/>
  <c r="B270" i="6"/>
  <c r="A269" i="17" s="1"/>
  <c r="B271" i="6"/>
  <c r="A270" i="17" s="1"/>
  <c r="B272" i="6"/>
  <c r="A271" i="17" s="1"/>
  <c r="B273" i="6"/>
  <c r="A272" i="17" s="1"/>
  <c r="B274" i="6"/>
  <c r="A273" i="17" s="1"/>
  <c r="B275" i="6"/>
  <c r="A274" i="17" s="1"/>
  <c r="B276" i="6"/>
  <c r="A275" i="17" s="1"/>
  <c r="B277" i="6"/>
  <c r="A276" i="17" s="1"/>
  <c r="B278" i="6"/>
  <c r="A277" i="17" s="1"/>
  <c r="B279" i="6"/>
  <c r="A278" i="17" s="1"/>
  <c r="B280" i="6"/>
  <c r="A279" i="17" s="1"/>
  <c r="B281" i="6"/>
  <c r="A280" i="17" s="1"/>
  <c r="B282" i="6"/>
  <c r="A281" i="17" s="1"/>
  <c r="B283" i="6"/>
  <c r="A282" i="17" s="1"/>
  <c r="B284" i="6"/>
  <c r="A283" i="17" s="1"/>
  <c r="B285" i="6"/>
  <c r="A284" i="17" s="1"/>
  <c r="B286" i="6"/>
  <c r="A285" i="17" s="1"/>
  <c r="B287" i="6"/>
  <c r="A286" i="17" s="1"/>
  <c r="B288" i="6"/>
  <c r="A287" i="17" s="1"/>
  <c r="B289" i="6"/>
  <c r="A288" i="17" s="1"/>
  <c r="B290" i="6"/>
  <c r="A289" i="17" s="1"/>
  <c r="B291" i="6"/>
  <c r="A290" i="17" s="1"/>
  <c r="B292" i="6"/>
  <c r="A291" i="17" s="1"/>
  <c r="B293" i="6"/>
  <c r="A292" i="17" s="1"/>
  <c r="B294" i="6"/>
  <c r="A293" i="17" s="1"/>
  <c r="B295" i="6"/>
  <c r="A294" i="17" s="1"/>
  <c r="B296" i="6"/>
  <c r="A295" i="17" s="1"/>
  <c r="B297" i="6"/>
  <c r="A296" i="17" s="1"/>
  <c r="B298" i="6"/>
  <c r="A297" i="17" s="1"/>
  <c r="B299" i="6"/>
  <c r="A298" i="17" s="1"/>
  <c r="B300" i="6"/>
  <c r="A299" i="17" s="1"/>
  <c r="B301" i="6"/>
  <c r="A300" i="17" s="1"/>
  <c r="B302" i="6"/>
  <c r="A301" i="17" s="1"/>
  <c r="B303" i="6"/>
  <c r="A302" i="17" s="1"/>
  <c r="B304" i="6"/>
  <c r="A303" i="17" s="1"/>
  <c r="B305" i="6"/>
  <c r="A304" i="17" s="1"/>
  <c r="B306" i="6"/>
  <c r="A305" i="17" s="1"/>
  <c r="B307" i="6"/>
  <c r="A306" i="17" s="1"/>
  <c r="B308" i="6"/>
  <c r="A307" i="17" s="1"/>
  <c r="B309" i="6"/>
  <c r="A308" i="17" s="1"/>
  <c r="B310" i="6"/>
  <c r="A309" i="17" s="1"/>
  <c r="B311" i="6"/>
  <c r="A310" i="17" s="1"/>
  <c r="B312" i="6"/>
  <c r="A311" i="17" s="1"/>
  <c r="B313" i="6"/>
  <c r="A312" i="17" s="1"/>
  <c r="B314" i="6"/>
  <c r="A313" i="17" s="1"/>
  <c r="B315" i="6"/>
  <c r="A314" i="17" s="1"/>
  <c r="B316" i="6"/>
  <c r="A315" i="17" s="1"/>
  <c r="B317" i="6"/>
  <c r="A316" i="17" s="1"/>
  <c r="B318" i="6"/>
  <c r="A317" i="17" s="1"/>
  <c r="B319" i="6"/>
  <c r="A318" i="17" s="1"/>
  <c r="B320" i="6"/>
  <c r="A319" i="17" s="1"/>
  <c r="B321" i="6"/>
  <c r="A320" i="17" s="1"/>
  <c r="B322" i="6"/>
  <c r="A321" i="17" s="1"/>
  <c r="B323" i="6"/>
  <c r="A322" i="17" s="1"/>
  <c r="B324" i="6"/>
  <c r="A323" i="17" s="1"/>
  <c r="B325" i="6"/>
  <c r="A324" i="17" s="1"/>
  <c r="B326" i="6"/>
  <c r="A325" i="17" s="1"/>
  <c r="B327" i="6"/>
  <c r="A326" i="17" s="1"/>
  <c r="B328" i="6"/>
  <c r="A327" i="17" s="1"/>
  <c r="B329" i="6"/>
  <c r="A328" i="17" s="1"/>
  <c r="B330" i="6"/>
  <c r="A329" i="17" s="1"/>
  <c r="B331" i="6"/>
  <c r="A330" i="17" s="1"/>
  <c r="B332" i="6"/>
  <c r="A331" i="17" s="1"/>
  <c r="B333" i="6"/>
  <c r="A332" i="17" s="1"/>
  <c r="B334" i="6"/>
  <c r="A333" i="17" s="1"/>
  <c r="B335" i="6"/>
  <c r="A334" i="17" s="1"/>
  <c r="B336" i="6"/>
  <c r="A335" i="17" s="1"/>
  <c r="B337" i="6"/>
  <c r="A336" i="17" s="1"/>
  <c r="B338" i="6"/>
  <c r="A337" i="17" s="1"/>
  <c r="B339" i="6"/>
  <c r="A338" i="17" s="1"/>
  <c r="B340" i="6"/>
  <c r="A339" i="17" s="1"/>
  <c r="B341" i="6"/>
  <c r="A340" i="17" s="1"/>
  <c r="B342" i="6"/>
  <c r="A341" i="17" s="1"/>
  <c r="B343" i="6"/>
  <c r="A342" i="17" s="1"/>
  <c r="B344" i="6"/>
  <c r="A343" i="17" s="1"/>
  <c r="B345" i="6"/>
  <c r="A344" i="17" s="1"/>
  <c r="B346" i="6"/>
  <c r="A345" i="17" s="1"/>
  <c r="B347" i="6"/>
  <c r="A346" i="17" s="1"/>
  <c r="B348" i="6"/>
  <c r="A347" i="17" s="1"/>
  <c r="B349" i="6"/>
  <c r="A348" i="17" s="1"/>
  <c r="B350" i="6"/>
  <c r="A349" i="17" s="1"/>
  <c r="B351" i="6"/>
  <c r="A350" i="17" s="1"/>
  <c r="B352" i="6"/>
  <c r="A351" i="17" s="1"/>
  <c r="B353" i="6"/>
  <c r="A352" i="17" s="1"/>
  <c r="B354" i="6"/>
  <c r="A353" i="17" s="1"/>
  <c r="B355" i="6"/>
  <c r="A354" i="17" s="1"/>
  <c r="B356" i="6"/>
  <c r="A355" i="17" s="1"/>
  <c r="B357" i="6"/>
  <c r="A356" i="17" s="1"/>
  <c r="B358" i="6"/>
  <c r="A357" i="17" s="1"/>
  <c r="B359" i="6"/>
  <c r="A358" i="17" s="1"/>
  <c r="B360" i="6"/>
  <c r="A359" i="17" s="1"/>
  <c r="B361" i="6"/>
  <c r="A360" i="17" s="1"/>
  <c r="B362" i="6"/>
  <c r="A361" i="17" s="1"/>
  <c r="B363" i="6"/>
  <c r="A362" i="17" s="1"/>
  <c r="B364" i="6"/>
  <c r="A363" i="17" s="1"/>
  <c r="B365" i="6"/>
  <c r="A364" i="17" s="1"/>
  <c r="B366" i="6"/>
  <c r="A365" i="17" s="1"/>
  <c r="B367" i="6"/>
  <c r="A366" i="17" s="1"/>
  <c r="B368" i="6"/>
  <c r="A367" i="17" s="1"/>
  <c r="B369" i="6"/>
  <c r="A368" i="17" s="1"/>
  <c r="B370" i="6"/>
  <c r="A369" i="17" s="1"/>
  <c r="B371" i="6"/>
  <c r="A370" i="17" s="1"/>
  <c r="B372" i="6"/>
  <c r="A371" i="17" s="1"/>
  <c r="B373" i="6"/>
  <c r="A372" i="17" s="1"/>
  <c r="B374" i="6"/>
  <c r="A373" i="17" s="1"/>
  <c r="B375" i="6"/>
  <c r="A374" i="17" s="1"/>
  <c r="B376" i="6"/>
  <c r="A375" i="17" s="1"/>
  <c r="B377" i="6"/>
  <c r="A376" i="17" s="1"/>
  <c r="B378" i="6"/>
  <c r="A377" i="17" s="1"/>
  <c r="B379" i="6"/>
  <c r="A378" i="17" s="1"/>
  <c r="B380" i="6"/>
  <c r="A379" i="17" s="1"/>
  <c r="B381" i="6"/>
  <c r="A380" i="17" s="1"/>
  <c r="B382" i="6"/>
  <c r="A381" i="17" s="1"/>
  <c r="B383" i="6"/>
  <c r="A382" i="17" s="1"/>
  <c r="B384" i="6"/>
  <c r="A383" i="17" s="1"/>
  <c r="B385" i="6"/>
  <c r="A384" i="17" s="1"/>
  <c r="B386" i="6"/>
  <c r="A385" i="17" s="1"/>
  <c r="B387" i="6"/>
  <c r="A386" i="17" s="1"/>
  <c r="B388" i="6"/>
  <c r="A387" i="17" s="1"/>
  <c r="B389" i="6"/>
  <c r="A388" i="17" s="1"/>
  <c r="B390" i="6"/>
  <c r="A389" i="17" s="1"/>
  <c r="B391" i="6"/>
  <c r="A390" i="17" s="1"/>
  <c r="B392" i="6"/>
  <c r="A391" i="17" s="1"/>
  <c r="B393" i="6"/>
  <c r="A392" i="17" s="1"/>
  <c r="B394" i="6"/>
  <c r="A393" i="17" s="1"/>
  <c r="B395" i="6"/>
  <c r="A394" i="17" s="1"/>
  <c r="B396" i="6"/>
  <c r="A395" i="17" s="1"/>
  <c r="B397" i="6"/>
  <c r="A396" i="17" s="1"/>
  <c r="B398" i="6"/>
  <c r="A397" i="17" s="1"/>
  <c r="B399" i="6"/>
  <c r="A398" i="17" s="1"/>
  <c r="B400" i="6"/>
  <c r="A399" i="17" s="1"/>
  <c r="B401" i="6"/>
  <c r="A400" i="17" s="1"/>
  <c r="B402" i="6"/>
  <c r="A401" i="17" s="1"/>
  <c r="B403" i="6"/>
  <c r="A402" i="17" s="1"/>
  <c r="B404" i="6"/>
  <c r="A403" i="17" s="1"/>
  <c r="B405" i="6"/>
  <c r="A404" i="17" s="1"/>
  <c r="B406" i="6"/>
  <c r="A405" i="17" s="1"/>
  <c r="B407" i="6"/>
  <c r="A406" i="17" s="1"/>
  <c r="B408" i="6"/>
  <c r="A407" i="17" s="1"/>
  <c r="B409" i="6"/>
  <c r="A408" i="17" s="1"/>
  <c r="B410" i="6"/>
  <c r="A409" i="17" s="1"/>
  <c r="B411" i="6"/>
  <c r="A410" i="17" s="1"/>
  <c r="B412" i="6"/>
  <c r="A411" i="17" s="1"/>
  <c r="B413" i="6"/>
  <c r="A412" i="17" s="1"/>
  <c r="B414" i="6"/>
  <c r="A413" i="17" s="1"/>
  <c r="B415" i="6"/>
  <c r="A414" i="17" s="1"/>
  <c r="B416" i="6"/>
  <c r="A415" i="17" s="1"/>
  <c r="B417" i="6"/>
  <c r="A416" i="17" s="1"/>
  <c r="B418" i="6"/>
  <c r="A417" i="17" s="1"/>
  <c r="B419" i="6"/>
  <c r="A418" i="17" s="1"/>
  <c r="B420" i="6"/>
  <c r="A419" i="17" s="1"/>
  <c r="B421" i="6"/>
  <c r="A420" i="17" s="1"/>
  <c r="B422" i="6"/>
  <c r="A421" i="17" s="1"/>
  <c r="B423" i="6"/>
  <c r="A422" i="17" s="1"/>
  <c r="B424" i="6"/>
  <c r="A423" i="17" s="1"/>
  <c r="B425" i="6"/>
  <c r="A424" i="17" s="1"/>
  <c r="B426" i="6"/>
  <c r="A425" i="17" s="1"/>
  <c r="B427" i="6"/>
  <c r="A426" i="17" s="1"/>
  <c r="B428" i="6"/>
  <c r="A427" i="17" s="1"/>
  <c r="B429" i="6"/>
  <c r="A428" i="17" s="1"/>
  <c r="B430" i="6"/>
  <c r="A429" i="17" s="1"/>
  <c r="B431" i="6"/>
  <c r="A430" i="17" s="1"/>
  <c r="B432" i="6"/>
  <c r="A431" i="17" s="1"/>
  <c r="B433" i="6"/>
  <c r="A432" i="17" s="1"/>
  <c r="B434" i="6"/>
  <c r="A433" i="17" s="1"/>
  <c r="B435" i="6"/>
  <c r="A434" i="17" s="1"/>
  <c r="B436" i="6"/>
  <c r="A435" i="17" s="1"/>
  <c r="B437" i="6"/>
  <c r="A436" i="17" s="1"/>
  <c r="B438" i="6"/>
  <c r="A437" i="17" s="1"/>
  <c r="B439" i="6"/>
  <c r="A438" i="17" s="1"/>
  <c r="B440" i="6"/>
  <c r="A439" i="17" s="1"/>
  <c r="B441" i="6"/>
  <c r="A440" i="17" s="1"/>
  <c r="B442" i="6"/>
  <c r="A441" i="17" s="1"/>
  <c r="B443" i="6"/>
  <c r="A442" i="17" s="1"/>
  <c r="B444" i="6"/>
  <c r="A443" i="17" s="1"/>
  <c r="B445" i="6"/>
  <c r="A444" i="17" s="1"/>
  <c r="B446" i="6"/>
  <c r="A445" i="17" s="1"/>
  <c r="B447" i="6"/>
  <c r="A446" i="17" s="1"/>
  <c r="B448" i="6"/>
  <c r="A447" i="17" s="1"/>
  <c r="B449" i="6"/>
  <c r="A448" i="17" s="1"/>
  <c r="B450" i="6"/>
  <c r="A449" i="17" s="1"/>
  <c r="B451" i="6"/>
  <c r="A450" i="17" s="1"/>
  <c r="B452" i="6"/>
  <c r="A451" i="17" s="1"/>
  <c r="B453" i="6"/>
  <c r="A452" i="17" s="1"/>
  <c r="B454" i="6"/>
  <c r="A453" i="17" s="1"/>
  <c r="B455" i="6"/>
  <c r="A454" i="17" s="1"/>
  <c r="B456" i="6"/>
  <c r="A455" i="17" s="1"/>
  <c r="B457" i="6"/>
  <c r="A456" i="17" s="1"/>
  <c r="B458" i="6"/>
  <c r="A457" i="17" s="1"/>
  <c r="B459" i="6"/>
  <c r="A458" i="17" s="1"/>
  <c r="B460" i="6"/>
  <c r="A459" i="17" s="1"/>
  <c r="B461" i="6"/>
  <c r="A460" i="17" s="1"/>
  <c r="B462" i="6"/>
  <c r="A461" i="17" s="1"/>
  <c r="B463" i="6"/>
  <c r="A462" i="17" s="1"/>
  <c r="B464" i="6"/>
  <c r="A463" i="17" s="1"/>
  <c r="B465" i="6"/>
  <c r="A464" i="17" s="1"/>
  <c r="B466" i="6"/>
  <c r="A465" i="17" s="1"/>
  <c r="B467" i="6"/>
  <c r="A466" i="17" s="1"/>
  <c r="B468" i="6"/>
  <c r="A467" i="17" s="1"/>
  <c r="B469" i="6"/>
  <c r="A468" i="17" s="1"/>
  <c r="B470" i="6"/>
  <c r="A469" i="17" s="1"/>
  <c r="B471" i="6"/>
  <c r="A470" i="17" s="1"/>
  <c r="B472" i="6"/>
  <c r="A471" i="17" s="1"/>
  <c r="B473" i="6"/>
  <c r="A472" i="17" s="1"/>
  <c r="B474" i="6"/>
  <c r="A473" i="17" s="1"/>
  <c r="B475" i="6"/>
  <c r="A474" i="17" s="1"/>
  <c r="B476" i="6"/>
  <c r="A475" i="17" s="1"/>
  <c r="B477" i="6"/>
  <c r="A476" i="17" s="1"/>
  <c r="B478" i="6"/>
  <c r="A477" i="17" s="1"/>
  <c r="B479" i="6"/>
  <c r="A478" i="17" s="1"/>
  <c r="B480" i="6"/>
  <c r="A479" i="17" s="1"/>
  <c r="B481" i="6"/>
  <c r="A480" i="17" s="1"/>
  <c r="B482" i="6"/>
  <c r="A481" i="17" s="1"/>
  <c r="B483" i="6"/>
  <c r="A482" i="17" s="1"/>
  <c r="B484" i="6"/>
  <c r="A483" i="17" s="1"/>
  <c r="B485" i="6"/>
  <c r="A484" i="17" s="1"/>
  <c r="B486" i="6"/>
  <c r="A485" i="17" s="1"/>
  <c r="B487" i="6"/>
  <c r="A486" i="17" s="1"/>
  <c r="B488" i="6"/>
  <c r="A487" i="17" s="1"/>
  <c r="B489" i="6"/>
  <c r="A488" i="17" s="1"/>
  <c r="B490" i="6"/>
  <c r="A489" i="17" s="1"/>
  <c r="B491" i="6"/>
  <c r="A490" i="17" s="1"/>
  <c r="B492" i="6"/>
  <c r="A491" i="17" s="1"/>
  <c r="B493" i="6"/>
  <c r="A492" i="17" s="1"/>
  <c r="B494" i="6"/>
  <c r="A493" i="17" s="1"/>
  <c r="B495" i="6"/>
  <c r="A494" i="17" s="1"/>
  <c r="B496" i="6"/>
  <c r="A495" i="17" s="1"/>
  <c r="B497" i="6"/>
  <c r="A496" i="17" s="1"/>
  <c r="B498" i="6"/>
  <c r="A497" i="17" s="1"/>
  <c r="B499" i="6"/>
  <c r="A498" i="17" s="1"/>
  <c r="B500" i="6"/>
  <c r="A499" i="17" s="1"/>
  <c r="B501" i="6"/>
  <c r="A500" i="17" s="1"/>
  <c r="B502" i="6"/>
  <c r="A501" i="17" s="1"/>
  <c r="B503" i="6"/>
  <c r="A502" i="17" s="1"/>
  <c r="B504" i="6"/>
  <c r="A503" i="17" s="1"/>
  <c r="B505" i="6"/>
  <c r="A504" i="17" s="1"/>
  <c r="B506" i="6"/>
  <c r="A505" i="17" s="1"/>
  <c r="B507" i="6"/>
  <c r="A506" i="17" s="1"/>
  <c r="B508" i="6"/>
  <c r="A507" i="17" s="1"/>
  <c r="B509" i="6"/>
  <c r="A508" i="17" s="1"/>
  <c r="B510" i="6"/>
  <c r="A509" i="17" s="1"/>
  <c r="B511" i="6"/>
  <c r="A510" i="17" s="1"/>
  <c r="B512" i="6"/>
  <c r="A511" i="17" s="1"/>
  <c r="B513" i="6"/>
  <c r="A512" i="17" s="1"/>
  <c r="B514" i="6"/>
  <c r="A513" i="17" s="1"/>
  <c r="B515" i="6"/>
  <c r="A514" i="17" s="1"/>
  <c r="B516" i="6"/>
  <c r="A515" i="17" s="1"/>
  <c r="B517" i="6"/>
  <c r="A516" i="17" s="1"/>
  <c r="B518" i="6"/>
  <c r="A517" i="17" s="1"/>
  <c r="B519" i="6"/>
  <c r="A518" i="17" s="1"/>
  <c r="B520" i="6"/>
  <c r="A519" i="17" s="1"/>
  <c r="B521" i="6"/>
  <c r="A520" i="17" s="1"/>
  <c r="B522" i="6"/>
  <c r="A521" i="17" s="1"/>
  <c r="B523" i="6"/>
  <c r="A522" i="17" s="1"/>
  <c r="B524" i="6"/>
  <c r="A523" i="17" s="1"/>
  <c r="B525" i="6"/>
  <c r="A524" i="17" s="1"/>
  <c r="B526" i="6"/>
  <c r="A525" i="17" s="1"/>
  <c r="B527" i="6"/>
  <c r="A526" i="17" s="1"/>
  <c r="B528" i="6"/>
  <c r="A527" i="17" s="1"/>
  <c r="B529" i="6"/>
  <c r="A528" i="17" s="1"/>
  <c r="B530" i="6"/>
  <c r="A529" i="17" s="1"/>
  <c r="B531" i="6"/>
  <c r="A530" i="17" s="1"/>
  <c r="B532" i="6"/>
  <c r="A531" i="17" s="1"/>
  <c r="B533" i="6"/>
  <c r="A532" i="17" s="1"/>
  <c r="B534" i="6"/>
  <c r="A533" i="17" s="1"/>
  <c r="B535" i="6"/>
  <c r="A534" i="17" s="1"/>
  <c r="B536" i="6"/>
  <c r="A535" i="17" s="1"/>
  <c r="B537" i="6"/>
  <c r="A536" i="17" s="1"/>
  <c r="B538" i="6"/>
  <c r="A537" i="17" s="1"/>
  <c r="B539" i="6"/>
  <c r="A538" i="17" s="1"/>
  <c r="B540" i="6"/>
  <c r="A539" i="17" s="1"/>
  <c r="B541" i="6"/>
  <c r="A540" i="17" s="1"/>
  <c r="B542" i="6"/>
  <c r="A541" i="17" s="1"/>
  <c r="B543" i="6"/>
  <c r="A542" i="17" s="1"/>
  <c r="B544" i="6"/>
  <c r="A543" i="17" s="1"/>
  <c r="B545" i="6"/>
  <c r="A544" i="17" s="1"/>
  <c r="B546" i="6"/>
  <c r="A545" i="17" s="1"/>
  <c r="B547" i="6"/>
  <c r="A546" i="17" s="1"/>
  <c r="B548" i="6"/>
  <c r="A547" i="17" s="1"/>
  <c r="B549" i="6"/>
  <c r="A548" i="17" s="1"/>
  <c r="B550" i="6"/>
  <c r="A549" i="17" s="1"/>
  <c r="B551" i="6"/>
  <c r="A550" i="17" s="1"/>
  <c r="B552" i="6"/>
  <c r="A551" i="17" s="1"/>
  <c r="B553" i="6"/>
  <c r="A552" i="17" s="1"/>
  <c r="B554" i="6"/>
  <c r="A553" i="17" s="1"/>
  <c r="B555" i="6"/>
  <c r="A554" i="17" s="1"/>
  <c r="B556" i="6"/>
  <c r="A555" i="17" s="1"/>
  <c r="B557" i="6"/>
  <c r="A556" i="17" s="1"/>
  <c r="B558" i="6"/>
  <c r="A557" i="17" s="1"/>
  <c r="B559" i="6"/>
  <c r="A558" i="17" s="1"/>
  <c r="B560" i="6"/>
  <c r="A559" i="17" s="1"/>
  <c r="B561" i="6"/>
  <c r="A560" i="17" s="1"/>
  <c r="B562" i="6"/>
  <c r="A561" i="17" s="1"/>
  <c r="B563" i="6"/>
  <c r="A562" i="17" s="1"/>
  <c r="B564" i="6"/>
  <c r="A563" i="17" s="1"/>
  <c r="B565" i="6"/>
  <c r="A564" i="17" s="1"/>
  <c r="B566" i="6"/>
  <c r="A565" i="17" s="1"/>
  <c r="B567" i="6"/>
  <c r="A566" i="17" s="1"/>
  <c r="B568" i="6"/>
  <c r="A567" i="17" s="1"/>
  <c r="B569" i="6"/>
  <c r="A568" i="17" s="1"/>
  <c r="B570" i="6"/>
  <c r="A569" i="17" s="1"/>
  <c r="B571" i="6"/>
  <c r="A570" i="17" s="1"/>
  <c r="B572" i="6"/>
  <c r="A571" i="17" s="1"/>
  <c r="B573" i="6"/>
  <c r="A572" i="17" s="1"/>
  <c r="B574" i="6"/>
  <c r="A573" i="17" s="1"/>
  <c r="B575" i="6"/>
  <c r="A574" i="17" s="1"/>
  <c r="B576" i="6"/>
  <c r="A575" i="17" s="1"/>
  <c r="B577" i="6"/>
  <c r="A576" i="17" s="1"/>
  <c r="B578" i="6"/>
  <c r="A577" i="17" s="1"/>
  <c r="B579" i="6"/>
  <c r="A578" i="17" s="1"/>
  <c r="B580" i="6"/>
  <c r="A579" i="17" s="1"/>
  <c r="B581" i="6"/>
  <c r="A580" i="17" s="1"/>
  <c r="B582" i="6"/>
  <c r="A581" i="17" s="1"/>
  <c r="B583" i="6"/>
  <c r="A582" i="17" s="1"/>
  <c r="B584" i="6"/>
  <c r="A583" i="17" s="1"/>
  <c r="B585" i="6"/>
  <c r="A584" i="17" s="1"/>
  <c r="B586" i="6"/>
  <c r="A585" i="17" s="1"/>
  <c r="B587" i="6"/>
  <c r="A586" i="17" s="1"/>
  <c r="B588" i="6"/>
  <c r="A587" i="17" s="1"/>
  <c r="B589" i="6"/>
  <c r="A588" i="17" s="1"/>
  <c r="B590" i="6"/>
  <c r="A589" i="17" s="1"/>
  <c r="B591" i="6"/>
  <c r="A590" i="17" s="1"/>
  <c r="B592" i="6"/>
  <c r="A591" i="17" s="1"/>
  <c r="B593" i="6"/>
  <c r="A592" i="17" s="1"/>
  <c r="B594" i="6"/>
  <c r="A593" i="17" s="1"/>
  <c r="B595" i="6"/>
  <c r="A594" i="17" s="1"/>
  <c r="B596" i="6"/>
  <c r="A595" i="17" s="1"/>
  <c r="B597" i="6"/>
  <c r="A596" i="17" s="1"/>
  <c r="B598" i="6"/>
  <c r="A597" i="17" s="1"/>
  <c r="B599" i="6"/>
  <c r="A598" i="17" s="1"/>
  <c r="B600" i="6"/>
  <c r="A599" i="17" s="1"/>
  <c r="B601" i="6"/>
  <c r="A600" i="17" s="1"/>
  <c r="B602" i="6"/>
  <c r="A601" i="17" s="1"/>
  <c r="B603" i="6"/>
  <c r="A602" i="17" s="1"/>
  <c r="B604" i="6"/>
  <c r="A603" i="17" s="1"/>
  <c r="B605" i="6"/>
  <c r="A604" i="17" s="1"/>
  <c r="B606" i="6"/>
  <c r="A605" i="17" s="1"/>
  <c r="B607" i="6"/>
  <c r="A606" i="17" s="1"/>
  <c r="B608" i="6"/>
  <c r="A607" i="17" s="1"/>
  <c r="B609" i="6"/>
  <c r="A608" i="17" s="1"/>
  <c r="B610" i="6"/>
  <c r="A609" i="17" s="1"/>
  <c r="B611" i="6"/>
  <c r="A610" i="17" s="1"/>
  <c r="B612" i="6"/>
  <c r="A611" i="17" s="1"/>
  <c r="B613" i="6"/>
  <c r="A612" i="17" s="1"/>
  <c r="B614" i="6"/>
  <c r="A613" i="17" s="1"/>
  <c r="B615" i="6"/>
  <c r="A614" i="17" s="1"/>
  <c r="B616" i="6"/>
  <c r="A615" i="17" s="1"/>
  <c r="B617" i="6"/>
  <c r="A616" i="17" s="1"/>
  <c r="B618" i="6"/>
  <c r="A617" i="17" s="1"/>
  <c r="B619" i="6"/>
  <c r="A618" i="17" s="1"/>
  <c r="B620" i="6"/>
  <c r="A619" i="17" s="1"/>
  <c r="B621" i="6"/>
  <c r="A620" i="17" s="1"/>
  <c r="B622" i="6"/>
  <c r="A621" i="17" s="1"/>
  <c r="B623" i="6"/>
  <c r="A622" i="17" s="1"/>
  <c r="B624" i="6"/>
  <c r="A623" i="17" s="1"/>
  <c r="B625" i="6"/>
  <c r="A624" i="17" s="1"/>
  <c r="B626" i="6"/>
  <c r="A625" i="17" s="1"/>
  <c r="B627" i="6"/>
  <c r="A626" i="17" s="1"/>
  <c r="B628" i="6"/>
  <c r="A627" i="17" s="1"/>
  <c r="B629" i="6"/>
  <c r="A628" i="17" s="1"/>
  <c r="B630" i="6"/>
  <c r="A629" i="17" s="1"/>
  <c r="B631" i="6"/>
  <c r="A630" i="17" s="1"/>
  <c r="B632" i="6"/>
  <c r="A631" i="17" s="1"/>
  <c r="B633" i="6"/>
  <c r="A632" i="17" s="1"/>
  <c r="B634" i="6"/>
  <c r="A633" i="17" s="1"/>
  <c r="B635" i="6"/>
  <c r="A634" i="17" s="1"/>
  <c r="B636" i="6"/>
  <c r="A635" i="17" s="1"/>
  <c r="B637" i="6"/>
  <c r="A636" i="17" s="1"/>
  <c r="B638" i="6"/>
  <c r="A637" i="17" s="1"/>
  <c r="B639" i="6"/>
  <c r="A638" i="17" s="1"/>
  <c r="B640" i="6"/>
  <c r="A639" i="17" s="1"/>
  <c r="B641" i="6"/>
  <c r="A640" i="17" s="1"/>
  <c r="B642" i="6"/>
  <c r="A641" i="17" s="1"/>
  <c r="B643" i="6"/>
  <c r="A642" i="17" s="1"/>
  <c r="B644" i="6"/>
  <c r="A643" i="17" s="1"/>
  <c r="B645" i="6"/>
  <c r="A644" i="17" s="1"/>
  <c r="B646" i="6"/>
  <c r="A645" i="17" s="1"/>
  <c r="B647" i="6"/>
  <c r="A646" i="17" s="1"/>
  <c r="B648" i="6"/>
  <c r="A647" i="17" s="1"/>
  <c r="B649" i="6"/>
  <c r="A648" i="17" s="1"/>
  <c r="B650" i="6"/>
  <c r="A649" i="17" s="1"/>
  <c r="B651" i="6"/>
  <c r="A650" i="17" s="1"/>
  <c r="B652" i="6"/>
  <c r="A651" i="17" s="1"/>
  <c r="B653" i="6"/>
  <c r="A652" i="17" s="1"/>
  <c r="B654" i="6"/>
  <c r="A653" i="17" s="1"/>
  <c r="B655" i="6"/>
  <c r="A654" i="17" s="1"/>
  <c r="B656" i="6"/>
  <c r="A655" i="17" s="1"/>
  <c r="B657" i="6"/>
  <c r="A656" i="17" s="1"/>
  <c r="B658" i="6"/>
  <c r="A657" i="17" s="1"/>
  <c r="B659" i="6"/>
  <c r="A658" i="17" s="1"/>
  <c r="B660" i="6"/>
  <c r="A659" i="17" s="1"/>
  <c r="B661" i="6"/>
  <c r="A660" i="17" s="1"/>
  <c r="B662" i="6"/>
  <c r="A661" i="17" s="1"/>
  <c r="B663" i="6"/>
  <c r="A662" i="17" s="1"/>
  <c r="B664" i="6"/>
  <c r="A663" i="17" s="1"/>
  <c r="B665" i="6"/>
  <c r="A664" i="17" s="1"/>
  <c r="B666" i="6"/>
  <c r="A665" i="17" s="1"/>
  <c r="B667" i="6"/>
  <c r="A666" i="17" s="1"/>
  <c r="B668" i="6"/>
  <c r="A667" i="17" s="1"/>
  <c r="B669" i="6"/>
  <c r="A668" i="17" s="1"/>
  <c r="B670" i="6"/>
  <c r="A669" i="17" s="1"/>
  <c r="B671" i="6"/>
  <c r="A670" i="17" s="1"/>
  <c r="B672" i="6"/>
  <c r="A671" i="17" s="1"/>
  <c r="B673" i="6"/>
  <c r="A672" i="17" s="1"/>
  <c r="B674" i="6"/>
  <c r="A673" i="17" s="1"/>
  <c r="B675" i="6"/>
  <c r="A674" i="17" s="1"/>
  <c r="B676" i="6"/>
  <c r="A675" i="17" s="1"/>
  <c r="B677" i="6"/>
  <c r="A676" i="17" s="1"/>
  <c r="B678" i="6"/>
  <c r="A677" i="17" s="1"/>
  <c r="B679" i="6"/>
  <c r="A678" i="17" s="1"/>
  <c r="B680" i="6"/>
  <c r="A679" i="17" s="1"/>
  <c r="B681" i="6"/>
  <c r="A680" i="17" s="1"/>
  <c r="B682" i="6"/>
  <c r="A681" i="17" s="1"/>
  <c r="B683" i="6"/>
  <c r="A682" i="17" s="1"/>
  <c r="B684" i="6"/>
  <c r="A683" i="17" s="1"/>
  <c r="B685" i="6"/>
  <c r="A684" i="17" s="1"/>
  <c r="B686" i="6"/>
  <c r="A685" i="17" s="1"/>
  <c r="B687" i="6"/>
  <c r="A686" i="17" s="1"/>
  <c r="B688" i="6"/>
  <c r="A687" i="17" s="1"/>
  <c r="B689" i="6"/>
  <c r="A688" i="17" s="1"/>
  <c r="B690" i="6"/>
  <c r="A689" i="17" s="1"/>
  <c r="B691" i="6"/>
  <c r="A690" i="17" s="1"/>
  <c r="B692" i="6"/>
  <c r="A691" i="17" s="1"/>
  <c r="B693" i="6"/>
  <c r="A692" i="17" s="1"/>
  <c r="B694" i="6"/>
  <c r="A693" i="17" s="1"/>
  <c r="B695" i="6"/>
  <c r="A694" i="17" s="1"/>
  <c r="B696" i="6"/>
  <c r="A695" i="17" s="1"/>
  <c r="B697" i="6"/>
  <c r="A696" i="17" s="1"/>
  <c r="B698" i="6"/>
  <c r="A697" i="17" s="1"/>
  <c r="B699" i="6"/>
  <c r="A698" i="17" s="1"/>
  <c r="B700" i="6"/>
  <c r="A699" i="17" s="1"/>
  <c r="B701" i="6"/>
  <c r="A700" i="17" s="1"/>
  <c r="B702" i="6"/>
  <c r="A701" i="17" s="1"/>
  <c r="B703" i="6"/>
  <c r="A702" i="17" s="1"/>
  <c r="B704" i="6"/>
  <c r="A703" i="17" s="1"/>
  <c r="B705" i="6"/>
  <c r="A704" i="17" s="1"/>
  <c r="B706" i="6"/>
  <c r="A705" i="17" s="1"/>
  <c r="B707" i="6"/>
  <c r="A706" i="17" s="1"/>
  <c r="B708" i="6"/>
  <c r="A707" i="17" s="1"/>
  <c r="B709" i="6"/>
  <c r="A708" i="17" s="1"/>
  <c r="B710" i="6"/>
  <c r="A709" i="17" s="1"/>
  <c r="B711" i="6"/>
  <c r="A710" i="17" s="1"/>
  <c r="B712" i="6"/>
  <c r="A711" i="17" s="1"/>
  <c r="B713" i="6"/>
  <c r="A712" i="17" s="1"/>
  <c r="B714" i="6"/>
  <c r="A713" i="17" s="1"/>
  <c r="B715" i="6"/>
  <c r="A714" i="17" s="1"/>
  <c r="B716" i="6"/>
  <c r="A715" i="17" s="1"/>
  <c r="B717" i="6"/>
  <c r="A716" i="17" s="1"/>
  <c r="B718" i="6"/>
  <c r="A717" i="17" s="1"/>
  <c r="B719" i="6"/>
  <c r="A718" i="17" s="1"/>
  <c r="B720" i="6"/>
  <c r="A719" i="17" s="1"/>
  <c r="B721" i="6"/>
  <c r="A720" i="17" s="1"/>
  <c r="B722" i="6"/>
  <c r="A721" i="17" s="1"/>
  <c r="B723" i="6"/>
  <c r="A722" i="17" s="1"/>
  <c r="B724" i="6"/>
  <c r="A723" i="17" s="1"/>
  <c r="B725" i="6"/>
  <c r="A724" i="17" s="1"/>
  <c r="B726" i="6"/>
  <c r="A725" i="17" s="1"/>
  <c r="B727" i="6"/>
  <c r="A726" i="17" s="1"/>
  <c r="B728" i="6"/>
  <c r="A727" i="17" s="1"/>
  <c r="B729" i="6"/>
  <c r="A728" i="17" s="1"/>
  <c r="B730" i="6"/>
  <c r="A729" i="17" s="1"/>
  <c r="B731" i="6"/>
  <c r="A730" i="17" s="1"/>
  <c r="B732" i="6"/>
  <c r="A731" i="17" s="1"/>
  <c r="B733" i="6"/>
  <c r="A732" i="17" s="1"/>
  <c r="B734" i="6"/>
  <c r="A733" i="17" s="1"/>
  <c r="B735" i="6"/>
  <c r="A734" i="17" s="1"/>
  <c r="B736" i="6"/>
  <c r="A735" i="17" s="1"/>
  <c r="B737" i="6"/>
  <c r="A736" i="17" s="1"/>
  <c r="B738" i="6"/>
  <c r="A737" i="17" s="1"/>
  <c r="B739" i="6"/>
  <c r="A738" i="17" s="1"/>
  <c r="B740" i="6"/>
  <c r="A739" i="17" s="1"/>
  <c r="B741" i="6"/>
  <c r="A740" i="17" s="1"/>
  <c r="B742" i="6"/>
  <c r="A741" i="17" s="1"/>
  <c r="B743" i="6"/>
  <c r="A742" i="17" s="1"/>
  <c r="B744" i="6"/>
  <c r="A743" i="17" s="1"/>
  <c r="B745" i="6"/>
  <c r="A744" i="17" s="1"/>
  <c r="B746" i="6"/>
  <c r="A745" i="17" s="1"/>
  <c r="B747" i="6"/>
  <c r="A746" i="17" s="1"/>
  <c r="B748" i="6"/>
  <c r="A747" i="17" s="1"/>
  <c r="B749" i="6"/>
  <c r="A748" i="17" s="1"/>
  <c r="B750" i="6"/>
  <c r="A749" i="17" s="1"/>
  <c r="B751" i="6"/>
  <c r="A750" i="17" s="1"/>
  <c r="B752" i="6"/>
  <c r="A751" i="17" s="1"/>
  <c r="B753" i="6"/>
  <c r="A752" i="17" s="1"/>
  <c r="B754" i="6"/>
  <c r="A753" i="17" s="1"/>
  <c r="B755" i="6"/>
  <c r="A754" i="17" s="1"/>
  <c r="B756" i="6"/>
  <c r="A755" i="17" s="1"/>
  <c r="B757" i="6"/>
  <c r="A756" i="17" s="1"/>
  <c r="B758" i="6"/>
  <c r="A757" i="17" s="1"/>
  <c r="B759" i="6"/>
  <c r="A758" i="17" s="1"/>
  <c r="B760" i="6"/>
  <c r="A759" i="17" s="1"/>
  <c r="B761" i="6"/>
  <c r="A760" i="17" s="1"/>
  <c r="B762" i="6"/>
  <c r="A761" i="17" s="1"/>
  <c r="B763" i="6"/>
  <c r="A762" i="17" s="1"/>
  <c r="B764" i="6"/>
  <c r="A763" i="17" s="1"/>
  <c r="B765" i="6"/>
  <c r="A764" i="17" s="1"/>
  <c r="B766" i="6"/>
  <c r="A765" i="17" s="1"/>
  <c r="B767" i="6"/>
  <c r="A766" i="17" s="1"/>
  <c r="B768" i="6"/>
  <c r="A767" i="17" s="1"/>
  <c r="B769" i="6"/>
  <c r="A768" i="17" s="1"/>
  <c r="B770" i="6"/>
  <c r="A769" i="17" s="1"/>
  <c r="B771" i="6"/>
  <c r="A770" i="17" s="1"/>
  <c r="B772" i="6"/>
  <c r="A771" i="17" s="1"/>
  <c r="B773" i="6"/>
  <c r="A772" i="17" s="1"/>
  <c r="B774" i="6"/>
  <c r="A773" i="17" s="1"/>
  <c r="B775" i="6"/>
  <c r="A774" i="17" s="1"/>
  <c r="B776" i="6"/>
  <c r="A775" i="17" s="1"/>
  <c r="B777" i="6"/>
  <c r="A776" i="17" s="1"/>
  <c r="B778" i="6"/>
  <c r="A777" i="17" s="1"/>
  <c r="B779" i="6"/>
  <c r="A778" i="17" s="1"/>
  <c r="B780" i="6"/>
  <c r="A779" i="17" s="1"/>
  <c r="B781" i="6"/>
  <c r="A780" i="17" s="1"/>
  <c r="B782" i="6"/>
  <c r="A781" i="17" s="1"/>
  <c r="B783" i="6"/>
  <c r="A782" i="17" s="1"/>
  <c r="B784" i="6"/>
  <c r="A783" i="17" s="1"/>
  <c r="B785" i="6"/>
  <c r="A784" i="17" s="1"/>
  <c r="B786" i="6"/>
  <c r="A785" i="17" s="1"/>
  <c r="B787" i="6"/>
  <c r="A786" i="17" s="1"/>
  <c r="B788" i="6"/>
  <c r="A787" i="17" s="1"/>
  <c r="B789" i="6"/>
  <c r="A788" i="17" s="1"/>
  <c r="B790" i="6"/>
  <c r="A789" i="17" s="1"/>
  <c r="B791" i="6"/>
  <c r="A790" i="17" s="1"/>
  <c r="B792" i="6"/>
  <c r="A791" i="17" s="1"/>
  <c r="B793" i="6"/>
  <c r="A792" i="17" s="1"/>
  <c r="B794" i="6"/>
  <c r="A793" i="17" s="1"/>
  <c r="B795" i="6"/>
  <c r="A794" i="17" s="1"/>
  <c r="B796" i="6"/>
  <c r="A795" i="17" s="1"/>
  <c r="B797" i="6"/>
  <c r="A796" i="17" s="1"/>
  <c r="B798" i="6"/>
  <c r="A797" i="17" s="1"/>
  <c r="B799" i="6"/>
  <c r="A798" i="17" s="1"/>
  <c r="B800" i="6"/>
  <c r="A799" i="17" s="1"/>
  <c r="B801" i="6"/>
  <c r="A800" i="17" s="1"/>
  <c r="B802" i="6"/>
  <c r="A801" i="17" s="1"/>
  <c r="B803" i="6"/>
  <c r="A802" i="17" s="1"/>
  <c r="B804" i="6"/>
  <c r="A803" i="17" s="1"/>
  <c r="B805" i="6"/>
  <c r="A804" i="17" s="1"/>
  <c r="B806" i="6"/>
  <c r="A805" i="17" s="1"/>
  <c r="B807" i="6"/>
  <c r="A806" i="17" s="1"/>
  <c r="B808" i="6"/>
  <c r="A807" i="17" s="1"/>
  <c r="B809" i="6"/>
  <c r="A808" i="17" s="1"/>
  <c r="B810" i="6"/>
  <c r="A809" i="17" s="1"/>
  <c r="B811" i="6"/>
  <c r="A810" i="17" s="1"/>
  <c r="B812" i="6"/>
  <c r="A811" i="17" s="1"/>
  <c r="B813" i="6"/>
  <c r="A812" i="17" s="1"/>
  <c r="B814" i="6"/>
  <c r="A813" i="17" s="1"/>
  <c r="B815" i="6"/>
  <c r="A814" i="17" s="1"/>
  <c r="B816" i="6"/>
  <c r="A815" i="17" s="1"/>
  <c r="B817" i="6"/>
  <c r="A816" i="17" s="1"/>
  <c r="B818" i="6"/>
  <c r="A817" i="17" s="1"/>
  <c r="B819" i="6"/>
  <c r="A818" i="17" s="1"/>
  <c r="B820" i="6"/>
  <c r="A819" i="17" s="1"/>
  <c r="B821" i="6"/>
  <c r="A820" i="17" s="1"/>
  <c r="B822" i="6"/>
  <c r="A821" i="17" s="1"/>
  <c r="B823" i="6"/>
  <c r="A822" i="17" s="1"/>
  <c r="B824" i="6"/>
  <c r="A823" i="17" s="1"/>
  <c r="B825" i="6"/>
  <c r="A824" i="17" s="1"/>
  <c r="B826" i="6"/>
  <c r="A825" i="17" s="1"/>
  <c r="B827" i="6"/>
  <c r="A826" i="17" s="1"/>
  <c r="C4" i="6"/>
  <c r="J3" i="17" s="1"/>
  <c r="C5" i="6"/>
  <c r="J4" i="17" s="1"/>
  <c r="C6" i="6"/>
  <c r="J5" i="17" s="1"/>
  <c r="C7" i="6"/>
  <c r="C8" i="6"/>
  <c r="J7" i="17" s="1"/>
  <c r="C9" i="6"/>
  <c r="J8" i="17" s="1"/>
  <c r="C10" i="6"/>
  <c r="J9" i="17" s="1"/>
  <c r="C11" i="6"/>
  <c r="J10" i="17" s="1"/>
  <c r="C12" i="6"/>
  <c r="J11" i="17" s="1"/>
  <c r="C13" i="6"/>
  <c r="J12" i="17" s="1"/>
  <c r="C14" i="6"/>
  <c r="J13" i="17" s="1"/>
  <c r="C15" i="6"/>
  <c r="J14" i="17" s="1"/>
  <c r="C16" i="6"/>
  <c r="J15" i="17" s="1"/>
  <c r="C17" i="6"/>
  <c r="J16" i="17" s="1"/>
  <c r="C18" i="6"/>
  <c r="J17" i="17" s="1"/>
  <c r="C19" i="6"/>
  <c r="J18" i="17" s="1"/>
  <c r="C20" i="6"/>
  <c r="J19" i="17" s="1"/>
  <c r="C21" i="6"/>
  <c r="J20" i="17" s="1"/>
  <c r="C22" i="6"/>
  <c r="J21" i="17" s="1"/>
  <c r="C23" i="6"/>
  <c r="J22" i="17" s="1"/>
  <c r="C24" i="6"/>
  <c r="J23" i="17" s="1"/>
  <c r="C25" i="6"/>
  <c r="J24" i="17" s="1"/>
  <c r="C26" i="6"/>
  <c r="J25" i="17" s="1"/>
  <c r="C27" i="6"/>
  <c r="J26" i="17" s="1"/>
  <c r="C28" i="6"/>
  <c r="J27" i="17" s="1"/>
  <c r="C29" i="6"/>
  <c r="J28" i="17" s="1"/>
  <c r="C30" i="6"/>
  <c r="J29" i="17" s="1"/>
  <c r="C31" i="6"/>
  <c r="J30" i="17" s="1"/>
  <c r="C32" i="6"/>
  <c r="J31" i="17" s="1"/>
  <c r="C33" i="6"/>
  <c r="J32" i="17" s="1"/>
  <c r="C34" i="6"/>
  <c r="J33" i="17" s="1"/>
  <c r="C35" i="6"/>
  <c r="J34" i="17" s="1"/>
  <c r="C36" i="6"/>
  <c r="J35" i="17" s="1"/>
  <c r="C37" i="6"/>
  <c r="J36" i="17" s="1"/>
  <c r="C38" i="6"/>
  <c r="J37" i="17" s="1"/>
  <c r="C39" i="6"/>
  <c r="J38" i="17" s="1"/>
  <c r="C40" i="6"/>
  <c r="J39" i="17" s="1"/>
  <c r="C41" i="6"/>
  <c r="J40" i="17" s="1"/>
  <c r="C42" i="6"/>
  <c r="J41" i="17" s="1"/>
  <c r="C43" i="6"/>
  <c r="J42" i="17" s="1"/>
  <c r="C44" i="6"/>
  <c r="J43" i="17" s="1"/>
  <c r="C45" i="6"/>
  <c r="J44" i="17" s="1"/>
  <c r="C46" i="6"/>
  <c r="J45" i="17" s="1"/>
  <c r="C47" i="6"/>
  <c r="J46" i="17" s="1"/>
  <c r="C48" i="6"/>
  <c r="J47" i="17" s="1"/>
  <c r="C49" i="6"/>
  <c r="J48" i="17" s="1"/>
  <c r="C50" i="6"/>
  <c r="J49" i="17" s="1"/>
  <c r="C51" i="6"/>
  <c r="J50" i="17" s="1"/>
  <c r="C52" i="6"/>
  <c r="J51" i="17" s="1"/>
  <c r="C53" i="6"/>
  <c r="J52" i="17" s="1"/>
  <c r="C54" i="6"/>
  <c r="J53" i="17" s="1"/>
  <c r="C55" i="6"/>
  <c r="J54" i="17" s="1"/>
  <c r="C56" i="6"/>
  <c r="J55" i="17" s="1"/>
  <c r="C57" i="6"/>
  <c r="J56" i="17" s="1"/>
  <c r="C58" i="6"/>
  <c r="J57" i="17" s="1"/>
  <c r="C59" i="6"/>
  <c r="J58" i="17" s="1"/>
  <c r="C60" i="6"/>
  <c r="J59" i="17" s="1"/>
  <c r="C61" i="6"/>
  <c r="J60" i="17" s="1"/>
  <c r="C62" i="6"/>
  <c r="J61" i="17" s="1"/>
  <c r="C63" i="6"/>
  <c r="J62" i="17" s="1"/>
  <c r="C64" i="6"/>
  <c r="J63" i="17" s="1"/>
  <c r="C65" i="6"/>
  <c r="J64" i="17" s="1"/>
  <c r="C66" i="6"/>
  <c r="J65" i="17" s="1"/>
  <c r="C67" i="6"/>
  <c r="J66" i="17" s="1"/>
  <c r="C68" i="6"/>
  <c r="J67" i="17" s="1"/>
  <c r="C69" i="6"/>
  <c r="J68" i="17" s="1"/>
  <c r="C70" i="6"/>
  <c r="J69" i="17" s="1"/>
  <c r="C71" i="6"/>
  <c r="J70" i="17" s="1"/>
  <c r="C72" i="6"/>
  <c r="J71" i="17" s="1"/>
  <c r="C73" i="6"/>
  <c r="J72" i="17" s="1"/>
  <c r="C74" i="6"/>
  <c r="J73" i="17" s="1"/>
  <c r="C75" i="6"/>
  <c r="J74" i="17" s="1"/>
  <c r="C76" i="6"/>
  <c r="J75" i="17" s="1"/>
  <c r="C77" i="6"/>
  <c r="J76" i="17" s="1"/>
  <c r="C78" i="6"/>
  <c r="J77" i="17" s="1"/>
  <c r="C79" i="6"/>
  <c r="J78" i="17" s="1"/>
  <c r="C80" i="6"/>
  <c r="J79" i="17" s="1"/>
  <c r="C81" i="6"/>
  <c r="J80" i="17" s="1"/>
  <c r="C82" i="6"/>
  <c r="J81" i="17" s="1"/>
  <c r="C83" i="6"/>
  <c r="J82" i="17" s="1"/>
  <c r="C84" i="6"/>
  <c r="J83" i="17" s="1"/>
  <c r="C85" i="6"/>
  <c r="J84" i="17" s="1"/>
  <c r="C86" i="6"/>
  <c r="J85" i="17" s="1"/>
  <c r="C87" i="6"/>
  <c r="J86" i="17" s="1"/>
  <c r="C88" i="6"/>
  <c r="J87" i="17" s="1"/>
  <c r="C89" i="6"/>
  <c r="J88" i="17" s="1"/>
  <c r="C90" i="6"/>
  <c r="J89" i="17" s="1"/>
  <c r="C91" i="6"/>
  <c r="J90" i="17" s="1"/>
  <c r="C92" i="6"/>
  <c r="J91" i="17" s="1"/>
  <c r="C93" i="6"/>
  <c r="J92" i="17" s="1"/>
  <c r="C94" i="6"/>
  <c r="J93" i="17" s="1"/>
  <c r="C95" i="6"/>
  <c r="J94" i="17" s="1"/>
  <c r="C96" i="6"/>
  <c r="J95" i="17" s="1"/>
  <c r="C97" i="6"/>
  <c r="J96" i="17" s="1"/>
  <c r="C98" i="6"/>
  <c r="J97" i="17" s="1"/>
  <c r="C99" i="6"/>
  <c r="J98" i="17" s="1"/>
  <c r="C100" i="6"/>
  <c r="J99" i="17" s="1"/>
  <c r="C101" i="6"/>
  <c r="J100" i="17" s="1"/>
  <c r="C102" i="6"/>
  <c r="J101" i="17" s="1"/>
  <c r="C103" i="6"/>
  <c r="J102" i="17" s="1"/>
  <c r="C104" i="6"/>
  <c r="J103" i="17" s="1"/>
  <c r="C105" i="6"/>
  <c r="J104" i="17" s="1"/>
  <c r="C106" i="6"/>
  <c r="J105" i="17" s="1"/>
  <c r="C107" i="6"/>
  <c r="J106" i="17" s="1"/>
  <c r="C108" i="6"/>
  <c r="J107" i="17" s="1"/>
  <c r="C109" i="6"/>
  <c r="J108" i="17" s="1"/>
  <c r="C110" i="6"/>
  <c r="J109" i="17" s="1"/>
  <c r="C111" i="6"/>
  <c r="J110" i="17" s="1"/>
  <c r="C112" i="6"/>
  <c r="J111" i="17" s="1"/>
  <c r="C113" i="6"/>
  <c r="J112" i="17" s="1"/>
  <c r="C114" i="6"/>
  <c r="J113" i="17" s="1"/>
  <c r="C115" i="6"/>
  <c r="J114" i="17" s="1"/>
  <c r="C116" i="6"/>
  <c r="J115" i="17" s="1"/>
  <c r="C117" i="6"/>
  <c r="J116" i="17" s="1"/>
  <c r="C118" i="6"/>
  <c r="J117" i="17" s="1"/>
  <c r="C119" i="6"/>
  <c r="J118" i="17" s="1"/>
  <c r="C120" i="6"/>
  <c r="J119" i="17" s="1"/>
  <c r="C121" i="6"/>
  <c r="J120" i="17" s="1"/>
  <c r="C122" i="6"/>
  <c r="J121" i="17" s="1"/>
  <c r="C123" i="6"/>
  <c r="J122" i="17" s="1"/>
  <c r="C124" i="6"/>
  <c r="J123" i="17" s="1"/>
  <c r="C125" i="6"/>
  <c r="J124" i="17" s="1"/>
  <c r="C126" i="6"/>
  <c r="J125" i="17" s="1"/>
  <c r="C127" i="6"/>
  <c r="J126" i="17" s="1"/>
  <c r="C128" i="6"/>
  <c r="J127" i="17" s="1"/>
  <c r="C129" i="6"/>
  <c r="J128" i="17" s="1"/>
  <c r="C130" i="6"/>
  <c r="J129" i="17" s="1"/>
  <c r="C131" i="6"/>
  <c r="J130" i="17" s="1"/>
  <c r="C132" i="6"/>
  <c r="J131" i="17" s="1"/>
  <c r="C133" i="6"/>
  <c r="J132" i="17" s="1"/>
  <c r="C134" i="6"/>
  <c r="J133" i="17" s="1"/>
  <c r="C135" i="6"/>
  <c r="J134" i="17" s="1"/>
  <c r="C136" i="6"/>
  <c r="J135" i="17" s="1"/>
  <c r="C137" i="6"/>
  <c r="J136" i="17" s="1"/>
  <c r="C138" i="6"/>
  <c r="J137" i="17" s="1"/>
  <c r="C139" i="6"/>
  <c r="J138" i="17" s="1"/>
  <c r="C140" i="6"/>
  <c r="J139" i="17" s="1"/>
  <c r="C141" i="6"/>
  <c r="J140" i="17" s="1"/>
  <c r="C142" i="6"/>
  <c r="J141" i="17" s="1"/>
  <c r="C143" i="6"/>
  <c r="J142" i="17" s="1"/>
  <c r="C144" i="6"/>
  <c r="J143" i="17" s="1"/>
  <c r="C145" i="6"/>
  <c r="J144" i="17" s="1"/>
  <c r="C146" i="6"/>
  <c r="J145" i="17" s="1"/>
  <c r="C147" i="6"/>
  <c r="J146" i="17" s="1"/>
  <c r="C148" i="6"/>
  <c r="J147" i="17" s="1"/>
  <c r="C149" i="6"/>
  <c r="J148" i="17" s="1"/>
  <c r="C150" i="6"/>
  <c r="J149" i="17" s="1"/>
  <c r="C151" i="6"/>
  <c r="J150" i="17" s="1"/>
  <c r="C152" i="6"/>
  <c r="J151" i="17" s="1"/>
  <c r="C153" i="6"/>
  <c r="J152" i="17" s="1"/>
  <c r="C154" i="6"/>
  <c r="J153" i="17" s="1"/>
  <c r="C155" i="6"/>
  <c r="J154" i="17" s="1"/>
  <c r="C156" i="6"/>
  <c r="J155" i="17" s="1"/>
  <c r="C157" i="6"/>
  <c r="J156" i="17" s="1"/>
  <c r="C158" i="6"/>
  <c r="J157" i="17" s="1"/>
  <c r="C159" i="6"/>
  <c r="J158" i="17" s="1"/>
  <c r="C160" i="6"/>
  <c r="J159" i="17" s="1"/>
  <c r="C161" i="6"/>
  <c r="J160" i="17" s="1"/>
  <c r="C162" i="6"/>
  <c r="J161" i="17" s="1"/>
  <c r="C163" i="6"/>
  <c r="J162" i="17" s="1"/>
  <c r="C164" i="6"/>
  <c r="J163" i="17" s="1"/>
  <c r="C165" i="6"/>
  <c r="J164" i="17" s="1"/>
  <c r="C166" i="6"/>
  <c r="J165" i="17" s="1"/>
  <c r="C167" i="6"/>
  <c r="J166" i="17" s="1"/>
  <c r="C168" i="6"/>
  <c r="J167" i="17" s="1"/>
  <c r="C169" i="6"/>
  <c r="J168" i="17" s="1"/>
  <c r="C170" i="6"/>
  <c r="J169" i="17" s="1"/>
  <c r="C171" i="6"/>
  <c r="J170" i="17" s="1"/>
  <c r="C172" i="6"/>
  <c r="J171" i="17" s="1"/>
  <c r="C173" i="6"/>
  <c r="J172" i="17" s="1"/>
  <c r="C174" i="6"/>
  <c r="J173" i="17" s="1"/>
  <c r="C175" i="6"/>
  <c r="J174" i="17" s="1"/>
  <c r="C176" i="6"/>
  <c r="J175" i="17" s="1"/>
  <c r="C177" i="6"/>
  <c r="J176" i="17" s="1"/>
  <c r="C178" i="6"/>
  <c r="J177" i="17" s="1"/>
  <c r="C179" i="6"/>
  <c r="J178" i="17" s="1"/>
  <c r="C180" i="6"/>
  <c r="J179" i="17" s="1"/>
  <c r="C181" i="6"/>
  <c r="J180" i="17" s="1"/>
  <c r="C182" i="6"/>
  <c r="J181" i="17" s="1"/>
  <c r="C183" i="6"/>
  <c r="J182" i="17" s="1"/>
  <c r="C184" i="6"/>
  <c r="J183" i="17" s="1"/>
  <c r="C185" i="6"/>
  <c r="J184" i="17" s="1"/>
  <c r="C186" i="6"/>
  <c r="J185" i="17" s="1"/>
  <c r="C187" i="6"/>
  <c r="J186" i="17" s="1"/>
  <c r="C188" i="6"/>
  <c r="J187" i="17" s="1"/>
  <c r="C189" i="6"/>
  <c r="J188" i="17" s="1"/>
  <c r="C190" i="6"/>
  <c r="J189" i="17" s="1"/>
  <c r="C191" i="6"/>
  <c r="J190" i="17" s="1"/>
  <c r="C192" i="6"/>
  <c r="J191" i="17" s="1"/>
  <c r="C193" i="6"/>
  <c r="J192" i="17" s="1"/>
  <c r="C194" i="6"/>
  <c r="J193" i="17" s="1"/>
  <c r="C195" i="6"/>
  <c r="J194" i="17" s="1"/>
  <c r="C196" i="6"/>
  <c r="J195" i="17" s="1"/>
  <c r="C197" i="6"/>
  <c r="J196" i="17" s="1"/>
  <c r="C198" i="6"/>
  <c r="J197" i="17" s="1"/>
  <c r="C199" i="6"/>
  <c r="J198" i="17" s="1"/>
  <c r="C200" i="6"/>
  <c r="J199" i="17" s="1"/>
  <c r="C201" i="6"/>
  <c r="J200" i="17" s="1"/>
  <c r="C202" i="6"/>
  <c r="J201" i="17" s="1"/>
  <c r="C203" i="6"/>
  <c r="J202" i="17" s="1"/>
  <c r="C204" i="6"/>
  <c r="J203" i="17" s="1"/>
  <c r="C205" i="6"/>
  <c r="J204" i="17" s="1"/>
  <c r="C206" i="6"/>
  <c r="J205" i="17" s="1"/>
  <c r="C207" i="6"/>
  <c r="J206" i="17" s="1"/>
  <c r="C208" i="6"/>
  <c r="J207" i="17" s="1"/>
  <c r="C209" i="6"/>
  <c r="J208" i="17" s="1"/>
  <c r="C210" i="6"/>
  <c r="J209" i="17" s="1"/>
  <c r="C211" i="6"/>
  <c r="J210" i="17" s="1"/>
  <c r="C212" i="6"/>
  <c r="J211" i="17" s="1"/>
  <c r="C213" i="6"/>
  <c r="J212" i="17" s="1"/>
  <c r="C214" i="6"/>
  <c r="J213" i="17" s="1"/>
  <c r="C215" i="6"/>
  <c r="J214" i="17" s="1"/>
  <c r="C216" i="6"/>
  <c r="J215" i="17" s="1"/>
  <c r="C217" i="6"/>
  <c r="J216" i="17" s="1"/>
  <c r="C218" i="6"/>
  <c r="J217" i="17" s="1"/>
  <c r="C219" i="6"/>
  <c r="J218" i="17" s="1"/>
  <c r="C220" i="6"/>
  <c r="J219" i="17" s="1"/>
  <c r="C221" i="6"/>
  <c r="J220" i="17" s="1"/>
  <c r="C222" i="6"/>
  <c r="J221" i="17" s="1"/>
  <c r="C223" i="6"/>
  <c r="J222" i="17" s="1"/>
  <c r="C224" i="6"/>
  <c r="J223" i="17" s="1"/>
  <c r="C225" i="6"/>
  <c r="J224" i="17" s="1"/>
  <c r="C226" i="6"/>
  <c r="J225" i="17" s="1"/>
  <c r="C227" i="6"/>
  <c r="J226" i="17" s="1"/>
  <c r="C228" i="6"/>
  <c r="J227" i="17" s="1"/>
  <c r="C229" i="6"/>
  <c r="J228" i="17" s="1"/>
  <c r="C230" i="6"/>
  <c r="J229" i="17" s="1"/>
  <c r="C231" i="6"/>
  <c r="J230" i="17" s="1"/>
  <c r="C232" i="6"/>
  <c r="J231" i="17" s="1"/>
  <c r="C233" i="6"/>
  <c r="J232" i="17" s="1"/>
  <c r="C234" i="6"/>
  <c r="J233" i="17" s="1"/>
  <c r="C235" i="6"/>
  <c r="J234" i="17" s="1"/>
  <c r="M3" i="7" l="1" a="1"/>
  <c r="K31" i="7"/>
  <c r="D682" i="17"/>
  <c r="F4" i="10"/>
  <c r="F3" i="10"/>
  <c r="F5" i="10"/>
  <c r="F8" i="10" s="1"/>
  <c r="G6" i="6"/>
  <c r="A2" i="17"/>
  <c r="F3" i="6"/>
  <c r="F4" i="6"/>
  <c r="F6" i="6"/>
  <c r="F7" i="6" s="1"/>
  <c r="G7" i="6" s="1"/>
  <c r="G9" i="7"/>
  <c r="K9" i="7"/>
  <c r="K17" i="7"/>
  <c r="K25" i="7"/>
  <c r="K33" i="7"/>
  <c r="K41" i="7"/>
  <c r="K10" i="7"/>
  <c r="K18" i="7"/>
  <c r="K26" i="7"/>
  <c r="K34" i="7"/>
  <c r="K42" i="7"/>
  <c r="K3" i="7"/>
  <c r="K11" i="7"/>
  <c r="K19" i="7"/>
  <c r="K27" i="7"/>
  <c r="K35" i="7"/>
  <c r="K4" i="7"/>
  <c r="K12" i="7"/>
  <c r="K20" i="7"/>
  <c r="K28" i="7"/>
  <c r="K36" i="7"/>
  <c r="K5" i="7"/>
  <c r="K13" i="7"/>
  <c r="K21" i="7"/>
  <c r="K29" i="7"/>
  <c r="K37" i="7"/>
  <c r="C5" i="17"/>
  <c r="F4" i="8"/>
  <c r="F10" i="8" s="1"/>
  <c r="F3" i="8"/>
  <c r="M9" i="17"/>
  <c r="G9" i="10"/>
  <c r="G6" i="10"/>
  <c r="G4" i="10"/>
  <c r="L4" i="17"/>
  <c r="G5" i="8"/>
  <c r="G9" i="8"/>
  <c r="G3" i="8"/>
  <c r="G4" i="8"/>
  <c r="G10" i="8" s="1"/>
  <c r="K23" i="7"/>
  <c r="F5" i="8"/>
  <c r="F8" i="8" s="1"/>
  <c r="K2" i="17"/>
  <c r="G3" i="7"/>
  <c r="G6" i="7"/>
  <c r="G4" i="7"/>
  <c r="G10" i="7" s="1"/>
  <c r="G5" i="7"/>
  <c r="G6" i="8"/>
  <c r="K40" i="7"/>
  <c r="K22" i="7"/>
  <c r="K16" i="7"/>
  <c r="B2" i="17"/>
  <c r="F4" i="7"/>
  <c r="F10" i="7" s="1"/>
  <c r="F6" i="8"/>
  <c r="F7" i="8" s="1"/>
  <c r="G7" i="8" s="1"/>
  <c r="J6" i="17"/>
  <c r="G4" i="6"/>
  <c r="G3" i="6"/>
  <c r="K39" i="7"/>
  <c r="F9" i="6"/>
  <c r="K38" i="7"/>
  <c r="K15" i="7"/>
  <c r="F5" i="6"/>
  <c r="K32" i="7"/>
  <c r="K14" i="7"/>
  <c r="N6" i="17"/>
  <c r="G6" i="11"/>
  <c r="G5" i="11"/>
  <c r="G4" i="11"/>
  <c r="G9" i="6"/>
  <c r="G4" i="13"/>
  <c r="G5" i="6"/>
  <c r="F3" i="11"/>
  <c r="E3" i="17"/>
  <c r="F5" i="11"/>
  <c r="F8" i="11" s="1"/>
  <c r="F9" i="11"/>
  <c r="F6" i="11"/>
  <c r="F7" i="11" s="1"/>
  <c r="G7" i="11" s="1"/>
  <c r="F4" i="11"/>
  <c r="F10" i="11" s="1"/>
  <c r="Z45" i="17"/>
  <c r="Z5" i="17" s="1"/>
  <c r="W45" i="17"/>
  <c r="W5" i="17" s="1"/>
  <c r="X45" i="17"/>
  <c r="X5" i="17" s="1"/>
  <c r="AB45" i="17"/>
  <c r="AB5" i="17" s="1"/>
  <c r="Y45" i="17"/>
  <c r="Y5" i="17" s="1"/>
  <c r="AA45" i="17"/>
  <c r="AA5" i="17" s="1"/>
  <c r="F6" i="10"/>
  <c r="F7" i="10" s="1"/>
  <c r="G7" i="10" s="1"/>
  <c r="G5" i="10"/>
  <c r="M4" i="17"/>
  <c r="G3" i="10"/>
  <c r="G6" i="13"/>
  <c r="C1384" i="12"/>
  <c r="D1384" i="12" s="1"/>
  <c r="C1379" i="12"/>
  <c r="D1379" i="12" s="1"/>
  <c r="C1368" i="12"/>
  <c r="D1368" i="12" s="1"/>
  <c r="C1363" i="12"/>
  <c r="D1363" i="12" s="1"/>
  <c r="C1352" i="12"/>
  <c r="D1352" i="12" s="1"/>
  <c r="C1347" i="12"/>
  <c r="D1347" i="12" s="1"/>
  <c r="C1336" i="12"/>
  <c r="D1336" i="12" s="1"/>
  <c r="C1331" i="12"/>
  <c r="D1331" i="12" s="1"/>
  <c r="C1054" i="12"/>
  <c r="D1054" i="12" s="1"/>
  <c r="C1049" i="12"/>
  <c r="D1049" i="12" s="1"/>
  <c r="C1038" i="12"/>
  <c r="D1038" i="12" s="1"/>
  <c r="C1033" i="12"/>
  <c r="D1033" i="12" s="1"/>
  <c r="C1022" i="12"/>
  <c r="D1022" i="12" s="1"/>
  <c r="C1017" i="12"/>
  <c r="D1017" i="12" s="1"/>
  <c r="C1006" i="12"/>
  <c r="D1006" i="12" s="1"/>
  <c r="C1001" i="12"/>
  <c r="D1001" i="12" s="1"/>
  <c r="C990" i="12"/>
  <c r="D990" i="12" s="1"/>
  <c r="C985" i="12"/>
  <c r="D985" i="12" s="1"/>
  <c r="C974" i="12"/>
  <c r="D974" i="12" s="1"/>
  <c r="C969" i="12"/>
  <c r="D969" i="12" s="1"/>
  <c r="C958" i="12"/>
  <c r="D958" i="12" s="1"/>
  <c r="C953" i="12"/>
  <c r="D953" i="12" s="1"/>
  <c r="C942" i="12"/>
  <c r="D942" i="12" s="1"/>
  <c r="C937" i="12"/>
  <c r="D937" i="12" s="1"/>
  <c r="C926" i="12"/>
  <c r="D926" i="12" s="1"/>
  <c r="C921" i="12"/>
  <c r="D921" i="12" s="1"/>
  <c r="C910" i="12"/>
  <c r="D910" i="12" s="1"/>
  <c r="C905" i="12"/>
  <c r="D905" i="12" s="1"/>
  <c r="C894" i="12"/>
  <c r="D894" i="12" s="1"/>
  <c r="C889" i="12"/>
  <c r="D889" i="12" s="1"/>
  <c r="C878" i="12"/>
  <c r="D878" i="12" s="1"/>
  <c r="C873" i="12"/>
  <c r="D873" i="12" s="1"/>
  <c r="C862" i="12"/>
  <c r="D862" i="12" s="1"/>
  <c r="C857" i="12"/>
  <c r="D857" i="12" s="1"/>
  <c r="C846" i="12"/>
  <c r="D846" i="12" s="1"/>
  <c r="C841" i="12"/>
  <c r="D841" i="12" s="1"/>
  <c r="C830" i="12"/>
  <c r="D830" i="12" s="1"/>
  <c r="C825" i="12"/>
  <c r="D825" i="12" s="1"/>
  <c r="C814" i="12"/>
  <c r="D814" i="12" s="1"/>
  <c r="C809" i="12"/>
  <c r="D809" i="12" s="1"/>
  <c r="C798" i="12"/>
  <c r="D798" i="12" s="1"/>
  <c r="C793" i="12"/>
  <c r="D793" i="12" s="1"/>
  <c r="C782" i="12"/>
  <c r="D782" i="12" s="1"/>
  <c r="C777" i="12"/>
  <c r="D777" i="12" s="1"/>
  <c r="C766" i="12"/>
  <c r="D766" i="12" s="1"/>
  <c r="C761" i="12"/>
  <c r="D761" i="12" s="1"/>
  <c r="C750" i="12"/>
  <c r="D750" i="12" s="1"/>
  <c r="C745" i="12"/>
  <c r="D745" i="12" s="1"/>
  <c r="C734" i="12"/>
  <c r="D734" i="12" s="1"/>
  <c r="C729" i="12"/>
  <c r="D729" i="12" s="1"/>
  <c r="C718" i="12"/>
  <c r="D718" i="12" s="1"/>
  <c r="C713" i="12"/>
  <c r="D713" i="12" s="1"/>
  <c r="C702" i="12"/>
  <c r="D702" i="12" s="1"/>
  <c r="C697" i="12"/>
  <c r="D697" i="12" s="1"/>
  <c r="C686" i="12"/>
  <c r="D686" i="12" s="1"/>
  <c r="C681" i="12"/>
  <c r="D681" i="12" s="1"/>
  <c r="C670" i="12"/>
  <c r="D670" i="12" s="1"/>
  <c r="C665" i="12"/>
  <c r="D665" i="12" s="1"/>
  <c r="C654" i="12"/>
  <c r="D654" i="12" s="1"/>
  <c r="C649" i="12"/>
  <c r="D649" i="12" s="1"/>
  <c r="C638" i="12"/>
  <c r="D638" i="12" s="1"/>
  <c r="C633" i="12"/>
  <c r="D633" i="12" s="1"/>
  <c r="C622" i="12"/>
  <c r="D622" i="12" s="1"/>
  <c r="C617" i="12"/>
  <c r="D617" i="12" s="1"/>
  <c r="C606" i="12"/>
  <c r="D606" i="12" s="1"/>
  <c r="C601" i="12"/>
  <c r="D601" i="12" s="1"/>
  <c r="C590" i="12"/>
  <c r="D590" i="12" s="1"/>
  <c r="C585" i="12"/>
  <c r="D585" i="12" s="1"/>
  <c r="C574" i="12"/>
  <c r="D574" i="12" s="1"/>
  <c r="C568" i="12"/>
  <c r="D568" i="12" s="1"/>
  <c r="C549" i="12"/>
  <c r="D549" i="12" s="1"/>
  <c r="C543" i="12"/>
  <c r="D543" i="12" s="1"/>
  <c r="C536" i="12"/>
  <c r="D536" i="12" s="1"/>
  <c r="C517" i="12"/>
  <c r="D517" i="12" s="1"/>
  <c r="C511" i="12"/>
  <c r="D511" i="12" s="1"/>
  <c r="C504" i="12"/>
  <c r="D504" i="12" s="1"/>
  <c r="C485" i="12"/>
  <c r="D485" i="12" s="1"/>
  <c r="C479" i="12"/>
  <c r="D479" i="12" s="1"/>
  <c r="C472" i="12"/>
  <c r="D472" i="12" s="1"/>
  <c r="C453" i="12"/>
  <c r="D453" i="12" s="1"/>
  <c r="C447" i="12"/>
  <c r="D447" i="12" s="1"/>
  <c r="C440" i="12"/>
  <c r="D440" i="12" s="1"/>
  <c r="C432" i="12"/>
  <c r="D432" i="12" s="1"/>
  <c r="C424" i="12"/>
  <c r="D424" i="12" s="1"/>
  <c r="C416" i="12"/>
  <c r="D416" i="12" s="1"/>
  <c r="C408" i="12"/>
  <c r="D408" i="12" s="1"/>
  <c r="C400" i="12"/>
  <c r="D400" i="12" s="1"/>
  <c r="C392" i="12"/>
  <c r="D392" i="12" s="1"/>
  <c r="C384" i="12"/>
  <c r="D384" i="12" s="1"/>
  <c r="C376" i="12"/>
  <c r="D376" i="12" s="1"/>
  <c r="C355" i="12"/>
  <c r="D355" i="12" s="1"/>
  <c r="C344" i="12"/>
  <c r="D344" i="12" s="1"/>
  <c r="C328" i="12"/>
  <c r="D328" i="12" s="1"/>
  <c r="C296" i="12"/>
  <c r="D296" i="12" s="1"/>
  <c r="C264" i="12"/>
  <c r="D264" i="12" s="1"/>
  <c r="C232" i="12"/>
  <c r="D232" i="12" s="1"/>
  <c r="C200" i="12"/>
  <c r="D200" i="12" s="1"/>
  <c r="C168" i="12"/>
  <c r="D168" i="12" s="1"/>
  <c r="C136" i="12"/>
  <c r="D136" i="12" s="1"/>
  <c r="AB47" i="17"/>
  <c r="AB7" i="17" s="1"/>
  <c r="Z47" i="17"/>
  <c r="Z7" i="17" s="1"/>
  <c r="AA47" i="17"/>
  <c r="AA7" i="17" s="1"/>
  <c r="Y47" i="17"/>
  <c r="Y7" i="17" s="1"/>
  <c r="P101" i="13"/>
  <c r="Q101" i="13" s="1"/>
  <c r="P99" i="13"/>
  <c r="Q99" i="13" s="1"/>
  <c r="P97" i="13"/>
  <c r="Q97" i="13" s="1"/>
  <c r="P95" i="13"/>
  <c r="Q95" i="13" s="1"/>
  <c r="P93" i="13"/>
  <c r="Q93" i="13" s="1"/>
  <c r="P91" i="13"/>
  <c r="Q91" i="13" s="1"/>
  <c r="P89" i="13"/>
  <c r="Q89" i="13" s="1"/>
  <c r="P87" i="13"/>
  <c r="Q87" i="13" s="1"/>
  <c r="P85" i="13"/>
  <c r="Q85" i="13" s="1"/>
  <c r="P83" i="13"/>
  <c r="Q83" i="13" s="1"/>
  <c r="P81" i="13"/>
  <c r="Q81" i="13" s="1"/>
  <c r="P79" i="13"/>
  <c r="Q79" i="13" s="1"/>
  <c r="P77" i="13"/>
  <c r="Q77" i="13" s="1"/>
  <c r="P75" i="13"/>
  <c r="Q75" i="13" s="1"/>
  <c r="P73" i="13"/>
  <c r="Q73" i="13" s="1"/>
  <c r="P71" i="13"/>
  <c r="Q71" i="13" s="1"/>
  <c r="P69" i="13"/>
  <c r="Q69" i="13" s="1"/>
  <c r="P67" i="13"/>
  <c r="Q67" i="13" s="1"/>
  <c r="P65" i="13"/>
  <c r="Q65" i="13" s="1"/>
  <c r="P63" i="13"/>
  <c r="Q63" i="13" s="1"/>
  <c r="P61" i="13"/>
  <c r="Q61" i="13" s="1"/>
  <c r="P59" i="13"/>
  <c r="Q59" i="13" s="1"/>
  <c r="P57" i="13"/>
  <c r="Q57" i="13" s="1"/>
  <c r="P55" i="13"/>
  <c r="Q55" i="13" s="1"/>
  <c r="P53" i="13"/>
  <c r="Q53" i="13" s="1"/>
  <c r="P51" i="13"/>
  <c r="Q51" i="13" s="1"/>
  <c r="P49" i="13"/>
  <c r="Q49" i="13" s="1"/>
  <c r="P47" i="13"/>
  <c r="Q47" i="13" s="1"/>
  <c r="P45" i="13"/>
  <c r="Q45" i="13" s="1"/>
  <c r="P43" i="13"/>
  <c r="Q43" i="13" s="1"/>
  <c r="P41" i="13"/>
  <c r="Q41" i="13" s="1"/>
  <c r="P39" i="13"/>
  <c r="Q39" i="13" s="1"/>
  <c r="P37" i="13"/>
  <c r="Q37" i="13" s="1"/>
  <c r="P35" i="13"/>
  <c r="Q35" i="13" s="1"/>
  <c r="P33" i="13"/>
  <c r="Q33" i="13" s="1"/>
  <c r="P31" i="13"/>
  <c r="Q31" i="13" s="1"/>
  <c r="P29" i="13"/>
  <c r="Q29" i="13" s="1"/>
  <c r="P27" i="13"/>
  <c r="Q27" i="13" s="1"/>
  <c r="P25" i="13"/>
  <c r="Q25" i="13" s="1"/>
  <c r="P23" i="13"/>
  <c r="Q23" i="13" s="1"/>
  <c r="P21" i="13"/>
  <c r="Q21" i="13" s="1"/>
  <c r="P19" i="13"/>
  <c r="Q19" i="13" s="1"/>
  <c r="P17" i="13"/>
  <c r="Q17" i="13" s="1"/>
  <c r="P15" i="13"/>
  <c r="Q15" i="13" s="1"/>
  <c r="P13" i="13"/>
  <c r="Q13" i="13" s="1"/>
  <c r="P11" i="13"/>
  <c r="Q11" i="13" s="1"/>
  <c r="P9" i="13"/>
  <c r="Q9" i="13" s="1"/>
  <c r="P7" i="13"/>
  <c r="Q7" i="13" s="1"/>
  <c r="P4" i="13"/>
  <c r="Q4" i="13" s="1"/>
  <c r="J41" i="13"/>
  <c r="J33" i="13"/>
  <c r="J25" i="13"/>
  <c r="J17" i="13"/>
  <c r="J9" i="13"/>
  <c r="C1389" i="12"/>
  <c r="D1389" i="12" s="1"/>
  <c r="C1378" i="12"/>
  <c r="D1378" i="12" s="1"/>
  <c r="C1373" i="12"/>
  <c r="D1373" i="12" s="1"/>
  <c r="C1362" i="12"/>
  <c r="D1362" i="12" s="1"/>
  <c r="C1357" i="12"/>
  <c r="D1357" i="12" s="1"/>
  <c r="C1346" i="12"/>
  <c r="D1346" i="12" s="1"/>
  <c r="C1341" i="12"/>
  <c r="D1341" i="12" s="1"/>
  <c r="C1330" i="12"/>
  <c r="D1330" i="12" s="1"/>
  <c r="C1059" i="12"/>
  <c r="D1059" i="12" s="1"/>
  <c r="C1048" i="12"/>
  <c r="D1048" i="12" s="1"/>
  <c r="C1043" i="12"/>
  <c r="D1043" i="12" s="1"/>
  <c r="C1032" i="12"/>
  <c r="D1032" i="12" s="1"/>
  <c r="C1027" i="12"/>
  <c r="D1027" i="12" s="1"/>
  <c r="C1016" i="12"/>
  <c r="D1016" i="12" s="1"/>
  <c r="C1011" i="12"/>
  <c r="D1011" i="12" s="1"/>
  <c r="C1000" i="12"/>
  <c r="D1000" i="12" s="1"/>
  <c r="C995" i="12"/>
  <c r="D995" i="12" s="1"/>
  <c r="C984" i="12"/>
  <c r="D984" i="12" s="1"/>
  <c r="C979" i="12"/>
  <c r="D979" i="12" s="1"/>
  <c r="C968" i="12"/>
  <c r="D968" i="12" s="1"/>
  <c r="C963" i="12"/>
  <c r="D963" i="12" s="1"/>
  <c r="C952" i="12"/>
  <c r="D952" i="12" s="1"/>
  <c r="C947" i="12"/>
  <c r="D947" i="12" s="1"/>
  <c r="C936" i="12"/>
  <c r="D936" i="12" s="1"/>
  <c r="C931" i="12"/>
  <c r="D931" i="12" s="1"/>
  <c r="C920" i="12"/>
  <c r="D920" i="12" s="1"/>
  <c r="C915" i="12"/>
  <c r="D915" i="12" s="1"/>
  <c r="C904" i="12"/>
  <c r="D904" i="12" s="1"/>
  <c r="C899" i="12"/>
  <c r="D899" i="12" s="1"/>
  <c r="C888" i="12"/>
  <c r="D888" i="12" s="1"/>
  <c r="C883" i="12"/>
  <c r="D883" i="12" s="1"/>
  <c r="C872" i="12"/>
  <c r="D872" i="12" s="1"/>
  <c r="C867" i="12"/>
  <c r="D867" i="12" s="1"/>
  <c r="C856" i="12"/>
  <c r="D856" i="12" s="1"/>
  <c r="C851" i="12"/>
  <c r="D851" i="12" s="1"/>
  <c r="C840" i="12"/>
  <c r="D840" i="12" s="1"/>
  <c r="C835" i="12"/>
  <c r="D835" i="12" s="1"/>
  <c r="C824" i="12"/>
  <c r="D824" i="12" s="1"/>
  <c r="C819" i="12"/>
  <c r="D819" i="12" s="1"/>
  <c r="C808" i="12"/>
  <c r="D808" i="12" s="1"/>
  <c r="C803" i="12"/>
  <c r="D803" i="12" s="1"/>
  <c r="C792" i="12"/>
  <c r="D792" i="12" s="1"/>
  <c r="C787" i="12"/>
  <c r="D787" i="12" s="1"/>
  <c r="C776" i="12"/>
  <c r="D776" i="12" s="1"/>
  <c r="C771" i="12"/>
  <c r="D771" i="12" s="1"/>
  <c r="C760" i="12"/>
  <c r="D760" i="12" s="1"/>
  <c r="C755" i="12"/>
  <c r="D755" i="12" s="1"/>
  <c r="C744" i="12"/>
  <c r="D744" i="12" s="1"/>
  <c r="C739" i="12"/>
  <c r="D739" i="12" s="1"/>
  <c r="C728" i="12"/>
  <c r="D728" i="12" s="1"/>
  <c r="C723" i="12"/>
  <c r="D723" i="12" s="1"/>
  <c r="C712" i="12"/>
  <c r="D712" i="12" s="1"/>
  <c r="C707" i="12"/>
  <c r="D707" i="12" s="1"/>
  <c r="C696" i="12"/>
  <c r="D696" i="12" s="1"/>
  <c r="C691" i="12"/>
  <c r="D691" i="12" s="1"/>
  <c r="C680" i="12"/>
  <c r="D680" i="12" s="1"/>
  <c r="C675" i="12"/>
  <c r="D675" i="12" s="1"/>
  <c r="C664" i="12"/>
  <c r="D664" i="12" s="1"/>
  <c r="C659" i="12"/>
  <c r="D659" i="12" s="1"/>
  <c r="C648" i="12"/>
  <c r="D648" i="12" s="1"/>
  <c r="C643" i="12"/>
  <c r="D643" i="12" s="1"/>
  <c r="C632" i="12"/>
  <c r="D632" i="12" s="1"/>
  <c r="C627" i="12"/>
  <c r="D627" i="12" s="1"/>
  <c r="C616" i="12"/>
  <c r="D616" i="12" s="1"/>
  <c r="C611" i="12"/>
  <c r="D611" i="12" s="1"/>
  <c r="C600" i="12"/>
  <c r="D600" i="12" s="1"/>
  <c r="C595" i="12"/>
  <c r="D595" i="12" s="1"/>
  <c r="C584" i="12"/>
  <c r="D584" i="12" s="1"/>
  <c r="C579" i="12"/>
  <c r="D579" i="12" s="1"/>
  <c r="C561" i="12"/>
  <c r="D561" i="12" s="1"/>
  <c r="C555" i="12"/>
  <c r="D555" i="12" s="1"/>
  <c r="C548" i="12"/>
  <c r="D548" i="12" s="1"/>
  <c r="C529" i="12"/>
  <c r="D529" i="12" s="1"/>
  <c r="C523" i="12"/>
  <c r="D523" i="12" s="1"/>
  <c r="C516" i="12"/>
  <c r="D516" i="12" s="1"/>
  <c r="C497" i="12"/>
  <c r="D497" i="12" s="1"/>
  <c r="C491" i="12"/>
  <c r="D491" i="12" s="1"/>
  <c r="C484" i="12"/>
  <c r="D484" i="12" s="1"/>
  <c r="C465" i="12"/>
  <c r="D465" i="12" s="1"/>
  <c r="C459" i="12"/>
  <c r="D459" i="12" s="1"/>
  <c r="C452" i="12"/>
  <c r="D452" i="12" s="1"/>
  <c r="C375" i="12"/>
  <c r="D375" i="12" s="1"/>
  <c r="C364" i="12"/>
  <c r="D364" i="12" s="1"/>
  <c r="C343" i="12"/>
  <c r="D343" i="12" s="1"/>
  <c r="C324" i="12"/>
  <c r="D324" i="12" s="1"/>
  <c r="C292" i="12"/>
  <c r="D292" i="12" s="1"/>
  <c r="C260" i="12"/>
  <c r="D260" i="12" s="1"/>
  <c r="C228" i="12"/>
  <c r="D228" i="12" s="1"/>
  <c r="C196" i="12"/>
  <c r="D196" i="12" s="1"/>
  <c r="C164" i="12"/>
  <c r="D164" i="12" s="1"/>
  <c r="P3" i="13"/>
  <c r="Q3" i="13" s="1"/>
  <c r="J40" i="13"/>
  <c r="J32" i="13"/>
  <c r="J24" i="13"/>
  <c r="J16" i="13"/>
  <c r="J8" i="13"/>
  <c r="G3" i="13"/>
  <c r="G9" i="13"/>
  <c r="G5" i="13"/>
  <c r="J38" i="13"/>
  <c r="J30" i="13"/>
  <c r="J22" i="13"/>
  <c r="J14" i="13"/>
  <c r="J6" i="13"/>
  <c r="X46" i="17"/>
  <c r="X6" i="17" s="1"/>
  <c r="AB46" i="17"/>
  <c r="AB6" i="17" s="1"/>
  <c r="Z46" i="17"/>
  <c r="Z6" i="17" s="1"/>
  <c r="AA46" i="17"/>
  <c r="AA6" i="17" s="1"/>
  <c r="Y46" i="17"/>
  <c r="Y6" i="17" s="1"/>
  <c r="P102" i="13"/>
  <c r="Q102" i="13" s="1"/>
  <c r="P100" i="13"/>
  <c r="Q100" i="13" s="1"/>
  <c r="P98" i="13"/>
  <c r="Q98" i="13" s="1"/>
  <c r="P96" i="13"/>
  <c r="Q96" i="13" s="1"/>
  <c r="P94" i="13"/>
  <c r="Q94" i="13" s="1"/>
  <c r="P92" i="13"/>
  <c r="Q92" i="13" s="1"/>
  <c r="P90" i="13"/>
  <c r="Q90" i="13" s="1"/>
  <c r="P88" i="13"/>
  <c r="Q88" i="13" s="1"/>
  <c r="P86" i="13"/>
  <c r="Q86" i="13" s="1"/>
  <c r="P84" i="13"/>
  <c r="Q84" i="13" s="1"/>
  <c r="P82" i="13"/>
  <c r="Q82" i="13" s="1"/>
  <c r="P80" i="13"/>
  <c r="Q80" i="13" s="1"/>
  <c r="P78" i="13"/>
  <c r="Q78" i="13" s="1"/>
  <c r="P76" i="13"/>
  <c r="Q76" i="13" s="1"/>
  <c r="P74" i="13"/>
  <c r="Q74" i="13" s="1"/>
  <c r="P72" i="13"/>
  <c r="Q72" i="13" s="1"/>
  <c r="P70" i="13"/>
  <c r="Q70" i="13" s="1"/>
  <c r="P68" i="13"/>
  <c r="Q68" i="13" s="1"/>
  <c r="P66" i="13"/>
  <c r="Q66" i="13" s="1"/>
  <c r="P64" i="13"/>
  <c r="Q64" i="13" s="1"/>
  <c r="P62" i="13"/>
  <c r="Q62" i="13" s="1"/>
  <c r="P60" i="13"/>
  <c r="Q60" i="13" s="1"/>
  <c r="P58" i="13"/>
  <c r="Q58" i="13" s="1"/>
  <c r="P56" i="13"/>
  <c r="Q56" i="13" s="1"/>
  <c r="P54" i="13"/>
  <c r="Q54" i="13" s="1"/>
  <c r="P52" i="13"/>
  <c r="Q52" i="13" s="1"/>
  <c r="P50" i="13"/>
  <c r="Q50" i="13" s="1"/>
  <c r="P48" i="13"/>
  <c r="Q48" i="13" s="1"/>
  <c r="P46" i="13"/>
  <c r="Q46" i="13" s="1"/>
  <c r="P44" i="13"/>
  <c r="Q44" i="13" s="1"/>
  <c r="P42" i="13"/>
  <c r="Q42" i="13" s="1"/>
  <c r="P40" i="13"/>
  <c r="Q40" i="13" s="1"/>
  <c r="P38" i="13"/>
  <c r="Q38" i="13" s="1"/>
  <c r="P36" i="13"/>
  <c r="Q36" i="13" s="1"/>
  <c r="P34" i="13"/>
  <c r="Q34" i="13" s="1"/>
  <c r="P32" i="13"/>
  <c r="Q32" i="13" s="1"/>
  <c r="P30" i="13"/>
  <c r="Q30" i="13" s="1"/>
  <c r="P28" i="13"/>
  <c r="Q28" i="13" s="1"/>
  <c r="P26" i="13"/>
  <c r="Q26" i="13" s="1"/>
  <c r="P24" i="13"/>
  <c r="Q24" i="13" s="1"/>
  <c r="P22" i="13"/>
  <c r="Q22" i="13" s="1"/>
  <c r="P20" i="13"/>
  <c r="Q20" i="13" s="1"/>
  <c r="P18" i="13"/>
  <c r="Q18" i="13" s="1"/>
  <c r="P16" i="13"/>
  <c r="Q16" i="13" s="1"/>
  <c r="P14" i="13"/>
  <c r="Q14" i="13" s="1"/>
  <c r="P12" i="13"/>
  <c r="Q12" i="13" s="1"/>
  <c r="P10" i="13"/>
  <c r="Q10" i="13" s="1"/>
  <c r="P8" i="13"/>
  <c r="Q8" i="13" s="1"/>
  <c r="J37" i="13"/>
  <c r="J29" i="13"/>
  <c r="J21" i="13"/>
  <c r="J13" i="13"/>
  <c r="J5" i="13"/>
  <c r="K3" i="13" s="1" a="1"/>
  <c r="AB48" i="17"/>
  <c r="AB8" i="17" s="1"/>
  <c r="Z48" i="17"/>
  <c r="Z8" i="17" s="1"/>
  <c r="AA48" i="17"/>
  <c r="AA8" i="17" s="1"/>
  <c r="G3" i="11"/>
  <c r="G8" i="13"/>
  <c r="J36" i="13"/>
  <c r="J28" i="13"/>
  <c r="J20" i="13"/>
  <c r="J12" i="13"/>
  <c r="C5" i="12"/>
  <c r="D5" i="12" s="1"/>
  <c r="C9" i="12"/>
  <c r="D9" i="12" s="1"/>
  <c r="C13" i="12"/>
  <c r="D13" i="12" s="1"/>
  <c r="C17" i="12"/>
  <c r="D17" i="12" s="1"/>
  <c r="C21" i="12"/>
  <c r="D21" i="12" s="1"/>
  <c r="C25" i="12"/>
  <c r="D25" i="12" s="1"/>
  <c r="C29" i="12"/>
  <c r="D29" i="12" s="1"/>
  <c r="C33" i="12"/>
  <c r="D33" i="12" s="1"/>
  <c r="C37" i="12"/>
  <c r="D37" i="12" s="1"/>
  <c r="C41" i="12"/>
  <c r="D41" i="12" s="1"/>
  <c r="C45" i="12"/>
  <c r="D45" i="12" s="1"/>
  <c r="C49" i="12"/>
  <c r="D49" i="12" s="1"/>
  <c r="C53" i="12"/>
  <c r="D53" i="12" s="1"/>
  <c r="C57" i="12"/>
  <c r="D57" i="12" s="1"/>
  <c r="C61" i="12"/>
  <c r="D61" i="12" s="1"/>
  <c r="C65" i="12"/>
  <c r="D65" i="12" s="1"/>
  <c r="C69" i="12"/>
  <c r="D69" i="12" s="1"/>
  <c r="C73" i="12"/>
  <c r="D73" i="12" s="1"/>
  <c r="C77" i="12"/>
  <c r="D77" i="12" s="1"/>
  <c r="C81" i="12"/>
  <c r="D81" i="12" s="1"/>
  <c r="C85" i="12"/>
  <c r="D85" i="12" s="1"/>
  <c r="C89" i="12"/>
  <c r="D89" i="12" s="1"/>
  <c r="C93" i="12"/>
  <c r="D93" i="12" s="1"/>
  <c r="C97" i="12"/>
  <c r="D97" i="12" s="1"/>
  <c r="C101" i="12"/>
  <c r="D101" i="12" s="1"/>
  <c r="C105" i="12"/>
  <c r="D105" i="12" s="1"/>
  <c r="C109" i="12"/>
  <c r="D109" i="12" s="1"/>
  <c r="C113" i="12"/>
  <c r="D113" i="12" s="1"/>
  <c r="C117" i="12"/>
  <c r="D117" i="12" s="1"/>
  <c r="C121" i="12"/>
  <c r="D121" i="12" s="1"/>
  <c r="C125" i="12"/>
  <c r="D125" i="12" s="1"/>
  <c r="C129" i="12"/>
  <c r="D129" i="12" s="1"/>
  <c r="C133" i="12"/>
  <c r="D133" i="12" s="1"/>
  <c r="C137" i="12"/>
  <c r="D137" i="12" s="1"/>
  <c r="C141" i="12"/>
  <c r="D141" i="12" s="1"/>
  <c r="C145" i="12"/>
  <c r="D145" i="12" s="1"/>
  <c r="C149" i="12"/>
  <c r="D149" i="12" s="1"/>
  <c r="C153" i="12"/>
  <c r="D153" i="12" s="1"/>
  <c r="C157" i="12"/>
  <c r="D157" i="12" s="1"/>
  <c r="C161" i="12"/>
  <c r="D161" i="12" s="1"/>
  <c r="C165" i="12"/>
  <c r="D165" i="12" s="1"/>
  <c r="C169" i="12"/>
  <c r="D169" i="12" s="1"/>
  <c r="C173" i="12"/>
  <c r="D173" i="12" s="1"/>
  <c r="C177" i="12"/>
  <c r="D177" i="12" s="1"/>
  <c r="C181" i="12"/>
  <c r="D181" i="12" s="1"/>
  <c r="C185" i="12"/>
  <c r="D185" i="12" s="1"/>
  <c r="C189" i="12"/>
  <c r="D189" i="12" s="1"/>
  <c r="C193" i="12"/>
  <c r="D193" i="12" s="1"/>
  <c r="C197" i="12"/>
  <c r="D197" i="12" s="1"/>
  <c r="C201" i="12"/>
  <c r="D201" i="12" s="1"/>
  <c r="C205" i="12"/>
  <c r="D205" i="12" s="1"/>
  <c r="C209" i="12"/>
  <c r="D209" i="12" s="1"/>
  <c r="C213" i="12"/>
  <c r="D213" i="12" s="1"/>
  <c r="C217" i="12"/>
  <c r="D217" i="12" s="1"/>
  <c r="C221" i="12"/>
  <c r="D221" i="12" s="1"/>
  <c r="C225" i="12"/>
  <c r="D225" i="12" s="1"/>
  <c r="C229" i="12"/>
  <c r="D229" i="12" s="1"/>
  <c r="C233" i="12"/>
  <c r="D233" i="12" s="1"/>
  <c r="C237" i="12"/>
  <c r="D237" i="12" s="1"/>
  <c r="C241" i="12"/>
  <c r="D241" i="12" s="1"/>
  <c r="C245" i="12"/>
  <c r="D245" i="12" s="1"/>
  <c r="C249" i="12"/>
  <c r="D249" i="12" s="1"/>
  <c r="C253" i="12"/>
  <c r="D253" i="12" s="1"/>
  <c r="C257" i="12"/>
  <c r="D257" i="12" s="1"/>
  <c r="C261" i="12"/>
  <c r="D261" i="12" s="1"/>
  <c r="C265" i="12"/>
  <c r="D265" i="12" s="1"/>
  <c r="C269" i="12"/>
  <c r="D269" i="12" s="1"/>
  <c r="C273" i="12"/>
  <c r="D273" i="12" s="1"/>
  <c r="C277" i="12"/>
  <c r="D277" i="12" s="1"/>
  <c r="C281" i="12"/>
  <c r="D281" i="12" s="1"/>
  <c r="C285" i="12"/>
  <c r="D285" i="12" s="1"/>
  <c r="C289" i="12"/>
  <c r="D289" i="12" s="1"/>
  <c r="C293" i="12"/>
  <c r="D293" i="12" s="1"/>
  <c r="C297" i="12"/>
  <c r="D297" i="12" s="1"/>
  <c r="C301" i="12"/>
  <c r="D301" i="12" s="1"/>
  <c r="C305" i="12"/>
  <c r="D305" i="12" s="1"/>
  <c r="C309" i="12"/>
  <c r="D309" i="12" s="1"/>
  <c r="C313" i="12"/>
  <c r="D313" i="12" s="1"/>
  <c r="C317" i="12"/>
  <c r="D317" i="12" s="1"/>
  <c r="C321" i="12"/>
  <c r="D321" i="12" s="1"/>
  <c r="C325" i="12"/>
  <c r="D325" i="12" s="1"/>
  <c r="C329" i="12"/>
  <c r="D329" i="12" s="1"/>
  <c r="C333" i="12"/>
  <c r="D333" i="12" s="1"/>
  <c r="C337" i="12"/>
  <c r="D337" i="12" s="1"/>
  <c r="C341" i="12"/>
  <c r="D341" i="12" s="1"/>
  <c r="C345" i="12"/>
  <c r="D345" i="12" s="1"/>
  <c r="C349" i="12"/>
  <c r="D349" i="12" s="1"/>
  <c r="C353" i="12"/>
  <c r="D353" i="12" s="1"/>
  <c r="C357" i="12"/>
  <c r="D357" i="12" s="1"/>
  <c r="C361" i="12"/>
  <c r="D361" i="12" s="1"/>
  <c r="C365" i="12"/>
  <c r="D365" i="12" s="1"/>
  <c r="C369" i="12"/>
  <c r="D369" i="12" s="1"/>
  <c r="C373" i="12"/>
  <c r="D373" i="12" s="1"/>
  <c r="C377" i="12"/>
  <c r="D377" i="12" s="1"/>
  <c r="C381" i="12"/>
  <c r="D381" i="12" s="1"/>
  <c r="C385" i="12"/>
  <c r="D385" i="12" s="1"/>
  <c r="C389" i="12"/>
  <c r="D389" i="12" s="1"/>
  <c r="C393" i="12"/>
  <c r="D393" i="12" s="1"/>
  <c r="C397" i="12"/>
  <c r="D397" i="12" s="1"/>
  <c r="C401" i="12"/>
  <c r="D401" i="12" s="1"/>
  <c r="C405" i="12"/>
  <c r="D405" i="12" s="1"/>
  <c r="C409" i="12"/>
  <c r="D409" i="12" s="1"/>
  <c r="C413" i="12"/>
  <c r="D413" i="12" s="1"/>
  <c r="C417" i="12"/>
  <c r="D417" i="12" s="1"/>
  <c r="C421" i="12"/>
  <c r="D421" i="12" s="1"/>
  <c r="C425" i="12"/>
  <c r="D425" i="12" s="1"/>
  <c r="C429" i="12"/>
  <c r="D429" i="12" s="1"/>
  <c r="C433" i="12"/>
  <c r="D433" i="12" s="1"/>
  <c r="C437" i="12"/>
  <c r="D437" i="12" s="1"/>
  <c r="C6" i="12"/>
  <c r="D6" i="12" s="1"/>
  <c r="C10" i="12"/>
  <c r="D10" i="12" s="1"/>
  <c r="C14" i="12"/>
  <c r="D14" i="12" s="1"/>
  <c r="C18" i="12"/>
  <c r="D18" i="12" s="1"/>
  <c r="C22" i="12"/>
  <c r="D22" i="12" s="1"/>
  <c r="C26" i="12"/>
  <c r="D26" i="12" s="1"/>
  <c r="C30" i="12"/>
  <c r="D30" i="12" s="1"/>
  <c r="C34" i="12"/>
  <c r="D34" i="12" s="1"/>
  <c r="C38" i="12"/>
  <c r="D38" i="12" s="1"/>
  <c r="C42" i="12"/>
  <c r="D42" i="12" s="1"/>
  <c r="C46" i="12"/>
  <c r="D46" i="12" s="1"/>
  <c r="C50" i="12"/>
  <c r="D50" i="12" s="1"/>
  <c r="C54" i="12"/>
  <c r="D54" i="12" s="1"/>
  <c r="C58" i="12"/>
  <c r="D58" i="12" s="1"/>
  <c r="C62" i="12"/>
  <c r="D62" i="12" s="1"/>
  <c r="C66" i="12"/>
  <c r="D66" i="12" s="1"/>
  <c r="C70" i="12"/>
  <c r="D70" i="12" s="1"/>
  <c r="C74" i="12"/>
  <c r="D74" i="12" s="1"/>
  <c r="C78" i="12"/>
  <c r="D78" i="12" s="1"/>
  <c r="C82" i="12"/>
  <c r="D82" i="12" s="1"/>
  <c r="C86" i="12"/>
  <c r="D86" i="12" s="1"/>
  <c r="C90" i="12"/>
  <c r="D90" i="12" s="1"/>
  <c r="C94" i="12"/>
  <c r="D94" i="12" s="1"/>
  <c r="C98" i="12"/>
  <c r="D98" i="12" s="1"/>
  <c r="C102" i="12"/>
  <c r="D102" i="12" s="1"/>
  <c r="C106" i="12"/>
  <c r="D106" i="12" s="1"/>
  <c r="C110" i="12"/>
  <c r="D110" i="12" s="1"/>
  <c r="C114" i="12"/>
  <c r="D114" i="12" s="1"/>
  <c r="C118" i="12"/>
  <c r="D118" i="12" s="1"/>
  <c r="C122" i="12"/>
  <c r="D122" i="12" s="1"/>
  <c r="C126" i="12"/>
  <c r="D126" i="12" s="1"/>
  <c r="C130" i="12"/>
  <c r="D130" i="12" s="1"/>
  <c r="C134" i="12"/>
  <c r="D134" i="12" s="1"/>
  <c r="C138" i="12"/>
  <c r="D138" i="12" s="1"/>
  <c r="C142" i="12"/>
  <c r="D142" i="12" s="1"/>
  <c r="C146" i="12"/>
  <c r="D146" i="12" s="1"/>
  <c r="C150" i="12"/>
  <c r="D150" i="12" s="1"/>
  <c r="C154" i="12"/>
  <c r="D154" i="12" s="1"/>
  <c r="C158" i="12"/>
  <c r="D158" i="12" s="1"/>
  <c r="C162" i="12"/>
  <c r="D162" i="12" s="1"/>
  <c r="C166" i="12"/>
  <c r="D166" i="12" s="1"/>
  <c r="C170" i="12"/>
  <c r="D170" i="12" s="1"/>
  <c r="C174" i="12"/>
  <c r="D174" i="12" s="1"/>
  <c r="C178" i="12"/>
  <c r="D178" i="12" s="1"/>
  <c r="C182" i="12"/>
  <c r="D182" i="12" s="1"/>
  <c r="C186" i="12"/>
  <c r="D186" i="12" s="1"/>
  <c r="C190" i="12"/>
  <c r="D190" i="12" s="1"/>
  <c r="C194" i="12"/>
  <c r="D194" i="12" s="1"/>
  <c r="C198" i="12"/>
  <c r="D198" i="12" s="1"/>
  <c r="C202" i="12"/>
  <c r="D202" i="12" s="1"/>
  <c r="C206" i="12"/>
  <c r="D206" i="12" s="1"/>
  <c r="C210" i="12"/>
  <c r="D210" i="12" s="1"/>
  <c r="C214" i="12"/>
  <c r="D214" i="12" s="1"/>
  <c r="C218" i="12"/>
  <c r="D218" i="12" s="1"/>
  <c r="C222" i="12"/>
  <c r="D222" i="12" s="1"/>
  <c r="C226" i="12"/>
  <c r="D226" i="12" s="1"/>
  <c r="C230" i="12"/>
  <c r="D230" i="12" s="1"/>
  <c r="C234" i="12"/>
  <c r="D234" i="12" s="1"/>
  <c r="C238" i="12"/>
  <c r="D238" i="12" s="1"/>
  <c r="C242" i="12"/>
  <c r="D242" i="12" s="1"/>
  <c r="C246" i="12"/>
  <c r="D246" i="12" s="1"/>
  <c r="C250" i="12"/>
  <c r="D250" i="12" s="1"/>
  <c r="C254" i="12"/>
  <c r="D254" i="12" s="1"/>
  <c r="C258" i="12"/>
  <c r="D258" i="12" s="1"/>
  <c r="C262" i="12"/>
  <c r="D262" i="12" s="1"/>
  <c r="C266" i="12"/>
  <c r="D266" i="12" s="1"/>
  <c r="C270" i="12"/>
  <c r="D270" i="12" s="1"/>
  <c r="C274" i="12"/>
  <c r="D274" i="12" s="1"/>
  <c r="C278" i="12"/>
  <c r="D278" i="12" s="1"/>
  <c r="C282" i="12"/>
  <c r="D282" i="12" s="1"/>
  <c r="C286" i="12"/>
  <c r="D286" i="12" s="1"/>
  <c r="C290" i="12"/>
  <c r="D290" i="12" s="1"/>
  <c r="C294" i="12"/>
  <c r="D294" i="12" s="1"/>
  <c r="C298" i="12"/>
  <c r="D298" i="12" s="1"/>
  <c r="C302" i="12"/>
  <c r="D302" i="12" s="1"/>
  <c r="C306" i="12"/>
  <c r="D306" i="12" s="1"/>
  <c r="C310" i="12"/>
  <c r="D310" i="12" s="1"/>
  <c r="C314" i="12"/>
  <c r="D314" i="12" s="1"/>
  <c r="C318" i="12"/>
  <c r="D318" i="12" s="1"/>
  <c r="C322" i="12"/>
  <c r="D322" i="12" s="1"/>
  <c r="C326" i="12"/>
  <c r="D326" i="12" s="1"/>
  <c r="C330" i="12"/>
  <c r="D330" i="12" s="1"/>
  <c r="C334" i="12"/>
  <c r="D334" i="12" s="1"/>
  <c r="C338" i="12"/>
  <c r="D338" i="12" s="1"/>
  <c r="C342" i="12"/>
  <c r="D342" i="12" s="1"/>
  <c r="C346" i="12"/>
  <c r="D346" i="12" s="1"/>
  <c r="C350" i="12"/>
  <c r="D350" i="12" s="1"/>
  <c r="C354" i="12"/>
  <c r="D354" i="12" s="1"/>
  <c r="C358" i="12"/>
  <c r="D358" i="12" s="1"/>
  <c r="C362" i="12"/>
  <c r="D362" i="12" s="1"/>
  <c r="C366" i="12"/>
  <c r="D366" i="12" s="1"/>
  <c r="C370" i="12"/>
  <c r="D370" i="12" s="1"/>
  <c r="C374" i="12"/>
  <c r="D374" i="12" s="1"/>
  <c r="C378" i="12"/>
  <c r="D378" i="12" s="1"/>
  <c r="C382" i="12"/>
  <c r="D382" i="12" s="1"/>
  <c r="C386" i="12"/>
  <c r="D386" i="12" s="1"/>
  <c r="C390" i="12"/>
  <c r="D390" i="12" s="1"/>
  <c r="C394" i="12"/>
  <c r="D394" i="12" s="1"/>
  <c r="C398" i="12"/>
  <c r="D398" i="12" s="1"/>
  <c r="C402" i="12"/>
  <c r="D402" i="12" s="1"/>
  <c r="C406" i="12"/>
  <c r="D406" i="12" s="1"/>
  <c r="C410" i="12"/>
  <c r="D410" i="12" s="1"/>
  <c r="C414" i="12"/>
  <c r="D414" i="12" s="1"/>
  <c r="C418" i="12"/>
  <c r="D418" i="12" s="1"/>
  <c r="C422" i="12"/>
  <c r="D422" i="12" s="1"/>
  <c r="C426" i="12"/>
  <c r="D426" i="12" s="1"/>
  <c r="C430" i="12"/>
  <c r="D430" i="12" s="1"/>
  <c r="C434" i="12"/>
  <c r="D434" i="12" s="1"/>
  <c r="C438" i="12"/>
  <c r="D438" i="12" s="1"/>
  <c r="C442" i="12"/>
  <c r="D442" i="12" s="1"/>
  <c r="C446" i="12"/>
  <c r="D446" i="12" s="1"/>
  <c r="C450" i="12"/>
  <c r="D450" i="12" s="1"/>
  <c r="C454" i="12"/>
  <c r="D454" i="12" s="1"/>
  <c r="C458" i="12"/>
  <c r="D458" i="12" s="1"/>
  <c r="C462" i="12"/>
  <c r="D462" i="12" s="1"/>
  <c r="C466" i="12"/>
  <c r="D466" i="12" s="1"/>
  <c r="C470" i="12"/>
  <c r="D470" i="12" s="1"/>
  <c r="C474" i="12"/>
  <c r="D474" i="12" s="1"/>
  <c r="C478" i="12"/>
  <c r="D478" i="12" s="1"/>
  <c r="C482" i="12"/>
  <c r="D482" i="12" s="1"/>
  <c r="C486" i="12"/>
  <c r="D486" i="12" s="1"/>
  <c r="C490" i="12"/>
  <c r="D490" i="12" s="1"/>
  <c r="C494" i="12"/>
  <c r="D494" i="12" s="1"/>
  <c r="C498" i="12"/>
  <c r="D498" i="12" s="1"/>
  <c r="C502" i="12"/>
  <c r="D502" i="12" s="1"/>
  <c r="C506" i="12"/>
  <c r="D506" i="12" s="1"/>
  <c r="C510" i="12"/>
  <c r="D510" i="12" s="1"/>
  <c r="C514" i="12"/>
  <c r="D514" i="12" s="1"/>
  <c r="C518" i="12"/>
  <c r="D518" i="12" s="1"/>
  <c r="C522" i="12"/>
  <c r="D522" i="12" s="1"/>
  <c r="C526" i="12"/>
  <c r="D526" i="12" s="1"/>
  <c r="C530" i="12"/>
  <c r="D530" i="12" s="1"/>
  <c r="C534" i="12"/>
  <c r="D534" i="12" s="1"/>
  <c r="C538" i="12"/>
  <c r="D538" i="12" s="1"/>
  <c r="C542" i="12"/>
  <c r="D542" i="12" s="1"/>
  <c r="C546" i="12"/>
  <c r="D546" i="12" s="1"/>
  <c r="C550" i="12"/>
  <c r="D550" i="12" s="1"/>
  <c r="C554" i="12"/>
  <c r="D554" i="12" s="1"/>
  <c r="C558" i="12"/>
  <c r="D558" i="12" s="1"/>
  <c r="C562" i="12"/>
  <c r="D562" i="12" s="1"/>
  <c r="C566" i="12"/>
  <c r="D566" i="12" s="1"/>
  <c r="C570" i="12"/>
  <c r="D570" i="12" s="1"/>
  <c r="C3" i="12"/>
  <c r="D3" i="12" s="1"/>
  <c r="C7" i="12"/>
  <c r="D7" i="12" s="1"/>
  <c r="C11" i="12"/>
  <c r="D11" i="12" s="1"/>
  <c r="C15" i="12"/>
  <c r="D15" i="12" s="1"/>
  <c r="C19" i="12"/>
  <c r="D19" i="12" s="1"/>
  <c r="C23" i="12"/>
  <c r="D23" i="12" s="1"/>
  <c r="C27" i="12"/>
  <c r="D27" i="12" s="1"/>
  <c r="C31" i="12"/>
  <c r="D31" i="12" s="1"/>
  <c r="C35" i="12"/>
  <c r="D35" i="12" s="1"/>
  <c r="C39" i="12"/>
  <c r="D39" i="12" s="1"/>
  <c r="C43" i="12"/>
  <c r="D43" i="12" s="1"/>
  <c r="C47" i="12"/>
  <c r="D47" i="12" s="1"/>
  <c r="C51" i="12"/>
  <c r="D51" i="12" s="1"/>
  <c r="C55" i="12"/>
  <c r="D55" i="12" s="1"/>
  <c r="C59" i="12"/>
  <c r="D59" i="12" s="1"/>
  <c r="C63" i="12"/>
  <c r="D63" i="12" s="1"/>
  <c r="C67" i="12"/>
  <c r="D67" i="12" s="1"/>
  <c r="C71" i="12"/>
  <c r="D71" i="12" s="1"/>
  <c r="C75" i="12"/>
  <c r="D75" i="12" s="1"/>
  <c r="C79" i="12"/>
  <c r="D79" i="12" s="1"/>
  <c r="C83" i="12"/>
  <c r="D83" i="12" s="1"/>
  <c r="C87" i="12"/>
  <c r="D87" i="12" s="1"/>
  <c r="C91" i="12"/>
  <c r="D91" i="12" s="1"/>
  <c r="C95" i="12"/>
  <c r="D95" i="12" s="1"/>
  <c r="C99" i="12"/>
  <c r="D99" i="12" s="1"/>
  <c r="C103" i="12"/>
  <c r="D103" i="12" s="1"/>
  <c r="C107" i="12"/>
  <c r="D107" i="12" s="1"/>
  <c r="C111" i="12"/>
  <c r="D111" i="12" s="1"/>
  <c r="C115" i="12"/>
  <c r="D115" i="12" s="1"/>
  <c r="C119" i="12"/>
  <c r="D119" i="12" s="1"/>
  <c r="C123" i="12"/>
  <c r="D123" i="12" s="1"/>
  <c r="C127" i="12"/>
  <c r="D127" i="12" s="1"/>
  <c r="C131" i="12"/>
  <c r="D131" i="12" s="1"/>
  <c r="C135" i="12"/>
  <c r="D135" i="12" s="1"/>
  <c r="C139" i="12"/>
  <c r="D139" i="12" s="1"/>
  <c r="C143" i="12"/>
  <c r="D143" i="12" s="1"/>
  <c r="C147" i="12"/>
  <c r="D147" i="12" s="1"/>
  <c r="C151" i="12"/>
  <c r="D151" i="12" s="1"/>
  <c r="C155" i="12"/>
  <c r="D155" i="12" s="1"/>
  <c r="C159" i="12"/>
  <c r="D159" i="12" s="1"/>
  <c r="C163" i="12"/>
  <c r="D163" i="12" s="1"/>
  <c r="C167" i="12"/>
  <c r="D167" i="12" s="1"/>
  <c r="C171" i="12"/>
  <c r="D171" i="12" s="1"/>
  <c r="C175" i="12"/>
  <c r="D175" i="12" s="1"/>
  <c r="C179" i="12"/>
  <c r="D179" i="12" s="1"/>
  <c r="C183" i="12"/>
  <c r="D183" i="12" s="1"/>
  <c r="C187" i="12"/>
  <c r="D187" i="12" s="1"/>
  <c r="C191" i="12"/>
  <c r="D191" i="12" s="1"/>
  <c r="C195" i="12"/>
  <c r="D195" i="12" s="1"/>
  <c r="C199" i="12"/>
  <c r="D199" i="12" s="1"/>
  <c r="C203" i="12"/>
  <c r="D203" i="12" s="1"/>
  <c r="C207" i="12"/>
  <c r="D207" i="12" s="1"/>
  <c r="C211" i="12"/>
  <c r="D211" i="12" s="1"/>
  <c r="C215" i="12"/>
  <c r="D215" i="12" s="1"/>
  <c r="C219" i="12"/>
  <c r="D219" i="12" s="1"/>
  <c r="C223" i="12"/>
  <c r="D223" i="12" s="1"/>
  <c r="C227" i="12"/>
  <c r="D227" i="12" s="1"/>
  <c r="C231" i="12"/>
  <c r="D231" i="12" s="1"/>
  <c r="C235" i="12"/>
  <c r="D235" i="12" s="1"/>
  <c r="C239" i="12"/>
  <c r="D239" i="12" s="1"/>
  <c r="C243" i="12"/>
  <c r="D243" i="12" s="1"/>
  <c r="C247" i="12"/>
  <c r="D247" i="12" s="1"/>
  <c r="C251" i="12"/>
  <c r="D251" i="12" s="1"/>
  <c r="C255" i="12"/>
  <c r="D255" i="12" s="1"/>
  <c r="C259" i="12"/>
  <c r="D259" i="12" s="1"/>
  <c r="C263" i="12"/>
  <c r="D263" i="12" s="1"/>
  <c r="C267" i="12"/>
  <c r="D267" i="12" s="1"/>
  <c r="C271" i="12"/>
  <c r="D271" i="12" s="1"/>
  <c r="C275" i="12"/>
  <c r="D275" i="12" s="1"/>
  <c r="C279" i="12"/>
  <c r="D279" i="12" s="1"/>
  <c r="C283" i="12"/>
  <c r="D283" i="12" s="1"/>
  <c r="C287" i="12"/>
  <c r="D287" i="12" s="1"/>
  <c r="C291" i="12"/>
  <c r="D291" i="12" s="1"/>
  <c r="C295" i="12"/>
  <c r="D295" i="12" s="1"/>
  <c r="C299" i="12"/>
  <c r="D299" i="12" s="1"/>
  <c r="C303" i="12"/>
  <c r="D303" i="12" s="1"/>
  <c r="C307" i="12"/>
  <c r="D307" i="12" s="1"/>
  <c r="C311" i="12"/>
  <c r="D311" i="12" s="1"/>
  <c r="C315" i="12"/>
  <c r="D315" i="12" s="1"/>
  <c r="C319" i="12"/>
  <c r="D319" i="12" s="1"/>
  <c r="C323" i="12"/>
  <c r="D323" i="12" s="1"/>
  <c r="C327" i="12"/>
  <c r="D327" i="12" s="1"/>
  <c r="C331" i="12"/>
  <c r="D331" i="12" s="1"/>
  <c r="C335" i="12"/>
  <c r="D335" i="12" s="1"/>
  <c r="C4" i="12"/>
  <c r="D4" i="12" s="1"/>
  <c r="C8" i="12"/>
  <c r="D8" i="12" s="1"/>
  <c r="C12" i="12"/>
  <c r="D12" i="12" s="1"/>
  <c r="C16" i="12"/>
  <c r="D16" i="12" s="1"/>
  <c r="C20" i="12"/>
  <c r="D20" i="12" s="1"/>
  <c r="C24" i="12"/>
  <c r="D24" i="12" s="1"/>
  <c r="C28" i="12"/>
  <c r="D28" i="12" s="1"/>
  <c r="C32" i="12"/>
  <c r="D32" i="12" s="1"/>
  <c r="C36" i="12"/>
  <c r="D36" i="12" s="1"/>
  <c r="C40" i="12"/>
  <c r="D40" i="12" s="1"/>
  <c r="C44" i="12"/>
  <c r="D44" i="12" s="1"/>
  <c r="C48" i="12"/>
  <c r="D48" i="12" s="1"/>
  <c r="C52" i="12"/>
  <c r="D52" i="12" s="1"/>
  <c r="C56" i="12"/>
  <c r="D56" i="12" s="1"/>
  <c r="C60" i="12"/>
  <c r="D60" i="12" s="1"/>
  <c r="C64" i="12"/>
  <c r="D64" i="12" s="1"/>
  <c r="C68" i="12"/>
  <c r="D68" i="12" s="1"/>
  <c r="C72" i="12"/>
  <c r="D72" i="12" s="1"/>
  <c r="C76" i="12"/>
  <c r="D76" i="12" s="1"/>
  <c r="C80" i="12"/>
  <c r="D80" i="12" s="1"/>
  <c r="C84" i="12"/>
  <c r="D84" i="12" s="1"/>
  <c r="C88" i="12"/>
  <c r="D88" i="12" s="1"/>
  <c r="C92" i="12"/>
  <c r="D92" i="12" s="1"/>
  <c r="C96" i="12"/>
  <c r="D96" i="12" s="1"/>
  <c r="C100" i="12"/>
  <c r="D100" i="12" s="1"/>
  <c r="C104" i="12"/>
  <c r="D104" i="12" s="1"/>
  <c r="C108" i="12"/>
  <c r="D108" i="12" s="1"/>
  <c r="C112" i="12"/>
  <c r="D112" i="12" s="1"/>
  <c r="AA49" i="17"/>
  <c r="AA9" i="17" s="1"/>
  <c r="AB49" i="17"/>
  <c r="AB9" i="17" s="1"/>
  <c r="P6" i="16"/>
  <c r="P8" i="16"/>
  <c r="P13" i="16"/>
  <c r="P16" i="16"/>
  <c r="P21" i="16"/>
  <c r="P24" i="16"/>
  <c r="P29" i="16"/>
  <c r="P32" i="16"/>
  <c r="P37" i="16"/>
  <c r="P40" i="16"/>
  <c r="P45" i="16"/>
  <c r="P48" i="16"/>
  <c r="P53" i="16"/>
  <c r="P56" i="16"/>
  <c r="P61" i="16"/>
  <c r="P64" i="16"/>
  <c r="P69" i="16"/>
  <c r="P72" i="16"/>
  <c r="P77" i="16"/>
  <c r="P80" i="16"/>
  <c r="P85" i="16"/>
  <c r="P88" i="16"/>
  <c r="P93" i="16"/>
  <c r="P96" i="16"/>
  <c r="P101" i="16"/>
  <c r="P4" i="16"/>
  <c r="P11" i="16"/>
  <c r="P14" i="16"/>
  <c r="P19" i="16"/>
  <c r="P22" i="16"/>
  <c r="P27" i="16"/>
  <c r="P30" i="16"/>
  <c r="P35" i="16"/>
  <c r="P38" i="16"/>
  <c r="P43" i="16"/>
  <c r="P46" i="16"/>
  <c r="P51" i="16"/>
  <c r="P54" i="16"/>
  <c r="P59" i="16"/>
  <c r="P62" i="16"/>
  <c r="P67" i="16"/>
  <c r="P70" i="16"/>
  <c r="P75" i="16"/>
  <c r="P78" i="16"/>
  <c r="P83" i="16"/>
  <c r="P86" i="16"/>
  <c r="P91" i="16"/>
  <c r="P94" i="16"/>
  <c r="P99" i="16"/>
  <c r="P102" i="16"/>
  <c r="P3" i="16"/>
  <c r="P5" i="16"/>
  <c r="P9" i="16"/>
  <c r="P12" i="16"/>
  <c r="P17" i="16"/>
  <c r="P20" i="16"/>
  <c r="P25" i="16"/>
  <c r="P28" i="16"/>
  <c r="P33" i="16"/>
  <c r="P36" i="16"/>
  <c r="P41" i="16"/>
  <c r="P44" i="16"/>
  <c r="P49" i="16"/>
  <c r="P52" i="16"/>
  <c r="P57" i="16"/>
  <c r="P60" i="16"/>
  <c r="P65" i="16"/>
  <c r="P68" i="16"/>
  <c r="P73" i="16"/>
  <c r="P76" i="16"/>
  <c r="P81" i="16"/>
  <c r="P84" i="16"/>
  <c r="P89" i="16"/>
  <c r="P92" i="16"/>
  <c r="P97" i="16"/>
  <c r="P100" i="16"/>
  <c r="P7" i="16"/>
  <c r="P10" i="16"/>
  <c r="P15" i="16"/>
  <c r="P18" i="16"/>
  <c r="P23" i="16"/>
  <c r="P26" i="16"/>
  <c r="P31" i="16"/>
  <c r="P34" i="16"/>
  <c r="P39" i="16"/>
  <c r="P42" i="16"/>
  <c r="P47" i="16"/>
  <c r="P50" i="16"/>
  <c r="P55" i="16"/>
  <c r="P58" i="16"/>
  <c r="P63" i="16"/>
  <c r="P66" i="16"/>
  <c r="P71" i="16"/>
  <c r="P74" i="16"/>
  <c r="P79" i="16"/>
  <c r="P82" i="16"/>
  <c r="P87" i="16"/>
  <c r="P90" i="16"/>
  <c r="P95" i="16"/>
  <c r="P98" i="16"/>
  <c r="P7" i="17"/>
  <c r="G4" i="14"/>
  <c r="G9" i="14"/>
  <c r="G3" i="14"/>
  <c r="G5" i="14"/>
  <c r="G6" i="14"/>
  <c r="G5" i="15"/>
  <c r="F4" i="15"/>
  <c r="J29" i="16"/>
  <c r="J13" i="16"/>
  <c r="F6" i="14"/>
  <c r="F7" i="14" s="1"/>
  <c r="G7" i="14" s="1"/>
  <c r="F9" i="14"/>
  <c r="F5" i="14"/>
  <c r="F8" i="14" s="1"/>
  <c r="AB50" i="17"/>
  <c r="AB10" i="17" s="1"/>
  <c r="J41" i="16"/>
  <c r="J25" i="16"/>
  <c r="J9" i="16"/>
  <c r="J39" i="16"/>
  <c r="J23" i="16"/>
  <c r="J7" i="16"/>
  <c r="F3" i="14"/>
  <c r="F10" i="14" s="1"/>
  <c r="G4" i="15"/>
  <c r="G10" i="15" s="1"/>
  <c r="F9" i="16"/>
  <c r="J38" i="16"/>
  <c r="J22" i="16"/>
  <c r="J6" i="16"/>
  <c r="G6" i="15"/>
  <c r="J37" i="16"/>
  <c r="J21" i="16"/>
  <c r="R4" i="17"/>
  <c r="G3" i="16"/>
  <c r="F5" i="15"/>
  <c r="F8" i="15" s="1"/>
  <c r="J4" i="16"/>
  <c r="J12" i="16"/>
  <c r="J20" i="16"/>
  <c r="J28" i="16"/>
  <c r="J36" i="16"/>
  <c r="G8" i="16"/>
  <c r="J8" i="16"/>
  <c r="J16" i="16"/>
  <c r="J24" i="16"/>
  <c r="J32" i="16"/>
  <c r="J40" i="16"/>
  <c r="J10" i="16"/>
  <c r="J18" i="16"/>
  <c r="J26" i="16"/>
  <c r="J34" i="16"/>
  <c r="J42" i="16"/>
  <c r="J3" i="16"/>
  <c r="J11" i="16"/>
  <c r="J19" i="16"/>
  <c r="J27" i="16"/>
  <c r="J35" i="16"/>
  <c r="G9" i="15"/>
  <c r="F3" i="15"/>
  <c r="F6" i="16"/>
  <c r="F7" i="16" s="1"/>
  <c r="G7" i="16" s="1"/>
  <c r="G9" i="16"/>
  <c r="J30" i="16"/>
  <c r="J14" i="16"/>
  <c r="G4" i="16"/>
  <c r="G6" i="16"/>
  <c r="K3" i="13" l="1"/>
  <c r="K11" i="13"/>
  <c r="K19" i="13"/>
  <c r="K27" i="13"/>
  <c r="K35" i="13"/>
  <c r="K4" i="13"/>
  <c r="K12" i="13"/>
  <c r="K20" i="13"/>
  <c r="K28" i="13"/>
  <c r="K36" i="13"/>
  <c r="K5" i="13"/>
  <c r="K13" i="13"/>
  <c r="K21" i="13"/>
  <c r="K29" i="13"/>
  <c r="K37" i="13"/>
  <c r="K6" i="13"/>
  <c r="K14" i="13"/>
  <c r="K22" i="13"/>
  <c r="K30" i="13"/>
  <c r="K38" i="13"/>
  <c r="K7" i="13"/>
  <c r="K15" i="13"/>
  <c r="K23" i="13"/>
  <c r="K31" i="13"/>
  <c r="K39" i="13"/>
  <c r="K8" i="13"/>
  <c r="K16" i="13"/>
  <c r="K24" i="13"/>
  <c r="K32" i="13"/>
  <c r="K40" i="13"/>
  <c r="K9" i="13"/>
  <c r="K17" i="13"/>
  <c r="K25" i="13"/>
  <c r="K33" i="13"/>
  <c r="K41" i="13"/>
  <c r="K10" i="13"/>
  <c r="K34" i="13"/>
  <c r="K18" i="13"/>
  <c r="K26" i="13"/>
  <c r="K42" i="13"/>
  <c r="P6" i="14"/>
  <c r="Q6" i="14" s="1"/>
  <c r="P3" i="14"/>
  <c r="Q3" i="14" s="1"/>
  <c r="P4" i="14"/>
  <c r="Q4" i="14" s="1"/>
  <c r="P7" i="14"/>
  <c r="Q7" i="14" s="1"/>
  <c r="P9" i="14"/>
  <c r="Q9" i="14" s="1"/>
  <c r="P11" i="14"/>
  <c r="Q11" i="14" s="1"/>
  <c r="P13" i="14"/>
  <c r="Q13" i="14" s="1"/>
  <c r="P15" i="14"/>
  <c r="Q15" i="14" s="1"/>
  <c r="P17" i="14"/>
  <c r="Q17" i="14" s="1"/>
  <c r="P19" i="14"/>
  <c r="Q19" i="14" s="1"/>
  <c r="P21" i="14"/>
  <c r="Q21" i="14" s="1"/>
  <c r="P23" i="14"/>
  <c r="Q23" i="14" s="1"/>
  <c r="P25" i="14"/>
  <c r="Q25" i="14" s="1"/>
  <c r="P27" i="14"/>
  <c r="Q27" i="14" s="1"/>
  <c r="P29" i="14"/>
  <c r="Q29" i="14" s="1"/>
  <c r="P31" i="14"/>
  <c r="Q31" i="14" s="1"/>
  <c r="P33" i="14"/>
  <c r="Q33" i="14" s="1"/>
  <c r="P35" i="14"/>
  <c r="Q35" i="14" s="1"/>
  <c r="P37" i="14"/>
  <c r="Q37" i="14" s="1"/>
  <c r="P39" i="14"/>
  <c r="Q39" i="14" s="1"/>
  <c r="P12" i="14"/>
  <c r="Q12" i="14" s="1"/>
  <c r="P28" i="14"/>
  <c r="Q28" i="14" s="1"/>
  <c r="P43" i="14"/>
  <c r="Q43" i="14" s="1"/>
  <c r="P47" i="14"/>
  <c r="Q47" i="14" s="1"/>
  <c r="P51" i="14"/>
  <c r="Q51" i="14" s="1"/>
  <c r="P64" i="14"/>
  <c r="Q64" i="14" s="1"/>
  <c r="P67" i="14"/>
  <c r="Q67" i="14" s="1"/>
  <c r="P80" i="14"/>
  <c r="Q80" i="14" s="1"/>
  <c r="P83" i="14"/>
  <c r="Q83" i="14" s="1"/>
  <c r="P96" i="14"/>
  <c r="Q96" i="14" s="1"/>
  <c r="P99" i="14"/>
  <c r="Q99" i="14" s="1"/>
  <c r="P18" i="14"/>
  <c r="Q18" i="14" s="1"/>
  <c r="P34" i="14"/>
  <c r="Q34" i="14" s="1"/>
  <c r="P58" i="14"/>
  <c r="Q58" i="14" s="1"/>
  <c r="P61" i="14"/>
  <c r="Q61" i="14" s="1"/>
  <c r="P74" i="14"/>
  <c r="Q74" i="14" s="1"/>
  <c r="P77" i="14"/>
  <c r="Q77" i="14" s="1"/>
  <c r="P90" i="14"/>
  <c r="Q90" i="14" s="1"/>
  <c r="P93" i="14"/>
  <c r="Q93" i="14" s="1"/>
  <c r="P8" i="14"/>
  <c r="Q8" i="14" s="1"/>
  <c r="P24" i="14"/>
  <c r="Q24" i="14" s="1"/>
  <c r="P40" i="14"/>
  <c r="Q40" i="14" s="1"/>
  <c r="P44" i="14"/>
  <c r="Q44" i="14" s="1"/>
  <c r="P48" i="14"/>
  <c r="Q48" i="14" s="1"/>
  <c r="P52" i="14"/>
  <c r="Q52" i="14" s="1"/>
  <c r="P55" i="14"/>
  <c r="Q55" i="14" s="1"/>
  <c r="P68" i="14"/>
  <c r="Q68" i="14" s="1"/>
  <c r="P71" i="14"/>
  <c r="Q71" i="14" s="1"/>
  <c r="P84" i="14"/>
  <c r="Q84" i="14" s="1"/>
  <c r="P87" i="14"/>
  <c r="Q87" i="14" s="1"/>
  <c r="P100" i="14"/>
  <c r="Q100" i="14" s="1"/>
  <c r="P14" i="14"/>
  <c r="Q14" i="14" s="1"/>
  <c r="P30" i="14"/>
  <c r="Q30" i="14" s="1"/>
  <c r="P62" i="14"/>
  <c r="Q62" i="14" s="1"/>
  <c r="P65" i="14"/>
  <c r="Q65" i="14" s="1"/>
  <c r="P78" i="14"/>
  <c r="Q78" i="14" s="1"/>
  <c r="P81" i="14"/>
  <c r="Q81" i="14" s="1"/>
  <c r="P94" i="14"/>
  <c r="Q94" i="14" s="1"/>
  <c r="P97" i="14"/>
  <c r="Q97" i="14" s="1"/>
  <c r="P5" i="14"/>
  <c r="Q5" i="14" s="1"/>
  <c r="P20" i="14"/>
  <c r="Q20" i="14" s="1"/>
  <c r="P36" i="14"/>
  <c r="Q36" i="14" s="1"/>
  <c r="P41" i="14"/>
  <c r="Q41" i="14" s="1"/>
  <c r="P45" i="14"/>
  <c r="Q45" i="14" s="1"/>
  <c r="P49" i="14"/>
  <c r="Q49" i="14" s="1"/>
  <c r="P56" i="14"/>
  <c r="Q56" i="14" s="1"/>
  <c r="P59" i="14"/>
  <c r="Q59" i="14" s="1"/>
  <c r="P72" i="14"/>
  <c r="Q72" i="14" s="1"/>
  <c r="P75" i="14"/>
  <c r="Q75" i="14" s="1"/>
  <c r="P88" i="14"/>
  <c r="Q88" i="14" s="1"/>
  <c r="P91" i="14"/>
  <c r="Q91" i="14" s="1"/>
  <c r="P10" i="14"/>
  <c r="Q10" i="14" s="1"/>
  <c r="P26" i="14"/>
  <c r="Q26" i="14" s="1"/>
  <c r="P53" i="14"/>
  <c r="Q53" i="14" s="1"/>
  <c r="P66" i="14"/>
  <c r="Q66" i="14" s="1"/>
  <c r="P69" i="14"/>
  <c r="Q69" i="14" s="1"/>
  <c r="P82" i="14"/>
  <c r="Q82" i="14" s="1"/>
  <c r="P85" i="14"/>
  <c r="Q85" i="14" s="1"/>
  <c r="P98" i="14"/>
  <c r="Q98" i="14" s="1"/>
  <c r="P101" i="14"/>
  <c r="Q101" i="14" s="1"/>
  <c r="P16" i="14"/>
  <c r="Q16" i="14" s="1"/>
  <c r="P32" i="14"/>
  <c r="Q32" i="14" s="1"/>
  <c r="P42" i="14"/>
  <c r="Q42" i="14" s="1"/>
  <c r="P46" i="14"/>
  <c r="Q46" i="14" s="1"/>
  <c r="P50" i="14"/>
  <c r="Q50" i="14" s="1"/>
  <c r="P60" i="14"/>
  <c r="Q60" i="14" s="1"/>
  <c r="P63" i="14"/>
  <c r="Q63" i="14" s="1"/>
  <c r="P76" i="14"/>
  <c r="Q76" i="14" s="1"/>
  <c r="P79" i="14"/>
  <c r="Q79" i="14" s="1"/>
  <c r="P92" i="14"/>
  <c r="Q92" i="14" s="1"/>
  <c r="P95" i="14"/>
  <c r="Q95" i="14" s="1"/>
  <c r="P22" i="14"/>
  <c r="Q22" i="14" s="1"/>
  <c r="P38" i="14"/>
  <c r="Q38" i="14" s="1"/>
  <c r="P54" i="14"/>
  <c r="Q54" i="14" s="1"/>
  <c r="P57" i="14"/>
  <c r="Q57" i="14" s="1"/>
  <c r="P70" i="14"/>
  <c r="Q70" i="14" s="1"/>
  <c r="P73" i="14"/>
  <c r="Q73" i="14" s="1"/>
  <c r="P86" i="14"/>
  <c r="Q86" i="14" s="1"/>
  <c r="P89" i="14"/>
  <c r="Q89" i="14" s="1"/>
  <c r="P102" i="14"/>
  <c r="Q102" i="14" s="1"/>
  <c r="R5" i="15"/>
  <c r="S5" i="15" s="1"/>
  <c r="R8" i="15"/>
  <c r="S8" i="15" s="1"/>
  <c r="R10" i="15"/>
  <c r="S10" i="15" s="1"/>
  <c r="R12" i="15"/>
  <c r="S12" i="15" s="1"/>
  <c r="R14" i="15"/>
  <c r="S14" i="15" s="1"/>
  <c r="R16" i="15"/>
  <c r="S16" i="15" s="1"/>
  <c r="R18" i="15"/>
  <c r="S18" i="15" s="1"/>
  <c r="R20" i="15"/>
  <c r="S20" i="15" s="1"/>
  <c r="R22" i="15"/>
  <c r="S22" i="15" s="1"/>
  <c r="R24" i="15"/>
  <c r="S24" i="15" s="1"/>
  <c r="R26" i="15"/>
  <c r="S26" i="15" s="1"/>
  <c r="R28" i="15"/>
  <c r="S28" i="15" s="1"/>
  <c r="R30" i="15"/>
  <c r="S30" i="15" s="1"/>
  <c r="R32" i="15"/>
  <c r="S32" i="15" s="1"/>
  <c r="R34" i="15"/>
  <c r="S34" i="15" s="1"/>
  <c r="R36" i="15"/>
  <c r="S36" i="15" s="1"/>
  <c r="R38" i="15"/>
  <c r="S38" i="15" s="1"/>
  <c r="R40" i="15"/>
  <c r="S40" i="15" s="1"/>
  <c r="R42" i="15"/>
  <c r="S42" i="15" s="1"/>
  <c r="R44" i="15"/>
  <c r="S44" i="15" s="1"/>
  <c r="R46" i="15"/>
  <c r="S46" i="15" s="1"/>
  <c r="R48" i="15"/>
  <c r="S48" i="15" s="1"/>
  <c r="R50" i="15"/>
  <c r="S50" i="15" s="1"/>
  <c r="R52" i="15"/>
  <c r="S52" i="15" s="1"/>
  <c r="R54" i="15"/>
  <c r="S54" i="15" s="1"/>
  <c r="R56" i="15"/>
  <c r="S56" i="15" s="1"/>
  <c r="R58" i="15"/>
  <c r="S58" i="15" s="1"/>
  <c r="R60" i="15"/>
  <c r="S60" i="15" s="1"/>
  <c r="R62" i="15"/>
  <c r="S62" i="15" s="1"/>
  <c r="R64" i="15"/>
  <c r="S64" i="15" s="1"/>
  <c r="R66" i="15"/>
  <c r="S66" i="15" s="1"/>
  <c r="R68" i="15"/>
  <c r="S68" i="15" s="1"/>
  <c r="R70" i="15"/>
  <c r="S70" i="15" s="1"/>
  <c r="R72" i="15"/>
  <c r="S72" i="15" s="1"/>
  <c r="R74" i="15"/>
  <c r="S74" i="15" s="1"/>
  <c r="R76" i="15"/>
  <c r="S76" i="15" s="1"/>
  <c r="R78" i="15"/>
  <c r="S78" i="15" s="1"/>
  <c r="R80" i="15"/>
  <c r="S80" i="15" s="1"/>
  <c r="R82" i="15"/>
  <c r="S82" i="15" s="1"/>
  <c r="R84" i="15"/>
  <c r="S84" i="15" s="1"/>
  <c r="R86" i="15"/>
  <c r="S86" i="15" s="1"/>
  <c r="R88" i="15"/>
  <c r="S88" i="15" s="1"/>
  <c r="R90" i="15"/>
  <c r="S90" i="15" s="1"/>
  <c r="R92" i="15"/>
  <c r="S92" i="15" s="1"/>
  <c r="R94" i="15"/>
  <c r="S94" i="15" s="1"/>
  <c r="R96" i="15"/>
  <c r="S96" i="15" s="1"/>
  <c r="R98" i="15"/>
  <c r="S98" i="15" s="1"/>
  <c r="R100" i="15"/>
  <c r="S100" i="15" s="1"/>
  <c r="R102" i="15"/>
  <c r="S102" i="15" s="1"/>
  <c r="R4" i="15"/>
  <c r="S4" i="15" s="1"/>
  <c r="R7" i="15"/>
  <c r="S7" i="15" s="1"/>
  <c r="R9" i="15"/>
  <c r="S9" i="15" s="1"/>
  <c r="R11" i="15"/>
  <c r="S11" i="15" s="1"/>
  <c r="R13" i="15"/>
  <c r="S13" i="15" s="1"/>
  <c r="R15" i="15"/>
  <c r="S15" i="15" s="1"/>
  <c r="R17" i="15"/>
  <c r="S17" i="15" s="1"/>
  <c r="R19" i="15"/>
  <c r="S19" i="15" s="1"/>
  <c r="R21" i="15"/>
  <c r="S21" i="15" s="1"/>
  <c r="R23" i="15"/>
  <c r="S23" i="15" s="1"/>
  <c r="R25" i="15"/>
  <c r="S25" i="15" s="1"/>
  <c r="R27" i="15"/>
  <c r="S27" i="15" s="1"/>
  <c r="R29" i="15"/>
  <c r="S29" i="15" s="1"/>
  <c r="R31" i="15"/>
  <c r="S31" i="15" s="1"/>
  <c r="R33" i="15"/>
  <c r="S33" i="15" s="1"/>
  <c r="R35" i="15"/>
  <c r="S35" i="15" s="1"/>
  <c r="R37" i="15"/>
  <c r="S37" i="15" s="1"/>
  <c r="R39" i="15"/>
  <c r="S39" i="15" s="1"/>
  <c r="R41" i="15"/>
  <c r="S41" i="15" s="1"/>
  <c r="R43" i="15"/>
  <c r="S43" i="15" s="1"/>
  <c r="R45" i="15"/>
  <c r="S45" i="15" s="1"/>
  <c r="R47" i="15"/>
  <c r="S47" i="15" s="1"/>
  <c r="R49" i="15"/>
  <c r="S49" i="15" s="1"/>
  <c r="R51" i="15"/>
  <c r="S51" i="15" s="1"/>
  <c r="R53" i="15"/>
  <c r="S53" i="15" s="1"/>
  <c r="R55" i="15"/>
  <c r="S55" i="15" s="1"/>
  <c r="R57" i="15"/>
  <c r="S57" i="15" s="1"/>
  <c r="R59" i="15"/>
  <c r="S59" i="15" s="1"/>
  <c r="R61" i="15"/>
  <c r="S61" i="15" s="1"/>
  <c r="R63" i="15"/>
  <c r="S63" i="15" s="1"/>
  <c r="R65" i="15"/>
  <c r="S65" i="15" s="1"/>
  <c r="R67" i="15"/>
  <c r="S67" i="15" s="1"/>
  <c r="R69" i="15"/>
  <c r="S69" i="15" s="1"/>
  <c r="R71" i="15"/>
  <c r="S71" i="15" s="1"/>
  <c r="R73" i="15"/>
  <c r="S73" i="15" s="1"/>
  <c r="R75" i="15"/>
  <c r="S75" i="15" s="1"/>
  <c r="R77" i="15"/>
  <c r="S77" i="15" s="1"/>
  <c r="R79" i="15"/>
  <c r="S79" i="15" s="1"/>
  <c r="R81" i="15"/>
  <c r="S81" i="15" s="1"/>
  <c r="R83" i="15"/>
  <c r="S83" i="15" s="1"/>
  <c r="R85" i="15"/>
  <c r="S85" i="15" s="1"/>
  <c r="R87" i="15"/>
  <c r="S87" i="15" s="1"/>
  <c r="R89" i="15"/>
  <c r="S89" i="15" s="1"/>
  <c r="R91" i="15"/>
  <c r="S91" i="15" s="1"/>
  <c r="R93" i="15"/>
  <c r="S93" i="15" s="1"/>
  <c r="R95" i="15"/>
  <c r="S95" i="15" s="1"/>
  <c r="R97" i="15"/>
  <c r="S97" i="15" s="1"/>
  <c r="R99" i="15"/>
  <c r="S99" i="15" s="1"/>
  <c r="R101" i="15"/>
  <c r="S101" i="15" s="1"/>
  <c r="R3" i="15"/>
  <c r="S3" i="15" s="1"/>
  <c r="R6" i="15"/>
  <c r="S6" i="15" s="1"/>
  <c r="Q89" i="16"/>
  <c r="Q67" i="16"/>
  <c r="Q69" i="16"/>
  <c r="Q82" i="16"/>
  <c r="Q18" i="16"/>
  <c r="Q52" i="16"/>
  <c r="Q94" i="16"/>
  <c r="Q30" i="16"/>
  <c r="Q96" i="16"/>
  <c r="Q32" i="16"/>
  <c r="G10" i="13"/>
  <c r="U43" i="17"/>
  <c r="U3" i="17" s="1"/>
  <c r="V43" i="17"/>
  <c r="V3" i="17" s="1"/>
  <c r="W43" i="17"/>
  <c r="W3" i="17" s="1"/>
  <c r="X43" i="17"/>
  <c r="X3" i="17" s="1"/>
  <c r="Y43" i="17"/>
  <c r="Y3" i="17" s="1"/>
  <c r="Z43" i="17"/>
  <c r="Z3" i="17" s="1"/>
  <c r="AB43" i="17"/>
  <c r="AB3" i="17" s="1"/>
  <c r="AA43" i="17"/>
  <c r="AA3" i="17" s="1"/>
  <c r="L10" i="16"/>
  <c r="L18" i="16"/>
  <c r="L26" i="16"/>
  <c r="L34" i="16"/>
  <c r="L42" i="16"/>
  <c r="L8" i="16"/>
  <c r="L16" i="16"/>
  <c r="L24" i="16"/>
  <c r="L32" i="16"/>
  <c r="L40" i="16"/>
  <c r="L9" i="16"/>
  <c r="L17" i="16"/>
  <c r="L25" i="16"/>
  <c r="L33" i="16"/>
  <c r="L41" i="16"/>
  <c r="L7" i="16"/>
  <c r="L21" i="16"/>
  <c r="L35" i="16"/>
  <c r="L11" i="16"/>
  <c r="L22" i="16"/>
  <c r="L36" i="16"/>
  <c r="L12" i="16"/>
  <c r="L23" i="16"/>
  <c r="L37" i="16"/>
  <c r="L13" i="16"/>
  <c r="L27" i="16"/>
  <c r="L38" i="16"/>
  <c r="L3" i="16"/>
  <c r="L14" i="16"/>
  <c r="L28" i="16"/>
  <c r="L39" i="16"/>
  <c r="L4" i="16"/>
  <c r="L15" i="16"/>
  <c r="L29" i="16"/>
  <c r="L5" i="16"/>
  <c r="L19" i="16"/>
  <c r="L30" i="16"/>
  <c r="L6" i="16"/>
  <c r="L20" i="16"/>
  <c r="L31" i="16"/>
  <c r="P3" i="11"/>
  <c r="Q3" i="11" s="1"/>
  <c r="P4" i="11"/>
  <c r="Q4" i="11" s="1"/>
  <c r="P7" i="11"/>
  <c r="Q7" i="11" s="1"/>
  <c r="P9" i="11"/>
  <c r="Q9" i="11" s="1"/>
  <c r="P11" i="11"/>
  <c r="Q11" i="11" s="1"/>
  <c r="P13" i="11"/>
  <c r="Q13" i="11" s="1"/>
  <c r="P15" i="11"/>
  <c r="Q15" i="11" s="1"/>
  <c r="P17" i="11"/>
  <c r="Q17" i="11" s="1"/>
  <c r="P19" i="11"/>
  <c r="Q19" i="11" s="1"/>
  <c r="P21" i="11"/>
  <c r="Q21" i="11" s="1"/>
  <c r="P23" i="11"/>
  <c r="Q23" i="11" s="1"/>
  <c r="P25" i="11"/>
  <c r="Q25" i="11" s="1"/>
  <c r="P27" i="11"/>
  <c r="Q27" i="11" s="1"/>
  <c r="P29" i="11"/>
  <c r="Q29" i="11" s="1"/>
  <c r="P31" i="11"/>
  <c r="Q31" i="11" s="1"/>
  <c r="P33" i="11"/>
  <c r="Q33" i="11" s="1"/>
  <c r="P35" i="11"/>
  <c r="Q35" i="11" s="1"/>
  <c r="P37" i="11"/>
  <c r="Q37" i="11" s="1"/>
  <c r="P39" i="11"/>
  <c r="Q39" i="11" s="1"/>
  <c r="P41" i="11"/>
  <c r="Q41" i="11" s="1"/>
  <c r="P43" i="11"/>
  <c r="Q43" i="11" s="1"/>
  <c r="P45" i="11"/>
  <c r="Q45" i="11" s="1"/>
  <c r="P47" i="11"/>
  <c r="Q47" i="11" s="1"/>
  <c r="P49" i="11"/>
  <c r="Q49" i="11" s="1"/>
  <c r="P51" i="11"/>
  <c r="Q51" i="11" s="1"/>
  <c r="P53" i="11"/>
  <c r="Q53" i="11" s="1"/>
  <c r="P55" i="11"/>
  <c r="Q55" i="11" s="1"/>
  <c r="P57" i="11"/>
  <c r="Q57" i="11" s="1"/>
  <c r="P59" i="11"/>
  <c r="Q59" i="11" s="1"/>
  <c r="P61" i="11"/>
  <c r="Q61" i="11" s="1"/>
  <c r="P63" i="11"/>
  <c r="Q63" i="11" s="1"/>
  <c r="P65" i="11"/>
  <c r="Q65" i="11" s="1"/>
  <c r="P67" i="11"/>
  <c r="Q67" i="11" s="1"/>
  <c r="P69" i="11"/>
  <c r="Q69" i="11" s="1"/>
  <c r="P71" i="11"/>
  <c r="Q71" i="11" s="1"/>
  <c r="P73" i="11"/>
  <c r="Q73" i="11" s="1"/>
  <c r="P75" i="11"/>
  <c r="Q75" i="11" s="1"/>
  <c r="P77" i="11"/>
  <c r="Q77" i="11" s="1"/>
  <c r="P79" i="11"/>
  <c r="Q79" i="11" s="1"/>
  <c r="P81" i="11"/>
  <c r="Q81" i="11" s="1"/>
  <c r="P83" i="11"/>
  <c r="Q83" i="11" s="1"/>
  <c r="P85" i="11"/>
  <c r="Q85" i="11" s="1"/>
  <c r="P87" i="11"/>
  <c r="Q87" i="11" s="1"/>
  <c r="P89" i="11"/>
  <c r="Q89" i="11" s="1"/>
  <c r="P91" i="11"/>
  <c r="Q91" i="11" s="1"/>
  <c r="P93" i="11"/>
  <c r="Q93" i="11" s="1"/>
  <c r="P95" i="11"/>
  <c r="Q95" i="11" s="1"/>
  <c r="P97" i="11"/>
  <c r="Q97" i="11" s="1"/>
  <c r="P99" i="11"/>
  <c r="Q99" i="11" s="1"/>
  <c r="P101" i="11"/>
  <c r="Q101" i="11" s="1"/>
  <c r="P5" i="11"/>
  <c r="Q5" i="11" s="1"/>
  <c r="P8" i="11"/>
  <c r="Q8" i="11" s="1"/>
  <c r="P10" i="11"/>
  <c r="Q10" i="11" s="1"/>
  <c r="P12" i="11"/>
  <c r="Q12" i="11" s="1"/>
  <c r="P14" i="11"/>
  <c r="Q14" i="11" s="1"/>
  <c r="P16" i="11"/>
  <c r="Q16" i="11" s="1"/>
  <c r="P18" i="11"/>
  <c r="Q18" i="11" s="1"/>
  <c r="P20" i="11"/>
  <c r="Q20" i="11" s="1"/>
  <c r="P22" i="11"/>
  <c r="Q22" i="11" s="1"/>
  <c r="P24" i="11"/>
  <c r="Q24" i="11" s="1"/>
  <c r="P26" i="11"/>
  <c r="Q26" i="11" s="1"/>
  <c r="P28" i="11"/>
  <c r="Q28" i="11" s="1"/>
  <c r="P30" i="11"/>
  <c r="Q30" i="11" s="1"/>
  <c r="P32" i="11"/>
  <c r="Q32" i="11" s="1"/>
  <c r="P34" i="11"/>
  <c r="Q34" i="11" s="1"/>
  <c r="P36" i="11"/>
  <c r="Q36" i="11" s="1"/>
  <c r="P38" i="11"/>
  <c r="Q38" i="11" s="1"/>
  <c r="P40" i="11"/>
  <c r="Q40" i="11" s="1"/>
  <c r="P42" i="11"/>
  <c r="Q42" i="11" s="1"/>
  <c r="P44" i="11"/>
  <c r="Q44" i="11" s="1"/>
  <c r="P46" i="11"/>
  <c r="Q46" i="11" s="1"/>
  <c r="P48" i="11"/>
  <c r="Q48" i="11" s="1"/>
  <c r="P50" i="11"/>
  <c r="Q50" i="11" s="1"/>
  <c r="P52" i="11"/>
  <c r="Q52" i="11" s="1"/>
  <c r="P54" i="11"/>
  <c r="Q54" i="11" s="1"/>
  <c r="P56" i="11"/>
  <c r="Q56" i="11" s="1"/>
  <c r="P58" i="11"/>
  <c r="Q58" i="11" s="1"/>
  <c r="P60" i="11"/>
  <c r="Q60" i="11" s="1"/>
  <c r="P62" i="11"/>
  <c r="Q62" i="11" s="1"/>
  <c r="P64" i="11"/>
  <c r="Q64" i="11" s="1"/>
  <c r="P66" i="11"/>
  <c r="Q66" i="11" s="1"/>
  <c r="P68" i="11"/>
  <c r="Q68" i="11" s="1"/>
  <c r="P70" i="11"/>
  <c r="Q70" i="11" s="1"/>
  <c r="P72" i="11"/>
  <c r="Q72" i="11" s="1"/>
  <c r="P74" i="11"/>
  <c r="Q74" i="11" s="1"/>
  <c r="P76" i="11"/>
  <c r="Q76" i="11" s="1"/>
  <c r="P78" i="11"/>
  <c r="Q78" i="11" s="1"/>
  <c r="P80" i="11"/>
  <c r="Q80" i="11" s="1"/>
  <c r="P82" i="11"/>
  <c r="Q82" i="11" s="1"/>
  <c r="P84" i="11"/>
  <c r="Q84" i="11" s="1"/>
  <c r="P86" i="11"/>
  <c r="Q86" i="11" s="1"/>
  <c r="P88" i="11"/>
  <c r="Q88" i="11" s="1"/>
  <c r="P90" i="11"/>
  <c r="Q90" i="11" s="1"/>
  <c r="P92" i="11"/>
  <c r="Q92" i="11" s="1"/>
  <c r="P94" i="11"/>
  <c r="Q94" i="11" s="1"/>
  <c r="P96" i="11"/>
  <c r="Q96" i="11" s="1"/>
  <c r="P98" i="11"/>
  <c r="Q98" i="11" s="1"/>
  <c r="P100" i="11"/>
  <c r="Q100" i="11" s="1"/>
  <c r="P102" i="11"/>
  <c r="Q102" i="11" s="1"/>
  <c r="P6" i="11"/>
  <c r="Q6" i="11" s="1"/>
  <c r="R4" i="7"/>
  <c r="S4" i="7" s="1"/>
  <c r="R7" i="7"/>
  <c r="S7" i="7" s="1"/>
  <c r="R9" i="7"/>
  <c r="S9" i="7" s="1"/>
  <c r="R11" i="7"/>
  <c r="S11" i="7" s="1"/>
  <c r="R13" i="7"/>
  <c r="S13" i="7" s="1"/>
  <c r="R15" i="7"/>
  <c r="S15" i="7" s="1"/>
  <c r="R17" i="7"/>
  <c r="S17" i="7" s="1"/>
  <c r="R19" i="7"/>
  <c r="S19" i="7" s="1"/>
  <c r="R21" i="7"/>
  <c r="S21" i="7" s="1"/>
  <c r="R23" i="7"/>
  <c r="S23" i="7" s="1"/>
  <c r="R25" i="7"/>
  <c r="S25" i="7" s="1"/>
  <c r="R27" i="7"/>
  <c r="S27" i="7" s="1"/>
  <c r="R29" i="7"/>
  <c r="S29" i="7" s="1"/>
  <c r="R31" i="7"/>
  <c r="S31" i="7" s="1"/>
  <c r="R33" i="7"/>
  <c r="S33" i="7" s="1"/>
  <c r="R35" i="7"/>
  <c r="S35" i="7" s="1"/>
  <c r="R37" i="7"/>
  <c r="S37" i="7" s="1"/>
  <c r="R39" i="7"/>
  <c r="S39" i="7" s="1"/>
  <c r="R41" i="7"/>
  <c r="S41" i="7" s="1"/>
  <c r="R43" i="7"/>
  <c r="S43" i="7" s="1"/>
  <c r="R45" i="7"/>
  <c r="S45" i="7" s="1"/>
  <c r="R47" i="7"/>
  <c r="S47" i="7" s="1"/>
  <c r="R49" i="7"/>
  <c r="S49" i="7" s="1"/>
  <c r="R51" i="7"/>
  <c r="S51" i="7" s="1"/>
  <c r="R53" i="7"/>
  <c r="S53" i="7" s="1"/>
  <c r="R55" i="7"/>
  <c r="S55" i="7" s="1"/>
  <c r="R57" i="7"/>
  <c r="S57" i="7" s="1"/>
  <c r="R59" i="7"/>
  <c r="S59" i="7" s="1"/>
  <c r="R61" i="7"/>
  <c r="S61" i="7" s="1"/>
  <c r="R63" i="7"/>
  <c r="S63" i="7" s="1"/>
  <c r="R65" i="7"/>
  <c r="S65" i="7" s="1"/>
  <c r="R67" i="7"/>
  <c r="S67" i="7" s="1"/>
  <c r="R69" i="7"/>
  <c r="S69" i="7" s="1"/>
  <c r="R71" i="7"/>
  <c r="S71" i="7" s="1"/>
  <c r="R73" i="7"/>
  <c r="S73" i="7" s="1"/>
  <c r="R75" i="7"/>
  <c r="S75" i="7" s="1"/>
  <c r="R77" i="7"/>
  <c r="S77" i="7" s="1"/>
  <c r="R79" i="7"/>
  <c r="S79" i="7" s="1"/>
  <c r="R81" i="7"/>
  <c r="S81" i="7" s="1"/>
  <c r="R83" i="7"/>
  <c r="S83" i="7" s="1"/>
  <c r="R85" i="7"/>
  <c r="S85" i="7" s="1"/>
  <c r="R87" i="7"/>
  <c r="S87" i="7" s="1"/>
  <c r="R89" i="7"/>
  <c r="S89" i="7" s="1"/>
  <c r="R91" i="7"/>
  <c r="S91" i="7" s="1"/>
  <c r="R93" i="7"/>
  <c r="S93" i="7" s="1"/>
  <c r="R95" i="7"/>
  <c r="S95" i="7" s="1"/>
  <c r="R97" i="7"/>
  <c r="S97" i="7" s="1"/>
  <c r="R99" i="7"/>
  <c r="S99" i="7" s="1"/>
  <c r="R101" i="7"/>
  <c r="S101" i="7" s="1"/>
  <c r="R3" i="7"/>
  <c r="S3" i="7" s="1"/>
  <c r="R6" i="7"/>
  <c r="S6" i="7" s="1"/>
  <c r="R14" i="7"/>
  <c r="S14" i="7" s="1"/>
  <c r="R30" i="7"/>
  <c r="S30" i="7" s="1"/>
  <c r="R46" i="7"/>
  <c r="S46" i="7" s="1"/>
  <c r="R62" i="7"/>
  <c r="S62" i="7" s="1"/>
  <c r="R78" i="7"/>
  <c r="S78" i="7" s="1"/>
  <c r="R94" i="7"/>
  <c r="S94" i="7" s="1"/>
  <c r="R10" i="7"/>
  <c r="S10" i="7" s="1"/>
  <c r="R90" i="7"/>
  <c r="S90" i="7" s="1"/>
  <c r="R32" i="7"/>
  <c r="S32" i="7" s="1"/>
  <c r="R48" i="7"/>
  <c r="S48" i="7" s="1"/>
  <c r="R64" i="7"/>
  <c r="S64" i="7" s="1"/>
  <c r="R80" i="7"/>
  <c r="S80" i="7" s="1"/>
  <c r="R38" i="7"/>
  <c r="S38" i="7" s="1"/>
  <c r="R54" i="7"/>
  <c r="S54" i="7" s="1"/>
  <c r="R5" i="7"/>
  <c r="S5" i="7" s="1"/>
  <c r="R20" i="7"/>
  <c r="S20" i="7" s="1"/>
  <c r="R36" i="7"/>
  <c r="S36" i="7" s="1"/>
  <c r="R52" i="7"/>
  <c r="S52" i="7" s="1"/>
  <c r="R68" i="7"/>
  <c r="S68" i="7" s="1"/>
  <c r="R84" i="7"/>
  <c r="S84" i="7" s="1"/>
  <c r="R100" i="7"/>
  <c r="S100" i="7" s="1"/>
  <c r="R26" i="7"/>
  <c r="S26" i="7" s="1"/>
  <c r="R74" i="7"/>
  <c r="S74" i="7" s="1"/>
  <c r="R16" i="7"/>
  <c r="S16" i="7" s="1"/>
  <c r="R96" i="7"/>
  <c r="S96" i="7" s="1"/>
  <c r="R22" i="7"/>
  <c r="S22" i="7" s="1"/>
  <c r="R70" i="7"/>
  <c r="S70" i="7" s="1"/>
  <c r="R86" i="7"/>
  <c r="S86" i="7" s="1"/>
  <c r="R102" i="7"/>
  <c r="S102" i="7" s="1"/>
  <c r="R42" i="7"/>
  <c r="S42" i="7" s="1"/>
  <c r="R58" i="7"/>
  <c r="S58" i="7" s="1"/>
  <c r="R28" i="7"/>
  <c r="S28" i="7" s="1"/>
  <c r="R44" i="7"/>
  <c r="S44" i="7" s="1"/>
  <c r="R76" i="7"/>
  <c r="S76" i="7" s="1"/>
  <c r="R18" i="7"/>
  <c r="S18" i="7" s="1"/>
  <c r="R34" i="7"/>
  <c r="S34" i="7" s="1"/>
  <c r="R50" i="7"/>
  <c r="S50" i="7" s="1"/>
  <c r="R66" i="7"/>
  <c r="S66" i="7" s="1"/>
  <c r="R82" i="7"/>
  <c r="S82" i="7" s="1"/>
  <c r="R98" i="7"/>
  <c r="S98" i="7" s="1"/>
  <c r="R8" i="7"/>
  <c r="S8" i="7" s="1"/>
  <c r="R24" i="7"/>
  <c r="S24" i="7" s="1"/>
  <c r="R40" i="7"/>
  <c r="S40" i="7" s="1"/>
  <c r="R56" i="7"/>
  <c r="S56" i="7" s="1"/>
  <c r="R72" i="7"/>
  <c r="S72" i="7" s="1"/>
  <c r="R88" i="7"/>
  <c r="S88" i="7" s="1"/>
  <c r="R12" i="7"/>
  <c r="S12" i="7" s="1"/>
  <c r="R60" i="7"/>
  <c r="S60" i="7" s="1"/>
  <c r="R92" i="7"/>
  <c r="S92" i="7" s="1"/>
  <c r="P5" i="8"/>
  <c r="Q5" i="8" s="1"/>
  <c r="P8" i="8"/>
  <c r="Q8" i="8" s="1"/>
  <c r="P10" i="8"/>
  <c r="Q10" i="8" s="1"/>
  <c r="P12" i="8"/>
  <c r="Q12" i="8" s="1"/>
  <c r="P14" i="8"/>
  <c r="Q14" i="8" s="1"/>
  <c r="P16" i="8"/>
  <c r="Q16" i="8" s="1"/>
  <c r="P18" i="8"/>
  <c r="Q18" i="8" s="1"/>
  <c r="P20" i="8"/>
  <c r="Q20" i="8" s="1"/>
  <c r="P22" i="8"/>
  <c r="Q22" i="8" s="1"/>
  <c r="P24" i="8"/>
  <c r="Q24" i="8" s="1"/>
  <c r="P26" i="8"/>
  <c r="Q26" i="8" s="1"/>
  <c r="P28" i="8"/>
  <c r="Q28" i="8" s="1"/>
  <c r="P30" i="8"/>
  <c r="Q30" i="8" s="1"/>
  <c r="P32" i="8"/>
  <c r="Q32" i="8" s="1"/>
  <c r="P34" i="8"/>
  <c r="Q34" i="8" s="1"/>
  <c r="P36" i="8"/>
  <c r="Q36" i="8" s="1"/>
  <c r="P38" i="8"/>
  <c r="Q38" i="8" s="1"/>
  <c r="P40" i="8"/>
  <c r="Q40" i="8" s="1"/>
  <c r="P42" i="8"/>
  <c r="Q42" i="8" s="1"/>
  <c r="P44" i="8"/>
  <c r="Q44" i="8" s="1"/>
  <c r="P46" i="8"/>
  <c r="Q46" i="8" s="1"/>
  <c r="P48" i="8"/>
  <c r="Q48" i="8" s="1"/>
  <c r="P50" i="8"/>
  <c r="Q50" i="8" s="1"/>
  <c r="P52" i="8"/>
  <c r="Q52" i="8" s="1"/>
  <c r="P54" i="8"/>
  <c r="Q54" i="8" s="1"/>
  <c r="P56" i="8"/>
  <c r="Q56" i="8" s="1"/>
  <c r="P58" i="8"/>
  <c r="Q58" i="8" s="1"/>
  <c r="P60" i="8"/>
  <c r="Q60" i="8" s="1"/>
  <c r="P62" i="8"/>
  <c r="Q62" i="8" s="1"/>
  <c r="P64" i="8"/>
  <c r="Q64" i="8" s="1"/>
  <c r="P66" i="8"/>
  <c r="Q66" i="8" s="1"/>
  <c r="P68" i="8"/>
  <c r="Q68" i="8" s="1"/>
  <c r="P70" i="8"/>
  <c r="Q70" i="8" s="1"/>
  <c r="P72" i="8"/>
  <c r="Q72" i="8" s="1"/>
  <c r="P74" i="8"/>
  <c r="Q74" i="8" s="1"/>
  <c r="P76" i="8"/>
  <c r="Q76" i="8" s="1"/>
  <c r="P78" i="8"/>
  <c r="Q78" i="8" s="1"/>
  <c r="P80" i="8"/>
  <c r="Q80" i="8" s="1"/>
  <c r="P82" i="8"/>
  <c r="Q82" i="8" s="1"/>
  <c r="P84" i="8"/>
  <c r="Q84" i="8" s="1"/>
  <c r="P86" i="8"/>
  <c r="Q86" i="8" s="1"/>
  <c r="P88" i="8"/>
  <c r="Q88" i="8" s="1"/>
  <c r="P90" i="8"/>
  <c r="Q90" i="8" s="1"/>
  <c r="P92" i="8"/>
  <c r="Q92" i="8" s="1"/>
  <c r="P94" i="8"/>
  <c r="Q94" i="8" s="1"/>
  <c r="P96" i="8"/>
  <c r="Q96" i="8" s="1"/>
  <c r="P98" i="8"/>
  <c r="Q98" i="8" s="1"/>
  <c r="P100" i="8"/>
  <c r="Q100" i="8" s="1"/>
  <c r="P102" i="8"/>
  <c r="Q102" i="8" s="1"/>
  <c r="P3" i="8"/>
  <c r="Q3" i="8" s="1"/>
  <c r="P6" i="8"/>
  <c r="Q6" i="8" s="1"/>
  <c r="P4" i="8"/>
  <c r="Q4" i="8" s="1"/>
  <c r="P11" i="8"/>
  <c r="Q11" i="8" s="1"/>
  <c r="P19" i="8"/>
  <c r="Q19" i="8" s="1"/>
  <c r="P27" i="8"/>
  <c r="Q27" i="8" s="1"/>
  <c r="P43" i="8"/>
  <c r="Q43" i="8" s="1"/>
  <c r="P59" i="8"/>
  <c r="Q59" i="8" s="1"/>
  <c r="P75" i="8"/>
  <c r="Q75" i="8" s="1"/>
  <c r="P91" i="8"/>
  <c r="Q91" i="8" s="1"/>
  <c r="P33" i="8"/>
  <c r="Q33" i="8" s="1"/>
  <c r="P49" i="8"/>
  <c r="Q49" i="8" s="1"/>
  <c r="P65" i="8"/>
  <c r="Q65" i="8" s="1"/>
  <c r="P81" i="8"/>
  <c r="Q81" i="8" s="1"/>
  <c r="P97" i="8"/>
  <c r="Q97" i="8" s="1"/>
  <c r="P57" i="8"/>
  <c r="Q57" i="8" s="1"/>
  <c r="P73" i="8"/>
  <c r="Q73" i="8" s="1"/>
  <c r="P13" i="8"/>
  <c r="Q13" i="8" s="1"/>
  <c r="P21" i="8"/>
  <c r="Q21" i="8" s="1"/>
  <c r="P39" i="8"/>
  <c r="Q39" i="8" s="1"/>
  <c r="P55" i="8"/>
  <c r="Q55" i="8" s="1"/>
  <c r="P71" i="8"/>
  <c r="Q71" i="8" s="1"/>
  <c r="P87" i="8"/>
  <c r="Q87" i="8" s="1"/>
  <c r="P29" i="8"/>
  <c r="Q29" i="8" s="1"/>
  <c r="P45" i="8"/>
  <c r="Q45" i="8" s="1"/>
  <c r="P61" i="8"/>
  <c r="Q61" i="8" s="1"/>
  <c r="P77" i="8"/>
  <c r="Q77" i="8" s="1"/>
  <c r="P93" i="8"/>
  <c r="Q93" i="8" s="1"/>
  <c r="P7" i="8"/>
  <c r="Q7" i="8" s="1"/>
  <c r="P15" i="8"/>
  <c r="Q15" i="8" s="1"/>
  <c r="P23" i="8"/>
  <c r="Q23" i="8" s="1"/>
  <c r="P35" i="8"/>
  <c r="Q35" i="8" s="1"/>
  <c r="P51" i="8"/>
  <c r="Q51" i="8" s="1"/>
  <c r="P67" i="8"/>
  <c r="Q67" i="8" s="1"/>
  <c r="P83" i="8"/>
  <c r="Q83" i="8" s="1"/>
  <c r="P99" i="8"/>
  <c r="Q99" i="8" s="1"/>
  <c r="P89" i="8"/>
  <c r="Q89" i="8" s="1"/>
  <c r="P9" i="8"/>
  <c r="Q9" i="8" s="1"/>
  <c r="P17" i="8"/>
  <c r="Q17" i="8" s="1"/>
  <c r="P25" i="8"/>
  <c r="Q25" i="8" s="1"/>
  <c r="P31" i="8"/>
  <c r="Q31" i="8" s="1"/>
  <c r="P47" i="8"/>
  <c r="Q47" i="8" s="1"/>
  <c r="P63" i="8"/>
  <c r="Q63" i="8" s="1"/>
  <c r="P79" i="8"/>
  <c r="Q79" i="8" s="1"/>
  <c r="P95" i="8"/>
  <c r="Q95" i="8" s="1"/>
  <c r="P37" i="8"/>
  <c r="Q37" i="8" s="1"/>
  <c r="P53" i="8"/>
  <c r="Q53" i="8" s="1"/>
  <c r="P69" i="8"/>
  <c r="Q69" i="8" s="1"/>
  <c r="P85" i="8"/>
  <c r="Q85" i="8" s="1"/>
  <c r="P101" i="8"/>
  <c r="Q101" i="8" s="1"/>
  <c r="P41" i="8"/>
  <c r="Q41" i="8" s="1"/>
  <c r="J3" i="14"/>
  <c r="J11" i="14"/>
  <c r="J19" i="14"/>
  <c r="J27" i="14"/>
  <c r="J35" i="14"/>
  <c r="J7" i="14"/>
  <c r="J15" i="14"/>
  <c r="J23" i="14"/>
  <c r="J31" i="14"/>
  <c r="J39" i="14"/>
  <c r="J8" i="14"/>
  <c r="J16" i="14"/>
  <c r="J24" i="14"/>
  <c r="J32" i="14"/>
  <c r="J40" i="14"/>
  <c r="J9" i="14"/>
  <c r="J17" i="14"/>
  <c r="J25" i="14"/>
  <c r="J33" i="14"/>
  <c r="J41" i="14"/>
  <c r="J10" i="14"/>
  <c r="J18" i="14"/>
  <c r="J26" i="14"/>
  <c r="J34" i="14"/>
  <c r="J42" i="14"/>
  <c r="J21" i="14"/>
  <c r="J4" i="14"/>
  <c r="J22" i="14"/>
  <c r="J5" i="14"/>
  <c r="J28" i="14"/>
  <c r="J6" i="14"/>
  <c r="J29" i="14"/>
  <c r="J12" i="14"/>
  <c r="J30" i="14"/>
  <c r="J13" i="14"/>
  <c r="J36" i="14"/>
  <c r="J14" i="14"/>
  <c r="J37" i="14"/>
  <c r="J20" i="14"/>
  <c r="J38" i="14"/>
  <c r="G8" i="14"/>
  <c r="Q87" i="16"/>
  <c r="Q23" i="16"/>
  <c r="Q57" i="16"/>
  <c r="Q99" i="16"/>
  <c r="Q35" i="16"/>
  <c r="Q101" i="16"/>
  <c r="Q6" i="16"/>
  <c r="G10" i="16"/>
  <c r="Q50" i="16"/>
  <c r="Q84" i="16"/>
  <c r="Q20" i="16"/>
  <c r="Q62" i="16"/>
  <c r="Q64" i="16"/>
  <c r="Q79" i="16"/>
  <c r="Q47" i="16"/>
  <c r="Q15" i="16"/>
  <c r="Q81" i="16"/>
  <c r="Q49" i="16"/>
  <c r="Q17" i="16"/>
  <c r="Q91" i="16"/>
  <c r="Q59" i="16"/>
  <c r="Q27" i="16"/>
  <c r="Q93" i="16"/>
  <c r="Q61" i="16"/>
  <c r="Q29" i="16"/>
  <c r="G10" i="14"/>
  <c r="Q74" i="16"/>
  <c r="Q42" i="16"/>
  <c r="Q10" i="16"/>
  <c r="Q76" i="16"/>
  <c r="Q44" i="16"/>
  <c r="Q12" i="16"/>
  <c r="Q86" i="16"/>
  <c r="Q54" i="16"/>
  <c r="Q22" i="16"/>
  <c r="Q88" i="16"/>
  <c r="Q56" i="16"/>
  <c r="Q24" i="16"/>
  <c r="E3" i="12"/>
  <c r="L10" i="13"/>
  <c r="L18" i="13"/>
  <c r="L26" i="13"/>
  <c r="L34" i="13"/>
  <c r="L42" i="13"/>
  <c r="L3" i="13"/>
  <c r="L11" i="13"/>
  <c r="L19" i="13"/>
  <c r="L27" i="13"/>
  <c r="L35" i="13"/>
  <c r="L4" i="13"/>
  <c r="L12" i="13"/>
  <c r="L20" i="13"/>
  <c r="L28" i="13"/>
  <c r="L36" i="13"/>
  <c r="L5" i="13"/>
  <c r="L13" i="13"/>
  <c r="L21" i="13"/>
  <c r="L29" i="13"/>
  <c r="L37" i="13"/>
  <c r="L6" i="13"/>
  <c r="L14" i="13"/>
  <c r="L22" i="13"/>
  <c r="L30" i="13"/>
  <c r="L38" i="13"/>
  <c r="L7" i="13"/>
  <c r="L15" i="13"/>
  <c r="L23" i="13"/>
  <c r="L31" i="13"/>
  <c r="L39" i="13"/>
  <c r="L8" i="13"/>
  <c r="L16" i="13"/>
  <c r="L24" i="13"/>
  <c r="L32" i="13"/>
  <c r="L40" i="13"/>
  <c r="L17" i="13"/>
  <c r="L25" i="13"/>
  <c r="L33" i="13"/>
  <c r="L41" i="13"/>
  <c r="L9" i="13"/>
  <c r="G10" i="11"/>
  <c r="P6" i="7"/>
  <c r="Q6" i="7" s="1"/>
  <c r="P5" i="7"/>
  <c r="Q5" i="7" s="1"/>
  <c r="P8" i="7"/>
  <c r="Q8" i="7" s="1"/>
  <c r="P10" i="7"/>
  <c r="Q10" i="7" s="1"/>
  <c r="P12" i="7"/>
  <c r="Q12" i="7" s="1"/>
  <c r="P14" i="7"/>
  <c r="Q14" i="7" s="1"/>
  <c r="P16" i="7"/>
  <c r="Q16" i="7" s="1"/>
  <c r="P18" i="7"/>
  <c r="Q18" i="7" s="1"/>
  <c r="P20" i="7"/>
  <c r="Q20" i="7" s="1"/>
  <c r="P22" i="7"/>
  <c r="Q22" i="7" s="1"/>
  <c r="P24" i="7"/>
  <c r="Q24" i="7" s="1"/>
  <c r="P26" i="7"/>
  <c r="Q26" i="7" s="1"/>
  <c r="P28" i="7"/>
  <c r="Q28" i="7" s="1"/>
  <c r="P30" i="7"/>
  <c r="Q30" i="7" s="1"/>
  <c r="P32" i="7"/>
  <c r="Q32" i="7" s="1"/>
  <c r="P34" i="7"/>
  <c r="Q34" i="7" s="1"/>
  <c r="P36" i="7"/>
  <c r="Q36" i="7" s="1"/>
  <c r="P38" i="7"/>
  <c r="Q38" i="7" s="1"/>
  <c r="P40" i="7"/>
  <c r="Q40" i="7" s="1"/>
  <c r="P42" i="7"/>
  <c r="Q42" i="7" s="1"/>
  <c r="P44" i="7"/>
  <c r="Q44" i="7" s="1"/>
  <c r="P46" i="7"/>
  <c r="Q46" i="7" s="1"/>
  <c r="P48" i="7"/>
  <c r="Q48" i="7" s="1"/>
  <c r="P50" i="7"/>
  <c r="Q50" i="7" s="1"/>
  <c r="P52" i="7"/>
  <c r="Q52" i="7" s="1"/>
  <c r="P54" i="7"/>
  <c r="Q54" i="7" s="1"/>
  <c r="P56" i="7"/>
  <c r="Q56" i="7" s="1"/>
  <c r="P58" i="7"/>
  <c r="Q58" i="7" s="1"/>
  <c r="P60" i="7"/>
  <c r="Q60" i="7" s="1"/>
  <c r="P62" i="7"/>
  <c r="Q62" i="7" s="1"/>
  <c r="P64" i="7"/>
  <c r="Q64" i="7" s="1"/>
  <c r="P66" i="7"/>
  <c r="Q66" i="7" s="1"/>
  <c r="P68" i="7"/>
  <c r="Q68" i="7" s="1"/>
  <c r="P70" i="7"/>
  <c r="Q70" i="7" s="1"/>
  <c r="P72" i="7"/>
  <c r="Q72" i="7" s="1"/>
  <c r="P74" i="7"/>
  <c r="Q74" i="7" s="1"/>
  <c r="P76" i="7"/>
  <c r="Q76" i="7" s="1"/>
  <c r="P78" i="7"/>
  <c r="Q78" i="7" s="1"/>
  <c r="P80" i="7"/>
  <c r="Q80" i="7" s="1"/>
  <c r="P82" i="7"/>
  <c r="Q82" i="7" s="1"/>
  <c r="P84" i="7"/>
  <c r="Q84" i="7" s="1"/>
  <c r="P86" i="7"/>
  <c r="Q86" i="7" s="1"/>
  <c r="P88" i="7"/>
  <c r="Q88" i="7" s="1"/>
  <c r="P90" i="7"/>
  <c r="Q90" i="7" s="1"/>
  <c r="P92" i="7"/>
  <c r="Q92" i="7" s="1"/>
  <c r="P94" i="7"/>
  <c r="Q94" i="7" s="1"/>
  <c r="P96" i="7"/>
  <c r="Q96" i="7" s="1"/>
  <c r="P98" i="7"/>
  <c r="Q98" i="7" s="1"/>
  <c r="P100" i="7"/>
  <c r="Q100" i="7" s="1"/>
  <c r="P102" i="7"/>
  <c r="Q102" i="7" s="1"/>
  <c r="P4" i="7"/>
  <c r="Q4" i="7" s="1"/>
  <c r="P19" i="7"/>
  <c r="Q19" i="7" s="1"/>
  <c r="P35" i="7"/>
  <c r="Q35" i="7" s="1"/>
  <c r="P51" i="7"/>
  <c r="Q51" i="7" s="1"/>
  <c r="P67" i="7"/>
  <c r="Q67" i="7" s="1"/>
  <c r="P83" i="7"/>
  <c r="Q83" i="7" s="1"/>
  <c r="P99" i="7"/>
  <c r="Q99" i="7" s="1"/>
  <c r="P31" i="7"/>
  <c r="Q31" i="7" s="1"/>
  <c r="P47" i="7"/>
  <c r="Q47" i="7" s="1"/>
  <c r="P63" i="7"/>
  <c r="Q63" i="7" s="1"/>
  <c r="P79" i="7"/>
  <c r="Q79" i="7" s="1"/>
  <c r="P27" i="7"/>
  <c r="Q27" i="7" s="1"/>
  <c r="P91" i="7"/>
  <c r="Q91" i="7" s="1"/>
  <c r="P9" i="7"/>
  <c r="Q9" i="7" s="1"/>
  <c r="P25" i="7"/>
  <c r="Q25" i="7" s="1"/>
  <c r="P41" i="7"/>
  <c r="Q41" i="7" s="1"/>
  <c r="P57" i="7"/>
  <c r="Q57" i="7" s="1"/>
  <c r="P73" i="7"/>
  <c r="Q73" i="7" s="1"/>
  <c r="P89" i="7"/>
  <c r="Q89" i="7" s="1"/>
  <c r="P15" i="7"/>
  <c r="Q15" i="7" s="1"/>
  <c r="P95" i="7"/>
  <c r="Q95" i="7" s="1"/>
  <c r="P3" i="7"/>
  <c r="Q3" i="7" s="1"/>
  <c r="P21" i="7"/>
  <c r="Q21" i="7" s="1"/>
  <c r="P37" i="7"/>
  <c r="Q37" i="7" s="1"/>
  <c r="P53" i="7"/>
  <c r="Q53" i="7" s="1"/>
  <c r="P69" i="7"/>
  <c r="Q69" i="7" s="1"/>
  <c r="P85" i="7"/>
  <c r="Q85" i="7" s="1"/>
  <c r="P101" i="7"/>
  <c r="Q101" i="7" s="1"/>
  <c r="P11" i="7"/>
  <c r="Q11" i="7" s="1"/>
  <c r="P43" i="7"/>
  <c r="Q43" i="7" s="1"/>
  <c r="P59" i="7"/>
  <c r="Q59" i="7" s="1"/>
  <c r="P75" i="7"/>
  <c r="Q75" i="7" s="1"/>
  <c r="P49" i="7"/>
  <c r="Q49" i="7" s="1"/>
  <c r="P17" i="7"/>
  <c r="Q17" i="7" s="1"/>
  <c r="P33" i="7"/>
  <c r="Q33" i="7" s="1"/>
  <c r="P65" i="7"/>
  <c r="Q65" i="7" s="1"/>
  <c r="P97" i="7"/>
  <c r="Q97" i="7" s="1"/>
  <c r="P7" i="7"/>
  <c r="Q7" i="7" s="1"/>
  <c r="P23" i="7"/>
  <c r="Q23" i="7" s="1"/>
  <c r="P39" i="7"/>
  <c r="Q39" i="7" s="1"/>
  <c r="P55" i="7"/>
  <c r="Q55" i="7" s="1"/>
  <c r="P71" i="7"/>
  <c r="Q71" i="7" s="1"/>
  <c r="P87" i="7"/>
  <c r="Q87" i="7" s="1"/>
  <c r="P13" i="7"/>
  <c r="Q13" i="7" s="1"/>
  <c r="P29" i="7"/>
  <c r="Q29" i="7" s="1"/>
  <c r="P45" i="7"/>
  <c r="Q45" i="7" s="1"/>
  <c r="P61" i="7"/>
  <c r="Q61" i="7" s="1"/>
  <c r="P77" i="7"/>
  <c r="Q77" i="7" s="1"/>
  <c r="P93" i="7"/>
  <c r="Q93" i="7" s="1"/>
  <c r="P81" i="7"/>
  <c r="Q81" i="7" s="1"/>
  <c r="J4" i="10"/>
  <c r="J12" i="10"/>
  <c r="J20" i="10"/>
  <c r="J28" i="10"/>
  <c r="J36" i="10"/>
  <c r="G8" i="10"/>
  <c r="J8" i="10"/>
  <c r="J16" i="10"/>
  <c r="J24" i="10"/>
  <c r="J32" i="10"/>
  <c r="J40" i="10"/>
  <c r="J13" i="10"/>
  <c r="J23" i="10"/>
  <c r="J34" i="10"/>
  <c r="J3" i="10"/>
  <c r="J14" i="10"/>
  <c r="J25" i="10"/>
  <c r="J35" i="10"/>
  <c r="J5" i="10"/>
  <c r="J15" i="10"/>
  <c r="J26" i="10"/>
  <c r="J37" i="10"/>
  <c r="J6" i="10"/>
  <c r="J17" i="10"/>
  <c r="J27" i="10"/>
  <c r="J38" i="10"/>
  <c r="J7" i="10"/>
  <c r="J18" i="10"/>
  <c r="J29" i="10"/>
  <c r="J39" i="10"/>
  <c r="J10" i="10"/>
  <c r="J21" i="10"/>
  <c r="J31" i="10"/>
  <c r="J42" i="10"/>
  <c r="J11" i="10"/>
  <c r="J22" i="10"/>
  <c r="J33" i="10"/>
  <c r="J9" i="10"/>
  <c r="J19" i="10"/>
  <c r="J30" i="10"/>
  <c r="J41" i="10"/>
  <c r="K3" i="16" a="1"/>
  <c r="Q71" i="16"/>
  <c r="Q39" i="16"/>
  <c r="Q7" i="16"/>
  <c r="Q73" i="16"/>
  <c r="Q41" i="16"/>
  <c r="Q9" i="16"/>
  <c r="Q83" i="16"/>
  <c r="Q51" i="16"/>
  <c r="Q19" i="16"/>
  <c r="Q85" i="16"/>
  <c r="Q53" i="16"/>
  <c r="Q21" i="16"/>
  <c r="Y44" i="17"/>
  <c r="Y4" i="17" s="1"/>
  <c r="V44" i="17"/>
  <c r="V4" i="17" s="1"/>
  <c r="Z44" i="17"/>
  <c r="Z4" i="17" s="1"/>
  <c r="X44" i="17"/>
  <c r="X4" i="17" s="1"/>
  <c r="AB44" i="17"/>
  <c r="AB4" i="17" s="1"/>
  <c r="W44" i="17"/>
  <c r="W4" i="17" s="1"/>
  <c r="AA44" i="17"/>
  <c r="AA4" i="17" s="1"/>
  <c r="J7" i="15"/>
  <c r="J15" i="15"/>
  <c r="J23" i="15"/>
  <c r="J31" i="15"/>
  <c r="J39" i="15"/>
  <c r="J8" i="15"/>
  <c r="J16" i="15"/>
  <c r="J24" i="15"/>
  <c r="J32" i="15"/>
  <c r="J40" i="15"/>
  <c r="J9" i="15"/>
  <c r="J17" i="15"/>
  <c r="J25" i="15"/>
  <c r="J33" i="15"/>
  <c r="J41" i="15"/>
  <c r="J10" i="15"/>
  <c r="J18" i="15"/>
  <c r="J26" i="15"/>
  <c r="J34" i="15"/>
  <c r="J42" i="15"/>
  <c r="J3" i="15"/>
  <c r="J11" i="15"/>
  <c r="J19" i="15"/>
  <c r="J27" i="15"/>
  <c r="J35" i="15"/>
  <c r="J4" i="15"/>
  <c r="J12" i="15"/>
  <c r="J20" i="15"/>
  <c r="J28" i="15"/>
  <c r="J36" i="15"/>
  <c r="G8" i="15"/>
  <c r="J5" i="15"/>
  <c r="J13" i="15"/>
  <c r="J21" i="15"/>
  <c r="J29" i="15"/>
  <c r="J37" i="15"/>
  <c r="J6" i="15"/>
  <c r="J14" i="15"/>
  <c r="J22" i="15"/>
  <c r="J30" i="15"/>
  <c r="J38" i="15"/>
  <c r="F10" i="15"/>
  <c r="Q98" i="16"/>
  <c r="Q66" i="16"/>
  <c r="Q34" i="16"/>
  <c r="Q100" i="16"/>
  <c r="Q68" i="16"/>
  <c r="Q36" i="16"/>
  <c r="Q5" i="16"/>
  <c r="Q78" i="16"/>
  <c r="Q46" i="16"/>
  <c r="Q14" i="16"/>
  <c r="Q80" i="16"/>
  <c r="Q48" i="16"/>
  <c r="Q16" i="16"/>
  <c r="J8" i="11"/>
  <c r="J16" i="11"/>
  <c r="J24" i="11"/>
  <c r="J32" i="11"/>
  <c r="J40" i="11"/>
  <c r="J9" i="11"/>
  <c r="J17" i="11"/>
  <c r="J25" i="11"/>
  <c r="J33" i="11"/>
  <c r="J41" i="11"/>
  <c r="J10" i="11"/>
  <c r="J18" i="11"/>
  <c r="J26" i="11"/>
  <c r="J34" i="11"/>
  <c r="J42" i="11"/>
  <c r="J4" i="11"/>
  <c r="J12" i="11"/>
  <c r="J20" i="11"/>
  <c r="J28" i="11"/>
  <c r="J36" i="11"/>
  <c r="G8" i="11"/>
  <c r="J5" i="11"/>
  <c r="J13" i="11"/>
  <c r="J21" i="11"/>
  <c r="J29" i="11"/>
  <c r="J37" i="11"/>
  <c r="J6" i="11"/>
  <c r="J14" i="11"/>
  <c r="J22" i="11"/>
  <c r="J30" i="11"/>
  <c r="J38" i="11"/>
  <c r="J19" i="11"/>
  <c r="J23" i="11"/>
  <c r="J7" i="11"/>
  <c r="J27" i="11"/>
  <c r="J31" i="11"/>
  <c r="J3" i="11"/>
  <c r="J35" i="11"/>
  <c r="J39" i="11"/>
  <c r="J11" i="11"/>
  <c r="J15" i="11"/>
  <c r="G10" i="10"/>
  <c r="F10" i="10"/>
  <c r="Q95" i="16"/>
  <c r="Q63" i="16"/>
  <c r="Q31" i="16"/>
  <c r="Q97" i="16"/>
  <c r="Q65" i="16"/>
  <c r="Q33" i="16"/>
  <c r="Q3" i="16"/>
  <c r="Q75" i="16"/>
  <c r="Q43" i="16"/>
  <c r="Q11" i="16"/>
  <c r="Q77" i="16"/>
  <c r="Q45" i="16"/>
  <c r="Q13" i="16"/>
  <c r="J4" i="8"/>
  <c r="J12" i="8"/>
  <c r="J20" i="8"/>
  <c r="J28" i="8"/>
  <c r="J36" i="8"/>
  <c r="G8" i="8"/>
  <c r="J5" i="8"/>
  <c r="J13" i="8"/>
  <c r="J21" i="8"/>
  <c r="J29" i="8"/>
  <c r="J37" i="8"/>
  <c r="J6" i="8"/>
  <c r="J14" i="8"/>
  <c r="J22" i="8"/>
  <c r="J30" i="8"/>
  <c r="J38" i="8"/>
  <c r="J7" i="8"/>
  <c r="J15" i="8"/>
  <c r="J23" i="8"/>
  <c r="J31" i="8"/>
  <c r="J39" i="8"/>
  <c r="J8" i="8"/>
  <c r="J16" i="8"/>
  <c r="J24" i="8"/>
  <c r="J32" i="8"/>
  <c r="J40" i="8"/>
  <c r="J3" i="8"/>
  <c r="J11" i="8"/>
  <c r="J19" i="8"/>
  <c r="J27" i="8"/>
  <c r="J35" i="8"/>
  <c r="J17" i="8"/>
  <c r="J18" i="8"/>
  <c r="J34" i="8"/>
  <c r="J25" i="8"/>
  <c r="J26" i="8"/>
  <c r="J33" i="8"/>
  <c r="J9" i="8"/>
  <c r="J41" i="8"/>
  <c r="J10" i="8"/>
  <c r="J42" i="8"/>
  <c r="Q90" i="16"/>
  <c r="Q58" i="16"/>
  <c r="Q26" i="16"/>
  <c r="Q92" i="16"/>
  <c r="Q60" i="16"/>
  <c r="Q28" i="16"/>
  <c r="Q102" i="16"/>
  <c r="Q70" i="16"/>
  <c r="Q38" i="16"/>
  <c r="Q4" i="16"/>
  <c r="Q72" i="16"/>
  <c r="Q40" i="16"/>
  <c r="Q8" i="16"/>
  <c r="G10" i="6"/>
  <c r="G8" i="6"/>
  <c r="F10" i="6"/>
  <c r="F8" i="6"/>
  <c r="Q55" i="16"/>
  <c r="Q25" i="16"/>
  <c r="Q37" i="16"/>
  <c r="R3" i="8"/>
  <c r="S3" i="8" s="1"/>
  <c r="R6" i="8"/>
  <c r="S6" i="8" s="1"/>
  <c r="R5" i="8"/>
  <c r="S5" i="8" s="1"/>
  <c r="R8" i="8"/>
  <c r="S8" i="8" s="1"/>
  <c r="R10" i="8"/>
  <c r="S10" i="8" s="1"/>
  <c r="R12" i="8"/>
  <c r="S12" i="8" s="1"/>
  <c r="R14" i="8"/>
  <c r="S14" i="8" s="1"/>
  <c r="R16" i="8"/>
  <c r="S16" i="8" s="1"/>
  <c r="R18" i="8"/>
  <c r="S18" i="8" s="1"/>
  <c r="R20" i="8"/>
  <c r="S20" i="8" s="1"/>
  <c r="R22" i="8"/>
  <c r="S22" i="8" s="1"/>
  <c r="R24" i="8"/>
  <c r="S24" i="8" s="1"/>
  <c r="R26" i="8"/>
  <c r="S26" i="8" s="1"/>
  <c r="R28" i="8"/>
  <c r="S28" i="8" s="1"/>
  <c r="R30" i="8"/>
  <c r="S30" i="8" s="1"/>
  <c r="R32" i="8"/>
  <c r="S32" i="8" s="1"/>
  <c r="R34" i="8"/>
  <c r="S34" i="8" s="1"/>
  <c r="R36" i="8"/>
  <c r="S36" i="8" s="1"/>
  <c r="R38" i="8"/>
  <c r="S38" i="8" s="1"/>
  <c r="R40" i="8"/>
  <c r="S40" i="8" s="1"/>
  <c r="R42" i="8"/>
  <c r="S42" i="8" s="1"/>
  <c r="R44" i="8"/>
  <c r="S44" i="8" s="1"/>
  <c r="R46" i="8"/>
  <c r="S46" i="8" s="1"/>
  <c r="R48" i="8"/>
  <c r="S48" i="8" s="1"/>
  <c r="R50" i="8"/>
  <c r="S50" i="8" s="1"/>
  <c r="R52" i="8"/>
  <c r="S52" i="8" s="1"/>
  <c r="R54" i="8"/>
  <c r="S54" i="8" s="1"/>
  <c r="R56" i="8"/>
  <c r="S56" i="8" s="1"/>
  <c r="R58" i="8"/>
  <c r="S58" i="8" s="1"/>
  <c r="R60" i="8"/>
  <c r="S60" i="8" s="1"/>
  <c r="R62" i="8"/>
  <c r="S62" i="8" s="1"/>
  <c r="R64" i="8"/>
  <c r="S64" i="8" s="1"/>
  <c r="R66" i="8"/>
  <c r="S66" i="8" s="1"/>
  <c r="R68" i="8"/>
  <c r="S68" i="8" s="1"/>
  <c r="R70" i="8"/>
  <c r="S70" i="8" s="1"/>
  <c r="R72" i="8"/>
  <c r="S72" i="8" s="1"/>
  <c r="R74" i="8"/>
  <c r="S74" i="8" s="1"/>
  <c r="R76" i="8"/>
  <c r="S76" i="8" s="1"/>
  <c r="R78" i="8"/>
  <c r="S78" i="8" s="1"/>
  <c r="R80" i="8"/>
  <c r="S80" i="8" s="1"/>
  <c r="R82" i="8"/>
  <c r="S82" i="8" s="1"/>
  <c r="R84" i="8"/>
  <c r="S84" i="8" s="1"/>
  <c r="R86" i="8"/>
  <c r="S86" i="8" s="1"/>
  <c r="R88" i="8"/>
  <c r="S88" i="8" s="1"/>
  <c r="R90" i="8"/>
  <c r="S90" i="8" s="1"/>
  <c r="R92" i="8"/>
  <c r="S92" i="8" s="1"/>
  <c r="R94" i="8"/>
  <c r="S94" i="8" s="1"/>
  <c r="R96" i="8"/>
  <c r="S96" i="8" s="1"/>
  <c r="R98" i="8"/>
  <c r="S98" i="8" s="1"/>
  <c r="R100" i="8"/>
  <c r="S100" i="8" s="1"/>
  <c r="R102" i="8"/>
  <c r="S102" i="8" s="1"/>
  <c r="R4" i="8"/>
  <c r="S4" i="8" s="1"/>
  <c r="R7" i="8"/>
  <c r="S7" i="8" s="1"/>
  <c r="R9" i="8"/>
  <c r="S9" i="8" s="1"/>
  <c r="R11" i="8"/>
  <c r="S11" i="8" s="1"/>
  <c r="R13" i="8"/>
  <c r="S13" i="8" s="1"/>
  <c r="R15" i="8"/>
  <c r="S15" i="8" s="1"/>
  <c r="R17" i="8"/>
  <c r="S17" i="8" s="1"/>
  <c r="R19" i="8"/>
  <c r="S19" i="8" s="1"/>
  <c r="R21" i="8"/>
  <c r="S21" i="8" s="1"/>
  <c r="R23" i="8"/>
  <c r="S23" i="8" s="1"/>
  <c r="R25" i="8"/>
  <c r="S25" i="8" s="1"/>
  <c r="R31" i="8"/>
  <c r="S31" i="8" s="1"/>
  <c r="R47" i="8"/>
  <c r="S47" i="8" s="1"/>
  <c r="R63" i="8"/>
  <c r="S63" i="8" s="1"/>
  <c r="R79" i="8"/>
  <c r="S79" i="8" s="1"/>
  <c r="R95" i="8"/>
  <c r="S95" i="8" s="1"/>
  <c r="R37" i="8"/>
  <c r="S37" i="8" s="1"/>
  <c r="R53" i="8"/>
  <c r="S53" i="8" s="1"/>
  <c r="R69" i="8"/>
  <c r="S69" i="8" s="1"/>
  <c r="R85" i="8"/>
  <c r="S85" i="8" s="1"/>
  <c r="R101" i="8"/>
  <c r="S101" i="8" s="1"/>
  <c r="R29" i="8"/>
  <c r="S29" i="8" s="1"/>
  <c r="R61" i="8"/>
  <c r="S61" i="8" s="1"/>
  <c r="R93" i="8"/>
  <c r="S93" i="8" s="1"/>
  <c r="R27" i="8"/>
  <c r="S27" i="8" s="1"/>
  <c r="R43" i="8"/>
  <c r="S43" i="8" s="1"/>
  <c r="R59" i="8"/>
  <c r="S59" i="8" s="1"/>
  <c r="R75" i="8"/>
  <c r="S75" i="8" s="1"/>
  <c r="R91" i="8"/>
  <c r="S91" i="8" s="1"/>
  <c r="R45" i="8"/>
  <c r="S45" i="8" s="1"/>
  <c r="R33" i="8"/>
  <c r="S33" i="8" s="1"/>
  <c r="R49" i="8"/>
  <c r="S49" i="8" s="1"/>
  <c r="R65" i="8"/>
  <c r="S65" i="8" s="1"/>
  <c r="R81" i="8"/>
  <c r="S81" i="8" s="1"/>
  <c r="R97" i="8"/>
  <c r="S97" i="8" s="1"/>
  <c r="R39" i="8"/>
  <c r="S39" i="8" s="1"/>
  <c r="R55" i="8"/>
  <c r="S55" i="8" s="1"/>
  <c r="R71" i="8"/>
  <c r="S71" i="8" s="1"/>
  <c r="R87" i="8"/>
  <c r="S87" i="8" s="1"/>
  <c r="R35" i="8"/>
  <c r="S35" i="8" s="1"/>
  <c r="R51" i="8"/>
  <c r="S51" i="8" s="1"/>
  <c r="R67" i="8"/>
  <c r="S67" i="8" s="1"/>
  <c r="R83" i="8"/>
  <c r="S83" i="8" s="1"/>
  <c r="R99" i="8"/>
  <c r="S99" i="8" s="1"/>
  <c r="R41" i="8"/>
  <c r="S41" i="8" s="1"/>
  <c r="R57" i="8"/>
  <c r="S57" i="8" s="1"/>
  <c r="R73" i="8"/>
  <c r="S73" i="8" s="1"/>
  <c r="R89" i="8"/>
  <c r="S89" i="8" s="1"/>
  <c r="R77" i="8"/>
  <c r="S77" i="8" s="1"/>
  <c r="M8" i="7"/>
  <c r="M16" i="7"/>
  <c r="M24" i="7"/>
  <c r="M32" i="7"/>
  <c r="M40" i="7"/>
  <c r="M9" i="7"/>
  <c r="M17" i="7"/>
  <c r="M25" i="7"/>
  <c r="M33" i="7"/>
  <c r="M41" i="7"/>
  <c r="M10" i="7"/>
  <c r="M18" i="7"/>
  <c r="M26" i="7"/>
  <c r="M34" i="7"/>
  <c r="M42" i="7"/>
  <c r="M3" i="7"/>
  <c r="M11" i="7"/>
  <c r="M19" i="7"/>
  <c r="M27" i="7"/>
  <c r="M35" i="7"/>
  <c r="M4" i="7"/>
  <c r="M12" i="7"/>
  <c r="M20" i="7"/>
  <c r="M28" i="7"/>
  <c r="M36" i="7"/>
  <c r="M14" i="7"/>
  <c r="M37" i="7"/>
  <c r="M15" i="7"/>
  <c r="M38" i="7"/>
  <c r="M21" i="7"/>
  <c r="M6" i="7"/>
  <c r="M39" i="7"/>
  <c r="M22" i="7"/>
  <c r="M5" i="7"/>
  <c r="M23" i="7"/>
  <c r="M29" i="7"/>
  <c r="M7" i="7"/>
  <c r="M30" i="7"/>
  <c r="M13" i="7"/>
  <c r="M31" i="7"/>
  <c r="P5" i="6" l="1"/>
  <c r="Q5" i="6" s="1"/>
  <c r="P7" i="6"/>
  <c r="Q7" i="6" s="1"/>
  <c r="P9" i="6"/>
  <c r="Q9" i="6" s="1"/>
  <c r="P11" i="6"/>
  <c r="Q11" i="6" s="1"/>
  <c r="P13" i="6"/>
  <c r="Q13" i="6" s="1"/>
  <c r="P15" i="6"/>
  <c r="Q15" i="6" s="1"/>
  <c r="P17" i="6"/>
  <c r="Q17" i="6" s="1"/>
  <c r="P19" i="6"/>
  <c r="Q19" i="6" s="1"/>
  <c r="P21" i="6"/>
  <c r="Q21" i="6" s="1"/>
  <c r="P23" i="6"/>
  <c r="Q23" i="6" s="1"/>
  <c r="P25" i="6"/>
  <c r="Q25" i="6" s="1"/>
  <c r="P27" i="6"/>
  <c r="Q27" i="6" s="1"/>
  <c r="P29" i="6"/>
  <c r="Q29" i="6" s="1"/>
  <c r="P31" i="6"/>
  <c r="Q31" i="6" s="1"/>
  <c r="P33" i="6"/>
  <c r="Q33" i="6" s="1"/>
  <c r="P35" i="6"/>
  <c r="Q35" i="6" s="1"/>
  <c r="P37" i="6"/>
  <c r="Q37" i="6" s="1"/>
  <c r="P39" i="6"/>
  <c r="Q39" i="6" s="1"/>
  <c r="P41" i="6"/>
  <c r="Q41" i="6" s="1"/>
  <c r="P43" i="6"/>
  <c r="Q43" i="6" s="1"/>
  <c r="P45" i="6"/>
  <c r="Q45" i="6" s="1"/>
  <c r="P47" i="6"/>
  <c r="Q47" i="6" s="1"/>
  <c r="P49" i="6"/>
  <c r="Q49" i="6" s="1"/>
  <c r="P51" i="6"/>
  <c r="Q51" i="6" s="1"/>
  <c r="P53" i="6"/>
  <c r="Q53" i="6" s="1"/>
  <c r="P55" i="6"/>
  <c r="Q55" i="6" s="1"/>
  <c r="P57" i="6"/>
  <c r="Q57" i="6" s="1"/>
  <c r="P59" i="6"/>
  <c r="Q59" i="6" s="1"/>
  <c r="P61" i="6"/>
  <c r="Q61" i="6" s="1"/>
  <c r="P63" i="6"/>
  <c r="Q63" i="6" s="1"/>
  <c r="P65" i="6"/>
  <c r="Q65" i="6" s="1"/>
  <c r="P67" i="6"/>
  <c r="Q67" i="6" s="1"/>
  <c r="P69" i="6"/>
  <c r="Q69" i="6" s="1"/>
  <c r="P71" i="6"/>
  <c r="Q71" i="6" s="1"/>
  <c r="P73" i="6"/>
  <c r="Q73" i="6" s="1"/>
  <c r="P75" i="6"/>
  <c r="Q75" i="6" s="1"/>
  <c r="P77" i="6"/>
  <c r="Q77" i="6" s="1"/>
  <c r="P79" i="6"/>
  <c r="Q79" i="6" s="1"/>
  <c r="P81" i="6"/>
  <c r="Q81" i="6" s="1"/>
  <c r="P83" i="6"/>
  <c r="Q83" i="6" s="1"/>
  <c r="P85" i="6"/>
  <c r="Q85" i="6" s="1"/>
  <c r="P87" i="6"/>
  <c r="Q87" i="6" s="1"/>
  <c r="P89" i="6"/>
  <c r="Q89" i="6" s="1"/>
  <c r="P91" i="6"/>
  <c r="Q91" i="6" s="1"/>
  <c r="P93" i="6"/>
  <c r="Q93" i="6" s="1"/>
  <c r="P95" i="6"/>
  <c r="Q95" i="6" s="1"/>
  <c r="P97" i="6"/>
  <c r="Q97" i="6" s="1"/>
  <c r="P99" i="6"/>
  <c r="Q99" i="6" s="1"/>
  <c r="P101" i="6"/>
  <c r="Q101" i="6" s="1"/>
  <c r="P12" i="6"/>
  <c r="Q12" i="6" s="1"/>
  <c r="P28" i="6"/>
  <c r="Q28" i="6" s="1"/>
  <c r="P44" i="6"/>
  <c r="Q44" i="6" s="1"/>
  <c r="P60" i="6"/>
  <c r="Q60" i="6" s="1"/>
  <c r="P76" i="6"/>
  <c r="Q76" i="6" s="1"/>
  <c r="P92" i="6"/>
  <c r="Q92" i="6" s="1"/>
  <c r="P40" i="6"/>
  <c r="Q40" i="6" s="1"/>
  <c r="P56" i="6"/>
  <c r="Q56" i="6" s="1"/>
  <c r="P14" i="6"/>
  <c r="Q14" i="6" s="1"/>
  <c r="P30" i="6"/>
  <c r="Q30" i="6" s="1"/>
  <c r="P18" i="6"/>
  <c r="Q18" i="6" s="1"/>
  <c r="P34" i="6"/>
  <c r="Q34" i="6" s="1"/>
  <c r="P50" i="6"/>
  <c r="Q50" i="6" s="1"/>
  <c r="P66" i="6"/>
  <c r="Q66" i="6" s="1"/>
  <c r="P82" i="6"/>
  <c r="Q82" i="6" s="1"/>
  <c r="P98" i="6"/>
  <c r="Q98" i="6" s="1"/>
  <c r="P8" i="6"/>
  <c r="Q8" i="6" s="1"/>
  <c r="P24" i="6"/>
  <c r="Q24" i="6" s="1"/>
  <c r="P88" i="6"/>
  <c r="Q88" i="6" s="1"/>
  <c r="P4" i="6"/>
  <c r="Q4" i="6" s="1"/>
  <c r="P46" i="6"/>
  <c r="Q46" i="6" s="1"/>
  <c r="P62" i="6"/>
  <c r="Q62" i="6" s="1"/>
  <c r="P78" i="6"/>
  <c r="Q78" i="6" s="1"/>
  <c r="P20" i="6"/>
  <c r="Q20" i="6" s="1"/>
  <c r="P36" i="6"/>
  <c r="Q36" i="6" s="1"/>
  <c r="P52" i="6"/>
  <c r="Q52" i="6" s="1"/>
  <c r="P68" i="6"/>
  <c r="Q68" i="6" s="1"/>
  <c r="P84" i="6"/>
  <c r="Q84" i="6" s="1"/>
  <c r="P100" i="6"/>
  <c r="Q100" i="6" s="1"/>
  <c r="P58" i="6"/>
  <c r="Q58" i="6" s="1"/>
  <c r="P90" i="6"/>
  <c r="Q90" i="6" s="1"/>
  <c r="P72" i="6"/>
  <c r="Q72" i="6" s="1"/>
  <c r="P94" i="6"/>
  <c r="Q94" i="6" s="1"/>
  <c r="P10" i="6"/>
  <c r="Q10" i="6" s="1"/>
  <c r="P26" i="6"/>
  <c r="Q26" i="6" s="1"/>
  <c r="P74" i="6"/>
  <c r="Q74" i="6" s="1"/>
  <c r="P16" i="6"/>
  <c r="Q16" i="6" s="1"/>
  <c r="P32" i="6"/>
  <c r="Q32" i="6" s="1"/>
  <c r="P48" i="6"/>
  <c r="Q48" i="6" s="1"/>
  <c r="P64" i="6"/>
  <c r="Q64" i="6" s="1"/>
  <c r="P80" i="6"/>
  <c r="Q80" i="6" s="1"/>
  <c r="P96" i="6"/>
  <c r="Q96" i="6" s="1"/>
  <c r="P42" i="6"/>
  <c r="Q42" i="6" s="1"/>
  <c r="P3" i="6"/>
  <c r="Q3" i="6" s="1"/>
  <c r="P6" i="6"/>
  <c r="Q6" i="6" s="1"/>
  <c r="P22" i="6"/>
  <c r="Q22" i="6" s="1"/>
  <c r="P38" i="6"/>
  <c r="Q38" i="6" s="1"/>
  <c r="P54" i="6"/>
  <c r="Q54" i="6" s="1"/>
  <c r="P70" i="6"/>
  <c r="Q70" i="6" s="1"/>
  <c r="P86" i="6"/>
  <c r="Q86" i="6" s="1"/>
  <c r="P102" i="6"/>
  <c r="Q102" i="6" s="1"/>
  <c r="L8" i="6"/>
  <c r="L16" i="6"/>
  <c r="L24" i="6"/>
  <c r="L32" i="6"/>
  <c r="L40" i="6"/>
  <c r="L9" i="6"/>
  <c r="L17" i="6"/>
  <c r="L25" i="6"/>
  <c r="L33" i="6"/>
  <c r="L41" i="6"/>
  <c r="L10" i="6"/>
  <c r="L26" i="6"/>
  <c r="L42" i="6"/>
  <c r="L18" i="6"/>
  <c r="L34" i="6"/>
  <c r="L3" i="6"/>
  <c r="L11" i="6"/>
  <c r="L19" i="6"/>
  <c r="L27" i="6"/>
  <c r="L35" i="6"/>
  <c r="L4" i="6"/>
  <c r="L12" i="6"/>
  <c r="L20" i="6"/>
  <c r="L28" i="6"/>
  <c r="L36" i="6"/>
  <c r="L22" i="6"/>
  <c r="L29" i="6"/>
  <c r="L7" i="6"/>
  <c r="L5" i="6"/>
  <c r="L23" i="6"/>
  <c r="L6" i="6"/>
  <c r="L37" i="6"/>
  <c r="L30" i="6"/>
  <c r="L13" i="6"/>
  <c r="L14" i="6"/>
  <c r="L31" i="6"/>
  <c r="L15" i="6"/>
  <c r="L38" i="6"/>
  <c r="L21" i="6"/>
  <c r="L39" i="6"/>
  <c r="L5" i="15"/>
  <c r="L13" i="15"/>
  <c r="L21" i="15"/>
  <c r="L29" i="15"/>
  <c r="L37" i="15"/>
  <c r="L6" i="15"/>
  <c r="L14" i="15"/>
  <c r="L22" i="15"/>
  <c r="L30" i="15"/>
  <c r="L38" i="15"/>
  <c r="L7" i="15"/>
  <c r="L15" i="15"/>
  <c r="L23" i="15"/>
  <c r="L31" i="15"/>
  <c r="L39" i="15"/>
  <c r="L8" i="15"/>
  <c r="L16" i="15"/>
  <c r="L24" i="15"/>
  <c r="L32" i="15"/>
  <c r="L40" i="15"/>
  <c r="L9" i="15"/>
  <c r="L17" i="15"/>
  <c r="L25" i="15"/>
  <c r="L33" i="15"/>
  <c r="L41" i="15"/>
  <c r="L10" i="15"/>
  <c r="L18" i="15"/>
  <c r="L26" i="15"/>
  <c r="L34" i="15"/>
  <c r="L42" i="15"/>
  <c r="L3" i="15"/>
  <c r="L11" i="15"/>
  <c r="L19" i="15"/>
  <c r="L27" i="15"/>
  <c r="L35" i="15"/>
  <c r="L4" i="15"/>
  <c r="L12" i="15"/>
  <c r="L20" i="15"/>
  <c r="L28" i="15"/>
  <c r="L36" i="15"/>
  <c r="R3" i="11"/>
  <c r="S3" i="11" s="1"/>
  <c r="R6" i="11"/>
  <c r="S6" i="11" s="1"/>
  <c r="R4" i="11"/>
  <c r="S4" i="11" s="1"/>
  <c r="R11" i="11"/>
  <c r="S11" i="11" s="1"/>
  <c r="R19" i="11"/>
  <c r="S19" i="11" s="1"/>
  <c r="R27" i="11"/>
  <c r="S27" i="11" s="1"/>
  <c r="R35" i="11"/>
  <c r="S35" i="11" s="1"/>
  <c r="R43" i="11"/>
  <c r="S43" i="11" s="1"/>
  <c r="R51" i="11"/>
  <c r="S51" i="11" s="1"/>
  <c r="R59" i="11"/>
  <c r="S59" i="11" s="1"/>
  <c r="R67" i="11"/>
  <c r="S67" i="11" s="1"/>
  <c r="R75" i="11"/>
  <c r="S75" i="11" s="1"/>
  <c r="R83" i="11"/>
  <c r="S83" i="11" s="1"/>
  <c r="R91" i="11"/>
  <c r="S91" i="11" s="1"/>
  <c r="R99" i="11"/>
  <c r="S99" i="11" s="1"/>
  <c r="R5" i="11"/>
  <c r="S5" i="11" s="1"/>
  <c r="R12" i="11"/>
  <c r="S12" i="11" s="1"/>
  <c r="R20" i="11"/>
  <c r="S20" i="11" s="1"/>
  <c r="R28" i="11"/>
  <c r="S28" i="11" s="1"/>
  <c r="R36" i="11"/>
  <c r="S36" i="11" s="1"/>
  <c r="R44" i="11"/>
  <c r="S44" i="11" s="1"/>
  <c r="R52" i="11"/>
  <c r="S52" i="11" s="1"/>
  <c r="R60" i="11"/>
  <c r="S60" i="11" s="1"/>
  <c r="R68" i="11"/>
  <c r="S68" i="11" s="1"/>
  <c r="R76" i="11"/>
  <c r="S76" i="11" s="1"/>
  <c r="R84" i="11"/>
  <c r="S84" i="11" s="1"/>
  <c r="R92" i="11"/>
  <c r="S92" i="11" s="1"/>
  <c r="R100" i="11"/>
  <c r="S100" i="11" s="1"/>
  <c r="R13" i="11"/>
  <c r="S13" i="11" s="1"/>
  <c r="R21" i="11"/>
  <c r="S21" i="11" s="1"/>
  <c r="R29" i="11"/>
  <c r="S29" i="11" s="1"/>
  <c r="R37" i="11"/>
  <c r="S37" i="11" s="1"/>
  <c r="R45" i="11"/>
  <c r="S45" i="11" s="1"/>
  <c r="R53" i="11"/>
  <c r="S53" i="11" s="1"/>
  <c r="R61" i="11"/>
  <c r="S61" i="11" s="1"/>
  <c r="R69" i="11"/>
  <c r="S69" i="11" s="1"/>
  <c r="R77" i="11"/>
  <c r="S77" i="11" s="1"/>
  <c r="R85" i="11"/>
  <c r="S85" i="11" s="1"/>
  <c r="R93" i="11"/>
  <c r="S93" i="11" s="1"/>
  <c r="R101" i="11"/>
  <c r="S101" i="11" s="1"/>
  <c r="R14" i="11"/>
  <c r="S14" i="11" s="1"/>
  <c r="R22" i="11"/>
  <c r="S22" i="11" s="1"/>
  <c r="R30" i="11"/>
  <c r="S30" i="11" s="1"/>
  <c r="R38" i="11"/>
  <c r="S38" i="11" s="1"/>
  <c r="R46" i="11"/>
  <c r="S46" i="11" s="1"/>
  <c r="R54" i="11"/>
  <c r="S54" i="11" s="1"/>
  <c r="R62" i="11"/>
  <c r="S62" i="11" s="1"/>
  <c r="R70" i="11"/>
  <c r="S70" i="11" s="1"/>
  <c r="R78" i="11"/>
  <c r="S78" i="11" s="1"/>
  <c r="R86" i="11"/>
  <c r="S86" i="11" s="1"/>
  <c r="R94" i="11"/>
  <c r="S94" i="11" s="1"/>
  <c r="R102" i="11"/>
  <c r="S102" i="11" s="1"/>
  <c r="R7" i="11"/>
  <c r="S7" i="11" s="1"/>
  <c r="R15" i="11"/>
  <c r="S15" i="11" s="1"/>
  <c r="R23" i="11"/>
  <c r="S23" i="11" s="1"/>
  <c r="R31" i="11"/>
  <c r="S31" i="11" s="1"/>
  <c r="R39" i="11"/>
  <c r="S39" i="11" s="1"/>
  <c r="R47" i="11"/>
  <c r="S47" i="11" s="1"/>
  <c r="R55" i="11"/>
  <c r="S55" i="11" s="1"/>
  <c r="R63" i="11"/>
  <c r="S63" i="11" s="1"/>
  <c r="R71" i="11"/>
  <c r="S71" i="11" s="1"/>
  <c r="R79" i="11"/>
  <c r="S79" i="11" s="1"/>
  <c r="R87" i="11"/>
  <c r="S87" i="11" s="1"/>
  <c r="R95" i="11"/>
  <c r="S95" i="11" s="1"/>
  <c r="R9" i="11"/>
  <c r="S9" i="11" s="1"/>
  <c r="R17" i="11"/>
  <c r="S17" i="11" s="1"/>
  <c r="R25" i="11"/>
  <c r="S25" i="11" s="1"/>
  <c r="R33" i="11"/>
  <c r="S33" i="11" s="1"/>
  <c r="R41" i="11"/>
  <c r="S41" i="11" s="1"/>
  <c r="R49" i="11"/>
  <c r="S49" i="11" s="1"/>
  <c r="R57" i="11"/>
  <c r="S57" i="11" s="1"/>
  <c r="R65" i="11"/>
  <c r="S65" i="11" s="1"/>
  <c r="R73" i="11"/>
  <c r="S73" i="11" s="1"/>
  <c r="R81" i="11"/>
  <c r="S81" i="11" s="1"/>
  <c r="R89" i="11"/>
  <c r="S89" i="11" s="1"/>
  <c r="R97" i="11"/>
  <c r="S97" i="11" s="1"/>
  <c r="R10" i="11"/>
  <c r="S10" i="11" s="1"/>
  <c r="R18" i="11"/>
  <c r="S18" i="11" s="1"/>
  <c r="R26" i="11"/>
  <c r="S26" i="11" s="1"/>
  <c r="R34" i="11"/>
  <c r="S34" i="11" s="1"/>
  <c r="R42" i="11"/>
  <c r="S42" i="11" s="1"/>
  <c r="R50" i="11"/>
  <c r="S50" i="11" s="1"/>
  <c r="R58" i="11"/>
  <c r="S58" i="11" s="1"/>
  <c r="R66" i="11"/>
  <c r="S66" i="11" s="1"/>
  <c r="R74" i="11"/>
  <c r="S74" i="11" s="1"/>
  <c r="R82" i="11"/>
  <c r="S82" i="11" s="1"/>
  <c r="R90" i="11"/>
  <c r="S90" i="11" s="1"/>
  <c r="R98" i="11"/>
  <c r="S98" i="11" s="1"/>
  <c r="R56" i="11"/>
  <c r="S56" i="11" s="1"/>
  <c r="R64" i="11"/>
  <c r="S64" i="11" s="1"/>
  <c r="R32" i="11"/>
  <c r="S32" i="11" s="1"/>
  <c r="R8" i="11"/>
  <c r="S8" i="11" s="1"/>
  <c r="R72" i="11"/>
  <c r="S72" i="11" s="1"/>
  <c r="R16" i="11"/>
  <c r="S16" i="11" s="1"/>
  <c r="R80" i="11"/>
  <c r="S80" i="11" s="1"/>
  <c r="R24" i="11"/>
  <c r="S24" i="11" s="1"/>
  <c r="R88" i="11"/>
  <c r="S88" i="11" s="1"/>
  <c r="R96" i="11"/>
  <c r="S96" i="11" s="1"/>
  <c r="R40" i="11"/>
  <c r="S40" i="11" s="1"/>
  <c r="R48" i="11"/>
  <c r="S48" i="11" s="1"/>
  <c r="R4" i="16"/>
  <c r="S4" i="16" s="1"/>
  <c r="R7" i="16"/>
  <c r="S7" i="16" s="1"/>
  <c r="R9" i="16"/>
  <c r="S9" i="16" s="1"/>
  <c r="R11" i="16"/>
  <c r="S11" i="16" s="1"/>
  <c r="R13" i="16"/>
  <c r="S13" i="16" s="1"/>
  <c r="R15" i="16"/>
  <c r="S15" i="16" s="1"/>
  <c r="R17" i="16"/>
  <c r="S17" i="16" s="1"/>
  <c r="R19" i="16"/>
  <c r="S19" i="16" s="1"/>
  <c r="R21" i="16"/>
  <c r="S21" i="16" s="1"/>
  <c r="R23" i="16"/>
  <c r="S23" i="16" s="1"/>
  <c r="R25" i="16"/>
  <c r="S25" i="16" s="1"/>
  <c r="R27" i="16"/>
  <c r="S27" i="16" s="1"/>
  <c r="R29" i="16"/>
  <c r="S29" i="16" s="1"/>
  <c r="R31" i="16"/>
  <c r="S31" i="16" s="1"/>
  <c r="R33" i="16"/>
  <c r="S33" i="16" s="1"/>
  <c r="R35" i="16"/>
  <c r="S35" i="16" s="1"/>
  <c r="R37" i="16"/>
  <c r="S37" i="16" s="1"/>
  <c r="R39" i="16"/>
  <c r="S39" i="16" s="1"/>
  <c r="R41" i="16"/>
  <c r="S41" i="16" s="1"/>
  <c r="R43" i="16"/>
  <c r="S43" i="16" s="1"/>
  <c r="R45" i="16"/>
  <c r="S45" i="16" s="1"/>
  <c r="R47" i="16"/>
  <c r="S47" i="16" s="1"/>
  <c r="R49" i="16"/>
  <c r="S49" i="16" s="1"/>
  <c r="R51" i="16"/>
  <c r="S51" i="16" s="1"/>
  <c r="R53" i="16"/>
  <c r="S53" i="16" s="1"/>
  <c r="R55" i="16"/>
  <c r="S55" i="16" s="1"/>
  <c r="R57" i="16"/>
  <c r="S57" i="16" s="1"/>
  <c r="R59" i="16"/>
  <c r="S59" i="16" s="1"/>
  <c r="R61" i="16"/>
  <c r="S61" i="16" s="1"/>
  <c r="R63" i="16"/>
  <c r="S63" i="16" s="1"/>
  <c r="R65" i="16"/>
  <c r="S65" i="16" s="1"/>
  <c r="R67" i="16"/>
  <c r="S67" i="16" s="1"/>
  <c r="R69" i="16"/>
  <c r="S69" i="16" s="1"/>
  <c r="R71" i="16"/>
  <c r="S71" i="16" s="1"/>
  <c r="R73" i="16"/>
  <c r="S73" i="16" s="1"/>
  <c r="R75" i="16"/>
  <c r="S75" i="16" s="1"/>
  <c r="R77" i="16"/>
  <c r="S77" i="16" s="1"/>
  <c r="R79" i="16"/>
  <c r="S79" i="16" s="1"/>
  <c r="R81" i="16"/>
  <c r="S81" i="16" s="1"/>
  <c r="R83" i="16"/>
  <c r="S83" i="16" s="1"/>
  <c r="R85" i="16"/>
  <c r="S85" i="16" s="1"/>
  <c r="R87" i="16"/>
  <c r="S87" i="16" s="1"/>
  <c r="R89" i="16"/>
  <c r="S89" i="16" s="1"/>
  <c r="R91" i="16"/>
  <c r="S91" i="16" s="1"/>
  <c r="R93" i="16"/>
  <c r="S93" i="16" s="1"/>
  <c r="R95" i="16"/>
  <c r="S95" i="16" s="1"/>
  <c r="R97" i="16"/>
  <c r="S97" i="16" s="1"/>
  <c r="R99" i="16"/>
  <c r="S99" i="16" s="1"/>
  <c r="R101" i="16"/>
  <c r="S101" i="16" s="1"/>
  <c r="R10" i="16"/>
  <c r="S10" i="16" s="1"/>
  <c r="R18" i="16"/>
  <c r="S18" i="16" s="1"/>
  <c r="R26" i="16"/>
  <c r="S26" i="16" s="1"/>
  <c r="R34" i="16"/>
  <c r="S34" i="16" s="1"/>
  <c r="R42" i="16"/>
  <c r="S42" i="16" s="1"/>
  <c r="R50" i="16"/>
  <c r="S50" i="16" s="1"/>
  <c r="R58" i="16"/>
  <c r="S58" i="16" s="1"/>
  <c r="R66" i="16"/>
  <c r="S66" i="16" s="1"/>
  <c r="R74" i="16"/>
  <c r="S74" i="16" s="1"/>
  <c r="R82" i="16"/>
  <c r="S82" i="16" s="1"/>
  <c r="R90" i="16"/>
  <c r="S90" i="16" s="1"/>
  <c r="R98" i="16"/>
  <c r="S98" i="16" s="1"/>
  <c r="R6" i="16"/>
  <c r="S6" i="16" s="1"/>
  <c r="R8" i="16"/>
  <c r="S8" i="16" s="1"/>
  <c r="R16" i="16"/>
  <c r="S16" i="16" s="1"/>
  <c r="R24" i="16"/>
  <c r="S24" i="16" s="1"/>
  <c r="R32" i="16"/>
  <c r="S32" i="16" s="1"/>
  <c r="R40" i="16"/>
  <c r="S40" i="16" s="1"/>
  <c r="R48" i="16"/>
  <c r="S48" i="16" s="1"/>
  <c r="R56" i="16"/>
  <c r="S56" i="16" s="1"/>
  <c r="R64" i="16"/>
  <c r="S64" i="16" s="1"/>
  <c r="R72" i="16"/>
  <c r="S72" i="16" s="1"/>
  <c r="R80" i="16"/>
  <c r="S80" i="16" s="1"/>
  <c r="R88" i="16"/>
  <c r="S88" i="16" s="1"/>
  <c r="R96" i="16"/>
  <c r="S96" i="16" s="1"/>
  <c r="R14" i="16"/>
  <c r="S14" i="16" s="1"/>
  <c r="R22" i="16"/>
  <c r="S22" i="16" s="1"/>
  <c r="R30" i="16"/>
  <c r="S30" i="16" s="1"/>
  <c r="R38" i="16"/>
  <c r="S38" i="16" s="1"/>
  <c r="R46" i="16"/>
  <c r="S46" i="16" s="1"/>
  <c r="R54" i="16"/>
  <c r="S54" i="16" s="1"/>
  <c r="R62" i="16"/>
  <c r="S62" i="16" s="1"/>
  <c r="R70" i="16"/>
  <c r="S70" i="16" s="1"/>
  <c r="R78" i="16"/>
  <c r="S78" i="16" s="1"/>
  <c r="R86" i="16"/>
  <c r="S86" i="16" s="1"/>
  <c r="R94" i="16"/>
  <c r="S94" i="16" s="1"/>
  <c r="R102" i="16"/>
  <c r="S102" i="16" s="1"/>
  <c r="R3" i="16"/>
  <c r="S3" i="16" s="1"/>
  <c r="R5" i="16"/>
  <c r="S5" i="16" s="1"/>
  <c r="R12" i="16"/>
  <c r="S12" i="16" s="1"/>
  <c r="R20" i="16"/>
  <c r="S20" i="16" s="1"/>
  <c r="R28" i="16"/>
  <c r="S28" i="16" s="1"/>
  <c r="R36" i="16"/>
  <c r="S36" i="16" s="1"/>
  <c r="R44" i="16"/>
  <c r="S44" i="16" s="1"/>
  <c r="R52" i="16"/>
  <c r="S52" i="16" s="1"/>
  <c r="R60" i="16"/>
  <c r="S60" i="16" s="1"/>
  <c r="R68" i="16"/>
  <c r="S68" i="16" s="1"/>
  <c r="R76" i="16"/>
  <c r="S76" i="16" s="1"/>
  <c r="R84" i="16"/>
  <c r="S84" i="16" s="1"/>
  <c r="R92" i="16"/>
  <c r="S92" i="16" s="1"/>
  <c r="R100" i="16"/>
  <c r="S100" i="16" s="1"/>
  <c r="L9" i="14"/>
  <c r="L17" i="14"/>
  <c r="L25" i="14"/>
  <c r="L33" i="14"/>
  <c r="L41" i="14"/>
  <c r="L5" i="14"/>
  <c r="L13" i="14"/>
  <c r="L21" i="14"/>
  <c r="L29" i="14"/>
  <c r="L37" i="14"/>
  <c r="L6" i="14"/>
  <c r="L14" i="14"/>
  <c r="L22" i="14"/>
  <c r="L30" i="14"/>
  <c r="L38" i="14"/>
  <c r="L7" i="14"/>
  <c r="L15" i="14"/>
  <c r="L23" i="14"/>
  <c r="L31" i="14"/>
  <c r="L39" i="14"/>
  <c r="L8" i="14"/>
  <c r="L16" i="14"/>
  <c r="L24" i="14"/>
  <c r="L32" i="14"/>
  <c r="L40" i="14"/>
  <c r="L3" i="14"/>
  <c r="L26" i="14"/>
  <c r="L4" i="14"/>
  <c r="L27" i="14"/>
  <c r="L10" i="14"/>
  <c r="L28" i="14"/>
  <c r="L11" i="14"/>
  <c r="L34" i="14"/>
  <c r="L12" i="14"/>
  <c r="L35" i="14"/>
  <c r="L18" i="14"/>
  <c r="L36" i="14"/>
  <c r="L19" i="14"/>
  <c r="L42" i="14"/>
  <c r="L20" i="14"/>
  <c r="K3" i="14" a="1"/>
  <c r="M3" i="16" a="1"/>
  <c r="K3" i="16"/>
  <c r="K11" i="16"/>
  <c r="K19" i="16"/>
  <c r="K27" i="16"/>
  <c r="K35" i="16"/>
  <c r="K7" i="16"/>
  <c r="K15" i="16"/>
  <c r="K23" i="16"/>
  <c r="K31" i="16"/>
  <c r="K9" i="16"/>
  <c r="K17" i="16"/>
  <c r="K25" i="16"/>
  <c r="K33" i="16"/>
  <c r="K41" i="16"/>
  <c r="K10" i="16"/>
  <c r="K18" i="16"/>
  <c r="K26" i="16"/>
  <c r="K34" i="16"/>
  <c r="K42" i="16"/>
  <c r="K5" i="16"/>
  <c r="K21" i="16"/>
  <c r="K37" i="16"/>
  <c r="K6" i="16"/>
  <c r="K22" i="16"/>
  <c r="K38" i="16"/>
  <c r="K8" i="16"/>
  <c r="K24" i="16"/>
  <c r="K39" i="16"/>
  <c r="K12" i="16"/>
  <c r="K28" i="16"/>
  <c r="K40" i="16"/>
  <c r="K13" i="16"/>
  <c r="K29" i="16"/>
  <c r="K14" i="16"/>
  <c r="K30" i="16"/>
  <c r="K16" i="16"/>
  <c r="K32" i="16"/>
  <c r="K4" i="16"/>
  <c r="K20" i="16"/>
  <c r="K36" i="16"/>
  <c r="L10" i="8"/>
  <c r="L18" i="8"/>
  <c r="L26" i="8"/>
  <c r="L34" i="8"/>
  <c r="L42" i="8"/>
  <c r="L3" i="8"/>
  <c r="L11" i="8"/>
  <c r="L19" i="8"/>
  <c r="L27" i="8"/>
  <c r="L35" i="8"/>
  <c r="L4" i="8"/>
  <c r="L12" i="8"/>
  <c r="L20" i="8"/>
  <c r="L28" i="8"/>
  <c r="L36" i="8"/>
  <c r="L5" i="8"/>
  <c r="L13" i="8"/>
  <c r="L21" i="8"/>
  <c r="L29" i="8"/>
  <c r="L37" i="8"/>
  <c r="L6" i="8"/>
  <c r="L14" i="8"/>
  <c r="L22" i="8"/>
  <c r="L30" i="8"/>
  <c r="L38" i="8"/>
  <c r="L9" i="8"/>
  <c r="L17" i="8"/>
  <c r="L25" i="8"/>
  <c r="L33" i="8"/>
  <c r="L41" i="8"/>
  <c r="L31" i="8"/>
  <c r="L32" i="8"/>
  <c r="L7" i="8"/>
  <c r="L39" i="8"/>
  <c r="L8" i="8"/>
  <c r="L40" i="8"/>
  <c r="L15" i="8"/>
  <c r="L23" i="8"/>
  <c r="L24" i="8"/>
  <c r="L16" i="8"/>
  <c r="M3" i="13" a="1"/>
  <c r="R4" i="6"/>
  <c r="S4" i="6" s="1"/>
  <c r="R6" i="6"/>
  <c r="S6" i="6" s="1"/>
  <c r="R8" i="6"/>
  <c r="S8" i="6" s="1"/>
  <c r="R10" i="6"/>
  <c r="S10" i="6" s="1"/>
  <c r="R12" i="6"/>
  <c r="S12" i="6" s="1"/>
  <c r="R14" i="6"/>
  <c r="S14" i="6" s="1"/>
  <c r="R16" i="6"/>
  <c r="S16" i="6" s="1"/>
  <c r="R18" i="6"/>
  <c r="S18" i="6" s="1"/>
  <c r="R20" i="6"/>
  <c r="S20" i="6" s="1"/>
  <c r="R22" i="6"/>
  <c r="S22" i="6" s="1"/>
  <c r="R24" i="6"/>
  <c r="S24" i="6" s="1"/>
  <c r="R26" i="6"/>
  <c r="S26" i="6" s="1"/>
  <c r="R28" i="6"/>
  <c r="S28" i="6" s="1"/>
  <c r="R30" i="6"/>
  <c r="S30" i="6" s="1"/>
  <c r="R32" i="6"/>
  <c r="S32" i="6" s="1"/>
  <c r="R34" i="6"/>
  <c r="S34" i="6" s="1"/>
  <c r="R36" i="6"/>
  <c r="S36" i="6" s="1"/>
  <c r="R38" i="6"/>
  <c r="S38" i="6" s="1"/>
  <c r="R40" i="6"/>
  <c r="S40" i="6" s="1"/>
  <c r="R42" i="6"/>
  <c r="S42" i="6" s="1"/>
  <c r="R44" i="6"/>
  <c r="S44" i="6" s="1"/>
  <c r="R46" i="6"/>
  <c r="S46" i="6" s="1"/>
  <c r="R48" i="6"/>
  <c r="S48" i="6" s="1"/>
  <c r="R50" i="6"/>
  <c r="S50" i="6" s="1"/>
  <c r="R52" i="6"/>
  <c r="S52" i="6" s="1"/>
  <c r="R54" i="6"/>
  <c r="S54" i="6" s="1"/>
  <c r="R56" i="6"/>
  <c r="S56" i="6" s="1"/>
  <c r="R58" i="6"/>
  <c r="S58" i="6" s="1"/>
  <c r="R60" i="6"/>
  <c r="S60" i="6" s="1"/>
  <c r="R62" i="6"/>
  <c r="S62" i="6" s="1"/>
  <c r="R64" i="6"/>
  <c r="S64" i="6" s="1"/>
  <c r="R66" i="6"/>
  <c r="S66" i="6" s="1"/>
  <c r="R68" i="6"/>
  <c r="S68" i="6" s="1"/>
  <c r="R70" i="6"/>
  <c r="S70" i="6" s="1"/>
  <c r="R72" i="6"/>
  <c r="S72" i="6" s="1"/>
  <c r="R74" i="6"/>
  <c r="S74" i="6" s="1"/>
  <c r="R76" i="6"/>
  <c r="S76" i="6" s="1"/>
  <c r="R78" i="6"/>
  <c r="S78" i="6" s="1"/>
  <c r="R80" i="6"/>
  <c r="S80" i="6" s="1"/>
  <c r="R82" i="6"/>
  <c r="S82" i="6" s="1"/>
  <c r="R84" i="6"/>
  <c r="S84" i="6" s="1"/>
  <c r="R86" i="6"/>
  <c r="S86" i="6" s="1"/>
  <c r="R88" i="6"/>
  <c r="S88" i="6" s="1"/>
  <c r="R90" i="6"/>
  <c r="S90" i="6" s="1"/>
  <c r="R92" i="6"/>
  <c r="S92" i="6" s="1"/>
  <c r="R94" i="6"/>
  <c r="S94" i="6" s="1"/>
  <c r="R96" i="6"/>
  <c r="S96" i="6" s="1"/>
  <c r="R98" i="6"/>
  <c r="S98" i="6" s="1"/>
  <c r="R100" i="6"/>
  <c r="S100" i="6" s="1"/>
  <c r="R102" i="6"/>
  <c r="S102" i="6" s="1"/>
  <c r="R3" i="6"/>
  <c r="S3" i="6" s="1"/>
  <c r="R5" i="6"/>
  <c r="S5" i="6" s="1"/>
  <c r="R7" i="6"/>
  <c r="S7" i="6" s="1"/>
  <c r="R23" i="6"/>
  <c r="S23" i="6" s="1"/>
  <c r="R39" i="6"/>
  <c r="S39" i="6" s="1"/>
  <c r="R55" i="6"/>
  <c r="S55" i="6" s="1"/>
  <c r="R71" i="6"/>
  <c r="S71" i="6" s="1"/>
  <c r="R87" i="6"/>
  <c r="S87" i="6" s="1"/>
  <c r="R19" i="6"/>
  <c r="S19" i="6" s="1"/>
  <c r="R67" i="6"/>
  <c r="S67" i="6" s="1"/>
  <c r="R83" i="6"/>
  <c r="S83" i="6" s="1"/>
  <c r="R99" i="6"/>
  <c r="S99" i="6" s="1"/>
  <c r="R63" i="6"/>
  <c r="S63" i="6" s="1"/>
  <c r="R13" i="6"/>
  <c r="S13" i="6" s="1"/>
  <c r="R29" i="6"/>
  <c r="S29" i="6" s="1"/>
  <c r="R45" i="6"/>
  <c r="S45" i="6" s="1"/>
  <c r="R61" i="6"/>
  <c r="S61" i="6" s="1"/>
  <c r="R77" i="6"/>
  <c r="S77" i="6" s="1"/>
  <c r="R93" i="6"/>
  <c r="S93" i="6" s="1"/>
  <c r="R35" i="6"/>
  <c r="S35" i="6" s="1"/>
  <c r="R89" i="6"/>
  <c r="S89" i="6" s="1"/>
  <c r="R37" i="6"/>
  <c r="S37" i="6" s="1"/>
  <c r="R51" i="6"/>
  <c r="S51" i="6" s="1"/>
  <c r="R9" i="6"/>
  <c r="S9" i="6" s="1"/>
  <c r="R25" i="6"/>
  <c r="S25" i="6" s="1"/>
  <c r="R41" i="6"/>
  <c r="S41" i="6" s="1"/>
  <c r="R57" i="6"/>
  <c r="S57" i="6" s="1"/>
  <c r="R73" i="6"/>
  <c r="S73" i="6" s="1"/>
  <c r="R15" i="6"/>
  <c r="S15" i="6" s="1"/>
  <c r="R31" i="6"/>
  <c r="S31" i="6" s="1"/>
  <c r="R47" i="6"/>
  <c r="S47" i="6" s="1"/>
  <c r="R95" i="6"/>
  <c r="S95" i="6" s="1"/>
  <c r="R101" i="6"/>
  <c r="S101" i="6" s="1"/>
  <c r="R79" i="6"/>
  <c r="S79" i="6" s="1"/>
  <c r="R21" i="6"/>
  <c r="S21" i="6" s="1"/>
  <c r="R11" i="6"/>
  <c r="S11" i="6" s="1"/>
  <c r="R27" i="6"/>
  <c r="S27" i="6" s="1"/>
  <c r="R43" i="6"/>
  <c r="S43" i="6" s="1"/>
  <c r="R59" i="6"/>
  <c r="S59" i="6" s="1"/>
  <c r="R75" i="6"/>
  <c r="S75" i="6" s="1"/>
  <c r="R91" i="6"/>
  <c r="S91" i="6" s="1"/>
  <c r="R17" i="6"/>
  <c r="S17" i="6" s="1"/>
  <c r="R33" i="6"/>
  <c r="S33" i="6" s="1"/>
  <c r="R49" i="6"/>
  <c r="S49" i="6" s="1"/>
  <c r="R65" i="6"/>
  <c r="S65" i="6" s="1"/>
  <c r="R81" i="6"/>
  <c r="S81" i="6" s="1"/>
  <c r="R97" i="6"/>
  <c r="S97" i="6" s="1"/>
  <c r="R53" i="6"/>
  <c r="S53" i="6" s="1"/>
  <c r="R69" i="6"/>
  <c r="S69" i="6" s="1"/>
  <c r="R85" i="6"/>
  <c r="S85" i="6" s="1"/>
  <c r="K3" i="15" a="1"/>
  <c r="K3" i="10" a="1"/>
  <c r="R3" i="13"/>
  <c r="S3" i="13" s="1"/>
  <c r="R6" i="13"/>
  <c r="S6" i="13" s="1"/>
  <c r="R5" i="13"/>
  <c r="S5" i="13" s="1"/>
  <c r="R8" i="13"/>
  <c r="S8" i="13" s="1"/>
  <c r="R10" i="13"/>
  <c r="S10" i="13" s="1"/>
  <c r="R12" i="13"/>
  <c r="S12" i="13" s="1"/>
  <c r="R14" i="13"/>
  <c r="S14" i="13" s="1"/>
  <c r="R16" i="13"/>
  <c r="S16" i="13" s="1"/>
  <c r="R18" i="13"/>
  <c r="S18" i="13" s="1"/>
  <c r="R20" i="13"/>
  <c r="S20" i="13" s="1"/>
  <c r="R22" i="13"/>
  <c r="S22" i="13" s="1"/>
  <c r="R24" i="13"/>
  <c r="S24" i="13" s="1"/>
  <c r="R26" i="13"/>
  <c r="S26" i="13" s="1"/>
  <c r="R28" i="13"/>
  <c r="S28" i="13" s="1"/>
  <c r="R30" i="13"/>
  <c r="S30" i="13" s="1"/>
  <c r="R32" i="13"/>
  <c r="S32" i="13" s="1"/>
  <c r="R34" i="13"/>
  <c r="S34" i="13" s="1"/>
  <c r="R36" i="13"/>
  <c r="S36" i="13" s="1"/>
  <c r="R38" i="13"/>
  <c r="S38" i="13" s="1"/>
  <c r="R40" i="13"/>
  <c r="S40" i="13" s="1"/>
  <c r="R42" i="13"/>
  <c r="S42" i="13" s="1"/>
  <c r="R44" i="13"/>
  <c r="S44" i="13" s="1"/>
  <c r="R46" i="13"/>
  <c r="S46" i="13" s="1"/>
  <c r="R48" i="13"/>
  <c r="S48" i="13" s="1"/>
  <c r="R50" i="13"/>
  <c r="S50" i="13" s="1"/>
  <c r="R52" i="13"/>
  <c r="S52" i="13" s="1"/>
  <c r="R54" i="13"/>
  <c r="S54" i="13" s="1"/>
  <c r="R56" i="13"/>
  <c r="S56" i="13" s="1"/>
  <c r="R58" i="13"/>
  <c r="S58" i="13" s="1"/>
  <c r="R60" i="13"/>
  <c r="S60" i="13" s="1"/>
  <c r="R62" i="13"/>
  <c r="S62" i="13" s="1"/>
  <c r="R64" i="13"/>
  <c r="S64" i="13" s="1"/>
  <c r="R66" i="13"/>
  <c r="S66" i="13" s="1"/>
  <c r="R68" i="13"/>
  <c r="S68" i="13" s="1"/>
  <c r="R70" i="13"/>
  <c r="S70" i="13" s="1"/>
  <c r="R72" i="13"/>
  <c r="S72" i="13" s="1"/>
  <c r="R74" i="13"/>
  <c r="S74" i="13" s="1"/>
  <c r="R76" i="13"/>
  <c r="S76" i="13" s="1"/>
  <c r="R78" i="13"/>
  <c r="S78" i="13" s="1"/>
  <c r="R80" i="13"/>
  <c r="S80" i="13" s="1"/>
  <c r="R82" i="13"/>
  <c r="S82" i="13" s="1"/>
  <c r="R84" i="13"/>
  <c r="S84" i="13" s="1"/>
  <c r="R86" i="13"/>
  <c r="S86" i="13" s="1"/>
  <c r="R88" i="13"/>
  <c r="S88" i="13" s="1"/>
  <c r="R90" i="13"/>
  <c r="S90" i="13" s="1"/>
  <c r="R92" i="13"/>
  <c r="S92" i="13" s="1"/>
  <c r="R94" i="13"/>
  <c r="S94" i="13" s="1"/>
  <c r="R96" i="13"/>
  <c r="S96" i="13" s="1"/>
  <c r="R98" i="13"/>
  <c r="S98" i="13" s="1"/>
  <c r="R100" i="13"/>
  <c r="S100" i="13" s="1"/>
  <c r="R102" i="13"/>
  <c r="S102" i="13" s="1"/>
  <c r="R21" i="13"/>
  <c r="S21" i="13" s="1"/>
  <c r="R37" i="13"/>
  <c r="S37" i="13" s="1"/>
  <c r="R53" i="13"/>
  <c r="S53" i="13" s="1"/>
  <c r="R69" i="13"/>
  <c r="S69" i="13" s="1"/>
  <c r="R85" i="13"/>
  <c r="S85" i="13" s="1"/>
  <c r="R101" i="13"/>
  <c r="S101" i="13" s="1"/>
  <c r="R7" i="13"/>
  <c r="S7" i="13" s="1"/>
  <c r="R23" i="13"/>
  <c r="S23" i="13" s="1"/>
  <c r="R39" i="13"/>
  <c r="S39" i="13" s="1"/>
  <c r="R55" i="13"/>
  <c r="S55" i="13" s="1"/>
  <c r="R71" i="13"/>
  <c r="S71" i="13" s="1"/>
  <c r="R87" i="13"/>
  <c r="S87" i="13" s="1"/>
  <c r="R47" i="13"/>
  <c r="S47" i="13" s="1"/>
  <c r="R95" i="13"/>
  <c r="S95" i="13" s="1"/>
  <c r="R9" i="13"/>
  <c r="S9" i="13" s="1"/>
  <c r="R25" i="13"/>
  <c r="S25" i="13" s="1"/>
  <c r="R41" i="13"/>
  <c r="S41" i="13" s="1"/>
  <c r="R57" i="13"/>
  <c r="S57" i="13" s="1"/>
  <c r="R73" i="13"/>
  <c r="S73" i="13" s="1"/>
  <c r="R89" i="13"/>
  <c r="S89" i="13" s="1"/>
  <c r="R31" i="13"/>
  <c r="S31" i="13" s="1"/>
  <c r="R11" i="13"/>
  <c r="S11" i="13" s="1"/>
  <c r="R27" i="13"/>
  <c r="S27" i="13" s="1"/>
  <c r="R43" i="13"/>
  <c r="S43" i="13" s="1"/>
  <c r="R59" i="13"/>
  <c r="S59" i="13" s="1"/>
  <c r="R75" i="13"/>
  <c r="S75" i="13" s="1"/>
  <c r="R91" i="13"/>
  <c r="S91" i="13" s="1"/>
  <c r="R4" i="13"/>
  <c r="S4" i="13" s="1"/>
  <c r="R63" i="13"/>
  <c r="S63" i="13" s="1"/>
  <c r="R13" i="13"/>
  <c r="S13" i="13" s="1"/>
  <c r="R29" i="13"/>
  <c r="S29" i="13" s="1"/>
  <c r="R45" i="13"/>
  <c r="S45" i="13" s="1"/>
  <c r="R61" i="13"/>
  <c r="S61" i="13" s="1"/>
  <c r="R77" i="13"/>
  <c r="S77" i="13" s="1"/>
  <c r="R93" i="13"/>
  <c r="S93" i="13" s="1"/>
  <c r="R15" i="13"/>
  <c r="S15" i="13" s="1"/>
  <c r="R79" i="13"/>
  <c r="S79" i="13" s="1"/>
  <c r="R17" i="13"/>
  <c r="S17" i="13" s="1"/>
  <c r="R33" i="13"/>
  <c r="S33" i="13" s="1"/>
  <c r="R49" i="13"/>
  <c r="S49" i="13" s="1"/>
  <c r="R65" i="13"/>
  <c r="S65" i="13" s="1"/>
  <c r="R81" i="13"/>
  <c r="S81" i="13" s="1"/>
  <c r="R97" i="13"/>
  <c r="S97" i="13" s="1"/>
  <c r="R19" i="13"/>
  <c r="S19" i="13" s="1"/>
  <c r="R35" i="13"/>
  <c r="S35" i="13" s="1"/>
  <c r="R51" i="13"/>
  <c r="S51" i="13" s="1"/>
  <c r="R67" i="13"/>
  <c r="S67" i="13" s="1"/>
  <c r="R83" i="13"/>
  <c r="S83" i="13" s="1"/>
  <c r="R99" i="13"/>
  <c r="S99" i="13" s="1"/>
  <c r="K3" i="11" a="1"/>
  <c r="L6" i="11"/>
  <c r="L14" i="11"/>
  <c r="L22" i="11"/>
  <c r="L30" i="11"/>
  <c r="L38" i="11"/>
  <c r="L7" i="11"/>
  <c r="L15" i="11"/>
  <c r="L23" i="11"/>
  <c r="L31" i="11"/>
  <c r="L39" i="11"/>
  <c r="L8" i="11"/>
  <c r="L16" i="11"/>
  <c r="L24" i="11"/>
  <c r="L32" i="11"/>
  <c r="L40" i="11"/>
  <c r="L10" i="11"/>
  <c r="L18" i="11"/>
  <c r="L26" i="11"/>
  <c r="L34" i="11"/>
  <c r="L42" i="11"/>
  <c r="L3" i="11"/>
  <c r="L11" i="11"/>
  <c r="L19" i="11"/>
  <c r="L27" i="11"/>
  <c r="L35" i="11"/>
  <c r="L4" i="11"/>
  <c r="L12" i="11"/>
  <c r="L20" i="11"/>
  <c r="L28" i="11"/>
  <c r="L36" i="11"/>
  <c r="L33" i="11"/>
  <c r="L5" i="11"/>
  <c r="L37" i="11"/>
  <c r="L9" i="11"/>
  <c r="L41" i="11"/>
  <c r="L13" i="11"/>
  <c r="L21" i="11"/>
  <c r="L17" i="11"/>
  <c r="L25" i="11"/>
  <c r="L29" i="11"/>
  <c r="K3" i="8" a="1"/>
  <c r="P3" i="10"/>
  <c r="Q3" i="10" s="1"/>
  <c r="P7" i="10"/>
  <c r="Q7" i="10" s="1"/>
  <c r="P9" i="10"/>
  <c r="Q9" i="10" s="1"/>
  <c r="P11" i="10"/>
  <c r="Q11" i="10" s="1"/>
  <c r="P13" i="10"/>
  <c r="Q13" i="10" s="1"/>
  <c r="P15" i="10"/>
  <c r="Q15" i="10" s="1"/>
  <c r="P17" i="10"/>
  <c r="Q17" i="10" s="1"/>
  <c r="P19" i="10"/>
  <c r="Q19" i="10" s="1"/>
  <c r="P21" i="10"/>
  <c r="Q21" i="10" s="1"/>
  <c r="P23" i="10"/>
  <c r="Q23" i="10" s="1"/>
  <c r="P25" i="10"/>
  <c r="Q25" i="10" s="1"/>
  <c r="P27" i="10"/>
  <c r="Q27" i="10" s="1"/>
  <c r="P29" i="10"/>
  <c r="Q29" i="10" s="1"/>
  <c r="P31" i="10"/>
  <c r="Q31" i="10" s="1"/>
  <c r="P33" i="10"/>
  <c r="Q33" i="10" s="1"/>
  <c r="P35" i="10"/>
  <c r="Q35" i="10" s="1"/>
  <c r="P37" i="10"/>
  <c r="Q37" i="10" s="1"/>
  <c r="P39" i="10"/>
  <c r="Q39" i="10" s="1"/>
  <c r="P41" i="10"/>
  <c r="Q41" i="10" s="1"/>
  <c r="P43" i="10"/>
  <c r="Q43" i="10" s="1"/>
  <c r="P45" i="10"/>
  <c r="Q45" i="10" s="1"/>
  <c r="P47" i="10"/>
  <c r="Q47" i="10" s="1"/>
  <c r="P49" i="10"/>
  <c r="Q49" i="10" s="1"/>
  <c r="P51" i="10"/>
  <c r="Q51" i="10" s="1"/>
  <c r="P53" i="10"/>
  <c r="Q53" i="10" s="1"/>
  <c r="P55" i="10"/>
  <c r="Q55" i="10" s="1"/>
  <c r="P57" i="10"/>
  <c r="Q57" i="10" s="1"/>
  <c r="P59" i="10"/>
  <c r="Q59" i="10" s="1"/>
  <c r="P61" i="10"/>
  <c r="Q61" i="10" s="1"/>
  <c r="P63" i="10"/>
  <c r="Q63" i="10" s="1"/>
  <c r="P65" i="10"/>
  <c r="Q65" i="10" s="1"/>
  <c r="P67" i="10"/>
  <c r="Q67" i="10" s="1"/>
  <c r="P69" i="10"/>
  <c r="Q69" i="10" s="1"/>
  <c r="P71" i="10"/>
  <c r="Q71" i="10" s="1"/>
  <c r="P73" i="10"/>
  <c r="Q73" i="10" s="1"/>
  <c r="P75" i="10"/>
  <c r="Q75" i="10" s="1"/>
  <c r="P77" i="10"/>
  <c r="Q77" i="10" s="1"/>
  <c r="P79" i="10"/>
  <c r="Q79" i="10" s="1"/>
  <c r="P81" i="10"/>
  <c r="Q81" i="10" s="1"/>
  <c r="P83" i="10"/>
  <c r="Q83" i="10" s="1"/>
  <c r="P85" i="10"/>
  <c r="Q85" i="10" s="1"/>
  <c r="P87" i="10"/>
  <c r="Q87" i="10" s="1"/>
  <c r="P89" i="10"/>
  <c r="Q89" i="10" s="1"/>
  <c r="P91" i="10"/>
  <c r="Q91" i="10" s="1"/>
  <c r="P93" i="10"/>
  <c r="Q93" i="10" s="1"/>
  <c r="P95" i="10"/>
  <c r="Q95" i="10" s="1"/>
  <c r="P97" i="10"/>
  <c r="Q97" i="10" s="1"/>
  <c r="P99" i="10"/>
  <c r="Q99" i="10" s="1"/>
  <c r="P101" i="10"/>
  <c r="Q101" i="10" s="1"/>
  <c r="P4" i="10"/>
  <c r="Q4" i="10" s="1"/>
  <c r="P6" i="10"/>
  <c r="Q6" i="10" s="1"/>
  <c r="P5" i="10"/>
  <c r="Q5" i="10" s="1"/>
  <c r="P20" i="10"/>
  <c r="Q20" i="10" s="1"/>
  <c r="P36" i="10"/>
  <c r="Q36" i="10" s="1"/>
  <c r="P52" i="10"/>
  <c r="Q52" i="10" s="1"/>
  <c r="P68" i="10"/>
  <c r="Q68" i="10" s="1"/>
  <c r="P84" i="10"/>
  <c r="Q84" i="10" s="1"/>
  <c r="P100" i="10"/>
  <c r="Q100" i="10" s="1"/>
  <c r="P22" i="10"/>
  <c r="Q22" i="10" s="1"/>
  <c r="P38" i="10"/>
  <c r="Q38" i="10" s="1"/>
  <c r="P54" i="10"/>
  <c r="Q54" i="10" s="1"/>
  <c r="P70" i="10"/>
  <c r="Q70" i="10" s="1"/>
  <c r="P86" i="10"/>
  <c r="Q86" i="10" s="1"/>
  <c r="P102" i="10"/>
  <c r="Q102" i="10" s="1"/>
  <c r="P14" i="10"/>
  <c r="Q14" i="10" s="1"/>
  <c r="P62" i="10"/>
  <c r="Q62" i="10" s="1"/>
  <c r="P8" i="10"/>
  <c r="Q8" i="10" s="1"/>
  <c r="P24" i="10"/>
  <c r="Q24" i="10" s="1"/>
  <c r="P40" i="10"/>
  <c r="Q40" i="10" s="1"/>
  <c r="P56" i="10"/>
  <c r="Q56" i="10" s="1"/>
  <c r="P72" i="10"/>
  <c r="Q72" i="10" s="1"/>
  <c r="P88" i="10"/>
  <c r="Q88" i="10" s="1"/>
  <c r="P30" i="10"/>
  <c r="Q30" i="10" s="1"/>
  <c r="P10" i="10"/>
  <c r="Q10" i="10" s="1"/>
  <c r="P26" i="10"/>
  <c r="Q26" i="10" s="1"/>
  <c r="P42" i="10"/>
  <c r="Q42" i="10" s="1"/>
  <c r="P58" i="10"/>
  <c r="Q58" i="10" s="1"/>
  <c r="P74" i="10"/>
  <c r="Q74" i="10" s="1"/>
  <c r="P90" i="10"/>
  <c r="Q90" i="10" s="1"/>
  <c r="P12" i="10"/>
  <c r="Q12" i="10" s="1"/>
  <c r="P28" i="10"/>
  <c r="Q28" i="10" s="1"/>
  <c r="P44" i="10"/>
  <c r="Q44" i="10" s="1"/>
  <c r="P60" i="10"/>
  <c r="Q60" i="10" s="1"/>
  <c r="P76" i="10"/>
  <c r="Q76" i="10" s="1"/>
  <c r="P92" i="10"/>
  <c r="Q92" i="10" s="1"/>
  <c r="P46" i="10"/>
  <c r="Q46" i="10" s="1"/>
  <c r="P78" i="10"/>
  <c r="Q78" i="10" s="1"/>
  <c r="P16" i="10"/>
  <c r="Q16" i="10" s="1"/>
  <c r="P32" i="10"/>
  <c r="Q32" i="10" s="1"/>
  <c r="P48" i="10"/>
  <c r="Q48" i="10" s="1"/>
  <c r="P64" i="10"/>
  <c r="Q64" i="10" s="1"/>
  <c r="P80" i="10"/>
  <c r="Q80" i="10" s="1"/>
  <c r="P96" i="10"/>
  <c r="Q96" i="10" s="1"/>
  <c r="P18" i="10"/>
  <c r="Q18" i="10" s="1"/>
  <c r="P34" i="10"/>
  <c r="Q34" i="10" s="1"/>
  <c r="P50" i="10"/>
  <c r="Q50" i="10" s="1"/>
  <c r="P66" i="10"/>
  <c r="Q66" i="10" s="1"/>
  <c r="P82" i="10"/>
  <c r="Q82" i="10" s="1"/>
  <c r="P98" i="10"/>
  <c r="Q98" i="10" s="1"/>
  <c r="P94" i="10"/>
  <c r="Q94" i="10" s="1"/>
  <c r="P3" i="15"/>
  <c r="Q3" i="15" s="1"/>
  <c r="P4" i="15"/>
  <c r="Q4" i="15" s="1"/>
  <c r="P7" i="15"/>
  <c r="Q7" i="15" s="1"/>
  <c r="P9" i="15"/>
  <c r="Q9" i="15" s="1"/>
  <c r="P11" i="15"/>
  <c r="Q11" i="15" s="1"/>
  <c r="P13" i="15"/>
  <c r="Q13" i="15" s="1"/>
  <c r="P15" i="15"/>
  <c r="Q15" i="15" s="1"/>
  <c r="P17" i="15"/>
  <c r="Q17" i="15" s="1"/>
  <c r="P19" i="15"/>
  <c r="Q19" i="15" s="1"/>
  <c r="P21" i="15"/>
  <c r="Q21" i="15" s="1"/>
  <c r="P23" i="15"/>
  <c r="Q23" i="15" s="1"/>
  <c r="P25" i="15"/>
  <c r="Q25" i="15" s="1"/>
  <c r="P27" i="15"/>
  <c r="Q27" i="15" s="1"/>
  <c r="P29" i="15"/>
  <c r="Q29" i="15" s="1"/>
  <c r="P31" i="15"/>
  <c r="Q31" i="15" s="1"/>
  <c r="P33" i="15"/>
  <c r="Q33" i="15" s="1"/>
  <c r="P35" i="15"/>
  <c r="Q35" i="15" s="1"/>
  <c r="P37" i="15"/>
  <c r="Q37" i="15" s="1"/>
  <c r="P39" i="15"/>
  <c r="Q39" i="15" s="1"/>
  <c r="P41" i="15"/>
  <c r="Q41" i="15" s="1"/>
  <c r="P43" i="15"/>
  <c r="Q43" i="15" s="1"/>
  <c r="P45" i="15"/>
  <c r="Q45" i="15" s="1"/>
  <c r="P47" i="15"/>
  <c r="Q47" i="15" s="1"/>
  <c r="P49" i="15"/>
  <c r="Q49" i="15" s="1"/>
  <c r="P51" i="15"/>
  <c r="Q51" i="15" s="1"/>
  <c r="P53" i="15"/>
  <c r="Q53" i="15" s="1"/>
  <c r="P55" i="15"/>
  <c r="Q55" i="15" s="1"/>
  <c r="P57" i="15"/>
  <c r="Q57" i="15" s="1"/>
  <c r="P59" i="15"/>
  <c r="Q59" i="15" s="1"/>
  <c r="P61" i="15"/>
  <c r="Q61" i="15" s="1"/>
  <c r="P63" i="15"/>
  <c r="Q63" i="15" s="1"/>
  <c r="P65" i="15"/>
  <c r="Q65" i="15" s="1"/>
  <c r="P67" i="15"/>
  <c r="Q67" i="15" s="1"/>
  <c r="P69" i="15"/>
  <c r="Q69" i="15" s="1"/>
  <c r="P71" i="15"/>
  <c r="Q71" i="15" s="1"/>
  <c r="P73" i="15"/>
  <c r="Q73" i="15" s="1"/>
  <c r="P75" i="15"/>
  <c r="Q75" i="15" s="1"/>
  <c r="P77" i="15"/>
  <c r="Q77" i="15" s="1"/>
  <c r="P79" i="15"/>
  <c r="Q79" i="15" s="1"/>
  <c r="P81" i="15"/>
  <c r="Q81" i="15" s="1"/>
  <c r="P83" i="15"/>
  <c r="Q83" i="15" s="1"/>
  <c r="P85" i="15"/>
  <c r="Q85" i="15" s="1"/>
  <c r="P87" i="15"/>
  <c r="Q87" i="15" s="1"/>
  <c r="P89" i="15"/>
  <c r="Q89" i="15" s="1"/>
  <c r="P91" i="15"/>
  <c r="Q91" i="15" s="1"/>
  <c r="P93" i="15"/>
  <c r="Q93" i="15" s="1"/>
  <c r="P95" i="15"/>
  <c r="Q95" i="15" s="1"/>
  <c r="P97" i="15"/>
  <c r="Q97" i="15" s="1"/>
  <c r="P99" i="15"/>
  <c r="Q99" i="15" s="1"/>
  <c r="P101" i="15"/>
  <c r="Q101" i="15" s="1"/>
  <c r="P6" i="15"/>
  <c r="Q6" i="15" s="1"/>
  <c r="P5" i="15"/>
  <c r="Q5" i="15" s="1"/>
  <c r="P8" i="15"/>
  <c r="Q8" i="15" s="1"/>
  <c r="P10" i="15"/>
  <c r="Q10" i="15" s="1"/>
  <c r="P12" i="15"/>
  <c r="Q12" i="15" s="1"/>
  <c r="P14" i="15"/>
  <c r="Q14" i="15" s="1"/>
  <c r="P16" i="15"/>
  <c r="Q16" i="15" s="1"/>
  <c r="P18" i="15"/>
  <c r="Q18" i="15" s="1"/>
  <c r="P20" i="15"/>
  <c r="Q20" i="15" s="1"/>
  <c r="P22" i="15"/>
  <c r="Q22" i="15" s="1"/>
  <c r="P24" i="15"/>
  <c r="Q24" i="15" s="1"/>
  <c r="P26" i="15"/>
  <c r="Q26" i="15" s="1"/>
  <c r="P28" i="15"/>
  <c r="Q28" i="15" s="1"/>
  <c r="P30" i="15"/>
  <c r="Q30" i="15" s="1"/>
  <c r="P32" i="15"/>
  <c r="Q32" i="15" s="1"/>
  <c r="P34" i="15"/>
  <c r="Q34" i="15" s="1"/>
  <c r="P36" i="15"/>
  <c r="Q36" i="15" s="1"/>
  <c r="P38" i="15"/>
  <c r="Q38" i="15" s="1"/>
  <c r="P40" i="15"/>
  <c r="Q40" i="15" s="1"/>
  <c r="P42" i="15"/>
  <c r="Q42" i="15" s="1"/>
  <c r="P44" i="15"/>
  <c r="Q44" i="15" s="1"/>
  <c r="P46" i="15"/>
  <c r="Q46" i="15" s="1"/>
  <c r="P48" i="15"/>
  <c r="Q48" i="15" s="1"/>
  <c r="P50" i="15"/>
  <c r="Q50" i="15" s="1"/>
  <c r="P52" i="15"/>
  <c r="Q52" i="15" s="1"/>
  <c r="P54" i="15"/>
  <c r="Q54" i="15" s="1"/>
  <c r="P56" i="15"/>
  <c r="Q56" i="15" s="1"/>
  <c r="P58" i="15"/>
  <c r="Q58" i="15" s="1"/>
  <c r="P60" i="15"/>
  <c r="Q60" i="15" s="1"/>
  <c r="P62" i="15"/>
  <c r="Q62" i="15" s="1"/>
  <c r="P64" i="15"/>
  <c r="Q64" i="15" s="1"/>
  <c r="P66" i="15"/>
  <c r="Q66" i="15" s="1"/>
  <c r="P68" i="15"/>
  <c r="Q68" i="15" s="1"/>
  <c r="P70" i="15"/>
  <c r="Q70" i="15" s="1"/>
  <c r="P72" i="15"/>
  <c r="Q72" i="15" s="1"/>
  <c r="P74" i="15"/>
  <c r="Q74" i="15" s="1"/>
  <c r="P76" i="15"/>
  <c r="Q76" i="15" s="1"/>
  <c r="P78" i="15"/>
  <c r="Q78" i="15" s="1"/>
  <c r="P80" i="15"/>
  <c r="Q80" i="15" s="1"/>
  <c r="P82" i="15"/>
  <c r="Q82" i="15" s="1"/>
  <c r="P84" i="15"/>
  <c r="Q84" i="15" s="1"/>
  <c r="P86" i="15"/>
  <c r="Q86" i="15" s="1"/>
  <c r="P88" i="15"/>
  <c r="Q88" i="15" s="1"/>
  <c r="P90" i="15"/>
  <c r="Q90" i="15" s="1"/>
  <c r="P92" i="15"/>
  <c r="Q92" i="15" s="1"/>
  <c r="P94" i="15"/>
  <c r="Q94" i="15" s="1"/>
  <c r="P96" i="15"/>
  <c r="Q96" i="15" s="1"/>
  <c r="P98" i="15"/>
  <c r="Q98" i="15" s="1"/>
  <c r="P100" i="15"/>
  <c r="Q100" i="15" s="1"/>
  <c r="P102" i="15"/>
  <c r="Q102" i="15" s="1"/>
  <c r="J4" i="6"/>
  <c r="J12" i="6"/>
  <c r="J20" i="6"/>
  <c r="J28" i="6"/>
  <c r="J36" i="6"/>
  <c r="J5" i="6"/>
  <c r="J13" i="6"/>
  <c r="J21" i="6"/>
  <c r="J29" i="6"/>
  <c r="J37" i="6"/>
  <c r="J14" i="6"/>
  <c r="J30" i="6"/>
  <c r="J38" i="6"/>
  <c r="J6" i="6"/>
  <c r="J22" i="6"/>
  <c r="J7" i="6"/>
  <c r="J15" i="6"/>
  <c r="J23" i="6"/>
  <c r="J31" i="6"/>
  <c r="J39" i="6"/>
  <c r="J8" i="6"/>
  <c r="J16" i="6"/>
  <c r="J24" i="6"/>
  <c r="J32" i="6"/>
  <c r="J40" i="6"/>
  <c r="J19" i="6"/>
  <c r="J42" i="6"/>
  <c r="J26" i="6"/>
  <c r="J9" i="6"/>
  <c r="J33" i="6"/>
  <c r="J25" i="6"/>
  <c r="J3" i="6"/>
  <c r="J27" i="6"/>
  <c r="J10" i="6"/>
  <c r="J11" i="6"/>
  <c r="J17" i="6"/>
  <c r="J35" i="6"/>
  <c r="J18" i="6"/>
  <c r="J41" i="6"/>
  <c r="J34" i="6"/>
  <c r="R3" i="10"/>
  <c r="S3" i="10" s="1"/>
  <c r="R5" i="10"/>
  <c r="S5" i="10" s="1"/>
  <c r="R7" i="10"/>
  <c r="S7" i="10" s="1"/>
  <c r="R9" i="10"/>
  <c r="S9" i="10" s="1"/>
  <c r="R11" i="10"/>
  <c r="S11" i="10" s="1"/>
  <c r="R13" i="10"/>
  <c r="S13" i="10" s="1"/>
  <c r="R15" i="10"/>
  <c r="S15" i="10" s="1"/>
  <c r="R17" i="10"/>
  <c r="S17" i="10" s="1"/>
  <c r="R19" i="10"/>
  <c r="S19" i="10" s="1"/>
  <c r="R21" i="10"/>
  <c r="S21" i="10" s="1"/>
  <c r="R23" i="10"/>
  <c r="S23" i="10" s="1"/>
  <c r="R25" i="10"/>
  <c r="S25" i="10" s="1"/>
  <c r="R27" i="10"/>
  <c r="S27" i="10" s="1"/>
  <c r="R29" i="10"/>
  <c r="S29" i="10" s="1"/>
  <c r="R31" i="10"/>
  <c r="S31" i="10" s="1"/>
  <c r="R33" i="10"/>
  <c r="S33" i="10" s="1"/>
  <c r="R35" i="10"/>
  <c r="S35" i="10" s="1"/>
  <c r="R37" i="10"/>
  <c r="S37" i="10" s="1"/>
  <c r="R39" i="10"/>
  <c r="S39" i="10" s="1"/>
  <c r="R41" i="10"/>
  <c r="S41" i="10" s="1"/>
  <c r="R43" i="10"/>
  <c r="S43" i="10" s="1"/>
  <c r="R45" i="10"/>
  <c r="S45" i="10" s="1"/>
  <c r="R47" i="10"/>
  <c r="S47" i="10" s="1"/>
  <c r="R49" i="10"/>
  <c r="S49" i="10" s="1"/>
  <c r="R51" i="10"/>
  <c r="S51" i="10" s="1"/>
  <c r="R53" i="10"/>
  <c r="S53" i="10" s="1"/>
  <c r="R55" i="10"/>
  <c r="S55" i="10" s="1"/>
  <c r="R57" i="10"/>
  <c r="S57" i="10" s="1"/>
  <c r="R59" i="10"/>
  <c r="S59" i="10" s="1"/>
  <c r="R61" i="10"/>
  <c r="S61" i="10" s="1"/>
  <c r="R63" i="10"/>
  <c r="S63" i="10" s="1"/>
  <c r="R65" i="10"/>
  <c r="S65" i="10" s="1"/>
  <c r="R67" i="10"/>
  <c r="S67" i="10" s="1"/>
  <c r="R69" i="10"/>
  <c r="S69" i="10" s="1"/>
  <c r="R71" i="10"/>
  <c r="S71" i="10" s="1"/>
  <c r="R73" i="10"/>
  <c r="S73" i="10" s="1"/>
  <c r="R75" i="10"/>
  <c r="S75" i="10" s="1"/>
  <c r="R77" i="10"/>
  <c r="S77" i="10" s="1"/>
  <c r="R79" i="10"/>
  <c r="S79" i="10" s="1"/>
  <c r="R81" i="10"/>
  <c r="S81" i="10" s="1"/>
  <c r="R83" i="10"/>
  <c r="S83" i="10" s="1"/>
  <c r="R85" i="10"/>
  <c r="S85" i="10" s="1"/>
  <c r="R87" i="10"/>
  <c r="S87" i="10" s="1"/>
  <c r="R89" i="10"/>
  <c r="S89" i="10" s="1"/>
  <c r="R91" i="10"/>
  <c r="S91" i="10" s="1"/>
  <c r="R93" i="10"/>
  <c r="S93" i="10" s="1"/>
  <c r="R95" i="10"/>
  <c r="S95" i="10" s="1"/>
  <c r="R97" i="10"/>
  <c r="S97" i="10" s="1"/>
  <c r="R99" i="10"/>
  <c r="S99" i="10" s="1"/>
  <c r="R101" i="10"/>
  <c r="S101" i="10" s="1"/>
  <c r="R8" i="10"/>
  <c r="S8" i="10" s="1"/>
  <c r="R10" i="10"/>
  <c r="S10" i="10" s="1"/>
  <c r="R12" i="10"/>
  <c r="S12" i="10" s="1"/>
  <c r="R14" i="10"/>
  <c r="S14" i="10" s="1"/>
  <c r="R16" i="10"/>
  <c r="S16" i="10" s="1"/>
  <c r="R18" i="10"/>
  <c r="S18" i="10" s="1"/>
  <c r="R20" i="10"/>
  <c r="S20" i="10" s="1"/>
  <c r="R22" i="10"/>
  <c r="S22" i="10" s="1"/>
  <c r="R24" i="10"/>
  <c r="S24" i="10" s="1"/>
  <c r="R26" i="10"/>
  <c r="S26" i="10" s="1"/>
  <c r="R28" i="10"/>
  <c r="S28" i="10" s="1"/>
  <c r="R30" i="10"/>
  <c r="S30" i="10" s="1"/>
  <c r="R32" i="10"/>
  <c r="S32" i="10" s="1"/>
  <c r="R34" i="10"/>
  <c r="S34" i="10" s="1"/>
  <c r="R36" i="10"/>
  <c r="S36" i="10" s="1"/>
  <c r="R38" i="10"/>
  <c r="S38" i="10" s="1"/>
  <c r="R40" i="10"/>
  <c r="S40" i="10" s="1"/>
  <c r="R42" i="10"/>
  <c r="S42" i="10" s="1"/>
  <c r="R44" i="10"/>
  <c r="S44" i="10" s="1"/>
  <c r="R46" i="10"/>
  <c r="S46" i="10" s="1"/>
  <c r="R48" i="10"/>
  <c r="S48" i="10" s="1"/>
  <c r="R50" i="10"/>
  <c r="S50" i="10" s="1"/>
  <c r="R52" i="10"/>
  <c r="S52" i="10" s="1"/>
  <c r="R54" i="10"/>
  <c r="S54" i="10" s="1"/>
  <c r="R56" i="10"/>
  <c r="S56" i="10" s="1"/>
  <c r="R58" i="10"/>
  <c r="S58" i="10" s="1"/>
  <c r="R60" i="10"/>
  <c r="S60" i="10" s="1"/>
  <c r="R62" i="10"/>
  <c r="S62" i="10" s="1"/>
  <c r="R64" i="10"/>
  <c r="S64" i="10" s="1"/>
  <c r="R66" i="10"/>
  <c r="S66" i="10" s="1"/>
  <c r="R68" i="10"/>
  <c r="S68" i="10" s="1"/>
  <c r="R70" i="10"/>
  <c r="S70" i="10" s="1"/>
  <c r="R72" i="10"/>
  <c r="S72" i="10" s="1"/>
  <c r="R74" i="10"/>
  <c r="S74" i="10" s="1"/>
  <c r="R76" i="10"/>
  <c r="S76" i="10" s="1"/>
  <c r="R78" i="10"/>
  <c r="S78" i="10" s="1"/>
  <c r="R80" i="10"/>
  <c r="S80" i="10" s="1"/>
  <c r="R82" i="10"/>
  <c r="S82" i="10" s="1"/>
  <c r="R84" i="10"/>
  <c r="S84" i="10" s="1"/>
  <c r="R86" i="10"/>
  <c r="S86" i="10" s="1"/>
  <c r="R88" i="10"/>
  <c r="S88" i="10" s="1"/>
  <c r="R90" i="10"/>
  <c r="S90" i="10" s="1"/>
  <c r="R92" i="10"/>
  <c r="S92" i="10" s="1"/>
  <c r="R94" i="10"/>
  <c r="S94" i="10" s="1"/>
  <c r="R96" i="10"/>
  <c r="S96" i="10" s="1"/>
  <c r="R98" i="10"/>
  <c r="S98" i="10" s="1"/>
  <c r="R100" i="10"/>
  <c r="S100" i="10" s="1"/>
  <c r="R102" i="10"/>
  <c r="S102" i="10" s="1"/>
  <c r="R4" i="10"/>
  <c r="S4" i="10" s="1"/>
  <c r="R6" i="10"/>
  <c r="S6" i="10" s="1"/>
  <c r="L10" i="10"/>
  <c r="L18" i="10"/>
  <c r="L26" i="10"/>
  <c r="L34" i="10"/>
  <c r="L42" i="10"/>
  <c r="L6" i="10"/>
  <c r="L14" i="10"/>
  <c r="L22" i="10"/>
  <c r="L30" i="10"/>
  <c r="L38" i="10"/>
  <c r="L5" i="10"/>
  <c r="L16" i="10"/>
  <c r="L27" i="10"/>
  <c r="L37" i="10"/>
  <c r="L7" i="10"/>
  <c r="L17" i="10"/>
  <c r="L28" i="10"/>
  <c r="L39" i="10"/>
  <c r="L8" i="10"/>
  <c r="L19" i="10"/>
  <c r="L29" i="10"/>
  <c r="L40" i="10"/>
  <c r="L9" i="10"/>
  <c r="L20" i="10"/>
  <c r="L31" i="10"/>
  <c r="L41" i="10"/>
  <c r="L11" i="10"/>
  <c r="L21" i="10"/>
  <c r="L32" i="10"/>
  <c r="L3" i="10"/>
  <c r="L13" i="10"/>
  <c r="L24" i="10"/>
  <c r="L35" i="10"/>
  <c r="L4" i="10"/>
  <c r="L15" i="10"/>
  <c r="L25" i="10"/>
  <c r="L36" i="10"/>
  <c r="L12" i="10"/>
  <c r="L23" i="10"/>
  <c r="L33" i="10"/>
  <c r="R4" i="14"/>
  <c r="S4" i="14" s="1"/>
  <c r="R7" i="14"/>
  <c r="S7" i="14" s="1"/>
  <c r="R9" i="14"/>
  <c r="S9" i="14" s="1"/>
  <c r="R11" i="14"/>
  <c r="S11" i="14" s="1"/>
  <c r="R13" i="14"/>
  <c r="S13" i="14" s="1"/>
  <c r="R15" i="14"/>
  <c r="S15" i="14" s="1"/>
  <c r="R17" i="14"/>
  <c r="S17" i="14" s="1"/>
  <c r="R19" i="14"/>
  <c r="S19" i="14" s="1"/>
  <c r="R21" i="14"/>
  <c r="S21" i="14" s="1"/>
  <c r="R23" i="14"/>
  <c r="S23" i="14" s="1"/>
  <c r="R25" i="14"/>
  <c r="S25" i="14" s="1"/>
  <c r="R27" i="14"/>
  <c r="S27" i="14" s="1"/>
  <c r="R29" i="14"/>
  <c r="S29" i="14" s="1"/>
  <c r="R31" i="14"/>
  <c r="S31" i="14" s="1"/>
  <c r="R33" i="14"/>
  <c r="S33" i="14" s="1"/>
  <c r="R35" i="14"/>
  <c r="S35" i="14" s="1"/>
  <c r="R37" i="14"/>
  <c r="S37" i="14" s="1"/>
  <c r="R39" i="14"/>
  <c r="S39" i="14" s="1"/>
  <c r="R41" i="14"/>
  <c r="S41" i="14" s="1"/>
  <c r="R43" i="14"/>
  <c r="S43" i="14" s="1"/>
  <c r="R45" i="14"/>
  <c r="S45" i="14" s="1"/>
  <c r="R47" i="14"/>
  <c r="S47" i="14" s="1"/>
  <c r="R49" i="14"/>
  <c r="S49" i="14" s="1"/>
  <c r="R51" i="14"/>
  <c r="S51" i="14" s="1"/>
  <c r="R53" i="14"/>
  <c r="S53" i="14" s="1"/>
  <c r="R55" i="14"/>
  <c r="S55" i="14" s="1"/>
  <c r="R57" i="14"/>
  <c r="S57" i="14" s="1"/>
  <c r="R59" i="14"/>
  <c r="S59" i="14" s="1"/>
  <c r="R61" i="14"/>
  <c r="S61" i="14" s="1"/>
  <c r="R63" i="14"/>
  <c r="S63" i="14" s="1"/>
  <c r="R65" i="14"/>
  <c r="S65" i="14" s="1"/>
  <c r="R67" i="14"/>
  <c r="S67" i="14" s="1"/>
  <c r="R69" i="14"/>
  <c r="S69" i="14" s="1"/>
  <c r="R71" i="14"/>
  <c r="S71" i="14" s="1"/>
  <c r="R73" i="14"/>
  <c r="S73" i="14" s="1"/>
  <c r="R75" i="14"/>
  <c r="S75" i="14" s="1"/>
  <c r="R77" i="14"/>
  <c r="S77" i="14" s="1"/>
  <c r="R79" i="14"/>
  <c r="S79" i="14" s="1"/>
  <c r="R81" i="14"/>
  <c r="S81" i="14" s="1"/>
  <c r="R83" i="14"/>
  <c r="S83" i="14" s="1"/>
  <c r="R85" i="14"/>
  <c r="S85" i="14" s="1"/>
  <c r="R87" i="14"/>
  <c r="S87" i="14" s="1"/>
  <c r="R89" i="14"/>
  <c r="S89" i="14" s="1"/>
  <c r="R91" i="14"/>
  <c r="S91" i="14" s="1"/>
  <c r="R93" i="14"/>
  <c r="S93" i="14" s="1"/>
  <c r="R95" i="14"/>
  <c r="S95" i="14" s="1"/>
  <c r="R97" i="14"/>
  <c r="S97" i="14" s="1"/>
  <c r="R99" i="14"/>
  <c r="S99" i="14" s="1"/>
  <c r="R101" i="14"/>
  <c r="S101" i="14" s="1"/>
  <c r="R5" i="14"/>
  <c r="S5" i="14" s="1"/>
  <c r="R8" i="14"/>
  <c r="S8" i="14" s="1"/>
  <c r="R10" i="14"/>
  <c r="S10" i="14" s="1"/>
  <c r="R12" i="14"/>
  <c r="S12" i="14" s="1"/>
  <c r="R14" i="14"/>
  <c r="S14" i="14" s="1"/>
  <c r="R16" i="14"/>
  <c r="S16" i="14" s="1"/>
  <c r="R18" i="14"/>
  <c r="S18" i="14" s="1"/>
  <c r="R20" i="14"/>
  <c r="S20" i="14" s="1"/>
  <c r="R22" i="14"/>
  <c r="S22" i="14" s="1"/>
  <c r="R24" i="14"/>
  <c r="S24" i="14" s="1"/>
  <c r="R26" i="14"/>
  <c r="S26" i="14" s="1"/>
  <c r="R28" i="14"/>
  <c r="S28" i="14" s="1"/>
  <c r="R30" i="14"/>
  <c r="S30" i="14" s="1"/>
  <c r="R32" i="14"/>
  <c r="S32" i="14" s="1"/>
  <c r="R34" i="14"/>
  <c r="S34" i="14" s="1"/>
  <c r="R36" i="14"/>
  <c r="S36" i="14" s="1"/>
  <c r="R38" i="14"/>
  <c r="S38" i="14" s="1"/>
  <c r="R40" i="14"/>
  <c r="S40" i="14" s="1"/>
  <c r="R42" i="14"/>
  <c r="S42" i="14" s="1"/>
  <c r="R44" i="14"/>
  <c r="S44" i="14" s="1"/>
  <c r="R46" i="14"/>
  <c r="S46" i="14" s="1"/>
  <c r="R48" i="14"/>
  <c r="S48" i="14" s="1"/>
  <c r="R50" i="14"/>
  <c r="S50" i="14" s="1"/>
  <c r="R52" i="14"/>
  <c r="S52" i="14" s="1"/>
  <c r="R54" i="14"/>
  <c r="S54" i="14" s="1"/>
  <c r="R56" i="14"/>
  <c r="S56" i="14" s="1"/>
  <c r="R58" i="14"/>
  <c r="S58" i="14" s="1"/>
  <c r="R60" i="14"/>
  <c r="S60" i="14" s="1"/>
  <c r="R62" i="14"/>
  <c r="S62" i="14" s="1"/>
  <c r="R64" i="14"/>
  <c r="S64" i="14" s="1"/>
  <c r="R66" i="14"/>
  <c r="S66" i="14" s="1"/>
  <c r="R68" i="14"/>
  <c r="S68" i="14" s="1"/>
  <c r="R70" i="14"/>
  <c r="S70" i="14" s="1"/>
  <c r="R72" i="14"/>
  <c r="S72" i="14" s="1"/>
  <c r="R74" i="14"/>
  <c r="S74" i="14" s="1"/>
  <c r="R76" i="14"/>
  <c r="S76" i="14" s="1"/>
  <c r="R78" i="14"/>
  <c r="S78" i="14" s="1"/>
  <c r="R80" i="14"/>
  <c r="S80" i="14" s="1"/>
  <c r="R82" i="14"/>
  <c r="S82" i="14" s="1"/>
  <c r="R84" i="14"/>
  <c r="S84" i="14" s="1"/>
  <c r="R86" i="14"/>
  <c r="S86" i="14" s="1"/>
  <c r="R88" i="14"/>
  <c r="S88" i="14" s="1"/>
  <c r="R90" i="14"/>
  <c r="S90" i="14" s="1"/>
  <c r="R92" i="14"/>
  <c r="S92" i="14" s="1"/>
  <c r="R94" i="14"/>
  <c r="S94" i="14" s="1"/>
  <c r="R96" i="14"/>
  <c r="S96" i="14" s="1"/>
  <c r="R98" i="14"/>
  <c r="S98" i="14" s="1"/>
  <c r="R100" i="14"/>
  <c r="S100" i="14" s="1"/>
  <c r="R102" i="14"/>
  <c r="S102" i="14" s="1"/>
  <c r="R3" i="14"/>
  <c r="S3" i="14" s="1"/>
  <c r="R6" i="14"/>
  <c r="S6" i="14" s="1"/>
  <c r="K3" i="10" l="1"/>
  <c r="K11" i="10"/>
  <c r="K19" i="10"/>
  <c r="K27" i="10"/>
  <c r="K35" i="10"/>
  <c r="K7" i="10"/>
  <c r="K15" i="10"/>
  <c r="K23" i="10"/>
  <c r="K31" i="10"/>
  <c r="K39" i="10"/>
  <c r="K4" i="10"/>
  <c r="K14" i="10"/>
  <c r="K25" i="10"/>
  <c r="K36" i="10"/>
  <c r="K5" i="10"/>
  <c r="K16" i="10"/>
  <c r="K26" i="10"/>
  <c r="K37" i="10"/>
  <c r="K6" i="10"/>
  <c r="K17" i="10"/>
  <c r="K28" i="10"/>
  <c r="K38" i="10"/>
  <c r="K8" i="10"/>
  <c r="K18" i="10"/>
  <c r="K29" i="10"/>
  <c r="K40" i="10"/>
  <c r="K9" i="10"/>
  <c r="K20" i="10"/>
  <c r="K30" i="10"/>
  <c r="K41" i="10"/>
  <c r="K12" i="10"/>
  <c r="K22" i="10"/>
  <c r="K33" i="10"/>
  <c r="K13" i="10"/>
  <c r="K24" i="10"/>
  <c r="K34" i="10"/>
  <c r="K10" i="10"/>
  <c r="K21" i="10"/>
  <c r="K32" i="10"/>
  <c r="K42" i="10"/>
  <c r="M3" i="10" a="1"/>
  <c r="M3" i="11" a="1"/>
  <c r="M9" i="13"/>
  <c r="M17" i="13"/>
  <c r="M25" i="13"/>
  <c r="M33" i="13"/>
  <c r="M41" i="13"/>
  <c r="M10" i="13"/>
  <c r="M18" i="13"/>
  <c r="M26" i="13"/>
  <c r="M34" i="13"/>
  <c r="M42" i="13"/>
  <c r="M3" i="13"/>
  <c r="M11" i="13"/>
  <c r="M19" i="13"/>
  <c r="M27" i="13"/>
  <c r="M35" i="13"/>
  <c r="M4" i="13"/>
  <c r="M12" i="13"/>
  <c r="M20" i="13"/>
  <c r="M28" i="13"/>
  <c r="M36" i="13"/>
  <c r="M5" i="13"/>
  <c r="M13" i="13"/>
  <c r="M21" i="13"/>
  <c r="M29" i="13"/>
  <c r="M37" i="13"/>
  <c r="M6" i="13"/>
  <c r="M14" i="13"/>
  <c r="M22" i="13"/>
  <c r="M30" i="13"/>
  <c r="M38" i="13"/>
  <c r="M7" i="13"/>
  <c r="M15" i="13"/>
  <c r="M23" i="13"/>
  <c r="M31" i="13"/>
  <c r="M39" i="13"/>
  <c r="M40" i="13"/>
  <c r="M8" i="13"/>
  <c r="M16" i="13"/>
  <c r="M24" i="13"/>
  <c r="M32" i="13"/>
  <c r="M9" i="16"/>
  <c r="M17" i="16"/>
  <c r="M25" i="16"/>
  <c r="M7" i="16"/>
  <c r="M15" i="16"/>
  <c r="M23" i="16"/>
  <c r="M31" i="16"/>
  <c r="M39" i="16"/>
  <c r="M8" i="16"/>
  <c r="M16" i="16"/>
  <c r="M24" i="16"/>
  <c r="M32" i="16"/>
  <c r="M40" i="16"/>
  <c r="M5" i="16"/>
  <c r="M19" i="16"/>
  <c r="M30" i="16"/>
  <c r="M42" i="16"/>
  <c r="M6" i="16"/>
  <c r="M20" i="16"/>
  <c r="M33" i="16"/>
  <c r="M10" i="16"/>
  <c r="M21" i="16"/>
  <c r="M34" i="16"/>
  <c r="M11" i="16"/>
  <c r="M22" i="16"/>
  <c r="M35" i="16"/>
  <c r="M12" i="16"/>
  <c r="M26" i="16"/>
  <c r="M36" i="16"/>
  <c r="M13" i="16"/>
  <c r="M27" i="16"/>
  <c r="M37" i="16"/>
  <c r="M3" i="16"/>
  <c r="M14" i="16"/>
  <c r="M28" i="16"/>
  <c r="M38" i="16"/>
  <c r="M4" i="16"/>
  <c r="M18" i="16"/>
  <c r="M29" i="16"/>
  <c r="M41" i="16"/>
  <c r="M3" i="14" a="1"/>
  <c r="K10" i="14"/>
  <c r="K18" i="14"/>
  <c r="K26" i="14"/>
  <c r="K34" i="14"/>
  <c r="K42" i="14"/>
  <c r="K6" i="14"/>
  <c r="K14" i="14"/>
  <c r="K22" i="14"/>
  <c r="K30" i="14"/>
  <c r="K38" i="14"/>
  <c r="K7" i="14"/>
  <c r="K15" i="14"/>
  <c r="K23" i="14"/>
  <c r="K31" i="14"/>
  <c r="K39" i="14"/>
  <c r="K8" i="14"/>
  <c r="K16" i="14"/>
  <c r="K24" i="14"/>
  <c r="K32" i="14"/>
  <c r="K40" i="14"/>
  <c r="K9" i="14"/>
  <c r="K17" i="14"/>
  <c r="K25" i="14"/>
  <c r="K33" i="14"/>
  <c r="K41" i="14"/>
  <c r="K3" i="14"/>
  <c r="K21" i="14"/>
  <c r="K4" i="14"/>
  <c r="K27" i="14"/>
  <c r="K5" i="14"/>
  <c r="K28" i="14"/>
  <c r="K11" i="14"/>
  <c r="K29" i="14"/>
  <c r="K12" i="14"/>
  <c r="K35" i="14"/>
  <c r="K13" i="14"/>
  <c r="K36" i="14"/>
  <c r="K19" i="14"/>
  <c r="K37" i="14"/>
  <c r="K20" i="14"/>
  <c r="K6" i="15"/>
  <c r="K14" i="15"/>
  <c r="K22" i="15"/>
  <c r="K30" i="15"/>
  <c r="K38" i="15"/>
  <c r="K7" i="15"/>
  <c r="K15" i="15"/>
  <c r="K23" i="15"/>
  <c r="K31" i="15"/>
  <c r="K39" i="15"/>
  <c r="K8" i="15"/>
  <c r="K16" i="15"/>
  <c r="K24" i="15"/>
  <c r="K32" i="15"/>
  <c r="K40" i="15"/>
  <c r="K9" i="15"/>
  <c r="K17" i="15"/>
  <c r="K25" i="15"/>
  <c r="K33" i="15"/>
  <c r="K41" i="15"/>
  <c r="K10" i="15"/>
  <c r="K18" i="15"/>
  <c r="K26" i="15"/>
  <c r="K34" i="15"/>
  <c r="K42" i="15"/>
  <c r="K3" i="15"/>
  <c r="K11" i="15"/>
  <c r="K19" i="15"/>
  <c r="K27" i="15"/>
  <c r="K35" i="15"/>
  <c r="K4" i="15"/>
  <c r="K12" i="15"/>
  <c r="K20" i="15"/>
  <c r="K28" i="15"/>
  <c r="K36" i="15"/>
  <c r="K5" i="15"/>
  <c r="K13" i="15"/>
  <c r="K21" i="15"/>
  <c r="K29" i="15"/>
  <c r="K37" i="15"/>
  <c r="M3" i="8" a="1"/>
  <c r="M3" i="6" a="1"/>
  <c r="K3" i="6" a="1"/>
  <c r="K3" i="8"/>
  <c r="K11" i="8"/>
  <c r="K19" i="8"/>
  <c r="K27" i="8"/>
  <c r="K35" i="8"/>
  <c r="K4" i="8"/>
  <c r="K12" i="8"/>
  <c r="K20" i="8"/>
  <c r="K28" i="8"/>
  <c r="K36" i="8"/>
  <c r="K5" i="8"/>
  <c r="K13" i="8"/>
  <c r="K21" i="8"/>
  <c r="K29" i="8"/>
  <c r="K37" i="8"/>
  <c r="K6" i="8"/>
  <c r="K14" i="8"/>
  <c r="K22" i="8"/>
  <c r="K30" i="8"/>
  <c r="K38" i="8"/>
  <c r="K7" i="8"/>
  <c r="K15" i="8"/>
  <c r="K23" i="8"/>
  <c r="K31" i="8"/>
  <c r="K39" i="8"/>
  <c r="K10" i="8"/>
  <c r="K18" i="8"/>
  <c r="K26" i="8"/>
  <c r="K34" i="8"/>
  <c r="K42" i="8"/>
  <c r="K8" i="8"/>
  <c r="K40" i="8"/>
  <c r="K9" i="8"/>
  <c r="K41" i="8"/>
  <c r="K16" i="8"/>
  <c r="K25" i="8"/>
  <c r="K17" i="8"/>
  <c r="K24" i="8"/>
  <c r="K32" i="8"/>
  <c r="K33" i="8"/>
  <c r="M3" i="15" a="1"/>
  <c r="K7" i="11"/>
  <c r="K15" i="11"/>
  <c r="K23" i="11"/>
  <c r="K31" i="11"/>
  <c r="K39" i="11"/>
  <c r="K8" i="11"/>
  <c r="K16" i="11"/>
  <c r="K24" i="11"/>
  <c r="K32" i="11"/>
  <c r="K40" i="11"/>
  <c r="K9" i="11"/>
  <c r="K17" i="11"/>
  <c r="K25" i="11"/>
  <c r="K33" i="11"/>
  <c r="K41" i="11"/>
  <c r="K3" i="11"/>
  <c r="K11" i="11"/>
  <c r="K19" i="11"/>
  <c r="K27" i="11"/>
  <c r="K35" i="11"/>
  <c r="K4" i="11"/>
  <c r="K12" i="11"/>
  <c r="K20" i="11"/>
  <c r="K28" i="11"/>
  <c r="K36" i="11"/>
  <c r="K5" i="11"/>
  <c r="K13" i="11"/>
  <c r="K21" i="11"/>
  <c r="K29" i="11"/>
  <c r="K37" i="11"/>
  <c r="K10" i="11"/>
  <c r="K42" i="11"/>
  <c r="K14" i="11"/>
  <c r="K18" i="11"/>
  <c r="K30" i="11"/>
  <c r="K22" i="11"/>
  <c r="K26" i="11"/>
  <c r="K34" i="11"/>
  <c r="K6" i="11"/>
  <c r="K38" i="11"/>
  <c r="M8" i="14" l="1"/>
  <c r="M16" i="14"/>
  <c r="M24" i="14"/>
  <c r="M32" i="14"/>
  <c r="M40" i="14"/>
  <c r="M4" i="14"/>
  <c r="M12" i="14"/>
  <c r="M20" i="14"/>
  <c r="M28" i="14"/>
  <c r="M36" i="14"/>
  <c r="M5" i="14"/>
  <c r="M13" i="14"/>
  <c r="M21" i="14"/>
  <c r="M29" i="14"/>
  <c r="M37" i="14"/>
  <c r="M6" i="14"/>
  <c r="M14" i="14"/>
  <c r="M22" i="14"/>
  <c r="M30" i="14"/>
  <c r="M38" i="14"/>
  <c r="M7" i="14"/>
  <c r="M15" i="14"/>
  <c r="M23" i="14"/>
  <c r="M31" i="14"/>
  <c r="M39" i="14"/>
  <c r="M3" i="14"/>
  <c r="M26" i="14"/>
  <c r="M9" i="14"/>
  <c r="M27" i="14"/>
  <c r="M10" i="14"/>
  <c r="M33" i="14"/>
  <c r="M11" i="14"/>
  <c r="M34" i="14"/>
  <c r="M17" i="14"/>
  <c r="M35" i="14"/>
  <c r="M18" i="14"/>
  <c r="M41" i="14"/>
  <c r="M19" i="14"/>
  <c r="M42" i="14"/>
  <c r="M25" i="14"/>
  <c r="M9" i="10"/>
  <c r="M17" i="10"/>
  <c r="M25" i="10"/>
  <c r="M33" i="10"/>
  <c r="M41" i="10"/>
  <c r="M5" i="10"/>
  <c r="M13" i="10"/>
  <c r="M21" i="10"/>
  <c r="M29" i="10"/>
  <c r="M37" i="10"/>
  <c r="M7" i="10"/>
  <c r="M18" i="10"/>
  <c r="M28" i="10"/>
  <c r="M39" i="10"/>
  <c r="M8" i="10"/>
  <c r="M19" i="10"/>
  <c r="M30" i="10"/>
  <c r="M40" i="10"/>
  <c r="M10" i="10"/>
  <c r="M20" i="10"/>
  <c r="M31" i="10"/>
  <c r="M42" i="10"/>
  <c r="M11" i="10"/>
  <c r="M22" i="10"/>
  <c r="M32" i="10"/>
  <c r="M12" i="10"/>
  <c r="M23" i="10"/>
  <c r="M34" i="10"/>
  <c r="M4" i="10"/>
  <c r="M15" i="10"/>
  <c r="M26" i="10"/>
  <c r="M36" i="10"/>
  <c r="M6" i="10"/>
  <c r="M16" i="10"/>
  <c r="M27" i="10"/>
  <c r="M38" i="10"/>
  <c r="M3" i="10"/>
  <c r="M14" i="10"/>
  <c r="M35" i="10"/>
  <c r="M24" i="10"/>
  <c r="M5" i="11"/>
  <c r="M13" i="11"/>
  <c r="M21" i="11"/>
  <c r="M29" i="11"/>
  <c r="M37" i="11"/>
  <c r="M6" i="11"/>
  <c r="M14" i="11"/>
  <c r="M22" i="11"/>
  <c r="M30" i="11"/>
  <c r="M38" i="11"/>
  <c r="M7" i="11"/>
  <c r="M15" i="11"/>
  <c r="M23" i="11"/>
  <c r="M31" i="11"/>
  <c r="M39" i="11"/>
  <c r="M9" i="11"/>
  <c r="M17" i="11"/>
  <c r="M25" i="11"/>
  <c r="M33" i="11"/>
  <c r="M41" i="11"/>
  <c r="M10" i="11"/>
  <c r="M18" i="11"/>
  <c r="M26" i="11"/>
  <c r="M34" i="11"/>
  <c r="M42" i="11"/>
  <c r="M3" i="11"/>
  <c r="M11" i="11"/>
  <c r="M19" i="11"/>
  <c r="M27" i="11"/>
  <c r="M35" i="11"/>
  <c r="M24" i="11"/>
  <c r="M28" i="11"/>
  <c r="M32" i="11"/>
  <c r="M12" i="11"/>
  <c r="M4" i="11"/>
  <c r="M36" i="11"/>
  <c r="M8" i="11"/>
  <c r="M40" i="11"/>
  <c r="M16" i="11"/>
  <c r="M20" i="11"/>
  <c r="M4" i="15"/>
  <c r="M12" i="15"/>
  <c r="M20" i="15"/>
  <c r="M28" i="15"/>
  <c r="M36" i="15"/>
  <c r="M5" i="15"/>
  <c r="M13" i="15"/>
  <c r="M21" i="15"/>
  <c r="M29" i="15"/>
  <c r="M37" i="15"/>
  <c r="M6" i="15"/>
  <c r="M14" i="15"/>
  <c r="M22" i="15"/>
  <c r="M30" i="15"/>
  <c r="M38" i="15"/>
  <c r="M7" i="15"/>
  <c r="M15" i="15"/>
  <c r="M23" i="15"/>
  <c r="M31" i="15"/>
  <c r="M39" i="15"/>
  <c r="M8" i="15"/>
  <c r="M16" i="15"/>
  <c r="M24" i="15"/>
  <c r="M32" i="15"/>
  <c r="M40" i="15"/>
  <c r="M9" i="15"/>
  <c r="M17" i="15"/>
  <c r="M25" i="15"/>
  <c r="M33" i="15"/>
  <c r="M41" i="15"/>
  <c r="M10" i="15"/>
  <c r="M18" i="15"/>
  <c r="M26" i="15"/>
  <c r="M34" i="15"/>
  <c r="M42" i="15"/>
  <c r="M3" i="15"/>
  <c r="M11" i="15"/>
  <c r="M19" i="15"/>
  <c r="M27" i="15"/>
  <c r="M35" i="15"/>
  <c r="K3" i="6"/>
  <c r="K11" i="6"/>
  <c r="K19" i="6"/>
  <c r="K27" i="6"/>
  <c r="K35" i="6"/>
  <c r="K4" i="6"/>
  <c r="K12" i="6"/>
  <c r="K20" i="6"/>
  <c r="K28" i="6"/>
  <c r="K36" i="6"/>
  <c r="K13" i="6"/>
  <c r="K21" i="6"/>
  <c r="K37" i="6"/>
  <c r="K5" i="6"/>
  <c r="K29" i="6"/>
  <c r="K6" i="6"/>
  <c r="K14" i="6"/>
  <c r="K22" i="6"/>
  <c r="K30" i="6"/>
  <c r="K38" i="6"/>
  <c r="K7" i="6"/>
  <c r="K15" i="6"/>
  <c r="K23" i="6"/>
  <c r="K31" i="6"/>
  <c r="K39" i="6"/>
  <c r="K24" i="6"/>
  <c r="K42" i="6"/>
  <c r="K9" i="6"/>
  <c r="K25" i="6"/>
  <c r="K8" i="6"/>
  <c r="K26" i="6"/>
  <c r="K32" i="6"/>
  <c r="K33" i="6"/>
  <c r="K10" i="6"/>
  <c r="K17" i="6"/>
  <c r="K40" i="6"/>
  <c r="K16" i="6"/>
  <c r="K18" i="6"/>
  <c r="K41" i="6"/>
  <c r="K34" i="6"/>
  <c r="M7" i="6"/>
  <c r="M15" i="6"/>
  <c r="M23" i="6"/>
  <c r="M31" i="6"/>
  <c r="M39" i="6"/>
  <c r="M8" i="6"/>
  <c r="M16" i="6"/>
  <c r="M24" i="6"/>
  <c r="M32" i="6"/>
  <c r="M40" i="6"/>
  <c r="M9" i="6"/>
  <c r="M25" i="6"/>
  <c r="M33" i="6"/>
  <c r="M41" i="6"/>
  <c r="M17" i="6"/>
  <c r="M10" i="6"/>
  <c r="M18" i="6"/>
  <c r="M26" i="6"/>
  <c r="M34" i="6"/>
  <c r="M42" i="6"/>
  <c r="M3" i="6"/>
  <c r="M11" i="6"/>
  <c r="M19" i="6"/>
  <c r="M27" i="6"/>
  <c r="M35" i="6"/>
  <c r="M4" i="6"/>
  <c r="M22" i="6"/>
  <c r="M30" i="6"/>
  <c r="M5" i="6"/>
  <c r="M28" i="6"/>
  <c r="M29" i="6"/>
  <c r="M12" i="6"/>
  <c r="M13" i="6"/>
  <c r="M6" i="6"/>
  <c r="M36" i="6"/>
  <c r="M14" i="6"/>
  <c r="M20" i="6"/>
  <c r="M38" i="6"/>
  <c r="M21" i="6"/>
  <c r="M37" i="6"/>
  <c r="M9" i="8"/>
  <c r="M17" i="8"/>
  <c r="M25" i="8"/>
  <c r="M33" i="8"/>
  <c r="M41" i="8"/>
  <c r="M10" i="8"/>
  <c r="M18" i="8"/>
  <c r="M26" i="8"/>
  <c r="M34" i="8"/>
  <c r="M42" i="8"/>
  <c r="M3" i="8"/>
  <c r="M11" i="8"/>
  <c r="M19" i="8"/>
  <c r="M27" i="8"/>
  <c r="M35" i="8"/>
  <c r="M4" i="8"/>
  <c r="M12" i="8"/>
  <c r="M20" i="8"/>
  <c r="M28" i="8"/>
  <c r="M36" i="8"/>
  <c r="M5" i="8"/>
  <c r="M13" i="8"/>
  <c r="M21" i="8"/>
  <c r="M29" i="8"/>
  <c r="M37" i="8"/>
  <c r="M8" i="8"/>
  <c r="M16" i="8"/>
  <c r="M24" i="8"/>
  <c r="M32" i="8"/>
  <c r="M40" i="8"/>
  <c r="M22" i="8"/>
  <c r="M23" i="8"/>
  <c r="M39" i="8"/>
  <c r="M30" i="8"/>
  <c r="M31" i="8"/>
  <c r="M6" i="8"/>
  <c r="M38" i="8"/>
  <c r="M7" i="8"/>
  <c r="M14" i="8"/>
  <c r="M15" i="8"/>
</calcChain>
</file>

<file path=xl/sharedStrings.xml><?xml version="1.0" encoding="utf-8"?>
<sst xmlns="http://schemas.openxmlformats.org/spreadsheetml/2006/main" count="3474" uniqueCount="1470">
  <si>
    <t>Capital IQ Company Screening Report &gt; M&amp;AR</t>
  </si>
  <si>
    <t>Company Name</t>
  </si>
  <si>
    <t>Exchange:Ticker</t>
  </si>
  <si>
    <t>Net Income [LTM] (BRLmm, Historical rate)</t>
  </si>
  <si>
    <t>Revenues [LTM] (BRLmm, Historical rate)</t>
  </si>
  <si>
    <t>EBITDA [FY 2016] (BRLmm, Historical rate)</t>
  </si>
  <si>
    <t>EBITDA [LTM] (BRLmm, Historical rate)</t>
  </si>
  <si>
    <t>Number of Employees - Global (Latest)</t>
  </si>
  <si>
    <t>Total Current Assets [Latest Annual] (BRLmm, Historical rate)</t>
  </si>
  <si>
    <t>Total Current Liabilities [Latest Annual] (BRLmm, Historical rate)</t>
  </si>
  <si>
    <t>Total Equity [Latest Annual] (BRLmm, Historical rate)</t>
  </si>
  <si>
    <t>Inventory [Latest Annual] (BRLmm, Historical rate)</t>
  </si>
  <si>
    <t>Industry Classifications</t>
  </si>
  <si>
    <t>China National Petroleum Corporation</t>
  </si>
  <si>
    <t>-</t>
  </si>
  <si>
    <t>Energy (Primary)</t>
  </si>
  <si>
    <t>PetroChina Company Limited (SEHK:857)</t>
  </si>
  <si>
    <t>SEHK:857</t>
  </si>
  <si>
    <t>Petróleo Brasileiro S.A. - Petrobras (BOVESPA:PETR4)</t>
  </si>
  <si>
    <t>BOVESPA:PETR4</t>
  </si>
  <si>
    <t>Royal Dutch Shell plc (ENXTAM:RDSA)</t>
  </si>
  <si>
    <t>ENXTAM:RDSA</t>
  </si>
  <si>
    <t>Exxon Mobil Corporation (NYSE:XOM)</t>
  </si>
  <si>
    <t>NYSE:XOM</t>
  </si>
  <si>
    <t>Public Joint Stock Company Gazprom (MISX:GAZP)</t>
  </si>
  <si>
    <t>MISX:GAZP</t>
  </si>
  <si>
    <t>TOTAL S.A. (ENXTPA:FP)</t>
  </si>
  <si>
    <t>ENXTPA:FP</t>
  </si>
  <si>
    <t>Public Joint Stock Company Rosneft Oil Company (LSE:ROSN)</t>
  </si>
  <si>
    <t>LSE:ROSN</t>
  </si>
  <si>
    <t>BP p.l.c. (LSE:BP.)</t>
  </si>
  <si>
    <t>LSE:BP.</t>
  </si>
  <si>
    <t>China National Offshore Oil Corporation</t>
  </si>
  <si>
    <t>Chevron Corporation (NYSE:CVX)</t>
  </si>
  <si>
    <t>NYSE:CVX</t>
  </si>
  <si>
    <t>Equinor ASA (OB:EQNR)</t>
  </si>
  <si>
    <t>OB:EQNR</t>
  </si>
  <si>
    <t>China Energy Investment Corporation Limited</t>
  </si>
  <si>
    <t>CNOOC Limited (SEHK:883)</t>
  </si>
  <si>
    <t>SEHK:883</t>
  </si>
  <si>
    <t>China Shenhua Energy Company Limited (SEHK:1088)</t>
  </si>
  <si>
    <t>SEHK:1088</t>
  </si>
  <si>
    <t>PT Pertamina (Persero)</t>
  </si>
  <si>
    <t>Eni S.p.A. (BIT:ENI)</t>
  </si>
  <si>
    <t>BIT:ENI</t>
  </si>
  <si>
    <t>PTT Public Company Limited (SET:PTT)</t>
  </si>
  <si>
    <t>SET:PTT</t>
  </si>
  <si>
    <t>Oil and Natural Gas Corporation Limited (NSEI:ONGC)</t>
  </si>
  <si>
    <t>NSEI:ONGC</t>
  </si>
  <si>
    <t>Reliance Industries Limited (NSEI:RELIANCE)</t>
  </si>
  <si>
    <t>NSEI:RELIANCE</t>
  </si>
  <si>
    <t>Kinder Morgan, Inc. (NYSE:KMI)</t>
  </si>
  <si>
    <t>NYSE:KMI</t>
  </si>
  <si>
    <t>Ecopetrol S.A. (BVC:ECOPETROL)</t>
  </si>
  <si>
    <t>BVC:ECOPETROL</t>
  </si>
  <si>
    <t>Valero Energy Corporation (NYSE:VLO)</t>
  </si>
  <si>
    <t>NYSE:VLO</t>
  </si>
  <si>
    <t>Energy Transfer LP (NYSE:ET)</t>
  </si>
  <si>
    <t>NYSE:ET</t>
  </si>
  <si>
    <t>Enterprise Products Operating LLC</t>
  </si>
  <si>
    <t>Enterprise Products Partners L.P. (NYSE:EPD)</t>
  </si>
  <si>
    <t>NYSE:EPD</t>
  </si>
  <si>
    <t>Suncor Energy Inc. (TSX:SU)</t>
  </si>
  <si>
    <t>TSX:SU</t>
  </si>
  <si>
    <t>ConocoPhillips (NYSE:COP)</t>
  </si>
  <si>
    <t>NYSE:COP</t>
  </si>
  <si>
    <t>Inpex Corporation (TSE:1605)</t>
  </si>
  <si>
    <t>TSE:1605</t>
  </si>
  <si>
    <t>Marathon Petroleum Corporation (NYSE:MPC)</t>
  </si>
  <si>
    <t>NYSE:MPC</t>
  </si>
  <si>
    <t>Enbridge Inc. (TSX:ENB)</t>
  </si>
  <si>
    <t>TSX:ENB</t>
  </si>
  <si>
    <t>Energy Transfer Operating, L.P.</t>
  </si>
  <si>
    <t>TransCanada Corporation (TSX:TRP)</t>
  </si>
  <si>
    <t>TSX:TRP</t>
  </si>
  <si>
    <t>TransCanada PipeLines Limited</t>
  </si>
  <si>
    <t>CDP RETI S.p.A.</t>
  </si>
  <si>
    <t>Repsol, S.A. (BME:REP)</t>
  </si>
  <si>
    <t>BME:REP</t>
  </si>
  <si>
    <t>Indian Oil Corporation Limited (NSEI:IOC)</t>
  </si>
  <si>
    <t>NSEI:IOC</t>
  </si>
  <si>
    <t>OMV Aktiengesellschaft (WBAG:OMV)</t>
  </si>
  <si>
    <t>WBAG:OMV</t>
  </si>
  <si>
    <t>Williams Partners L.P.</t>
  </si>
  <si>
    <t>SK Innovation Co., Ltd. (KOSE:A096770)</t>
  </si>
  <si>
    <t>KOSE:A096770</t>
  </si>
  <si>
    <t>The Williams Companies, Inc. (NYSE:WMB)</t>
  </si>
  <si>
    <t>NYSE:WMB</t>
  </si>
  <si>
    <t>Sinochem Corporation</t>
  </si>
  <si>
    <t>Anadarko Petroleum Corporation (NYSE:APC)</t>
  </si>
  <si>
    <t>NYSE:APC</t>
  </si>
  <si>
    <t>Shandong Energy Group Co., Ltd.</t>
  </si>
  <si>
    <t>Canadian Natural Resources Limited (TSX:CNQ)</t>
  </si>
  <si>
    <t>TSX:CNQ</t>
  </si>
  <si>
    <t>EOG Resources, Inc. (NYSE:EOG)</t>
  </si>
  <si>
    <t>NYSE:EOG</t>
  </si>
  <si>
    <t>Woodside Petroleum Ltd (ASX:WPL)</t>
  </si>
  <si>
    <t>ASX:WPL</t>
  </si>
  <si>
    <t>Occidental Petroleum Corporation (NYSE:OXY)</t>
  </si>
  <si>
    <t>NYSE:OXY</t>
  </si>
  <si>
    <t>Shaanxi Coal and Chemical Industry Group Co., Ltd.</t>
  </si>
  <si>
    <t>Apache Corporation (NYSE:APA)</t>
  </si>
  <si>
    <t>NYSE:APA</t>
  </si>
  <si>
    <t>Public Joint Stock Company National Joint Stock Company 'Naftogaz of Ukraine'</t>
  </si>
  <si>
    <t>Public Joint Stock Company "SIBUR Holding"</t>
  </si>
  <si>
    <t>Kunlun Energy Company Limited (SEHK:135)</t>
  </si>
  <si>
    <t>SEHK:135</t>
  </si>
  <si>
    <t>Phillips 66 (NYSE:PSX)</t>
  </si>
  <si>
    <t>NYSE:PSX</t>
  </si>
  <si>
    <t>Bharat Petroleum Corporation Limited (NSEI:BPCL)</t>
  </si>
  <si>
    <t>NSEI:BPCL</t>
  </si>
  <si>
    <t>Halliburton Company (NYSE:HAL)</t>
  </si>
  <si>
    <t>NYSE:HAL</t>
  </si>
  <si>
    <t>Public Joint Stock Oil Company Bashneft (MISX:BANE)</t>
  </si>
  <si>
    <t>MISX:BANE</t>
  </si>
  <si>
    <t>Andeavor</t>
  </si>
  <si>
    <t>CPC Corporation, Taiwan</t>
  </si>
  <si>
    <t>MOL Magyar Olaj- es Gazipari Nyilvanosan Mukodo Reszvenytarsasag (BUSE:MOL)</t>
  </si>
  <si>
    <t>BUSE:MOL</t>
  </si>
  <si>
    <t>Snam S.p.A. (BIT:SRG)</t>
  </si>
  <si>
    <t>BIT:SRG</t>
  </si>
  <si>
    <t>Polski Koncern Naftowy ORLEN Spólka Akcyjna (WSE:PKN)</t>
  </si>
  <si>
    <t>WSE:PKN</t>
  </si>
  <si>
    <t>Compañía Española de Petróleos, S.A.U. (BME:CEP)</t>
  </si>
  <si>
    <t>BME:CEP</t>
  </si>
  <si>
    <t>China Coal Energy Company Limited (SEHK:1898)</t>
  </si>
  <si>
    <t>SEHK:1898</t>
  </si>
  <si>
    <t>State Oil Company of the Azerbaijan Republic</t>
  </si>
  <si>
    <t>GS Holdings Corp. (KOSE:A078930)</t>
  </si>
  <si>
    <t>KOSE:A078930</t>
  </si>
  <si>
    <t>Baker Hughes, a GE company (NYSE:BHGE)</t>
  </si>
  <si>
    <t>NYSE:BHGE</t>
  </si>
  <si>
    <t>ONEOK, Inc. (NYSE:OKE)</t>
  </si>
  <si>
    <t>NYSE:OKE</t>
  </si>
  <si>
    <t>Polskie Górnictwo Naftowe i Gazownictwo S.A. (WSE:PGN)</t>
  </si>
  <si>
    <t>WSE:PGN</t>
  </si>
  <si>
    <t>Empresas Copec S.A. (SNSE:COPEC)</t>
  </si>
  <si>
    <t>SNSE:COPEC</t>
  </si>
  <si>
    <t>JXTG Holdings, Inc. (TSE:5020)</t>
  </si>
  <si>
    <t>TSE:5020</t>
  </si>
  <si>
    <t>Plains All American Pipeline, L.P. (NYSE:PAA)</t>
  </si>
  <si>
    <t>NYSE:PAA</t>
  </si>
  <si>
    <t>Shaanxiyanchang Petroleum Group Limited Company</t>
  </si>
  <si>
    <t>S-Oil Corporation (KOSE:A010950)</t>
  </si>
  <si>
    <t>KOSE:A010950</t>
  </si>
  <si>
    <t>Neste Oyj (HLSE:NESTE)</t>
  </si>
  <si>
    <t>HLSE:NESTE</t>
  </si>
  <si>
    <t>Husky Energy Inc. (TSX:HSE)</t>
  </si>
  <si>
    <t>TSX:HSE</t>
  </si>
  <si>
    <t>SK Energy Co., Ltd.</t>
  </si>
  <si>
    <t>Shanxi Jincheng Anthracite Mining Group Co. Ltd.</t>
  </si>
  <si>
    <t>Galp Energia, SGPS, S.A. (ENXTLS:GALP)</t>
  </si>
  <si>
    <t>ENXTLS:GALP</t>
  </si>
  <si>
    <t>Hindustan Petroleum Corporation Limited (NSEI:HINDPETRO)</t>
  </si>
  <si>
    <t>NSEI:HINDPETRO</t>
  </si>
  <si>
    <t>Imperial Oil Limited (TSX:IMO)</t>
  </si>
  <si>
    <t>TSX:IMO</t>
  </si>
  <si>
    <t>Trafigura Group Pte. Ltd.</t>
  </si>
  <si>
    <t>Continental Resources, Inc. (NYSE:CLR)</t>
  </si>
  <si>
    <t>NYSE:CLR</t>
  </si>
  <si>
    <t>Xinjiang Guanghui Industry Investment (Group) Co., Ltd.</t>
  </si>
  <si>
    <t>Huainan Mining Industry (Group) Co., Ltd.</t>
  </si>
  <si>
    <t>Cosan Limited (NYSE:CZZ)</t>
  </si>
  <si>
    <t>NYSE:CZZ</t>
  </si>
  <si>
    <t>Ultrapar Participações S.A. (BOVESPA:UGPA3)</t>
  </si>
  <si>
    <t>BOVESPA:UGPA3</t>
  </si>
  <si>
    <t>URENCO Limited</t>
  </si>
  <si>
    <t>ExxonMobil Australia Pty Ltd</t>
  </si>
  <si>
    <t>Shaanxi Coal Industry Company Limited (SHSE:601225)</t>
  </si>
  <si>
    <t>SHSE:601225</t>
  </si>
  <si>
    <t>Yanzhou Coal Mining Company Limited (SEHK:1171)</t>
  </si>
  <si>
    <t>SEHK:1171</t>
  </si>
  <si>
    <t>Open Joint Stock Company NGK Slavneft</t>
  </si>
  <si>
    <t>Shanxi Coking Coal Group Co., Ltd.</t>
  </si>
  <si>
    <t>Targa Resources Partners LP</t>
  </si>
  <si>
    <t>Magellan Midstream Partners, L.P. (NYSE:MMP)</t>
  </si>
  <si>
    <t>NYSE:MMP</t>
  </si>
  <si>
    <t>Targa Resources Corp. (NYSE:TRGP)</t>
  </si>
  <si>
    <t>NYSE:TRGP</t>
  </si>
  <si>
    <t>Marathon Oil Corporation (NYSE:MRO)</t>
  </si>
  <si>
    <t>NYSE:MRO</t>
  </si>
  <si>
    <t>Tennessee Gas Pipeline Company, L.L.C.</t>
  </si>
  <si>
    <t>Nayara Energy Limited</t>
  </si>
  <si>
    <t>Joint Stock Company Siberian Coal Energy Company</t>
  </si>
  <si>
    <t>Türkiye Petrol Rafinerileri A.S. (IBSE:TUPRS)</t>
  </si>
  <si>
    <t>IBSE:TUPRS</t>
  </si>
  <si>
    <t>Dominion Energy Gas Holdings, LLC</t>
  </si>
  <si>
    <t>HollyFrontier Corporation (NYSE:HFC)</t>
  </si>
  <si>
    <t>NYSE:HFC</t>
  </si>
  <si>
    <t>Huaibei Mining Holdings Co.,Ltd. (SHSE:600985)</t>
  </si>
  <si>
    <t>SHSE:600985</t>
  </si>
  <si>
    <t>Transcontinental Gas Pipe Line Company, LLC</t>
  </si>
  <si>
    <t>ONGC Videsh Limited</t>
  </si>
  <si>
    <t>Enagás, S.A. (BME:ENG)</t>
  </si>
  <si>
    <t>BME:ENG</t>
  </si>
  <si>
    <t>Ipiranga Produtos de Petróleo S.A.</t>
  </si>
  <si>
    <t>BP Australia Investments Pty Ltd</t>
  </si>
  <si>
    <t>Murphy Oil Corporation (NYSE:MUR)</t>
  </si>
  <si>
    <t>NYSE:MUR</t>
  </si>
  <si>
    <t>Hellenic Petroleum S.A. (ATSE:ELPE)</t>
  </si>
  <si>
    <t>ATSE:ELPE</t>
  </si>
  <si>
    <t>Noble Energy, Inc. (NYSE:NBL)</t>
  </si>
  <si>
    <t>NYSE:NBL</t>
  </si>
  <si>
    <t>Oil Search Limited (ASX:OSH)</t>
  </si>
  <si>
    <t>ASX:OSH</t>
  </si>
  <si>
    <t>Santos Limited (ASX:STO)</t>
  </si>
  <si>
    <t>ASX:STO</t>
  </si>
  <si>
    <t>Aker BP ASA (OB:AKERBP)</t>
  </si>
  <si>
    <t>OB:AKERBP</t>
  </si>
  <si>
    <t>Pembina Pipeline Corporation (TSX:PPL)</t>
  </si>
  <si>
    <t>TSX:PPL</t>
  </si>
  <si>
    <t>Caltex Australia Limited (ASX:CTX)</t>
  </si>
  <si>
    <t>ASX:CTX</t>
  </si>
  <si>
    <t>Boardwalk Pipeline Partners, LP</t>
  </si>
  <si>
    <t>Texas Eastern Transmission, LP</t>
  </si>
  <si>
    <t>QGOG Constellation S.A.</t>
  </si>
  <si>
    <t>Raízen Combustíveis S.A.</t>
  </si>
  <si>
    <t>Pioneer Natural Resources Company (NYSE:PXD)</t>
  </si>
  <si>
    <t>NYSE:PXD</t>
  </si>
  <si>
    <t>Inner Mongolia Yitai Coal Co.,Ltd. (SHSE:900948)</t>
  </si>
  <si>
    <t>SHSE:900948</t>
  </si>
  <si>
    <t>Inter Pipeline Ltd. (TSX:IPL)</t>
  </si>
  <si>
    <t>TSX:IPL</t>
  </si>
  <si>
    <t>The National Shipping Company of Saudi Arabia (SASE:4030)</t>
  </si>
  <si>
    <t>SASE:4030</t>
  </si>
  <si>
    <t>Nova Gas Transmission Ltd.</t>
  </si>
  <si>
    <t>Wintime Energy Co.,Ltd. (SHSE:600157)</t>
  </si>
  <si>
    <t>SHSE:600157</t>
  </si>
  <si>
    <t>Enable Midstream Partners, LP (NYSE:ENBL)</t>
  </si>
  <si>
    <t>NYSE:ENBL</t>
  </si>
  <si>
    <t>Grupa LOTOS S.A. (WSE:LTS)</t>
  </si>
  <si>
    <t>WSE:LTS</t>
  </si>
  <si>
    <t>Puma Energy Holdings Pte Ltd</t>
  </si>
  <si>
    <t>EnLink Midstream Partners, LP (NYSE:ENLK)</t>
  </si>
  <si>
    <t>NYSE:ENLK</t>
  </si>
  <si>
    <t>EnLink Midstream, LLC (NYSE:ENLC)</t>
  </si>
  <si>
    <t>NYSE:ENLC</t>
  </si>
  <si>
    <t>Showa Shell Sekiyu K.K. (TSE:5002)</t>
  </si>
  <si>
    <t>TSE:5002</t>
  </si>
  <si>
    <t>HPCL-Mittal Energy Limited</t>
  </si>
  <si>
    <t>Alliance Resource Partners, L.P. (NasdaqGS:ARLP)</t>
  </si>
  <si>
    <t>NasdaqGS:ARLP</t>
  </si>
  <si>
    <t>Alliance Holdings GP, L.P.</t>
  </si>
  <si>
    <t>Rabigh Refining and Petrochemical Company (SASE:2380)</t>
  </si>
  <si>
    <t>SASE:2380</t>
  </si>
  <si>
    <t>Oil India Limited (NSEI:OIL)</t>
  </si>
  <si>
    <t>NSEI:OIL</t>
  </si>
  <si>
    <t>Tullow Oil plc (LSE:TLW)</t>
  </si>
  <si>
    <t>LSE:TLW</t>
  </si>
  <si>
    <t>Origin Energy Limited (ASX:ORG)</t>
  </si>
  <si>
    <t>ASX:ORG</t>
  </si>
  <si>
    <t>Petron Corporation (PSE:PCOR)</t>
  </si>
  <si>
    <t>PSE:PCOR</t>
  </si>
  <si>
    <t>DEA Deutsche Erdoel AG</t>
  </si>
  <si>
    <t>Motor Oil (Hellas) Corinth Refineries S.A. (ATSE:MOH)</t>
  </si>
  <si>
    <t>ATSE:MOH</t>
  </si>
  <si>
    <t>Cosan S.A. Indústria e Comércio (BOVESPA:CSAN3)</t>
  </si>
  <si>
    <t>BOVESPA:CSAN3</t>
  </si>
  <si>
    <t>Idemitsu Kosan Co.,Ltd. (TSE:5019)</t>
  </si>
  <si>
    <t>TSE:5019</t>
  </si>
  <si>
    <t>Shandong Energy Xinwen Mining Group Co., Ltd.</t>
  </si>
  <si>
    <t>Petrobras Transporte S.A.</t>
  </si>
  <si>
    <t>Cimarex Energy Co. (NYSE:XEC)</t>
  </si>
  <si>
    <t>NYSE:XEC</t>
  </si>
  <si>
    <t>J.O.E.L. Jerusalem Oil Exploration Ltd. (TASE:JOEL)</t>
  </si>
  <si>
    <t>TASE:JOEL</t>
  </si>
  <si>
    <t>NuStar Energy L.P. (NYSE:NS)</t>
  </si>
  <si>
    <t>NYSE:NS</t>
  </si>
  <si>
    <t>Equital Ltd. (TASE:EQTL)</t>
  </si>
  <si>
    <t>TASE:EQTL</t>
  </si>
  <si>
    <t>IRPC Public Company Limited (SET:IRPC)</t>
  </si>
  <si>
    <t>SET:IRPC</t>
  </si>
  <si>
    <t>Apetra</t>
  </si>
  <si>
    <t>Helmerich &amp; Payne, Inc. (NYSE:HP)</t>
  </si>
  <si>
    <t>NYSE:HP</t>
  </si>
  <si>
    <t>Sunoco LP (NYSE:SUN)</t>
  </si>
  <si>
    <t>NYSE:SUN</t>
  </si>
  <si>
    <t>Concho Resources Inc. (NYSE:CXO)</t>
  </si>
  <si>
    <t>NYSE:CXO</t>
  </si>
  <si>
    <t>Newfield Exploration Company (NYSE:NFX)</t>
  </si>
  <si>
    <t>NYSE:NFX</t>
  </si>
  <si>
    <t>DCP Midstream, LP (NYSE:DCP)</t>
  </si>
  <si>
    <t>NYSE:DCP</t>
  </si>
  <si>
    <t>Corral Petroleum Holdings AB (publ)</t>
  </si>
  <si>
    <t>Preem AB (publ)</t>
  </si>
  <si>
    <t>Shanxi Xishan Coal and Electricity Power Co.,Ltd (SZSE:000983)</t>
  </si>
  <si>
    <t>SZSE:000983</t>
  </si>
  <si>
    <t>Vier Gas Transport GmbH</t>
  </si>
  <si>
    <t>Total Austral SA</t>
  </si>
  <si>
    <t>Oil Refineries Ltd. (TASE:ORL)</t>
  </si>
  <si>
    <t>TASE:ORL</t>
  </si>
  <si>
    <t>Mitsubishi Development Pty Ltd</t>
  </si>
  <si>
    <t>Mangalore Refinery and Petrochemicals Limited (BSE:500109)</t>
  </si>
  <si>
    <t>BSE:500109</t>
  </si>
  <si>
    <t>Ningxia Baofeng Energy Group Co., Ltd.</t>
  </si>
  <si>
    <t>Union Gas Limited</t>
  </si>
  <si>
    <t>Delek Group Ltd. (TASE:DLEKG)</t>
  </si>
  <si>
    <t>TASE:DLEKG</t>
  </si>
  <si>
    <t>Cabot Oil &amp; Gas Corporation (NYSE:COG)</t>
  </si>
  <si>
    <t>NYSE:COG</t>
  </si>
  <si>
    <t>China Merchants Energy Shipping Co., Ltd. (SHSE:601872)</t>
  </si>
  <si>
    <t>SHSE:601872</t>
  </si>
  <si>
    <t>National Company KazMunayGas JSC</t>
  </si>
  <si>
    <t>Stoccaggi Gas Italia S.p.A.</t>
  </si>
  <si>
    <t>Societe d'Enrichissement du Tricastin</t>
  </si>
  <si>
    <t>KazTransGaz JSC</t>
  </si>
  <si>
    <t>Shanxi Lu'an Environmental Energy Development Co., Ltd. (SHSE:601699)</t>
  </si>
  <si>
    <t>SHSE:601699</t>
  </si>
  <si>
    <t>Peabody Energy Corporation (NYSE:BTU)</t>
  </si>
  <si>
    <t>NYSE:BTU</t>
  </si>
  <si>
    <t>Genesis Energy, L.P. (NYSE:GEL)</t>
  </si>
  <si>
    <t>NYSE:GEL</t>
  </si>
  <si>
    <t>Transportadora de Gas del Perú S.A.</t>
  </si>
  <si>
    <t>Southern Natural Gas Company, L.L.C.</t>
  </si>
  <si>
    <t>Keyera Corp. (TSX:KEY)</t>
  </si>
  <si>
    <t>TSX:KEY</t>
  </si>
  <si>
    <t>Xuzhou Mining Business Group Co., Ltd.</t>
  </si>
  <si>
    <t>Public Joint Stock Company RussNeft (MISX:RNFT)</t>
  </si>
  <si>
    <t>MISX:RNFT</t>
  </si>
  <si>
    <t>Whitehaven Coal Limited (ASX:WHC)</t>
  </si>
  <si>
    <t>ASX:WHC</t>
  </si>
  <si>
    <t>Eurasia Drilling Company Limited</t>
  </si>
  <si>
    <t>Cheniere Energy Partners, L.P. (AMEX:CQP)</t>
  </si>
  <si>
    <t>AMEX:CQP</t>
  </si>
  <si>
    <t>El Paso Natural Gas Company, L.L.C</t>
  </si>
  <si>
    <t>Compañía Logística de Hidrocarburos CLH, S.A.</t>
  </si>
  <si>
    <t>NGL Energy Partners LP (NYSE:NGL)</t>
  </si>
  <si>
    <t>NYSE:NGL</t>
  </si>
  <si>
    <t>Yangquan Coal Industry (Group) Co., Ltd. (SHSE:600348)</t>
  </si>
  <si>
    <t>SHSE:600348</t>
  </si>
  <si>
    <t>Chongqing Energy Investment Group Co. Ltd.</t>
  </si>
  <si>
    <t>Star Petroleum Refining Public Company Limited (SET:SPRC)</t>
  </si>
  <si>
    <t>SET:SPRC</t>
  </si>
  <si>
    <t>Northern Natural Gas Company</t>
  </si>
  <si>
    <t>CGG (ENXTPA:CGG)</t>
  </si>
  <si>
    <t>ENXTPA:CGG</t>
  </si>
  <si>
    <t>Golar LNG Partners LP (NasdaqGS:GMLP)</t>
  </si>
  <si>
    <t>NasdaqGS:GMLP</t>
  </si>
  <si>
    <t>INA-Industrija nafte, d.d. (ZGSE:INA)</t>
  </si>
  <si>
    <t>ZGSE:INA</t>
  </si>
  <si>
    <t>Banpu Public Company Limited (SET:BANPU)</t>
  </si>
  <si>
    <t>SET:BANPU</t>
  </si>
  <si>
    <t>Petrogal Brasil S.A.</t>
  </si>
  <si>
    <t>Transportadora de Gas Internacional S.A. E.S.P.</t>
  </si>
  <si>
    <t>Jordan Petroleum Refinery Co. Ltd. (ASE:JOPT)</t>
  </si>
  <si>
    <t>ASE:JOPT</t>
  </si>
  <si>
    <t>Gas Networks Ireland</t>
  </si>
  <si>
    <t>Semirara Mining and Power Corporation (PSE:SCC)</t>
  </si>
  <si>
    <t>PSE:SCC</t>
  </si>
  <si>
    <t>Diamondback Energy, Inc. (NasdaqGS:FANG)</t>
  </si>
  <si>
    <t>NasdaqGS:FANG</t>
  </si>
  <si>
    <t>Oceaneering International, Inc. (NYSE:OII)</t>
  </si>
  <si>
    <t>NYSE:OII</t>
  </si>
  <si>
    <t>Jizhong Energy Resources Co., Ltd. (SZSE:000937)</t>
  </si>
  <si>
    <t>SZSE:000937</t>
  </si>
  <si>
    <t>Teréga SA</t>
  </si>
  <si>
    <t>Naftna Industrija Srbije a.d. (BELEX:NIIS)</t>
  </si>
  <si>
    <t>BELEX:NIIS</t>
  </si>
  <si>
    <t>Archrock, Inc. (NYSE:AROC)</t>
  </si>
  <si>
    <t>NYSE:AROC</t>
  </si>
  <si>
    <t>NET4GAS, s.r.o.</t>
  </si>
  <si>
    <t>Intergas Central Asia JSC</t>
  </si>
  <si>
    <t>GasLog Ltd. (NYSE:GLOG)</t>
  </si>
  <si>
    <t>NYSE:GLOG</t>
  </si>
  <si>
    <t>Storengy SA</t>
  </si>
  <si>
    <t>Pingdingshan Tianan Coal. Mining Co., Ltd. (SHSE:601666)</t>
  </si>
  <si>
    <t>SHSE:601666</t>
  </si>
  <si>
    <t>Bangchak Corporation Public Company Limited (SET:BCP)</t>
  </si>
  <si>
    <t>SET:BCP</t>
  </si>
  <si>
    <t>Petróleos del Perú - PETROPERÚ S.A.</t>
  </si>
  <si>
    <t>China Coal Xinji Energy Co., Ltd. (SHSE:601918)</t>
  </si>
  <si>
    <t>SHSE:601918</t>
  </si>
  <si>
    <t>Fluxys Belgium SA (ENXTBR:FLUX)</t>
  </si>
  <si>
    <t>ENXTBR:FLUX</t>
  </si>
  <si>
    <t>Itochu Enex Co.,Ltd. (TSE:8133)</t>
  </si>
  <si>
    <t>TSE:8133</t>
  </si>
  <si>
    <t>Esso (Thailand) Public Company Limited (SET:ESSO)</t>
  </si>
  <si>
    <t>SET:ESSO</t>
  </si>
  <si>
    <t>Odfjell Drilling Ltd. (OB:ODL)</t>
  </si>
  <si>
    <t>OB:ODL</t>
  </si>
  <si>
    <t>China Suntien Green Energy Corporation Limited (SEHK:956)</t>
  </si>
  <si>
    <t>SEHK:956</t>
  </si>
  <si>
    <t>Pilipinas Shell Petroleum Corporation (PSE:SHLPH)</t>
  </si>
  <si>
    <t>PSE:SHLPH</t>
  </si>
  <si>
    <t>CVR Energy, Inc. (NYSE:CVI)</t>
  </si>
  <si>
    <t>NYSE:CVI</t>
  </si>
  <si>
    <t>Paz Oil Company Ltd. (TASE:PZOL)</t>
  </si>
  <si>
    <t>TASE:PZOL</t>
  </si>
  <si>
    <t>Huolinhe Opencut Coal Industry Corporation Limited of Inner Mongolia (SZSE:002128)</t>
  </si>
  <si>
    <t>SZSE:002128</t>
  </si>
  <si>
    <t>Colorado Interstate Gas Company, L.L.C.</t>
  </si>
  <si>
    <t>Shanxi Meijin Energy Co.,Ltd. (SZSE:000723)</t>
  </si>
  <si>
    <t>SZSE:000723</t>
  </si>
  <si>
    <t>Chennai Petroleum Corporation Limited (BSE:500110)</t>
  </si>
  <si>
    <t>BSE:500110</t>
  </si>
  <si>
    <t>Gulfstream Natural Gas System, L.L.C.</t>
  </si>
  <si>
    <t>CONSOL Energy Inc. (NYSE:CEIX)</t>
  </si>
  <si>
    <t>NYSE:CEIX</t>
  </si>
  <si>
    <t>Viva Energy Group Limited (ASX:VEA)</t>
  </si>
  <si>
    <t>ASX:VEA</t>
  </si>
  <si>
    <t>Alliance Pipeline Limited Partnership</t>
  </si>
  <si>
    <t>BW Offshore Limited (OB:BWO)</t>
  </si>
  <si>
    <t>OB:BWO</t>
  </si>
  <si>
    <t>Energen Corporation</t>
  </si>
  <si>
    <t>Administracion Nacional de Combustibles Alcohol y Portland</t>
  </si>
  <si>
    <t>Cheniere Energy, Inc. (AMEX:LNG)</t>
  </si>
  <si>
    <t>AMEX:LNG</t>
  </si>
  <si>
    <t>Aker Solutions (OB:AKSO)</t>
  </si>
  <si>
    <t>OB:AKSO</t>
  </si>
  <si>
    <t>PT Delta Dunia Makmur Tbk (IDX:DOID)</t>
  </si>
  <si>
    <t>IDX:DOID</t>
  </si>
  <si>
    <t>Guanghui Energy Co., Ltd. (SHSE:600256)</t>
  </si>
  <si>
    <t>SHSE:600256</t>
  </si>
  <si>
    <t>Global Partners LP (NYSE:GLP)</t>
  </si>
  <si>
    <t>NYSE:GLP</t>
  </si>
  <si>
    <t>Jizhong Energy Fengfeng Group Co., Ltd.</t>
  </si>
  <si>
    <t>SK Gas Co., Ltd. (KOSE:A018670)</t>
  </si>
  <si>
    <t>KOSE:A018670</t>
  </si>
  <si>
    <t>MEDGAZ, S.A.</t>
  </si>
  <si>
    <t>MODEC, Inc. (TSE:6269)</t>
  </si>
  <si>
    <t>TSE:6269</t>
  </si>
  <si>
    <t>Unit Corporation (NYSE:UNT)</t>
  </si>
  <si>
    <t>NYSE:UNT</t>
  </si>
  <si>
    <t>St1 Nordic Oy</t>
  </si>
  <si>
    <t>Vapo Oy</t>
  </si>
  <si>
    <t>Petroineos Trading Limited</t>
  </si>
  <si>
    <t>Patterson-UTI Energy, Inc. (NasdaqGS:PTEN)</t>
  </si>
  <si>
    <t>NasdaqGS:PTEN</t>
  </si>
  <si>
    <t>Trans Austria Gasleitung GmbH</t>
  </si>
  <si>
    <t>BP New Zealand Holdings Limited</t>
  </si>
  <si>
    <t>Public Joint Stock Company Koks</t>
  </si>
  <si>
    <t>PT Dian Swastatika Sentosa Tbk (IDX:DSSA)</t>
  </si>
  <si>
    <t>IDX:DSSA</t>
  </si>
  <si>
    <t>ISAB S.r.l.</t>
  </si>
  <si>
    <t>CVR Refining, LP (NYSE:CVRR)</t>
  </si>
  <si>
    <t>NYSE:CVRR</t>
  </si>
  <si>
    <t>Centennial Coal Company Limited</t>
  </si>
  <si>
    <t>Oriental Energy Co., Ltd. (SZSE:002221)</t>
  </si>
  <si>
    <t>SZSE:002221</t>
  </si>
  <si>
    <t>Parkland Fuel Corporation (TSX:PKI)</t>
  </si>
  <si>
    <t>TSX:PKI</t>
  </si>
  <si>
    <t>Natural Resource Partners L.P. (NYSE:NRP)</t>
  </si>
  <si>
    <t>NYSE:NRP</t>
  </si>
  <si>
    <t>Green Plains Inc. (NasdaqGS:GPRE)</t>
  </si>
  <si>
    <t>NasdaqGS:GPRE</t>
  </si>
  <si>
    <t>Open Joint-Stock Company Obneftegasgeologia</t>
  </si>
  <si>
    <t>DaTong Coal Industry Co.,Ltd (SHSE:601001)</t>
  </si>
  <si>
    <t>SHSE:601001</t>
  </si>
  <si>
    <t>Total Lindsey Oil Refinery Limited</t>
  </si>
  <si>
    <t>Shanxi Guoxin Energy Corporation Limited (SHSE:600617)</t>
  </si>
  <si>
    <t>SHSE:600617</t>
  </si>
  <si>
    <t>PT Bayan Resources Tbk (IDX:BYAN)</t>
  </si>
  <si>
    <t>IDX:BYAN</t>
  </si>
  <si>
    <t>Bluewater Holding B.V.</t>
  </si>
  <si>
    <t>Aurelia Energy N.V.</t>
  </si>
  <si>
    <t>Japan Nuclear Fuel Limited</t>
  </si>
  <si>
    <t>Martin Midstream Partners L.P. (NasdaqGS:MMLP)</t>
  </si>
  <si>
    <t>NasdaqGS:MMLP</t>
  </si>
  <si>
    <t>Uranium One Inc.</t>
  </si>
  <si>
    <t>Transportadora de Gas del Sur S.A. (BASE:TGSU2)</t>
  </si>
  <si>
    <t>BASE:TGSU2</t>
  </si>
  <si>
    <t>Axion Energy Argentina S.A.</t>
  </si>
  <si>
    <t>NewOcean Energy Holdings Limited (SEHK:342)</t>
  </si>
  <si>
    <t>SEHK:342</t>
  </si>
  <si>
    <t>Gibson Energy Inc. (TSX:GEI)</t>
  </si>
  <si>
    <t>TSX:GEI</t>
  </si>
  <si>
    <t>Exterran Corporation (NYSE:EXTN)</t>
  </si>
  <si>
    <t>NYSE:EXTN</t>
  </si>
  <si>
    <t>Energy Absolute Public Company Limited (SET:EA)</t>
  </si>
  <si>
    <t>SET:EA</t>
  </si>
  <si>
    <t>PT ABM Investama Tbk (IDX:ABMM)</t>
  </si>
  <si>
    <t>IDX:ABMM</t>
  </si>
  <si>
    <t>Zhengzhou Coal Industry &amp; Electric Power Co., Ltd. (SHSE:600121)</t>
  </si>
  <si>
    <t>SHSE:600121</t>
  </si>
  <si>
    <t>Overseas Shipholding Group, Inc. (NYSE:OSG)</t>
  </si>
  <si>
    <t>NYSE:OSG</t>
  </si>
  <si>
    <t>Mitsui Coal Holdings Pty Ltd</t>
  </si>
  <si>
    <t>Shanghai Datun Energy Resources Co., Ltd. (SHSE:600508)</t>
  </si>
  <si>
    <t>SHSE:600508</t>
  </si>
  <si>
    <t>Laredo Petroleum, Inc. (NYSE:LPI)</t>
  </si>
  <si>
    <t>NYSE:LPI</t>
  </si>
  <si>
    <t>Wilpinjong Coal Pty Ltd</t>
  </si>
  <si>
    <t>Sinopec Kantons Holdings Limited (SEHK:934)</t>
  </si>
  <si>
    <t>SEHK:934</t>
  </si>
  <si>
    <t>Mullen Group Ltd. (TSX:MTL)</t>
  </si>
  <si>
    <t>TSX:MTL</t>
  </si>
  <si>
    <t>KNOT Offshore Partners LP (NYSE:KNOP)</t>
  </si>
  <si>
    <t>NYSE:KNOP</t>
  </si>
  <si>
    <t>PBF Energy Inc. (NYSE:PBF)</t>
  </si>
  <si>
    <t>NYSE:PBF</t>
  </si>
  <si>
    <t>Gran Tierra Energy Inc. (AMEX:GTE)</t>
  </si>
  <si>
    <t>AMEX:GTE</t>
  </si>
  <si>
    <t>Peabody Energy Australia Pty Ltd</t>
  </si>
  <si>
    <t>International Petroleum Corporation (TSX:IPCO)</t>
  </si>
  <si>
    <t>TSX:IPCO</t>
  </si>
  <si>
    <t>Changchun Sinoenergy Corporation (SHSE:600856)</t>
  </si>
  <si>
    <t>SHSE:600856</t>
  </si>
  <si>
    <t>Z Energy Limited (NZSE:ZEL)</t>
  </si>
  <si>
    <t>NZSE:ZEL</t>
  </si>
  <si>
    <t>Beach Energy Limited (ASX:BPT)</t>
  </si>
  <si>
    <t>ASX:BPT</t>
  </si>
  <si>
    <t>Enap Sipetrol S.A.</t>
  </si>
  <si>
    <t>Pakistan State Oil Company Limited (KASE:PSO)</t>
  </si>
  <si>
    <t>KASE:PSO</t>
  </si>
  <si>
    <t>Total E&amp;P Iraq</t>
  </si>
  <si>
    <t>Etablissements Maurel &amp; Prom S.A. (ENXTPA:MAU)</t>
  </si>
  <si>
    <t>ENXTPA:MAU</t>
  </si>
  <si>
    <t>Borets International Limited</t>
  </si>
  <si>
    <t>Bin Country Coal Limited Co.,Ltd.</t>
  </si>
  <si>
    <t>Enerflex Ltd. (TSX:EFX)</t>
  </si>
  <si>
    <t>TSX:EFX</t>
  </si>
  <si>
    <t>NAFTA a.s.</t>
  </si>
  <si>
    <t>Contura Energy, Inc. (NYSE:CTRA)</t>
  </si>
  <si>
    <t>NYSE:CTRA</t>
  </si>
  <si>
    <t>The New Zealand Refining Company Limited (NZSE:NZR)</t>
  </si>
  <si>
    <t>NZSE:NZR</t>
  </si>
  <si>
    <t>MEG Energy Corp. (TSX:MEG)</t>
  </si>
  <si>
    <t>TSX:MEG</t>
  </si>
  <si>
    <t>Empresas Lipigas S.A. (SNSE:LIPIGAS)</t>
  </si>
  <si>
    <t>SNSE:LIPIGAS</t>
  </si>
  <si>
    <t>Jinhong Holding Group Co., Ltd. (SZSE:000669)</t>
  </si>
  <si>
    <t>SZSE:000669</t>
  </si>
  <si>
    <t>Core Laboratories N.V. (NYSE:CLB)</t>
  </si>
  <si>
    <t>NYSE:CLB</t>
  </si>
  <si>
    <t>ENMC - Entidade Nacional para o Mercado de Combustíveis, E.P.E.</t>
  </si>
  <si>
    <t>Parnaíba Gás Natural S.A.</t>
  </si>
  <si>
    <t>Norskan Offshore Ltda.</t>
  </si>
  <si>
    <t>Great Lakes Gas Transmission Limited Partnership</t>
  </si>
  <si>
    <t>Höegh LNG Holdings Ltd. (OB:HLNG)</t>
  </si>
  <si>
    <t>OB:HLNG</t>
  </si>
  <si>
    <t>TOTAL Nigeria Plc (NGSE:TOTAL)</t>
  </si>
  <si>
    <t>NGSE:TOTAL</t>
  </si>
  <si>
    <t>Nostrum Oil &amp; Gas PLC (LSE:NOG)</t>
  </si>
  <si>
    <t>LSE:NOG</t>
  </si>
  <si>
    <t>Matador Resources Company (NYSE:MTDR)</t>
  </si>
  <si>
    <t>NYSE:MTDR</t>
  </si>
  <si>
    <t>HY Energy Group Co.,Ltd (SHSE:600387)</t>
  </si>
  <si>
    <t>SHSE:600387</t>
  </si>
  <si>
    <t>Oando PLC (NGSE:OANDO)</t>
  </si>
  <si>
    <t>NGSE:OANDO</t>
  </si>
  <si>
    <t>Elengy S.A.</t>
  </si>
  <si>
    <t>Renewable Energy Group, Inc. (NasdaqGS:REGI)</t>
  </si>
  <si>
    <t>NasdaqGS:REGI</t>
  </si>
  <si>
    <t>Eriell GmbH</t>
  </si>
  <si>
    <t>Liquigás Distribuidora S.A.</t>
  </si>
  <si>
    <t>Dialog Group Berhad (KLSE:DIALOG)</t>
  </si>
  <si>
    <t>KLSE:DIALOG</t>
  </si>
  <si>
    <t>Nippon Coke &amp; Engineering Company, Limited (TSE:3315)</t>
  </si>
  <si>
    <t>TSE:3315</t>
  </si>
  <si>
    <t>Liquigas S.p.a.</t>
  </si>
  <si>
    <t>FINAGAZ SNC</t>
  </si>
  <si>
    <t>Companhia Ultragaz S.A.</t>
  </si>
  <si>
    <t>Afriquia Gaz SA (CBSE:GAZ)</t>
  </si>
  <si>
    <t>CBSE:GAZ</t>
  </si>
  <si>
    <t>Raffinerie Heide GmbH</t>
  </si>
  <si>
    <t>REN Gasodutos, S.A.</t>
  </si>
  <si>
    <t>Serba Dinamik Holdings Berhad (KLSE:SERBADK)</t>
  </si>
  <si>
    <t>KLSE:SERBADK</t>
  </si>
  <si>
    <t>Methanex New Zealand Limited</t>
  </si>
  <si>
    <t>Ipiranga Agroindustrial S.A.</t>
  </si>
  <si>
    <t>Beijing Haohua Energy Resource Co., Ltd. (SHSE:601101)</t>
  </si>
  <si>
    <t>SHSE:601101</t>
  </si>
  <si>
    <t>Westfalen AG</t>
  </si>
  <si>
    <t>Hallador Energy Company (NasdaqCM:HNRG)</t>
  </si>
  <si>
    <t>NasdaqCM:HNRG</t>
  </si>
  <si>
    <t>Idemitsu Australia Resources Pty Ltd</t>
  </si>
  <si>
    <t>Enviva Partners, LP (NYSE:EVA)</t>
  </si>
  <si>
    <t>NYSE:EVA</t>
  </si>
  <si>
    <t>GeoPark Limited (NYSE:GPRK)</t>
  </si>
  <si>
    <t>NYSE:GPRK</t>
  </si>
  <si>
    <t>TOA Oil Co., Ltd. (TSE:5008)</t>
  </si>
  <si>
    <t>TSE:5008</t>
  </si>
  <si>
    <t>Hilong Holding Limited (SEHK:1623)</t>
  </si>
  <si>
    <t>SEHK:1623</t>
  </si>
  <si>
    <t>Exillon Energy plc (LSE:EXI)</t>
  </si>
  <si>
    <t>LSE:EXI</t>
  </si>
  <si>
    <t>CrossAmerica Partners LP (NYSE:CAPL)</t>
  </si>
  <si>
    <t>NYSE:CAPL</t>
  </si>
  <si>
    <t>ADES International Holding Ltd (LSE:ADES)</t>
  </si>
  <si>
    <t>LSE:ADES</t>
  </si>
  <si>
    <t>Bonterra Energy Corp (TSX:BNE)</t>
  </si>
  <si>
    <t>TSX:BNE</t>
  </si>
  <si>
    <t>Axens SA</t>
  </si>
  <si>
    <t>SALA Corporation (TSE:2734)</t>
  </si>
  <si>
    <t>TSE:2734</t>
  </si>
  <si>
    <t>Tecpetrol S.A.</t>
  </si>
  <si>
    <t>SEACOR Holdings Inc. (NYSE:CKH)</t>
  </si>
  <si>
    <t>NYSE:CKH</t>
  </si>
  <si>
    <t>Kyoei Tanker Co., Ltd. (TSE:9130)</t>
  </si>
  <si>
    <t>TSE:9130</t>
  </si>
  <si>
    <t>Yinson Holdings Berhad (KLSE:YINSON)</t>
  </si>
  <si>
    <t>KLSE:YINSON</t>
  </si>
  <si>
    <t>KEPCO NF</t>
  </si>
  <si>
    <t>P-H-O-E-N-I-X Petroleum Philippines, Inc. (PSE:PNX)</t>
  </si>
  <si>
    <t>PSE:PNX</t>
  </si>
  <si>
    <t>Sprague Resources LP (NYSE:SRLP)</t>
  </si>
  <si>
    <t>NYSE:SRLP</t>
  </si>
  <si>
    <t>China Unienergy Group Limited (SEHK:1573)</t>
  </si>
  <si>
    <t>SEHK:1573</t>
  </si>
  <si>
    <t>Guizhou Gas Group Corporation Ltd. (SHSE:600903)</t>
  </si>
  <si>
    <t>SHSE:600903</t>
  </si>
  <si>
    <t>Dayang Enterprise Holdings Bhd (KLSE:DAYANG)</t>
  </si>
  <si>
    <t>KLSE:DAYANG</t>
  </si>
  <si>
    <t>Refinadora Costarricense de Petróleo, S.A.</t>
  </si>
  <si>
    <t>Corporación de Reservas Estratégicas de Productos Petrolíferos</t>
  </si>
  <si>
    <t>Sinanen Holdings Co Ltd (TSE:8132)</t>
  </si>
  <si>
    <t>TSE:8132</t>
  </si>
  <si>
    <t>Shanxi Lanhua Sci-Tech Venture Co.,Ltd (SHSE:600123)</t>
  </si>
  <si>
    <t>SHSE:600123</t>
  </si>
  <si>
    <t>Shenmu State-Owned Assets Operation Company</t>
  </si>
  <si>
    <t>Mitsui E&amp;P Australia Pty Limited</t>
  </si>
  <si>
    <t>Vallianz Holdings Limited (Catalist:545)</t>
  </si>
  <si>
    <t>Catalist:545</t>
  </si>
  <si>
    <t>Kinetic Mines and Energy Limited (SEHK:1277)</t>
  </si>
  <si>
    <t>SEHK:1277</t>
  </si>
  <si>
    <t>Shell EP Offshore Ventures Ltd.</t>
  </si>
  <si>
    <t>PT Soechi Lines Tbk (IDX:SOCI)</t>
  </si>
  <si>
    <t>IDX:SOCI</t>
  </si>
  <si>
    <t>Agritrade Resources Limited (SEHK:1131)</t>
  </si>
  <si>
    <t>SEHK:1131</t>
  </si>
  <si>
    <t>Geosel Manosque S.A.S.</t>
  </si>
  <si>
    <t>Henan Lantian Gas Co., Ltd.</t>
  </si>
  <si>
    <t>Deutsche Tamoil Gmbh</t>
  </si>
  <si>
    <t>Public Joint Stock Company Yakutsk Fuel and Energy Company (MISX:YAKG)</t>
  </si>
  <si>
    <t>MISX:YAKG</t>
  </si>
  <si>
    <t>Regasificadora del Noroeste, S.A.</t>
  </si>
  <si>
    <t>Weishanhu Mining (Group) Co., Ltd., Shandong Province</t>
  </si>
  <si>
    <t>Geo Energy Resources Limited (SGX:RE4)</t>
  </si>
  <si>
    <t>SGX:RE4</t>
  </si>
  <si>
    <t>Saisan Co., Ltd.</t>
  </si>
  <si>
    <t>PT Toba Bara Sejahtra Tbk (IDX:TOBA)</t>
  </si>
  <si>
    <t>IDX:TOBA</t>
  </si>
  <si>
    <t>Petróleos Delta, S.A.</t>
  </si>
  <si>
    <t>Japan Oil Transportation Co., Ltd. (TSE:9074)</t>
  </si>
  <si>
    <t>TSE:9074</t>
  </si>
  <si>
    <t>Société Anonyme de Gestion de Stocks de Sécurité</t>
  </si>
  <si>
    <t>Era Group Inc. (NYSE:ERA)</t>
  </si>
  <si>
    <t>NYSE:ERA</t>
  </si>
  <si>
    <t>Bahía Bizkaia Gas, S.L</t>
  </si>
  <si>
    <t>E1 Corporation (KOSE:A017940)</t>
  </si>
  <si>
    <t>KOSE:A017940</t>
  </si>
  <si>
    <t>Pietro Fiorentini S.p.a</t>
  </si>
  <si>
    <t>Heavy Engineering Industries and Shipbuilding Company K.S.C.P. (KWSE:SHIP)</t>
  </si>
  <si>
    <t>KWSE:SHIP</t>
  </si>
  <si>
    <t>Forte Oil Plc (NGSE:FO)</t>
  </si>
  <si>
    <t>NGSE:FO</t>
  </si>
  <si>
    <t>Byco Petroleum Pakistan Limited (KASE:BYCO)</t>
  </si>
  <si>
    <t>KASE:BYCO</t>
  </si>
  <si>
    <t>Erdgas Münster GmbH</t>
  </si>
  <si>
    <t>Petrovietnam Drilling and Well Services Corporation (HOSE:PVD)</t>
  </si>
  <si>
    <t>HOSE:PVD</t>
  </si>
  <si>
    <t>Total Kenya Limited (NASE:TOTL)</t>
  </si>
  <si>
    <t>NASE:TOTL</t>
  </si>
  <si>
    <t>Mammoth Energy Services, Inc. (NasdaqGS:TUSK)</t>
  </si>
  <si>
    <t>NasdaqGS:TUSK</t>
  </si>
  <si>
    <t>PT. Indika Energy Tbk (IDX:INDY)</t>
  </si>
  <si>
    <t>IDX:INDY</t>
  </si>
  <si>
    <t>Shanxi Blue Flame Holding Company Limited (SZSE:000968)</t>
  </si>
  <si>
    <t>SZSE:000968</t>
  </si>
  <si>
    <t>Anton Oilfield Services Group (SEHK:3337)</t>
  </si>
  <si>
    <t>SEHK:3337</t>
  </si>
  <si>
    <t>Burgan Company for Well Drilling, Trading and Maintenance K.S.C. (Public) (KWSE:ABAR)</t>
  </si>
  <si>
    <t>KWSE:ABAR</t>
  </si>
  <si>
    <t>Schlumberger SA, France</t>
  </si>
  <si>
    <t>Schlumberger Oilfield UK plc</t>
  </si>
  <si>
    <t>Società Gasdotti Italia S.p.A.</t>
  </si>
  <si>
    <t>Hargreaves Services Plc (AIM:HSP)</t>
  </si>
  <si>
    <t>AIM:HSP</t>
  </si>
  <si>
    <t>KenolKobil Plc (NASE:KENO)</t>
  </si>
  <si>
    <t>NASE:KENO</t>
  </si>
  <si>
    <t>Usina Uberaba S.A.</t>
  </si>
  <si>
    <t>UGI France SAS</t>
  </si>
  <si>
    <t>North American Construction Group Ltd. (NYSE:NOA)</t>
  </si>
  <si>
    <t>NYSE:NOA</t>
  </si>
  <si>
    <t>Toho Liquefied Gas Co., Ltd.</t>
  </si>
  <si>
    <t>Gás Natural São Paulo Sul S.A.</t>
  </si>
  <si>
    <t>Cnr International (u.k.) Developments Ltd</t>
  </si>
  <si>
    <t>TAMOIL ITALIA S.p.A.</t>
  </si>
  <si>
    <t>Delek US Holdings, Inc. (NYSE:DK)</t>
  </si>
  <si>
    <t>NYSE:DK</t>
  </si>
  <si>
    <t>Anhui Province Natural Gas Development Co., Ltd. (SHSE:603689)</t>
  </si>
  <si>
    <t>SHSE:603689</t>
  </si>
  <si>
    <t>Penn Virginia Corporation (NasdaqGS:PVAC)</t>
  </si>
  <si>
    <t>NasdaqGS:PVAC</t>
  </si>
  <si>
    <t>John Energy Limited</t>
  </si>
  <si>
    <t>Aegis Logistics Limited (BSE:500003)</t>
  </si>
  <si>
    <t>BSE:500003</t>
  </si>
  <si>
    <t>Shandong Honghe Mining Group Co., Ltd.</t>
  </si>
  <si>
    <t>Al Maha Petroleum Products Marketing Company SAOG (MSM:MHAS)</t>
  </si>
  <si>
    <t>MSM:MHAS</t>
  </si>
  <si>
    <t>Gunvor Raffinerie Ingolstadt GmbH</t>
  </si>
  <si>
    <t>Bioenergética Aroeira S.A.</t>
  </si>
  <si>
    <t>Unialco S/A - Álcool e Açúcar</t>
  </si>
  <si>
    <t>Grupo TMM, S.A.B. (OTCPK:GTMA.Y)</t>
  </si>
  <si>
    <t>OTCPK:GTMA.Y</t>
  </si>
  <si>
    <t>Lanzhou Lanshi Group Company Limited</t>
  </si>
  <si>
    <t>BOLLORE ENERGY S.A.S.</t>
  </si>
  <si>
    <t>Transportadora de Gas del Norte S.A. (BASE:TGNO4)</t>
  </si>
  <si>
    <t>BASE:TGNO4</t>
  </si>
  <si>
    <t>Vista Proppants and Logistics, Inc.</t>
  </si>
  <si>
    <t>Hengtong Logistics Co., Ltd. (SHSE:603223)</t>
  </si>
  <si>
    <t>SHSE:603223</t>
  </si>
  <si>
    <t>Zhejiang Kingland Pipeline and Technologies Co.,Ltd. (SZSE:002443)</t>
  </si>
  <si>
    <t>SZSE:002443</t>
  </si>
  <si>
    <t>Beerenberg Holdco II AS</t>
  </si>
  <si>
    <t>ENUSA Industrias Avanzadas, S.A., S.M.E.</t>
  </si>
  <si>
    <t>China Oil HBP Science &amp; Technology Co., Ltd (SZSE:002554)</t>
  </si>
  <si>
    <t>SZSE:002554</t>
  </si>
  <si>
    <t>EnviTec Biogas AG (DB:ETG)</t>
  </si>
  <si>
    <t>DB:ETG</t>
  </si>
  <si>
    <t>RYUSEKI CORPORATION</t>
  </si>
  <si>
    <t>Total E Et P Bolivie</t>
  </si>
  <si>
    <t>ButanGas S.p.A.</t>
  </si>
  <si>
    <t>Eterna Plc (NGSE:ETERNA)</t>
  </si>
  <si>
    <t>NGSE:ETERNA</t>
  </si>
  <si>
    <t>PT Humpuss Intermoda Transportasi Tbk (IDX:HITS)</t>
  </si>
  <si>
    <t>IDX:HITS</t>
  </si>
  <si>
    <t>U.S. Silica Holdings, Inc. (NYSE:SLCA)</t>
  </si>
  <si>
    <t>NYSE:SLCA</t>
  </si>
  <si>
    <t>Perennial Energy Holdings Limited (SEHK:2798)</t>
  </si>
  <si>
    <t>SEHK:2798</t>
  </si>
  <si>
    <t>PetroEnergy Resources Corporation (PSE:PERC)</t>
  </si>
  <si>
    <t>PSE:PERC</t>
  </si>
  <si>
    <t>National Gas Company SAOG (MSM:NGCI)</t>
  </si>
  <si>
    <t>MSM:NGCI</t>
  </si>
  <si>
    <t>CES Energy Solutions Corp. (TSX:CEU)</t>
  </si>
  <si>
    <t>TSX:CEU</t>
  </si>
  <si>
    <t>Caverton Offshore Support Group Plc (NGSE:CAVERTON)</t>
  </si>
  <si>
    <t>NGSE:CAVERTON</t>
  </si>
  <si>
    <t>Total Petroleum Ghana Limited (GHSE:TOTAL)</t>
  </si>
  <si>
    <t>GHSE:TOTAL</t>
  </si>
  <si>
    <t>TerraVest Industries Inc. (TSX:TVK)</t>
  </si>
  <si>
    <t>TSX:TVK</t>
  </si>
  <si>
    <t>Weifang Lianxing New Material Technology Co., Ltd.</t>
  </si>
  <si>
    <t>Misumi Co., Ltd. (FKSE:7441)</t>
  </si>
  <si>
    <t>FKSE:7441</t>
  </si>
  <si>
    <t>Erogasmet SpA</t>
  </si>
  <si>
    <t>PT Rukun Raharja Tbk (IDX:RAJA)</t>
  </si>
  <si>
    <t>IDX:RAJA</t>
  </si>
  <si>
    <t>Changhae Ethanol Co., Ltd. (KOSDAQ:A004650)</t>
  </si>
  <si>
    <t>KOSDAQ:A004650</t>
  </si>
  <si>
    <t>Nowega GmbH</t>
  </si>
  <si>
    <t>Shandong Taifeng Holding Group Co., Ltd.</t>
  </si>
  <si>
    <t>NWF Group plc (AIM:NWF)</t>
  </si>
  <si>
    <t>AIM:NWF</t>
  </si>
  <si>
    <t>Uzma Berhad (KLSE:UZMA)</t>
  </si>
  <si>
    <t>KLSE:UZMA</t>
  </si>
  <si>
    <t>Ubon Bio Ethanol Public Company Limited</t>
  </si>
  <si>
    <t>Shenzhen Grand Resource Co.,Ltd</t>
  </si>
  <si>
    <t>Europam S.p.A.</t>
  </si>
  <si>
    <t>Puma Energy Zambia Plc (LUSE:PUMA)</t>
  </si>
  <si>
    <t>LUSE:PUMA</t>
  </si>
  <si>
    <t>Par Pacific Holdings, Inc. (NYSE:PARR)</t>
  </si>
  <si>
    <t>NYSE:PARR</t>
  </si>
  <si>
    <t>Susco Public Company Limited (SET:SUSCO)</t>
  </si>
  <si>
    <t>SET:SUSCO</t>
  </si>
  <si>
    <t>Select Energy Services, Inc. (NYSE:WTTR)</t>
  </si>
  <si>
    <t>NYSE:WTTR</t>
  </si>
  <si>
    <t>JC Chemical Co., Ltd. (KOSDAQ:A137950)</t>
  </si>
  <si>
    <t>KOSDAQ:A137950</t>
  </si>
  <si>
    <t>Seoul Oil Co., Ltd.</t>
  </si>
  <si>
    <t>VITOGAZ FRANCE SAS</t>
  </si>
  <si>
    <t>Sekisho Corporation</t>
  </si>
  <si>
    <t>Beyfin S.P.A.</t>
  </si>
  <si>
    <t>MRS OIL NIGERIA PLC (NGSE:MRS)</t>
  </si>
  <si>
    <t>NGSE:MRS</t>
  </si>
  <si>
    <t>CLC - Companhia Logística de Combustíveis, S.A.</t>
  </si>
  <si>
    <t>Nippon Seiro Co., Ltd. (TSE:5010)</t>
  </si>
  <si>
    <t>TSE:5010</t>
  </si>
  <si>
    <t>Società Italiana per l'Oleodotto Transalpino S.p.A.</t>
  </si>
  <si>
    <t>Dyneff SAS</t>
  </si>
  <si>
    <t>Barcelonesa De Metales, S.a.</t>
  </si>
  <si>
    <t>Vivo Energy Mauritius Limited (MUSE:SHEL.N0000)</t>
  </si>
  <si>
    <t>MUSE:SHEL.N0000</t>
  </si>
  <si>
    <t>Maruei Co.,Ltd.</t>
  </si>
  <si>
    <t>Goldengas s.p.a.</t>
  </si>
  <si>
    <t>Maxcom Petroli Spa</t>
  </si>
  <si>
    <t>Energean Oil &amp; Gas plc (LSE:ENOG)</t>
  </si>
  <si>
    <t>LSE:ENOG</t>
  </si>
  <si>
    <t>Gunvor Deutschland Gmbh</t>
  </si>
  <si>
    <t>ONICO S.A. (WSE:ONC)</t>
  </si>
  <si>
    <t>WSE:ONC</t>
  </si>
  <si>
    <t>Restiani S.p.A.</t>
  </si>
  <si>
    <t>Lake Area Corn Processors, LLC (OTCPK:LKCR.U)</t>
  </si>
  <si>
    <t>OTCPK:LKCR.U</t>
  </si>
  <si>
    <t>FLAGA GmbH</t>
  </si>
  <si>
    <t>Elinoil Hellenic Petroleum Company S.A. (ATSE:ELIN)</t>
  </si>
  <si>
    <t>ATSE:ELIN</t>
  </si>
  <si>
    <t>PT Radiant Utama Interinsco Tbk (IDX:RUIS)</t>
  </si>
  <si>
    <t>IDX:RUIS</t>
  </si>
  <si>
    <t>Deutsche Transalpine  Oelleitung Gmbh</t>
  </si>
  <si>
    <t>Hans Energy Company Limited (SEHK:554)</t>
  </si>
  <si>
    <t>SEHK:554</t>
  </si>
  <si>
    <t>Shin-Idemitsu Co.,Ltd.</t>
  </si>
  <si>
    <t>Sigemi Srl</t>
  </si>
  <si>
    <t>Southern Gas Trading Joint Stock Company (HNX:PGS)</t>
  </si>
  <si>
    <t>HNX:PGS</t>
  </si>
  <si>
    <t>Liberty Oil Holdings Pty Ltd</t>
  </si>
  <si>
    <t>Gear Energy Ltd. (TSX:GXE)</t>
  </si>
  <si>
    <t>TSX:GXE</t>
  </si>
  <si>
    <t>FMC Technologies S.A.</t>
  </si>
  <si>
    <t>Yuan Heng Gas Holdings Limited (SEHK:332)</t>
  </si>
  <si>
    <t>SEHK:332</t>
  </si>
  <si>
    <t>Yitong Natural Gas Co.,Ltd</t>
  </si>
  <si>
    <t>Autogas Nord SpA</t>
  </si>
  <si>
    <t>Total Energy Services Inc. (TSX:TOT)</t>
  </si>
  <si>
    <t>TSX:TOT</t>
  </si>
  <si>
    <t>Energy Services of America Corporation (OTCPK:ESOA)</t>
  </si>
  <si>
    <t>OTCPK:ESOA</t>
  </si>
  <si>
    <t>SIRTAM SpA</t>
  </si>
  <si>
    <t>Ur-Energy Inc. (TSX:URE)</t>
  </si>
  <si>
    <t>TSX:URE</t>
  </si>
  <si>
    <t>Kitagas Genex Co., Ltd.</t>
  </si>
  <si>
    <t>Alpha Trading S.p.A.</t>
  </si>
  <si>
    <t>IPEM Industria Petroli Meridionale S.p.A</t>
  </si>
  <si>
    <t>Yoshida Sekiyuten, K.K.</t>
  </si>
  <si>
    <t>Petrolimex Gas Corporation JSC (HOSE:PGC)</t>
  </si>
  <si>
    <t>HOSE:PGC</t>
  </si>
  <si>
    <t>PT. Ratu Prabu Energi Tbk (IDX:ARTI)</t>
  </si>
  <si>
    <t>IDX:ARTI</t>
  </si>
  <si>
    <t>BBGI Company Limited</t>
  </si>
  <si>
    <t>PT Surya Esa Perkasa Tbk (IDX:ESSA)</t>
  </si>
  <si>
    <t>IDX:ESSA</t>
  </si>
  <si>
    <t>Iwatani Kyushu K.K.</t>
  </si>
  <si>
    <t>S.A. PICOTY</t>
  </si>
  <si>
    <t>Urals Energy Public Company Limited (AIM:UEN)</t>
  </si>
  <si>
    <t>AIM:UEN</t>
  </si>
  <si>
    <t>Kreuzmayr GmbH</t>
  </si>
  <si>
    <t>Enegene Co., Ltd.</t>
  </si>
  <si>
    <t>CPA Trading S.A.</t>
  </si>
  <si>
    <t>Revoil S.A. (ATSE:REVOIL)</t>
  </si>
  <si>
    <t>ATSE:REVOIL</t>
  </si>
  <si>
    <t>GHG-Gasspeicher Hannover GmbH</t>
  </si>
  <si>
    <t>Nissin Shoji Co.,Ltd. (TSE:7490)</t>
  </si>
  <si>
    <t>TSE:7490</t>
  </si>
  <si>
    <t>Range Resources Corporation (NYSE:RRC)</t>
  </si>
  <si>
    <t>NYSE:RRC</t>
  </si>
  <si>
    <t>Seplat Petroleum Development Company Plc (LSE:SEPL)</t>
  </si>
  <si>
    <t>LSE:SEPL</t>
  </si>
  <si>
    <t>Lampogas Emiliana Srl</t>
  </si>
  <si>
    <t>Central Sekiyu Gas Corporation</t>
  </si>
  <si>
    <t>Gas Extremadura Transportista, S.L.</t>
  </si>
  <si>
    <t>UNIBRASPE - Brasileira de Petróleo S.A.</t>
  </si>
  <si>
    <t>Dong Thap Petroleum Trading Import Export Company Limited</t>
  </si>
  <si>
    <t>Anhui A-Rising New Energy Corp.</t>
  </si>
  <si>
    <t>Henan ZhongtuoPetroleum Engineering Technology Co.,Ltd</t>
  </si>
  <si>
    <t>Hero Europe Srl</t>
  </si>
  <si>
    <t>ProPetro Holding Corp. (NYSE:PUMP)</t>
  </si>
  <si>
    <t>NYSE:PUMP</t>
  </si>
  <si>
    <t>San Antonio Internacional S.A.</t>
  </si>
  <si>
    <t>Yuhua Energy Holdings Limited (SEHK:2728)</t>
  </si>
  <si>
    <t>SEHK:2728</t>
  </si>
  <si>
    <t>Brixia Finanziaria S.r.l.</t>
  </si>
  <si>
    <t>Fujian Zhongyuan New energy Co.,Ltd</t>
  </si>
  <si>
    <t>Sapporo Gas K.K.</t>
  </si>
  <si>
    <t>Chopro, K.K.</t>
  </si>
  <si>
    <t>Tanabe Kogyo K.K.</t>
  </si>
  <si>
    <t>Independent Petroleum Group K.S.C.P. (KWSE:IPG)</t>
  </si>
  <si>
    <t>KWSE:IPG</t>
  </si>
  <si>
    <t>Geogaz Lavera SA</t>
  </si>
  <si>
    <t>Kurume Gas K.K.</t>
  </si>
  <si>
    <t>Société de Maintenance Pétrolière SAS</t>
  </si>
  <si>
    <t>Tsubame Gas Frontier, K.K.</t>
  </si>
  <si>
    <t>GP Petroleums Limited (BSE:532543)</t>
  </si>
  <si>
    <t>BSE:532543</t>
  </si>
  <si>
    <t>Alphageo (India) Limited (BSE:526397)</t>
  </si>
  <si>
    <t>BSE:526397</t>
  </si>
  <si>
    <t>Meiji Sangyo, K.K.</t>
  </si>
  <si>
    <t>V.L Enterprise Company Limited</t>
  </si>
  <si>
    <t>Tong Oil Tools Co., Ltd. (SZSE:300164)</t>
  </si>
  <si>
    <t>SZSE:300164</t>
  </si>
  <si>
    <t>Gascom Japan,Inc.</t>
  </si>
  <si>
    <t>Daldrup &amp; Söhne Aktiengesellschaft (DB:4DS)</t>
  </si>
  <si>
    <t>DB:4DS</t>
  </si>
  <si>
    <t>Mediterranea Energia Soc. Cons.a.r.l.</t>
  </si>
  <si>
    <t>Kyowa Gas, K.K.</t>
  </si>
  <si>
    <t>Chiurlo Srl</t>
  </si>
  <si>
    <t>Strad Energy Services Ltd. (TSX:SDY)</t>
  </si>
  <si>
    <t>TSX:SDY</t>
  </si>
  <si>
    <t>Shandong Xinchao Energy Corporation Limited (SHSE:600777)</t>
  </si>
  <si>
    <t>SHSE:600777</t>
  </si>
  <si>
    <t>Digas Srl</t>
  </si>
  <si>
    <t>Eurocap Petroli Spa</t>
  </si>
  <si>
    <t>C.L.A.I.P.A. Carburanti Lubrificanti Agricoli Industriali Prodotti Affini Spa</t>
  </si>
  <si>
    <t>Sanwa Energy Corporation</t>
  </si>
  <si>
    <t>Gruppo Distribuzione Petroli S.r.l.</t>
  </si>
  <si>
    <t>Shoyo Shoji K.K.</t>
  </si>
  <si>
    <t>Taihei Sekitan K.K.</t>
  </si>
  <si>
    <t>Joong Ang Enervis Co., Ltd (KOSDAQ:A000440)</t>
  </si>
  <si>
    <t>KOSDAQ:A000440</t>
  </si>
  <si>
    <t>Fujita Shoji K.K.</t>
  </si>
  <si>
    <t>Gasversorgung Greifswald GmbH</t>
  </si>
  <si>
    <t>Unicorn Capital Partners Limited (JSE:UCP)</t>
  </si>
  <si>
    <t>JSE:UCP</t>
  </si>
  <si>
    <t>S.C. Foraj Sonde S.A.</t>
  </si>
  <si>
    <t>Jiangsu Chenhua Energy Co.,Ltd</t>
  </si>
  <si>
    <t>Irimajiri-Oil Co.,Ltd.</t>
  </si>
  <si>
    <t>LH Perry &amp; Sons Pty Ltd</t>
  </si>
  <si>
    <t>Isgas Energit Multiutilities S.c.a.r.l.</t>
  </si>
  <si>
    <t>Nagoya Propane Gas K.K.</t>
  </si>
  <si>
    <t>Vipetrol SpA</t>
  </si>
  <si>
    <t>Asahi Gas Holdings K.K.</t>
  </si>
  <si>
    <t>Hokuryo K.K.</t>
  </si>
  <si>
    <t>Hydro Group plc.</t>
  </si>
  <si>
    <t>Uematsu Shoji K.K.</t>
  </si>
  <si>
    <t>SOCOGAS S.p.A.</t>
  </si>
  <si>
    <t>CVO Petrochemical Refinery Limited (DSE:CVOPRL)</t>
  </si>
  <si>
    <t>DSE:CVOPRL</t>
  </si>
  <si>
    <t>Nihon Petroleum Trading Co., Ltd.</t>
  </si>
  <si>
    <t>San Marco Petroli S.p.A.</t>
  </si>
  <si>
    <t>Lagerhaus Eferding-OO. Mitte Egen</t>
  </si>
  <si>
    <t>Daiichi Gascom K.K.</t>
  </si>
  <si>
    <t>Synthesis Chimica S.r.l.</t>
  </si>
  <si>
    <t>United Drilling Tools Limited (BSE:522014)</t>
  </si>
  <si>
    <t>BSE:522014</t>
  </si>
  <si>
    <t>Sharyn Gol JSC</t>
  </si>
  <si>
    <t>Wuhan Qunxingming Supply Chain Management Corp.</t>
  </si>
  <si>
    <t>Cristoforetti Spa</t>
  </si>
  <si>
    <t>Metano Nord Spa</t>
  </si>
  <si>
    <t>Eo2 Société Anonyme (ENXTPA:ALEO2)</t>
  </si>
  <si>
    <t>ENXTPA:ALEO2</t>
  </si>
  <si>
    <t>Fujisho Co.,Ltd.</t>
  </si>
  <si>
    <t>Stellep - ProduCAo De Pellets, S.A.</t>
  </si>
  <si>
    <t>Public Joint Stock Company Gazprom Avtomatizatsiya</t>
  </si>
  <si>
    <t>Petrolifera Adriatica S.p.A.</t>
  </si>
  <si>
    <t>Nelsa S.r.l.</t>
  </si>
  <si>
    <t>Yamani Co., Ltd.</t>
  </si>
  <si>
    <t>Sdp Distribuzione Petroli Srl</t>
  </si>
  <si>
    <t>Energy Coal S.p.A.</t>
  </si>
  <si>
    <t>Imperator</t>
  </si>
  <si>
    <t>La Rocca Petroli Srl</t>
  </si>
  <si>
    <t>Cosmo Energy Supply, Y.K.</t>
  </si>
  <si>
    <t>Nihon Gas Kogyou Corporation</t>
  </si>
  <si>
    <t>Houghton</t>
  </si>
  <si>
    <t>Boschi Pietro E C. Srl</t>
  </si>
  <si>
    <t>Esk, S.A.</t>
  </si>
  <si>
    <t>Sung Yu Sang Sa Co., Ltd.</t>
  </si>
  <si>
    <t>Maruhachi, K.K.</t>
  </si>
  <si>
    <t>Ogakame Inc.</t>
  </si>
  <si>
    <t>Bisichi Mining Plc (LSE:BISI)</t>
  </si>
  <si>
    <t>LSE:BISI</t>
  </si>
  <si>
    <t>Distribuzione Oli-Carburanti Srl</t>
  </si>
  <si>
    <t>Yoshida Sekiyu, K.K.</t>
  </si>
  <si>
    <t>Sanyouoiru K.K.</t>
  </si>
  <si>
    <t>Takahashi Sekiyu K.K.</t>
  </si>
  <si>
    <t>Igol Picardie Ile De France</t>
  </si>
  <si>
    <t>Sendai Puropan Co.,Ltd.</t>
  </si>
  <si>
    <t>Deutsche Rohstoff AG (XTRA:DR0)</t>
  </si>
  <si>
    <t>XTRA:DR0</t>
  </si>
  <si>
    <t>Fairmount Santrol Holdings Inc.</t>
  </si>
  <si>
    <t>Masuda Shoji K.K.</t>
  </si>
  <si>
    <t>Union Forest K.K.</t>
  </si>
  <si>
    <t>Gas-Oils Rovira, Sociedad Limitada</t>
  </si>
  <si>
    <t>Petrol Fuel Spa</t>
  </si>
  <si>
    <t>Passuello F.Lli Srl</t>
  </si>
  <si>
    <t>Cornini Attilio Spa</t>
  </si>
  <si>
    <t>Fuji Gas Corporation.</t>
  </si>
  <si>
    <t>Aoi Home Energy Co.,Ltd.</t>
  </si>
  <si>
    <t>Miyazaki Ekika Gas K.K.</t>
  </si>
  <si>
    <t>Sugiyama Nenryo Center Co., Ltd.</t>
  </si>
  <si>
    <t>Tianjin Greentsing Pipeline Technology Co.,LTD.</t>
  </si>
  <si>
    <t>Alohagas Co,Ltd.</t>
  </si>
  <si>
    <t>Azuma Shokai Co., Ltd.</t>
  </si>
  <si>
    <t>Nd Services</t>
  </si>
  <si>
    <t>Kostner Srl</t>
  </si>
  <si>
    <t>Firmin Srl</t>
  </si>
  <si>
    <t>ENOI S.p.A.</t>
  </si>
  <si>
    <t>Apollo Gas, K.K.</t>
  </si>
  <si>
    <t>Minato Shoji K.K.</t>
  </si>
  <si>
    <t>E And E K.K.</t>
  </si>
  <si>
    <t>Minami Sekiyu K.K.</t>
  </si>
  <si>
    <t>Petroli Firenze Spa</t>
  </si>
  <si>
    <t>Sormec S.r.l.</t>
  </si>
  <si>
    <t>Tsunematsu Gas K.K.</t>
  </si>
  <si>
    <t>Oiwasekiyu K.K.</t>
  </si>
  <si>
    <t>Centro Calor Srl</t>
  </si>
  <si>
    <t>Eco Energy Srl</t>
  </si>
  <si>
    <t>Nitto Corporation</t>
  </si>
  <si>
    <t>Agarie Gas, K.K.</t>
  </si>
  <si>
    <t>Tapros Corporation</t>
  </si>
  <si>
    <t>Manfred Mayer MMM Mineralöl Vertriebsgesellschaft m.b.H.</t>
  </si>
  <si>
    <t>Lampogas Tirrena Srl</t>
  </si>
  <si>
    <t>Hemaco Srl</t>
  </si>
  <si>
    <t>Saangas Kyowa K.K.</t>
  </si>
  <si>
    <t>Sejong A&amp;S Co., Ltd.</t>
  </si>
  <si>
    <t>Lubrifuel - CombustIveis E Lubrificantes, Lda</t>
  </si>
  <si>
    <t>Haruki Shoji K.K.</t>
  </si>
  <si>
    <t>Chita Koatsu Gasu K.K.</t>
  </si>
  <si>
    <t>Oita Lng K.k.</t>
  </si>
  <si>
    <t>Shinsanami Co., Ltd.</t>
  </si>
  <si>
    <t>Daiichi Life, K.K.</t>
  </si>
  <si>
    <t>Hashimoto Nenryo K.K.</t>
  </si>
  <si>
    <t>Enviroil Ii - Reciclagem De Oleos Usados, Lda</t>
  </si>
  <si>
    <t>Yokoi Sekiyu K.K.</t>
  </si>
  <si>
    <t>Nova Petroli Spa</t>
  </si>
  <si>
    <t>Lampogas Friuli Srl</t>
  </si>
  <si>
    <t>Touwa Kousan Inc.</t>
  </si>
  <si>
    <t>Sakamoto Yuka Co., Ltd.</t>
  </si>
  <si>
    <t>Pizzaferri Petroli Spa</t>
  </si>
  <si>
    <t>Canestrelli Petroli Srl</t>
  </si>
  <si>
    <t>Italiana Coke S.r.l.</t>
  </si>
  <si>
    <t>Enex Inc.</t>
  </si>
  <si>
    <t>Higashiyama Inc.</t>
  </si>
  <si>
    <t>SAS Jacky Dufeu</t>
  </si>
  <si>
    <t>Inoue Shoko K.K.</t>
  </si>
  <si>
    <t>Mesu E Rios Srl</t>
  </si>
  <si>
    <t>Petrin-Petróleos e Investimentos SA</t>
  </si>
  <si>
    <t>Rilub Spa</t>
  </si>
  <si>
    <t>Fukueki, K.K.</t>
  </si>
  <si>
    <t>Creixoauto - CombustIveis E Lubrificantes, S.A.</t>
  </si>
  <si>
    <t>Etablissements Ondet Et Fils</t>
  </si>
  <si>
    <t>Alfonso Di Benedetto Carburanti Lubrificanti Srl</t>
  </si>
  <si>
    <t>Termozerba 88 Spa</t>
  </si>
  <si>
    <t>Suzuki Aburaten, K.K.</t>
  </si>
  <si>
    <t>Beroil Sl</t>
  </si>
  <si>
    <t>Marui Shokai Co., Ltd.</t>
  </si>
  <si>
    <t>Gazpromneft Lubricants Italia S.p.A</t>
  </si>
  <si>
    <t>Transmol, Logística SLU</t>
  </si>
  <si>
    <t>Inukai Sangyo Co.,Ltd.</t>
  </si>
  <si>
    <t>Hirosaki Nenryo, K.K.</t>
  </si>
  <si>
    <t>Chugan Shoten, K.K.</t>
  </si>
  <si>
    <t>Biesse Group Srl</t>
  </si>
  <si>
    <t>Araki Nenryo K.K.</t>
  </si>
  <si>
    <t>Kishi Koyu K.K.</t>
  </si>
  <si>
    <t>Motul Italia Srl</t>
  </si>
  <si>
    <t>Cos.Mec Srl</t>
  </si>
  <si>
    <t>Salvoil Srl E In Abbreviazione Salvoil Srl</t>
  </si>
  <si>
    <t>SCAP S.r.l.</t>
  </si>
  <si>
    <t>Hinogiken, K.K.</t>
  </si>
  <si>
    <t>Nuova Coma Srl</t>
  </si>
  <si>
    <t>Laterza Petroli Srl</t>
  </si>
  <si>
    <t>Ryuo Gas K.K.</t>
  </si>
  <si>
    <t>Ba.Co. Gas Srl</t>
  </si>
  <si>
    <t>Yamae Sekiyu K.K.</t>
  </si>
  <si>
    <t>Fujii Sekiyu, K.K.</t>
  </si>
  <si>
    <t>Transportes Freitas, S.A.</t>
  </si>
  <si>
    <t>Seiki Gas K.K.</t>
  </si>
  <si>
    <t>Auvergne Carburants</t>
  </si>
  <si>
    <t>Vmf - PetrOleos, Lda</t>
  </si>
  <si>
    <t>Fukushima Nisseki K.K.</t>
  </si>
  <si>
    <t>Giove Gas S.r.l.</t>
  </si>
  <si>
    <t>Carmona - Sociedade De Limpeza E Tratamento De CombustIveis, S.A.</t>
  </si>
  <si>
    <t>Chiyoda Rekisei Co., Ltd.</t>
  </si>
  <si>
    <t>Watanabe Okijiro Shoten, Y.K.</t>
  </si>
  <si>
    <t>Kyushu Gas Energy K.K.</t>
  </si>
  <si>
    <t>Clodiagas Srl</t>
  </si>
  <si>
    <t>Hinomaru Sangyo Co.,Ltd.</t>
  </si>
  <si>
    <t>Fiorasi &amp; Gnaccarini Spa</t>
  </si>
  <si>
    <t>Kansai Propane Gas K.K.</t>
  </si>
  <si>
    <t>Matsushita Shokai, K.K.</t>
  </si>
  <si>
    <t>Societe Des Carburants Soufflet Sa</t>
  </si>
  <si>
    <t>Sagami, K.K.</t>
  </si>
  <si>
    <t>Shin Nihon Kagaku Kogyo K.K.</t>
  </si>
  <si>
    <t>Kanto Tas K.K.</t>
  </si>
  <si>
    <t>Kinoshita, K.K.</t>
  </si>
  <si>
    <t>La Nafta Srl</t>
  </si>
  <si>
    <t>Nakajima Shoji Co.,Ltd.</t>
  </si>
  <si>
    <t>Alfa Lubrificanti Srl</t>
  </si>
  <si>
    <t>Petrolcapa Srl</t>
  </si>
  <si>
    <t>Passuello Srl</t>
  </si>
  <si>
    <t>Ramond Et Compagnie</t>
  </si>
  <si>
    <t>Gazonor S.A.</t>
  </si>
  <si>
    <t>Togas Kanko K.K.</t>
  </si>
  <si>
    <t>Colsam Srl</t>
  </si>
  <si>
    <t>Nakai Sekiyu Shoji Co.,Ltd.</t>
  </si>
  <si>
    <t>Watanabe Propane Gas Co.,Ltd.</t>
  </si>
  <si>
    <t>Aiko Home Service, K.K.</t>
  </si>
  <si>
    <t>Sud Ouest Energies Services</t>
  </si>
  <si>
    <t>City Gas Hiroshima, K.K.</t>
  </si>
  <si>
    <t>JoAo Serras - ComErcio De Pneus E CombustIveis, Lda</t>
  </si>
  <si>
    <t>Mihara Co.,Ltd.</t>
  </si>
  <si>
    <t>Kusanen, K.K.</t>
  </si>
  <si>
    <t>Natalizia Petroli Srl</t>
  </si>
  <si>
    <t>Kyoei Co., Ltd.</t>
  </si>
  <si>
    <t>Caroli Giovanni Prodotti Petroliferi Srl</t>
  </si>
  <si>
    <t>Funai Propane K.K.</t>
  </si>
  <si>
    <t>TOTAL E&amp;P Italia S.p.A.</t>
  </si>
  <si>
    <t>Oil Italia Srl</t>
  </si>
  <si>
    <t>Romanin Petroli Srl</t>
  </si>
  <si>
    <t>Plein Air International Srl</t>
  </si>
  <si>
    <t>Autogas Sarda Srl</t>
  </si>
  <si>
    <t>Aversana Petroli Srl</t>
  </si>
  <si>
    <t>Isola Gas Srl In Breve Isola Gas Srl</t>
  </si>
  <si>
    <t>C.T.P. Petroli Srl</t>
  </si>
  <si>
    <t>Kakui Kyowa Sangyo K.K.</t>
  </si>
  <si>
    <t>Tanaka Sansho K.K.</t>
  </si>
  <si>
    <t>Trecars Srl</t>
  </si>
  <si>
    <t>Termoveneta Srl</t>
  </si>
  <si>
    <t>Rifure Kushida, K.K.</t>
  </si>
  <si>
    <t>Waseki, K.K.</t>
  </si>
  <si>
    <t>Tokunaga, K.K.</t>
  </si>
  <si>
    <t>Emme Technology Srl</t>
  </si>
  <si>
    <t>Daipro Nambu Hambai, K.K.</t>
  </si>
  <si>
    <t>Shibata Sangyo, K.K.</t>
  </si>
  <si>
    <t>Esergui Disteser Sociedad Limitada.</t>
  </si>
  <si>
    <t>Sanwa Shokai, K.K.</t>
  </si>
  <si>
    <t>Olicarbo A Rl</t>
  </si>
  <si>
    <t>Berica Carburanti Srl</t>
  </si>
  <si>
    <t>Okumura Shokai Co., Ltd.</t>
  </si>
  <si>
    <t>Marui Coporation</t>
  </si>
  <si>
    <t>Oric K.K.</t>
  </si>
  <si>
    <t>Shinene Corporation, K.K.</t>
  </si>
  <si>
    <t>Iwatani Kagoshima Co, Ltd.</t>
  </si>
  <si>
    <t>F.Lli Galbarini Srl</t>
  </si>
  <si>
    <t>Shibayama, K.K.</t>
  </si>
  <si>
    <t>Shinko, K.K.</t>
  </si>
  <si>
    <t>Petrolmenga Srl</t>
  </si>
  <si>
    <t>Mobile Auto K.K.</t>
  </si>
  <si>
    <t>Takara Gas K.K.</t>
  </si>
  <si>
    <t>Ramoil Trading Srl</t>
  </si>
  <si>
    <t>Hamada Chemical K.K.</t>
  </si>
  <si>
    <t>Mosca Srl</t>
  </si>
  <si>
    <t>Termopetroli Versilia Srl</t>
  </si>
  <si>
    <t>Taisei Sangyo K.K.</t>
  </si>
  <si>
    <t>Redaelli Srl</t>
  </si>
  <si>
    <t>Yamako Shoji Co.,Ltd.</t>
  </si>
  <si>
    <t>Hiwasaki Co.,Ltd.</t>
  </si>
  <si>
    <t>Kashima Co.,Ltd.</t>
  </si>
  <si>
    <t>Sanna Raffinati Da Petroli Srl</t>
  </si>
  <si>
    <t>Faddimm Srl</t>
  </si>
  <si>
    <t>Gui - CombustIveis Guilherminos, Lda</t>
  </si>
  <si>
    <t>Spoil Spa</t>
  </si>
  <si>
    <t>Pavimod Srl</t>
  </si>
  <si>
    <t>Sergio Petroli Srl</t>
  </si>
  <si>
    <t>S.C. Petal S.A.</t>
  </si>
  <si>
    <t>Burshane LPG (Pakistan) Limited (KASE:BPL)</t>
  </si>
  <si>
    <t>KASE:BPL</t>
  </si>
  <si>
    <t>Cuneo Lube Srl</t>
  </si>
  <si>
    <t>Fulgorgas Sud Srl</t>
  </si>
  <si>
    <t>Mms.Co.,Ltd.</t>
  </si>
  <si>
    <t>Aljacor Oil Sl</t>
  </si>
  <si>
    <t>Pages Et Fils S.A.S.</t>
  </si>
  <si>
    <t>Petro Pinto Sl</t>
  </si>
  <si>
    <t>Suematsukosan K.K.</t>
  </si>
  <si>
    <t>Tezuka Shoji, K.K.</t>
  </si>
  <si>
    <t>Egedis SAS</t>
  </si>
  <si>
    <t>Gorima Costruzioni Strade Bitumi Edilizia Spa</t>
  </si>
  <si>
    <t>Bogoni Srl</t>
  </si>
  <si>
    <t>Tecnoenergy Service Srl</t>
  </si>
  <si>
    <t>Aviogas Sicilia Srl</t>
  </si>
  <si>
    <t>Jonica Gas Srl</t>
  </si>
  <si>
    <t>Elettrotermica Srl</t>
  </si>
  <si>
    <t>Kadokura Co., Ltd.</t>
  </si>
  <si>
    <t>Bioenergy Barbero Sl</t>
  </si>
  <si>
    <t>Gavedra - ComercializaCAo E TEcnica De GAs, S.A.</t>
  </si>
  <si>
    <t>Teknogas Srl</t>
  </si>
  <si>
    <t>Travocar - Lubrificantes, Lda</t>
  </si>
  <si>
    <t>Vibromac Srl</t>
  </si>
  <si>
    <t>Sankyo Koatsu Co.,Ltd.</t>
  </si>
  <si>
    <t>Eon NRG Limited (ASX:E2E)</t>
  </si>
  <si>
    <t>ASX:E2E</t>
  </si>
  <si>
    <t>Izumiokusu, K.K.</t>
  </si>
  <si>
    <t>Syneco Bologna Srl</t>
  </si>
  <si>
    <t>Silvano SA</t>
  </si>
  <si>
    <t>Toyoda, K.K.</t>
  </si>
  <si>
    <t>SC Comrep SA</t>
  </si>
  <si>
    <t>Kazutogumi, Y.K.</t>
  </si>
  <si>
    <t>Shikoku Yozai Shoji K.K.</t>
  </si>
  <si>
    <t>Ben.Tra. Petroli Srl</t>
  </si>
  <si>
    <t>Coop Maritime Avitaillement Arcachon</t>
  </si>
  <si>
    <t>Oil Distribution Srl</t>
  </si>
  <si>
    <t>Petrol Sud Srl</t>
  </si>
  <si>
    <t>Constantino Garay Sl</t>
  </si>
  <si>
    <t>Fremar Srl</t>
  </si>
  <si>
    <t>Inforgas - Comercio De Gas, Lda</t>
  </si>
  <si>
    <t>Komeji Soshio K.K.</t>
  </si>
  <si>
    <t>Kochi Fuji Kosan Hambai K.K.</t>
  </si>
  <si>
    <t>Tokai Fkoil Hanbai K.K.</t>
  </si>
  <si>
    <t>Desomit Srl</t>
  </si>
  <si>
    <t>Figli Di Dominoni Alessandro Srl</t>
  </si>
  <si>
    <t>Zancanella Comm. Srl</t>
  </si>
  <si>
    <t>Sicurcalor Srl</t>
  </si>
  <si>
    <t>Bellemo Carburanti Srl</t>
  </si>
  <si>
    <t>ALBERGO PETROLI srl</t>
  </si>
  <si>
    <t>Nagoya Shell Sekiyu Hanbai K.K.</t>
  </si>
  <si>
    <t>Petroldotti Srl</t>
  </si>
  <si>
    <t>Konno Shoji, K.K.</t>
  </si>
  <si>
    <t>Gasu Ando Raifu, K.K.</t>
  </si>
  <si>
    <t>Paulo C.Barbosa, Lda</t>
  </si>
  <si>
    <t>Termoceva Srl</t>
  </si>
  <si>
    <t>Oil Service Srl</t>
  </si>
  <si>
    <t>Yamato Sekiyu Gas K.K.</t>
  </si>
  <si>
    <t>Costruzioni Meccaniche Polesane Cmp Spa</t>
  </si>
  <si>
    <t>Sanyo Chemical Co.,Ltd.</t>
  </si>
  <si>
    <t>Petrolcoke Energy Srl</t>
  </si>
  <si>
    <t>Maruichi Sekiyu K.K.</t>
  </si>
  <si>
    <t>Criscuolo Petroli Srl</t>
  </si>
  <si>
    <t>Petrol Cap Spa</t>
  </si>
  <si>
    <t>Campus Provence</t>
  </si>
  <si>
    <t>Petrogarde</t>
  </si>
  <si>
    <t>Kitano Sangyo K.K.</t>
  </si>
  <si>
    <t>Del Monte Petroli Srl</t>
  </si>
  <si>
    <t>Daido Nenryo Co., Ltd.</t>
  </si>
  <si>
    <t>Yamaka Co.,Ltd.</t>
  </si>
  <si>
    <t>Gruppo Fantini Petroli Spa</t>
  </si>
  <si>
    <t>Ies Biogas Srl</t>
  </si>
  <si>
    <t>American Petrol Sociedad Limitada</t>
  </si>
  <si>
    <t>L.V.C</t>
  </si>
  <si>
    <t>Hokutan, K.K.</t>
  </si>
  <si>
    <t>C.B.A. Dei Lubrificanti Spa</t>
  </si>
  <si>
    <t>Petrolpont Srl</t>
  </si>
  <si>
    <t>Furugori Shoten, Y.K.</t>
  </si>
  <si>
    <t>Societe Franco Continentale De Charbons</t>
  </si>
  <si>
    <t>Knots, K.K.</t>
  </si>
  <si>
    <t>Ellepigas Sud Srl</t>
  </si>
  <si>
    <t>Basis Plant Services Srl</t>
  </si>
  <si>
    <t>S.A.C.L.A. Srl Societa' Approvigionamenti Combustibili Lubrificanti Affini</t>
  </si>
  <si>
    <t>De Giuli Gino Srl</t>
  </si>
  <si>
    <t>Omori Sekiyu Co.,Ltd.</t>
  </si>
  <si>
    <t>Kojima Shoji, K.K.</t>
  </si>
  <si>
    <t>Sankyo Pegasus Ltd.</t>
  </si>
  <si>
    <t>Araki Corporation.</t>
  </si>
  <si>
    <t>Sicilpetroli S.R.L.</t>
  </si>
  <si>
    <t>Marlim Energies Services</t>
  </si>
  <si>
    <t>Vicana Petroli Srl</t>
  </si>
  <si>
    <t>Lubrirep Sl</t>
  </si>
  <si>
    <t>Nayaden, K.K.</t>
  </si>
  <si>
    <t>Gazmondego - Distribuidores De CombustIveis, Lda</t>
  </si>
  <si>
    <t>Geremia Lubrificanti Srl</t>
  </si>
  <si>
    <t>Combustibili Lubrificanti Brugnato Srl</t>
  </si>
  <si>
    <t>M.C. Petroli Srl</t>
  </si>
  <si>
    <t>Paradanta Oil Sl</t>
  </si>
  <si>
    <t>Matsukurashoji K.K.</t>
  </si>
  <si>
    <t>Soge Sondrio Gestioni Srl</t>
  </si>
  <si>
    <t>Combet Energies</t>
  </si>
  <si>
    <t>Hyochang Energy Co. Ltd.</t>
  </si>
  <si>
    <t>T.B.M. Srl</t>
  </si>
  <si>
    <t>Gl Oil SPA</t>
  </si>
  <si>
    <t>Mazzucotelli Petroli Srl</t>
  </si>
  <si>
    <t>Capricorno Spa</t>
  </si>
  <si>
    <t>Sarl Ets Gaston</t>
  </si>
  <si>
    <t>Merolli Srl</t>
  </si>
  <si>
    <t>Shiratori Propane, K.K.</t>
  </si>
  <si>
    <t>Santai Sangyo Co.,Ltd.</t>
  </si>
  <si>
    <t>Somefi Spa</t>
  </si>
  <si>
    <t>Matsunaga, K.K.</t>
  </si>
  <si>
    <t>Europoleo Sociedad Limitada</t>
  </si>
  <si>
    <t>Co.Me.Tra. Srl Compagnia Mediterranea Shipping &amp; Trading</t>
  </si>
  <si>
    <t>Rise In K.K.</t>
  </si>
  <si>
    <t>S.A.T.I. Srl</t>
  </si>
  <si>
    <t>Velka Petroli Srl</t>
  </si>
  <si>
    <t>Vesuviana Petroli Srl</t>
  </si>
  <si>
    <t>Performance Ideal - CombustIveis, Lda</t>
  </si>
  <si>
    <t>Combustibles Murcianos S.L.</t>
  </si>
  <si>
    <t>Carburants Axoil Sl</t>
  </si>
  <si>
    <t>Valpetrol Srl</t>
  </si>
  <si>
    <t>Italtecna SpA</t>
  </si>
  <si>
    <t>C &amp; C Petroli Srl</t>
  </si>
  <si>
    <t>Sakurai Oil Shop, K.K.</t>
  </si>
  <si>
    <t>Central De Compras Cealco Sl</t>
  </si>
  <si>
    <t>Orlandi Lubrificanti Srl</t>
  </si>
  <si>
    <t>Suzuzen Co., Ltd.</t>
  </si>
  <si>
    <t>Kaloroil Di Bartolini Mario E Figli Srl</t>
  </si>
  <si>
    <t>Ilio Palmieri Srl</t>
  </si>
  <si>
    <t>Sepal Srl</t>
  </si>
  <si>
    <t>Vanin Srl</t>
  </si>
  <si>
    <t>Iacovone Alfredo &amp; Figli Srl</t>
  </si>
  <si>
    <t>Gasmess Messinese Gas Srl</t>
  </si>
  <si>
    <t>Combustibili Cereda Srl</t>
  </si>
  <si>
    <t>Norbat - Baterias, CombustIveis E Lubrificantes, Lda</t>
  </si>
  <si>
    <t>Bertin Giovanni Spa</t>
  </si>
  <si>
    <t>Torre</t>
  </si>
  <si>
    <t>Casentino Service Srl</t>
  </si>
  <si>
    <t>Primante Carburanti Srl</t>
  </si>
  <si>
    <t>Messana Saverio Srl</t>
  </si>
  <si>
    <t>Ecogas Srl</t>
  </si>
  <si>
    <t>Silvia E Figli Prodotti Petroliferi Srl</t>
  </si>
  <si>
    <t>Toma Carburanti Srl</t>
  </si>
  <si>
    <t>Sarl Freard Fils</t>
  </si>
  <si>
    <t>Petrol Trans Srl</t>
  </si>
  <si>
    <t>Petroleos Menorquines Sl</t>
  </si>
  <si>
    <t>Lubrimed SL</t>
  </si>
  <si>
    <t>Casari Combustibili SRL</t>
  </si>
  <si>
    <t>Hanaoka, K.K.</t>
  </si>
  <si>
    <t>Carmar Srl</t>
  </si>
  <si>
    <t>Energies Sanfloraines</t>
  </si>
  <si>
    <t>Suda Shouji Inc.</t>
  </si>
  <si>
    <t>Dpp - DistribuiCAo De Produtos PetrolIferos, S.A.</t>
  </si>
  <si>
    <t>Eurogas Srl</t>
  </si>
  <si>
    <t>C.I.P.E. Centro Italia Petroli Srl</t>
  </si>
  <si>
    <t>Lubritec Sa</t>
  </si>
  <si>
    <t>Salvador Badenes Sl</t>
  </si>
  <si>
    <t>Agri Star Srl</t>
  </si>
  <si>
    <t>Placidi Carburanti Spa</t>
  </si>
  <si>
    <t>Italsud Carburanti Srl</t>
  </si>
  <si>
    <t>Discomtes Energia Sl.</t>
  </si>
  <si>
    <t>Distribuciones Sorianas De Gasoleos Sl</t>
  </si>
  <si>
    <t>Carburena Srl</t>
  </si>
  <si>
    <t>Sl Oil Srl</t>
  </si>
  <si>
    <t>Fujii Bussan K.K.</t>
  </si>
  <si>
    <t>Uco Trading Spain Sociedad Limitada.</t>
  </si>
  <si>
    <t>Fioul Services</t>
  </si>
  <si>
    <t>Socom Srl</t>
  </si>
  <si>
    <t>Supergas Srl</t>
  </si>
  <si>
    <t>Cafaggi E Mannelli Srl</t>
  </si>
  <si>
    <t>C.I.D.O.L. Lubrificanti Srl</t>
  </si>
  <si>
    <t>Bocci Riscaldamento Srl</t>
  </si>
  <si>
    <t>Suministros Los Olmos Sl</t>
  </si>
  <si>
    <t>Real Carburanti Srl</t>
  </si>
  <si>
    <t>Stiuso Petroli S.R.L.</t>
  </si>
  <si>
    <t>Pellets &amp; Energy Srl</t>
  </si>
  <si>
    <t>Inoue Sekiyu K.K.</t>
  </si>
  <si>
    <t>Rigon Petroli Srl</t>
  </si>
  <si>
    <t>Oli Combustibili Riscaldamento Industriale O.C.R.I. Srl</t>
  </si>
  <si>
    <t>Chikuho Shokai, K.K.</t>
  </si>
  <si>
    <t>Petro-Alhama Sl</t>
  </si>
  <si>
    <t>Orlindo Crespo Pedrosa, Lda</t>
  </si>
  <si>
    <t>Augusta System Integration Srl</t>
  </si>
  <si>
    <t>Oil Com Srl</t>
  </si>
  <si>
    <t>Gestione Italia Srl</t>
  </si>
  <si>
    <t>Carol Eredi Di Salvatore Izzi Srl</t>
  </si>
  <si>
    <t>Combrifuel - CombustIveis E Lubrificantes, Lda</t>
  </si>
  <si>
    <t>Carol Lubricantes Y Recambios Sl</t>
  </si>
  <si>
    <t>Alpi Energia Srl</t>
  </si>
  <si>
    <t>Gasoleos Antas Sl</t>
  </si>
  <si>
    <t>Petroltenna Srl</t>
  </si>
  <si>
    <t>Hiroshima Tsusan K.K.</t>
  </si>
  <si>
    <t>Maroil Srl</t>
  </si>
  <si>
    <t>G.P.A. Gestioni Petrolifere Ed Affini Srl</t>
  </si>
  <si>
    <t>Crea Petroli Srl</t>
  </si>
  <si>
    <t>Bonelli Benucci Petroli Srl</t>
  </si>
  <si>
    <t>Arasoil Sl</t>
  </si>
  <si>
    <t>Subasio Petroli Srl Di Guido E Luciano Fanini</t>
  </si>
  <si>
    <t>Societa' Jesina Distribuzione Idrocarburi E Carburanti Srl</t>
  </si>
  <si>
    <t>Iaquone Carburanti Srl</t>
  </si>
  <si>
    <t>Phoenix Fuel Srl</t>
  </si>
  <si>
    <t>Propan Gas Srl</t>
  </si>
  <si>
    <t>Pandora Petroli Srl</t>
  </si>
  <si>
    <t>Soshin, K.K.</t>
  </si>
  <si>
    <t>F.Lli Fanini Srl</t>
  </si>
  <si>
    <t>Mcm Combustibili Srl</t>
  </si>
  <si>
    <t>Campal-Oil Gasoleos Y Lubricantes, SL</t>
  </si>
  <si>
    <t>Jucar Energeticos Sl</t>
  </si>
  <si>
    <t>Alliance Energies</t>
  </si>
  <si>
    <t>I.Co.G.E.A. Srl</t>
  </si>
  <si>
    <t>Sider Forest &amp; Legnami Srl</t>
  </si>
  <si>
    <t>Kogo Gas, Y.K.</t>
  </si>
  <si>
    <t>Transogas - Sociedade De Transportes Oleos E Combustiveis, Lda</t>
  </si>
  <si>
    <t>Metano Impianti Srl</t>
  </si>
  <si>
    <t>Sirtermoberica Combustibili Srl</t>
  </si>
  <si>
    <t>Catrol Srl</t>
  </si>
  <si>
    <t>P.A. Service Srl</t>
  </si>
  <si>
    <t>S.C.C.A.M. Srl</t>
  </si>
  <si>
    <t>Di Carlo Carburanti Srl</t>
  </si>
  <si>
    <t>Pullega E Mattioli Di Dr. Ezio Mattioli &amp; C. Spa</t>
  </si>
  <si>
    <t>Kyowa, K.K.</t>
  </si>
  <si>
    <t>Giuseppe Guglielmetti Srl</t>
  </si>
  <si>
    <t>Toa Gas K.K.</t>
  </si>
  <si>
    <t>Garaje La Hoya Sl</t>
  </si>
  <si>
    <t>Comercial De Lubricantes Fuenpar Sl</t>
  </si>
  <si>
    <t>Hermanos Robles Combustibles Y Carburantes Sociedad Limitada</t>
  </si>
  <si>
    <t>Aquitaine Energies Services</t>
  </si>
  <si>
    <t>Scapin Carburanti Srl</t>
  </si>
  <si>
    <t>Aragonesa De Petroleos Asesoria Y Gestion SL</t>
  </si>
  <si>
    <t>Aceto Luigi Srl</t>
  </si>
  <si>
    <t>Kansai Stage Co.,Ltd.</t>
  </si>
  <si>
    <t>Vc - CombustIveis E Derivados, Unipessoal, Lda</t>
  </si>
  <si>
    <t>Meta Srl</t>
  </si>
  <si>
    <t>Asco Petroli Srl</t>
  </si>
  <si>
    <t>La Combustibile Srl</t>
  </si>
  <si>
    <t>C.&amp; C. Carburanti Srl</t>
  </si>
  <si>
    <t>Carbones Y LeIas Mora Sl</t>
  </si>
  <si>
    <t>Yokaichi Gas K.K.</t>
  </si>
  <si>
    <t>Dell'oca Prodotti Petroliferi Srl</t>
  </si>
  <si>
    <t>F.Lli Cavallo Srl</t>
  </si>
  <si>
    <t>Takuto Corporation</t>
  </si>
  <si>
    <t>VimagAs - ComErcio De GAs E Lubrificantes, Lda</t>
  </si>
  <si>
    <t>Manuel Antonio Da Silva &amp; Filhos, Lda</t>
  </si>
  <si>
    <t>Iani Petroli Srl</t>
  </si>
  <si>
    <t>Gem Energies Services</t>
  </si>
  <si>
    <t>Gasoleos Petrocamp Sociedad Limitada</t>
  </si>
  <si>
    <t>Petrolcam Srl</t>
  </si>
  <si>
    <t>Natgas France</t>
  </si>
  <si>
    <t>Daia Tsusho K.K.</t>
  </si>
  <si>
    <t>Gasoleos Bajo Aragon Sl</t>
  </si>
  <si>
    <t>Etablissements F. Vincent Et Fils</t>
  </si>
  <si>
    <t>Oribe Shoji K.K.</t>
  </si>
  <si>
    <t>Lubrificantes Alonso Sl</t>
  </si>
  <si>
    <t>Inversiones Onubenses SL</t>
  </si>
  <si>
    <t>Societa' Emiliana Industria Bitumi Seib Spa ( S.E.I.B. S.P.A.)</t>
  </si>
  <si>
    <t>Petroasturias Sl</t>
  </si>
  <si>
    <t>Atlantico Castellana Sl</t>
  </si>
  <si>
    <t>Dispetrol Onaindia Sl</t>
  </si>
  <si>
    <t>Sarl KMR</t>
  </si>
  <si>
    <t>Futuroil Srl</t>
  </si>
  <si>
    <t>Fuji Sangyo K.K.</t>
  </si>
  <si>
    <t>Kotobuki Nenryo K.K.</t>
  </si>
  <si>
    <t>Wakamiya Sangyo K.K.</t>
  </si>
  <si>
    <t>Sanko Shoji, K.K.</t>
  </si>
  <si>
    <t>Pan Oil Service, K.K.</t>
  </si>
  <si>
    <t>Conoil Srl</t>
  </si>
  <si>
    <t>Salernitana Combustibili Srl</t>
  </si>
  <si>
    <t>Calo' Carburanti Srl</t>
  </si>
  <si>
    <t>Hiroshima Lp Taxi Cooperative Association</t>
  </si>
  <si>
    <t>Tokuwaka Shoji K.K.</t>
  </si>
  <si>
    <t>M.G. Srl</t>
  </si>
  <si>
    <t>Torei K.K.</t>
  </si>
  <si>
    <t>Trabucchi Srl</t>
  </si>
  <si>
    <t>Energeticos Huercal-Overa Sl</t>
  </si>
  <si>
    <t>Bernard Service Energies</t>
  </si>
  <si>
    <t>Officine Meccaniche Cavourresi Srl</t>
  </si>
  <si>
    <t>Gasoenergia, LDA</t>
  </si>
  <si>
    <t>All</t>
  </si>
  <si>
    <t>M&amp;A</t>
  </si>
  <si>
    <t>Classes</t>
  </si>
  <si>
    <t>Corte All</t>
  </si>
  <si>
    <t>Freq. All</t>
  </si>
  <si>
    <t>Corte M&amp;A</t>
  </si>
  <si>
    <t>Freq. M&amp;A</t>
  </si>
  <si>
    <t>Pontos</t>
  </si>
  <si>
    <t>Valor All</t>
  </si>
  <si>
    <t>FDM All</t>
  </si>
  <si>
    <t>Valor M&amp;A</t>
  </si>
  <si>
    <t>FDM M&amp;A</t>
  </si>
  <si>
    <t>Mínimo</t>
  </si>
  <si>
    <t>Máximo</t>
  </si>
  <si>
    <t>Média</t>
  </si>
  <si>
    <t>Tamanho</t>
  </si>
  <si>
    <t>Est. Classes</t>
  </si>
  <si>
    <t>Incremento</t>
  </si>
  <si>
    <t>Desv. Padr.</t>
  </si>
  <si>
    <t>Incremento 2</t>
  </si>
  <si>
    <t>Margem líquida All</t>
  </si>
  <si>
    <t>Obs: Normal está fora de escala horizontal</t>
  </si>
  <si>
    <t>Margem líquida M&amp;A</t>
  </si>
  <si>
    <t>Cresc. EBITDA All</t>
  </si>
  <si>
    <t>Cresc. EBITDA M&amp;A</t>
  </si>
  <si>
    <t>Patrimônio líquido All</t>
  </si>
  <si>
    <t>Patrimônio líquido M&amp;A</t>
  </si>
  <si>
    <t>Receita líquida All</t>
  </si>
  <si>
    <t>Receita líquida M&amp;A</t>
  </si>
  <si>
    <t>Funcionários All</t>
  </si>
  <si>
    <t>Funcionários M&amp;A</t>
  </si>
  <si>
    <t>Receita</t>
  </si>
  <si>
    <t>Share</t>
  </si>
  <si>
    <t>Share²</t>
  </si>
  <si>
    <t>IHH</t>
  </si>
  <si>
    <t>Soma Receita</t>
  </si>
  <si>
    <t>Market share All</t>
  </si>
  <si>
    <t>Market share M&amp;A</t>
  </si>
  <si>
    <t>Monopólio</t>
  </si>
  <si>
    <t>Concorrência</t>
  </si>
  <si>
    <t>EV All</t>
  </si>
  <si>
    <t>EV M&amp;A</t>
  </si>
  <si>
    <t>EV/EBITDA</t>
  </si>
  <si>
    <t>Net Debt [Latest Annual] (BRLmm, Historical rate)</t>
  </si>
  <si>
    <t>Dívida líquida / EBITDA All</t>
  </si>
  <si>
    <t>Dívida líquida / EBITDA M&amp;A</t>
  </si>
  <si>
    <t>(Ativo circulante - estoque) / Passivo circulante All</t>
  </si>
  <si>
    <t>(Ativo circulante - estoque) / Passivo circulante  M&amp;A</t>
  </si>
  <si>
    <t>Margem líquida</t>
  </si>
  <si>
    <t>Cresc EBITDA</t>
  </si>
  <si>
    <t>Patrimônio líquido</t>
  </si>
  <si>
    <t>Receita líquida</t>
  </si>
  <si>
    <t>Funcionários</t>
  </si>
  <si>
    <t>Market Share</t>
  </si>
  <si>
    <t>Enterprise Value</t>
  </si>
  <si>
    <t>Dív. Líq. EBITDA</t>
  </si>
  <si>
    <t>Liquidez</t>
  </si>
  <si>
    <t>Margem L.</t>
  </si>
  <si>
    <t>Cresc. EBT</t>
  </si>
  <si>
    <t>Patr. Líq.</t>
  </si>
  <si>
    <t>Receita Líq.</t>
  </si>
  <si>
    <t>Funcion.</t>
  </si>
  <si>
    <t>M. Share</t>
  </si>
  <si>
    <t>E.V.</t>
  </si>
  <si>
    <t>Dív. EBT</t>
  </si>
  <si>
    <t>Obs.: Patrimônio líquido possui muitas correlações. Será redundante e enviesará o modelo</t>
  </si>
  <si>
    <t>Obs.: E.V. possui muitas correlações. Será redundante e enviesará o modelo</t>
  </si>
  <si>
    <t>O ideal seria remover o E.V. do modelo e substituir pelo múltiplo E.V./EBITDA, que seria mais relevante para a previsão e menos repetitivo (já que o múltiplo é quase independente do tamanho da empresa). Possivelmente teria correlação com o crescimento do EBITDA, mas não seria tão relevante.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</si>
</sst>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* #,##0.0_);_(* \(#,##0.0\)_)\ ;_(* 0_)"/>
    <numFmt numFmtId="166" formatCode="_(* #,##0.0##_);_(* \(#,##0.0##\)_)\ ;_(* 0_)"/>
    <numFmt numFmtId="167" formatCode="_(* #,##0.0#_);_(* \(#,##0.0#\)_)\ ;_(* 0_)"/>
    <numFmt numFmtId="168" formatCode="_(* #,##0_);_(* \(#,##0\);_(* &quot;-&quot;??_);_(@_)"/>
    <numFmt numFmtId="169" formatCode="0.000000E+00"/>
    <numFmt numFmtId="170" formatCode="0.00000000"/>
  </numFmts>
  <fonts count="20" x14ac:knownFonts="1">
    <font>
      <sz val="10"/>
      <name val="Arial"/>
    </font>
    <font>
      <sz val="8"/>
      <name val="Arial"/>
      <family val="2"/>
    </font>
    <font>
      <b/>
      <sz val="13"/>
      <color indexed="8"/>
      <name val="Verdana"/>
      <family val="2"/>
    </font>
    <font>
      <b/>
      <sz val="12"/>
      <color indexed="8"/>
      <name val="Verdana"/>
      <family val="2"/>
    </font>
    <font>
      <b/>
      <sz val="10"/>
      <color indexed="9"/>
      <name val="Arial"/>
      <family val="2"/>
    </font>
    <font>
      <b/>
      <u val="singleAccounting"/>
      <sz val="8"/>
      <color indexed="8"/>
      <name val="Verdana"/>
      <family val="2"/>
    </font>
    <font>
      <b/>
      <sz val="8"/>
      <color indexed="9"/>
      <name val="Verdana"/>
      <family val="2"/>
    </font>
    <font>
      <b/>
      <u val="singleAccounting"/>
      <sz val="8"/>
      <color indexed="8"/>
      <name val="Arial"/>
      <family val="2"/>
    </font>
    <font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vertAlign val="sub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1"/>
      <color indexed="9"/>
      <name val="Symbol"/>
      <family val="1"/>
      <charset val="2"/>
    </font>
    <font>
      <sz val="10"/>
      <color indexed="8"/>
      <name val="Arial"/>
      <family val="2"/>
    </font>
    <font>
      <b/>
      <sz val="8"/>
      <color indexed="8"/>
      <name val="Verdana"/>
      <family val="2"/>
    </font>
    <font>
      <sz val="10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9">
    <xf numFmtId="0" fontId="0" fillId="0" borderId="0"/>
    <xf numFmtId="164" fontId="16" fillId="0" borderId="0" applyFont="0" applyFill="0" applyBorder="0" applyAlignment="0" applyProtection="0"/>
    <xf numFmtId="0" fontId="2" fillId="0" borderId="0" applyAlignment="0"/>
    <xf numFmtId="0" fontId="3" fillId="0" borderId="0" applyAlignment="0"/>
    <xf numFmtId="0" fontId="4" fillId="2" borderId="0" applyAlignment="0"/>
    <xf numFmtId="0" fontId="5" fillId="3" borderId="0" applyAlignment="0"/>
    <xf numFmtId="0" fontId="6" fillId="4" borderId="0" applyAlignment="0"/>
    <xf numFmtId="0" fontId="7" fillId="5" borderId="0" applyAlignment="0"/>
    <xf numFmtId="0" fontId="8" fillId="0" borderId="0" applyAlignment="0"/>
    <xf numFmtId="0" fontId="9" fillId="0" borderId="0" applyAlignment="0"/>
    <xf numFmtId="0" fontId="10" fillId="0" borderId="0" applyAlignment="0"/>
    <xf numFmtId="0" fontId="11" fillId="0" borderId="0" applyAlignment="0"/>
    <xf numFmtId="0" fontId="12" fillId="0" borderId="0" applyAlignment="0"/>
    <xf numFmtId="0" fontId="11" fillId="0" borderId="0" applyAlignment="0">
      <alignment wrapText="1"/>
    </xf>
    <xf numFmtId="0" fontId="13" fillId="0" borderId="0" applyAlignment="0"/>
    <xf numFmtId="0" fontId="14" fillId="0" borderId="0" applyAlignment="0"/>
    <xf numFmtId="0" fontId="15" fillId="0" borderId="0" applyAlignment="0"/>
    <xf numFmtId="0" fontId="16" fillId="0" borderId="0"/>
    <xf numFmtId="9" fontId="19" fillId="0" borderId="0" applyFont="0" applyFill="0" applyBorder="0" applyAlignment="0" applyProtection="0"/>
  </cellStyleXfs>
  <cellXfs count="130">
    <xf numFmtId="0" fontId="1" fillId="0" borderId="0" xfId="0" applyFont="1" applyAlignment="1"/>
    <xf numFmtId="0" fontId="1" fillId="0" borderId="0" xfId="17" applyFont="1" applyAlignment="1"/>
    <xf numFmtId="0" fontId="1" fillId="6" borderId="1" xfId="0" applyFont="1" applyFill="1" applyBorder="1" applyAlignment="1"/>
    <xf numFmtId="0" fontId="1" fillId="6" borderId="2" xfId="0" applyFont="1" applyFill="1" applyBorder="1" applyAlignment="1"/>
    <xf numFmtId="0" fontId="1" fillId="7" borderId="3" xfId="0" applyFont="1" applyFill="1" applyBorder="1" applyAlignment="1"/>
    <xf numFmtId="0" fontId="1" fillId="6" borderId="4" xfId="0" applyFont="1" applyFill="1" applyBorder="1" applyAlignment="1"/>
    <xf numFmtId="0" fontId="1" fillId="6" borderId="5" xfId="0" applyFont="1" applyFill="1" applyBorder="1" applyAlignment="1"/>
    <xf numFmtId="0" fontId="1" fillId="6" borderId="6" xfId="0" applyFont="1" applyFill="1" applyBorder="1" applyAlignment="1"/>
    <xf numFmtId="10" fontId="1" fillId="0" borderId="7" xfId="0" applyNumberFormat="1" applyFont="1" applyBorder="1" applyAlignment="1"/>
    <xf numFmtId="10" fontId="1" fillId="0" borderId="8" xfId="0" applyNumberFormat="1" applyFont="1" applyBorder="1" applyAlignment="1"/>
    <xf numFmtId="10" fontId="1" fillId="0" borderId="9" xfId="0" applyNumberFormat="1" applyFont="1" applyBorder="1" applyAlignment="1"/>
    <xf numFmtId="10" fontId="1" fillId="0" borderId="10" xfId="0" applyNumberFormat="1" applyFont="1" applyBorder="1" applyAlignment="1"/>
    <xf numFmtId="9" fontId="1" fillId="0" borderId="0" xfId="0" applyNumberFormat="1" applyFont="1" applyBorder="1" applyAlignment="1"/>
    <xf numFmtId="0" fontId="1" fillId="0" borderId="0" xfId="0" applyFont="1" applyBorder="1" applyAlignment="1"/>
    <xf numFmtId="0" fontId="1" fillId="0" borderId="11" xfId="0" applyFont="1" applyBorder="1" applyAlignment="1"/>
    <xf numFmtId="0" fontId="1" fillId="0" borderId="8" xfId="0" applyFont="1" applyBorder="1" applyAlignment="1"/>
    <xf numFmtId="0" fontId="1" fillId="0" borderId="12" xfId="0" applyFont="1" applyBorder="1" applyAlignment="1"/>
    <xf numFmtId="10" fontId="1" fillId="0" borderId="13" xfId="0" applyNumberFormat="1" applyFont="1" applyBorder="1" applyAlignment="1"/>
    <xf numFmtId="0" fontId="1" fillId="0" borderId="13" xfId="0" applyFont="1" applyBorder="1" applyAlignment="1"/>
    <xf numFmtId="1" fontId="1" fillId="0" borderId="13" xfId="0" applyNumberFormat="1" applyFont="1" applyBorder="1" applyAlignment="1"/>
    <xf numFmtId="1" fontId="1" fillId="0" borderId="8" xfId="0" applyNumberFormat="1" applyFont="1" applyBorder="1" applyAlignment="1"/>
    <xf numFmtId="10" fontId="1" fillId="0" borderId="15" xfId="0" applyNumberFormat="1" applyFont="1" applyBorder="1" applyAlignment="1"/>
    <xf numFmtId="10" fontId="1" fillId="0" borderId="12" xfId="0" applyNumberFormat="1" applyFont="1" applyBorder="1" applyAlignment="1"/>
    <xf numFmtId="9" fontId="1" fillId="0" borderId="11" xfId="0" applyNumberFormat="1" applyFont="1" applyBorder="1" applyAlignment="1"/>
    <xf numFmtId="0" fontId="17" fillId="0" borderId="0" xfId="0" applyFont="1" applyAlignment="1"/>
    <xf numFmtId="10" fontId="1" fillId="0" borderId="14" xfId="0" applyNumberFormat="1" applyFont="1" applyBorder="1" applyAlignment="1"/>
    <xf numFmtId="0" fontId="1" fillId="8" borderId="7" xfId="0" applyFont="1" applyFill="1" applyBorder="1" applyAlignment="1"/>
    <xf numFmtId="0" fontId="1" fillId="8" borderId="14" xfId="0" applyFont="1" applyFill="1" applyBorder="1" applyAlignment="1"/>
    <xf numFmtId="10" fontId="1" fillId="8" borderId="13" xfId="0" applyNumberFormat="1" applyFont="1" applyFill="1" applyBorder="1" applyAlignment="1"/>
    <xf numFmtId="10" fontId="1" fillId="8" borderId="8" xfId="0" applyNumberFormat="1" applyFont="1" applyFill="1" applyBorder="1" applyAlignment="1"/>
    <xf numFmtId="164" fontId="1" fillId="0" borderId="0" xfId="1" applyFont="1" applyBorder="1" applyAlignment="1"/>
    <xf numFmtId="164" fontId="1" fillId="0" borderId="11" xfId="1" applyFont="1" applyBorder="1" applyAlignment="1"/>
    <xf numFmtId="164" fontId="1" fillId="0" borderId="9" xfId="1" applyNumberFormat="1" applyFont="1" applyBorder="1" applyAlignment="1"/>
    <xf numFmtId="164" fontId="1" fillId="0" borderId="13" xfId="1" applyNumberFormat="1" applyFont="1" applyBorder="1" applyAlignment="1"/>
    <xf numFmtId="164" fontId="1" fillId="0" borderId="15" xfId="1" applyNumberFormat="1" applyFont="1" applyBorder="1" applyAlignment="1"/>
    <xf numFmtId="164" fontId="1" fillId="0" borderId="10" xfId="1" applyNumberFormat="1" applyFont="1" applyBorder="1" applyAlignment="1"/>
    <xf numFmtId="164" fontId="1" fillId="0" borderId="8" xfId="1" applyNumberFormat="1" applyFont="1" applyBorder="1" applyAlignment="1"/>
    <xf numFmtId="164" fontId="1" fillId="0" borderId="12" xfId="1" applyNumberFormat="1" applyFont="1" applyBorder="1" applyAlignment="1"/>
    <xf numFmtId="164" fontId="1" fillId="0" borderId="7" xfId="1" applyNumberFormat="1" applyFont="1" applyBorder="1" applyAlignment="1"/>
    <xf numFmtId="164" fontId="1" fillId="6" borderId="6" xfId="1" applyFont="1" applyFill="1" applyBorder="1" applyAlignment="1"/>
    <xf numFmtId="164" fontId="1" fillId="8" borderId="13" xfId="1" applyNumberFormat="1" applyFont="1" applyFill="1" applyBorder="1" applyAlignment="1"/>
    <xf numFmtId="164" fontId="1" fillId="8" borderId="8" xfId="1" applyNumberFormat="1" applyFont="1" applyFill="1" applyBorder="1" applyAlignment="1"/>
    <xf numFmtId="168" fontId="1" fillId="0" borderId="0" xfId="1" applyNumberFormat="1" applyFont="1" applyBorder="1" applyAlignment="1"/>
    <xf numFmtId="168" fontId="1" fillId="0" borderId="11" xfId="1" applyNumberFormat="1" applyFont="1" applyBorder="1" applyAlignment="1"/>
    <xf numFmtId="169" fontId="1" fillId="0" borderId="0" xfId="0" applyNumberFormat="1" applyFont="1" applyBorder="1" applyAlignment="1"/>
    <xf numFmtId="169" fontId="1" fillId="0" borderId="11" xfId="0" applyNumberFormat="1" applyFont="1" applyBorder="1" applyAlignment="1"/>
    <xf numFmtId="169" fontId="1" fillId="0" borderId="8" xfId="0" applyNumberFormat="1" applyFont="1" applyBorder="1" applyAlignment="1"/>
    <xf numFmtId="169" fontId="1" fillId="0" borderId="12" xfId="0" applyNumberFormat="1" applyFont="1" applyBorder="1" applyAlignment="1"/>
    <xf numFmtId="165" fontId="1" fillId="0" borderId="0" xfId="0" applyNumberFormat="1" applyFont="1" applyAlignment="1"/>
    <xf numFmtId="10" fontId="1" fillId="0" borderId="0" xfId="0" applyNumberFormat="1" applyFont="1" applyAlignment="1"/>
    <xf numFmtId="0" fontId="1" fillId="0" borderId="4" xfId="0" applyFont="1" applyBorder="1" applyAlignment="1"/>
    <xf numFmtId="0" fontId="1" fillId="0" borderId="5" xfId="0" applyFont="1" applyBorder="1" applyAlignment="1"/>
    <xf numFmtId="170" fontId="1" fillId="0" borderId="0" xfId="0" applyNumberFormat="1" applyFont="1" applyBorder="1" applyAlignment="1"/>
    <xf numFmtId="164" fontId="1" fillId="0" borderId="14" xfId="1" applyNumberFormat="1" applyFont="1" applyBorder="1" applyAlignment="1"/>
    <xf numFmtId="170" fontId="1" fillId="0" borderId="11" xfId="0" applyNumberFormat="1" applyFont="1" applyBorder="1" applyAlignment="1"/>
    <xf numFmtId="0" fontId="1" fillId="0" borderId="1" xfId="0" applyFont="1" applyBorder="1" applyAlignment="1"/>
    <xf numFmtId="0" fontId="1" fillId="0" borderId="6" xfId="0" applyFont="1" applyBorder="1" applyAlignment="1"/>
    <xf numFmtId="0" fontId="1" fillId="0" borderId="2" xfId="0" applyFont="1" applyBorder="1" applyAlignment="1"/>
    <xf numFmtId="10" fontId="1" fillId="9" borderId="8" xfId="18" applyNumberFormat="1" applyFont="1" applyFill="1" applyBorder="1" applyAlignment="1"/>
    <xf numFmtId="164" fontId="1" fillId="0" borderId="17" xfId="0" applyNumberFormat="1" applyFont="1" applyBorder="1" applyAlignment="1"/>
    <xf numFmtId="0" fontId="1" fillId="0" borderId="16" xfId="0" applyFont="1" applyBorder="1" applyAlignment="1"/>
    <xf numFmtId="10" fontId="1" fillId="0" borderId="7" xfId="1" applyNumberFormat="1" applyFont="1" applyBorder="1" applyAlignment="1"/>
    <xf numFmtId="10" fontId="1" fillId="0" borderId="8" xfId="1" applyNumberFormat="1" applyFont="1" applyBorder="1" applyAlignment="1"/>
    <xf numFmtId="10" fontId="1" fillId="0" borderId="12" xfId="1" applyNumberFormat="1" applyFont="1" applyBorder="1" applyAlignment="1"/>
    <xf numFmtId="10" fontId="1" fillId="0" borderId="9" xfId="1" applyNumberFormat="1" applyFont="1" applyBorder="1" applyAlignment="1"/>
    <xf numFmtId="10" fontId="1" fillId="0" borderId="10" xfId="1" applyNumberFormat="1" applyFont="1" applyBorder="1" applyAlignment="1"/>
    <xf numFmtId="10" fontId="1" fillId="0" borderId="13" xfId="1" applyNumberFormat="1" applyFont="1" applyBorder="1" applyAlignment="1"/>
    <xf numFmtId="10" fontId="1" fillId="8" borderId="13" xfId="1" applyNumberFormat="1" applyFont="1" applyFill="1" applyBorder="1" applyAlignment="1"/>
    <xf numFmtId="10" fontId="1" fillId="8" borderId="8" xfId="1" applyNumberFormat="1" applyFont="1" applyFill="1" applyBorder="1" applyAlignment="1"/>
    <xf numFmtId="10" fontId="1" fillId="0" borderId="15" xfId="1" applyNumberFormat="1" applyFont="1" applyBorder="1" applyAlignment="1"/>
    <xf numFmtId="10" fontId="1" fillId="0" borderId="18" xfId="1" applyNumberFormat="1" applyFont="1" applyBorder="1" applyAlignment="1"/>
    <xf numFmtId="10" fontId="1" fillId="0" borderId="0" xfId="1" applyNumberFormat="1" applyFont="1" applyBorder="1" applyAlignment="1"/>
    <xf numFmtId="10" fontId="1" fillId="0" borderId="11" xfId="1" applyNumberFormat="1" applyFont="1" applyBorder="1" applyAlignment="1"/>
    <xf numFmtId="9" fontId="1" fillId="0" borderId="3" xfId="0" applyNumberFormat="1" applyFont="1" applyBorder="1" applyAlignment="1">
      <alignment horizontal="left"/>
    </xf>
    <xf numFmtId="9" fontId="1" fillId="0" borderId="4" xfId="0" applyNumberFormat="1" applyFont="1" applyBorder="1" applyAlignment="1">
      <alignment horizontal="center"/>
    </xf>
    <xf numFmtId="9" fontId="1" fillId="0" borderId="5" xfId="0" applyNumberFormat="1" applyFont="1" applyBorder="1" applyAlignment="1"/>
    <xf numFmtId="0" fontId="1" fillId="0" borderId="12" xfId="0" applyFont="1" applyBorder="1" applyAlignment="1">
      <alignment horizontal="right"/>
    </xf>
    <xf numFmtId="0" fontId="1" fillId="0" borderId="19" xfId="0" applyFont="1" applyBorder="1" applyAlignment="1"/>
    <xf numFmtId="0" fontId="1" fillId="0" borderId="20" xfId="0" applyFont="1" applyBorder="1" applyAlignment="1"/>
    <xf numFmtId="0" fontId="1" fillId="10" borderId="19" xfId="0" applyFont="1" applyFill="1" applyBorder="1" applyAlignment="1"/>
    <xf numFmtId="0" fontId="1" fillId="10" borderId="21" xfId="0" applyFont="1" applyFill="1" applyBorder="1" applyAlignment="1"/>
    <xf numFmtId="0" fontId="1" fillId="0" borderId="26" xfId="0" applyFont="1" applyBorder="1" applyAlignment="1"/>
    <xf numFmtId="0" fontId="1" fillId="0" borderId="14" xfId="0" applyFont="1" applyBorder="1" applyAlignment="1"/>
    <xf numFmtId="0" fontId="1" fillId="0" borderId="10" xfId="0" applyFont="1" applyBorder="1" applyAlignment="1"/>
    <xf numFmtId="0" fontId="1" fillId="0" borderId="15" xfId="0" applyFont="1" applyBorder="1" applyAlignment="1"/>
    <xf numFmtId="0" fontId="1" fillId="0" borderId="7" xfId="0" applyFont="1" applyBorder="1" applyAlignment="1"/>
    <xf numFmtId="0" fontId="1" fillId="0" borderId="25" xfId="0" applyFont="1" applyBorder="1" applyAlignment="1"/>
    <xf numFmtId="0" fontId="1" fillId="0" borderId="9" xfId="0" applyFont="1" applyBorder="1" applyAlignment="1"/>
    <xf numFmtId="0" fontId="1" fillId="0" borderId="22" xfId="0" applyFont="1" applyBorder="1" applyAlignment="1"/>
    <xf numFmtId="0" fontId="1" fillId="0" borderId="23" xfId="0" applyFont="1" applyBorder="1" applyAlignment="1"/>
    <xf numFmtId="0" fontId="1" fillId="0" borderId="24" xfId="0" applyFont="1" applyBorder="1" applyAlignment="1"/>
    <xf numFmtId="0" fontId="1" fillId="0" borderId="27" xfId="0" applyFont="1" applyBorder="1" applyAlignment="1"/>
    <xf numFmtId="0" fontId="8" fillId="0" borderId="0" xfId="8" applyAlignment="1">
      <alignment horizontal="left" vertical="top" wrapText="1"/>
    </xf>
    <xf numFmtId="165" fontId="1" fillId="0" borderId="0" xfId="17" applyNumberFormat="1" applyFont="1" applyAlignment="1">
      <alignment horizontal="right" vertical="top" wrapText="1"/>
    </xf>
    <xf numFmtId="167" fontId="1" fillId="0" borderId="0" xfId="17" applyNumberFormat="1" applyFont="1" applyAlignment="1">
      <alignment horizontal="right" vertical="top" wrapText="1"/>
    </xf>
    <xf numFmtId="1" fontId="1" fillId="0" borderId="0" xfId="17" applyNumberFormat="1" applyFont="1" applyAlignment="1">
      <alignment horizontal="right" vertical="top" wrapText="1"/>
    </xf>
    <xf numFmtId="49" fontId="1" fillId="0" borderId="0" xfId="17" applyNumberFormat="1" applyFont="1" applyAlignment="1">
      <alignment horizontal="left" vertical="top" wrapText="1"/>
    </xf>
    <xf numFmtId="166" fontId="1" fillId="0" borderId="0" xfId="17" applyNumberFormat="1" applyFont="1" applyAlignment="1">
      <alignment horizontal="right" vertical="top" wrapText="1"/>
    </xf>
    <xf numFmtId="0" fontId="1" fillId="0" borderId="0" xfId="17" applyFont="1" applyAlignment="1"/>
    <xf numFmtId="0" fontId="2" fillId="0" borderId="0" xfId="17" applyNumberFormat="1" applyFont="1" applyAlignment="1"/>
    <xf numFmtId="0" fontId="8" fillId="0" borderId="0" xfId="8" applyAlignment="1">
      <alignment horizontal="left" vertical="top" wrapText="1"/>
    </xf>
    <xf numFmtId="0" fontId="7" fillId="5" borderId="0" xfId="7" applyFont="1" applyAlignment="1">
      <alignment horizontal="left" wrapText="1"/>
    </xf>
    <xf numFmtId="165" fontId="1" fillId="0" borderId="0" xfId="17" applyNumberFormat="1" applyFont="1" applyAlignment="1">
      <alignment horizontal="right" vertical="top" wrapText="1"/>
    </xf>
    <xf numFmtId="167" fontId="1" fillId="0" borderId="0" xfId="17" applyNumberFormat="1" applyFont="1" applyAlignment="1">
      <alignment horizontal="right" vertical="top" wrapText="1"/>
    </xf>
    <xf numFmtId="0" fontId="7" fillId="5" borderId="0" xfId="7" applyFont="1" applyAlignment="1">
      <alignment horizontal="right" wrapText="1"/>
    </xf>
    <xf numFmtId="1" fontId="1" fillId="0" borderId="0" xfId="17" applyNumberFormat="1" applyFont="1" applyAlignment="1">
      <alignment horizontal="right" vertical="top" wrapText="1"/>
    </xf>
    <xf numFmtId="49" fontId="1" fillId="0" borderId="0" xfId="17" applyNumberFormat="1" applyFont="1" applyAlignment="1">
      <alignment horizontal="left" vertical="top" wrapText="1"/>
    </xf>
    <xf numFmtId="166" fontId="1" fillId="0" borderId="0" xfId="17" applyNumberFormat="1" applyFont="1" applyAlignment="1">
      <alignment horizontal="right" vertical="top" wrapText="1"/>
    </xf>
    <xf numFmtId="0" fontId="1" fillId="0" borderId="0" xfId="17" applyFont="1" applyAlignment="1"/>
    <xf numFmtId="0" fontId="2" fillId="0" borderId="0" xfId="17" applyNumberFormat="1" applyFont="1" applyAlignment="1"/>
    <xf numFmtId="0" fontId="8" fillId="0" borderId="0" xfId="8" applyAlignment="1">
      <alignment horizontal="left" vertical="top" wrapText="1"/>
    </xf>
    <xf numFmtId="0" fontId="7" fillId="5" borderId="0" xfId="7" applyFont="1" applyAlignment="1">
      <alignment horizontal="left" wrapText="1"/>
    </xf>
    <xf numFmtId="165" fontId="1" fillId="0" borderId="0" xfId="17" applyNumberFormat="1" applyFont="1" applyAlignment="1">
      <alignment horizontal="right" vertical="top" wrapText="1"/>
    </xf>
    <xf numFmtId="167" fontId="1" fillId="0" borderId="0" xfId="17" applyNumberFormat="1" applyFont="1" applyAlignment="1">
      <alignment horizontal="right" vertical="top" wrapText="1"/>
    </xf>
    <xf numFmtId="166" fontId="1" fillId="0" borderId="0" xfId="17" applyNumberFormat="1" applyFont="1" applyAlignment="1">
      <alignment horizontal="right" vertical="top" wrapText="1"/>
    </xf>
    <xf numFmtId="0" fontId="7" fillId="5" borderId="0" xfId="7" applyFont="1" applyAlignment="1">
      <alignment horizontal="right" wrapText="1"/>
    </xf>
    <xf numFmtId="1" fontId="1" fillId="0" borderId="0" xfId="17" applyNumberFormat="1" applyFont="1" applyAlignment="1">
      <alignment horizontal="right" vertical="top" wrapText="1"/>
    </xf>
    <xf numFmtId="49" fontId="1" fillId="0" borderId="0" xfId="17" applyNumberFormat="1" applyFont="1" applyAlignment="1">
      <alignment horizontal="left" vertical="top" wrapText="1"/>
    </xf>
    <xf numFmtId="0" fontId="1" fillId="11" borderId="7" xfId="0" applyFont="1" applyFill="1" applyBorder="1" applyAlignment="1"/>
    <xf numFmtId="0" fontId="1" fillId="11" borderId="4" xfId="0" applyFont="1" applyFill="1" applyBorder="1" applyAlignment="1"/>
    <xf numFmtId="10" fontId="1" fillId="0" borderId="0" xfId="0" applyNumberFormat="1" applyFont="1" applyBorder="1" applyAlignment="1"/>
    <xf numFmtId="10" fontId="1" fillId="0" borderId="11" xfId="0" applyNumberFormat="1" applyFont="1" applyBorder="1" applyAlignment="1"/>
    <xf numFmtId="0" fontId="1" fillId="0" borderId="28" xfId="0" applyFont="1" applyBorder="1" applyAlignment="1"/>
    <xf numFmtId="0" fontId="18" fillId="0" borderId="0" xfId="0" applyFont="1" applyAlignment="1">
      <alignment horizontal="right"/>
    </xf>
    <xf numFmtId="0" fontId="1" fillId="0" borderId="14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8" fillId="0" borderId="4" xfId="0" applyFont="1" applyBorder="1" applyAlignment="1">
      <alignment horizontal="right"/>
    </xf>
    <xf numFmtId="0" fontId="18" fillId="0" borderId="0" xfId="0" applyFont="1" applyBorder="1" applyAlignment="1">
      <alignment horizontal="right"/>
    </xf>
    <xf numFmtId="0" fontId="1" fillId="0" borderId="7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</cellXfs>
  <cellStyles count="19">
    <cellStyle name="ChartingText" xfId="15" xr:uid="{00000000-0005-0000-0000-000000000000}"/>
    <cellStyle name="CHPTop" xfId="16" xr:uid="{00000000-0005-0000-0000-000001000000}"/>
    <cellStyle name="ColumnHeaderNormal" xfId="7" xr:uid="{00000000-0005-0000-0000-000002000000}"/>
    <cellStyle name="Invisible" xfId="14" xr:uid="{00000000-0005-0000-0000-000003000000}"/>
    <cellStyle name="NewColumnHeaderNormal" xfId="5" xr:uid="{00000000-0005-0000-0000-000004000000}"/>
    <cellStyle name="NewSectionHeaderNormal" xfId="4" xr:uid="{00000000-0005-0000-0000-000005000000}"/>
    <cellStyle name="NewTitleNormal" xfId="3" xr:uid="{00000000-0005-0000-0000-000006000000}"/>
    <cellStyle name="Normal" xfId="0" builtinId="0"/>
    <cellStyle name="Normal 2" xfId="17" xr:uid="{00000000-0005-0000-0000-000008000000}"/>
    <cellStyle name="Porcentagem" xfId="18" builtinId="5"/>
    <cellStyle name="SectionHeaderNormal" xfId="6" xr:uid="{00000000-0005-0000-0000-000009000000}"/>
    <cellStyle name="SubScript" xfId="10" xr:uid="{00000000-0005-0000-0000-00000A000000}"/>
    <cellStyle name="SuperScript" xfId="9" xr:uid="{00000000-0005-0000-0000-00000B000000}"/>
    <cellStyle name="TextBold" xfId="11" xr:uid="{00000000-0005-0000-0000-00000C000000}"/>
    <cellStyle name="TextItalic" xfId="12" xr:uid="{00000000-0005-0000-0000-00000D000000}"/>
    <cellStyle name="TextNormal" xfId="8" xr:uid="{00000000-0005-0000-0000-00000E000000}"/>
    <cellStyle name="TitleNormal" xfId="2" xr:uid="{00000000-0005-0000-0000-00000F000000}"/>
    <cellStyle name="Total" xfId="13" builtinId="25" customBuiltin="1"/>
    <cellStyle name="Vírgula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A4040"/>
      <rgbColor rgb="00FFFFEB"/>
      <rgbColor rgb="00EEEEEE"/>
      <rgbColor rgb="00F0F0DC"/>
      <rgbColor rgb="00993366"/>
      <rgbColor rgb="00F5F5E1"/>
      <rgbColor rgb="000040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'Margem Líquida'!$J$3:$J$42</c:f>
              <c:numCache>
                <c:formatCode>0%</c:formatCode>
                <c:ptCount val="40"/>
                <c:pt idx="0">
                  <c:v>6.9881008503245398E-2</c:v>
                </c:pt>
                <c:pt idx="1">
                  <c:v>0.1397620170064908</c:v>
                </c:pt>
                <c:pt idx="2">
                  <c:v>0.20964302550973618</c:v>
                </c:pt>
                <c:pt idx="3">
                  <c:v>0.27952403401298159</c:v>
                </c:pt>
                <c:pt idx="4">
                  <c:v>0.349405042516227</c:v>
                </c:pt>
                <c:pt idx="5">
                  <c:v>0.41928605101947236</c:v>
                </c:pt>
                <c:pt idx="6">
                  <c:v>0.48916705952271777</c:v>
                </c:pt>
                <c:pt idx="7">
                  <c:v>0.55904806802596319</c:v>
                </c:pt>
                <c:pt idx="8">
                  <c:v>0.6289290765292086</c:v>
                </c:pt>
                <c:pt idx="9">
                  <c:v>0.69881008503245401</c:v>
                </c:pt>
                <c:pt idx="10">
                  <c:v>0.76869109353569942</c:v>
                </c:pt>
                <c:pt idx="11">
                  <c:v>0.83857210203894472</c:v>
                </c:pt>
                <c:pt idx="12">
                  <c:v>0.90845311054219013</c:v>
                </c:pt>
                <c:pt idx="13">
                  <c:v>0.97833411904543555</c:v>
                </c:pt>
                <c:pt idx="14">
                  <c:v>1.0482151275486811</c:v>
                </c:pt>
                <c:pt idx="15">
                  <c:v>1.397620170064908</c:v>
                </c:pt>
                <c:pt idx="16">
                  <c:v>1.4675011785681533</c:v>
                </c:pt>
                <c:pt idx="17">
                  <c:v>1.5373821870713988</c:v>
                </c:pt>
                <c:pt idx="18">
                  <c:v>1.6072631955746441</c:v>
                </c:pt>
                <c:pt idx="19">
                  <c:v>1.6771442040778894</c:v>
                </c:pt>
                <c:pt idx="20">
                  <c:v>1.747025212581135</c:v>
                </c:pt>
                <c:pt idx="21">
                  <c:v>1.8169062210843803</c:v>
                </c:pt>
                <c:pt idx="22">
                  <c:v>1.8867872295876258</c:v>
                </c:pt>
                <c:pt idx="23">
                  <c:v>1.9566682380908711</c:v>
                </c:pt>
                <c:pt idx="24">
                  <c:v>2.0265492465941164</c:v>
                </c:pt>
                <c:pt idx="25">
                  <c:v>2.0964302550973621</c:v>
                </c:pt>
                <c:pt idx="26">
                  <c:v>2.1663112636006074</c:v>
                </c:pt>
                <c:pt idx="27">
                  <c:v>2.2361922721038527</c:v>
                </c:pt>
                <c:pt idx="28">
                  <c:v>2.306073280607098</c:v>
                </c:pt>
                <c:pt idx="29">
                  <c:v>2.3759542891103433</c:v>
                </c:pt>
                <c:pt idx="30">
                  <c:v>2.4458352976135891</c:v>
                </c:pt>
                <c:pt idx="31">
                  <c:v>2.5157163061168344</c:v>
                </c:pt>
                <c:pt idx="32">
                  <c:v>2.5855973146200797</c:v>
                </c:pt>
                <c:pt idx="33">
                  <c:v>2.655478323123325</c:v>
                </c:pt>
                <c:pt idx="34">
                  <c:v>2.7253593316265707</c:v>
                </c:pt>
                <c:pt idx="35">
                  <c:v>2.795240340129816</c:v>
                </c:pt>
                <c:pt idx="36">
                  <c:v>2.8651213486330613</c:v>
                </c:pt>
                <c:pt idx="37">
                  <c:v>2.9350023571363066</c:v>
                </c:pt>
                <c:pt idx="38">
                  <c:v>3.0048833656395519</c:v>
                </c:pt>
                <c:pt idx="39">
                  <c:v>3.0747643741427977</c:v>
                </c:pt>
              </c:numCache>
            </c:numRef>
          </c:cat>
          <c:val>
            <c:numRef>
              <c:f>'Margem Líquida'!$K$3:$K$42</c:f>
              <c:numCache>
                <c:formatCode>General</c:formatCode>
                <c:ptCount val="40"/>
                <c:pt idx="0">
                  <c:v>662</c:v>
                </c:pt>
                <c:pt idx="1">
                  <c:v>83</c:v>
                </c:pt>
                <c:pt idx="2">
                  <c:v>33</c:v>
                </c:pt>
                <c:pt idx="3">
                  <c:v>18</c:v>
                </c:pt>
                <c:pt idx="4">
                  <c:v>13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4-4013-A4BE-92C26A194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'Margem Líquida'!$Q$3:$Q$52</c:f>
              <c:numCache>
                <c:formatCode>General</c:formatCode>
                <c:ptCount val="50"/>
                <c:pt idx="0">
                  <c:v>2.8442780505335414</c:v>
                </c:pt>
                <c:pt idx="1">
                  <c:v>2.9258286940073903</c:v>
                </c:pt>
                <c:pt idx="2">
                  <c:v>2.9443259846323109</c:v>
                </c:pt>
                <c:pt idx="3">
                  <c:v>2.8985649798022179</c:v>
                </c:pt>
                <c:pt idx="4">
                  <c:v>2.7915174169334422</c:v>
                </c:pt>
                <c:pt idx="5">
                  <c:v>2.6300123930621568</c:v>
                </c:pt>
                <c:pt idx="6">
                  <c:v>2.4240155422612149</c:v>
                </c:pt>
                <c:pt idx="7">
                  <c:v>2.1856124569748823</c:v>
                </c:pt>
                <c:pt idx="8">
                  <c:v>1.927840352760676</c:v>
                </c:pt>
                <c:pt idx="9">
                  <c:v>1.6635242177794547</c:v>
                </c:pt>
                <c:pt idx="10">
                  <c:v>1.4042594044152881</c:v>
                </c:pt>
                <c:pt idx="11">
                  <c:v>1.1596467265177219</c:v>
                </c:pt>
                <c:pt idx="12">
                  <c:v>0.93683740785893643</c:v>
                </c:pt>
                <c:pt idx="13">
                  <c:v>0.74039400427953872</c:v>
                </c:pt>
                <c:pt idx="14">
                  <c:v>0.57242911473978342</c:v>
                </c:pt>
                <c:pt idx="15">
                  <c:v>0.43295293502546062</c:v>
                </c:pt>
                <c:pt idx="16">
                  <c:v>0.32034637478040956</c:v>
                </c:pt>
                <c:pt idx="17">
                  <c:v>0.23187775726599377</c:v>
                </c:pt>
                <c:pt idx="18">
                  <c:v>0.16419446796843323</c:v>
                </c:pt>
                <c:pt idx="19">
                  <c:v>0.11374127767421109</c:v>
                </c:pt>
                <c:pt idx="20">
                  <c:v>7.7079313167729105E-2</c:v>
                </c:pt>
                <c:pt idx="21">
                  <c:v>5.1099626036752686E-2</c:v>
                </c:pt>
                <c:pt idx="22">
                  <c:v>3.314040103853589E-2</c:v>
                </c:pt>
                <c:pt idx="23">
                  <c:v>2.1026062421220373E-2</c:v>
                </c:pt>
                <c:pt idx="24">
                  <c:v>1.3050233767812251E-2</c:v>
                </c:pt>
                <c:pt idx="25">
                  <c:v>7.923896332938973E-3</c:v>
                </c:pt>
                <c:pt idx="26">
                  <c:v>4.7067315730463339E-3</c:v>
                </c:pt>
                <c:pt idx="27">
                  <c:v>2.7350182522364892E-3</c:v>
                </c:pt>
                <c:pt idx="28">
                  <c:v>1.5547521961528585E-3</c:v>
                </c:pt>
                <c:pt idx="29">
                  <c:v>8.6461403490874331E-4</c:v>
                </c:pt>
                <c:pt idx="30">
                  <c:v>4.7037424586072232E-4</c:v>
                </c:pt>
                <c:pt idx="31">
                  <c:v>2.503369410485925E-4</c:v>
                </c:pt>
                <c:pt idx="32">
                  <c:v>1.3033663349494719E-4</c:v>
                </c:pt>
                <c:pt idx="33">
                  <c:v>6.6384732480161113E-5</c:v>
                </c:pt>
                <c:pt idx="34">
                  <c:v>3.3077301484734999E-5</c:v>
                </c:pt>
                <c:pt idx="35">
                  <c:v>1.6123231360101502E-5</c:v>
                </c:pt>
                <c:pt idx="36">
                  <c:v>7.6883695892865517E-6</c:v>
                </c:pt>
                <c:pt idx="37">
                  <c:v>3.5865473644209446E-6</c:v>
                </c:pt>
                <c:pt idx="38">
                  <c:v>1.6367375305054073E-6</c:v>
                </c:pt>
                <c:pt idx="39">
                  <c:v>7.3070430047380109E-7</c:v>
                </c:pt>
                <c:pt idx="40">
                  <c:v>3.1912765266768455E-7</c:v>
                </c:pt>
                <c:pt idx="41">
                  <c:v>1.363475580603942E-7</c:v>
                </c:pt>
                <c:pt idx="42">
                  <c:v>5.6988922111085793E-8</c:v>
                </c:pt>
                <c:pt idx="43">
                  <c:v>2.3302025509864488E-8</c:v>
                </c:pt>
                <c:pt idx="44">
                  <c:v>9.3208829876178278E-9</c:v>
                </c:pt>
                <c:pt idx="45">
                  <c:v>3.6473764578875646E-9</c:v>
                </c:pt>
                <c:pt idx="46">
                  <c:v>1.3962535080810013E-9</c:v>
                </c:pt>
                <c:pt idx="47">
                  <c:v>5.2288732683253274E-10</c:v>
                </c:pt>
                <c:pt idx="48">
                  <c:v>1.9156321040289917E-10</c:v>
                </c:pt>
                <c:pt idx="49">
                  <c:v>6.8655644681035251E-11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4-4013-A4BE-92C26A194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'Margem Líquida'!$L$3:$L$42</c:f>
              <c:numCache>
                <c:formatCode>0%</c:formatCode>
                <c:ptCount val="40"/>
                <c:pt idx="0">
                  <c:v>7.0823443476060136E-2</c:v>
                </c:pt>
                <c:pt idx="1">
                  <c:v>0.14164688695212027</c:v>
                </c:pt>
                <c:pt idx="2">
                  <c:v>0.21247033042818042</c:v>
                </c:pt>
                <c:pt idx="3">
                  <c:v>0.28329377390424054</c:v>
                </c:pt>
                <c:pt idx="4">
                  <c:v>0.35411721738030066</c:v>
                </c:pt>
                <c:pt idx="5">
                  <c:v>0.42494066085636084</c:v>
                </c:pt>
                <c:pt idx="6">
                  <c:v>0.49576410433242096</c:v>
                </c:pt>
                <c:pt idx="7">
                  <c:v>0.56658754780848108</c:v>
                </c:pt>
                <c:pt idx="8">
                  <c:v>0.63741099128454126</c:v>
                </c:pt>
                <c:pt idx="9">
                  <c:v>0.70823443476060133</c:v>
                </c:pt>
                <c:pt idx="10">
                  <c:v>0.77905787823666151</c:v>
                </c:pt>
                <c:pt idx="11">
                  <c:v>0.84988132171272168</c:v>
                </c:pt>
                <c:pt idx="12">
                  <c:v>0.92070476518878175</c:v>
                </c:pt>
                <c:pt idx="13">
                  <c:v>0.99152820866484193</c:v>
                </c:pt>
                <c:pt idx="14">
                  <c:v>1.062351652140902</c:v>
                </c:pt>
                <c:pt idx="15">
                  <c:v>1.4164688695212027</c:v>
                </c:pt>
                <c:pt idx="16">
                  <c:v>1.4872923129972628</c:v>
                </c:pt>
                <c:pt idx="17">
                  <c:v>1.558115756473323</c:v>
                </c:pt>
                <c:pt idx="18">
                  <c:v>1.6289391999493832</c:v>
                </c:pt>
                <c:pt idx="19">
                  <c:v>1.6997626434254434</c:v>
                </c:pt>
                <c:pt idx="20">
                  <c:v>1.7705860869015033</c:v>
                </c:pt>
                <c:pt idx="21">
                  <c:v>1.8414095303775635</c:v>
                </c:pt>
                <c:pt idx="22">
                  <c:v>1.9122329738536237</c:v>
                </c:pt>
                <c:pt idx="23">
                  <c:v>1.9830564173296839</c:v>
                </c:pt>
                <c:pt idx="24">
                  <c:v>2.0538798608057438</c:v>
                </c:pt>
                <c:pt idx="25">
                  <c:v>2.124703304281804</c:v>
                </c:pt>
                <c:pt idx="26">
                  <c:v>2.1955267477578642</c:v>
                </c:pt>
                <c:pt idx="27">
                  <c:v>2.2663501912339243</c:v>
                </c:pt>
                <c:pt idx="28">
                  <c:v>2.3371736347099845</c:v>
                </c:pt>
                <c:pt idx="29">
                  <c:v>2.4079970781860447</c:v>
                </c:pt>
                <c:pt idx="30">
                  <c:v>2.4788205216621049</c:v>
                </c:pt>
                <c:pt idx="31">
                  <c:v>2.549643965138165</c:v>
                </c:pt>
                <c:pt idx="32">
                  <c:v>2.6204674086142252</c:v>
                </c:pt>
                <c:pt idx="33">
                  <c:v>2.691290852090285</c:v>
                </c:pt>
                <c:pt idx="34">
                  <c:v>2.7621142955663451</c:v>
                </c:pt>
                <c:pt idx="35">
                  <c:v>2.8329377390424053</c:v>
                </c:pt>
                <c:pt idx="36">
                  <c:v>2.9037611825184655</c:v>
                </c:pt>
                <c:pt idx="37">
                  <c:v>2.9745846259945257</c:v>
                </c:pt>
                <c:pt idx="38">
                  <c:v>3.0454080694705858</c:v>
                </c:pt>
                <c:pt idx="39">
                  <c:v>3.116231512946646</c:v>
                </c:pt>
              </c:numCache>
            </c:numRef>
          </c:cat>
          <c:val>
            <c:numRef>
              <c:f>'Margem Líquida'!$M$3:$M$42</c:f>
              <c:numCache>
                <c:formatCode>General</c:formatCode>
                <c:ptCount val="40"/>
                <c:pt idx="0">
                  <c:v>127</c:v>
                </c:pt>
                <c:pt idx="1">
                  <c:v>44</c:v>
                </c:pt>
                <c:pt idx="2">
                  <c:v>15</c:v>
                </c:pt>
                <c:pt idx="3">
                  <c:v>17</c:v>
                </c:pt>
                <c:pt idx="4">
                  <c:v>16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8-480D-9A43-5FDEEC497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'Margem Líquida'!$R$3:$R$51</c:f>
              <c:numCache>
                <c:formatCode>0%</c:formatCode>
                <c:ptCount val="49"/>
                <c:pt idx="0">
                  <c:v>2.0342485394588623E-2</c:v>
                </c:pt>
                <c:pt idx="1">
                  <c:v>4.0684970789177245E-2</c:v>
                </c:pt>
                <c:pt idx="2">
                  <c:v>6.1027456183765871E-2</c:v>
                </c:pt>
                <c:pt idx="3">
                  <c:v>8.136994157835449E-2</c:v>
                </c:pt>
                <c:pt idx="4">
                  <c:v>0.10171242697294311</c:v>
                </c:pt>
                <c:pt idx="5">
                  <c:v>0.12205491236753174</c:v>
                </c:pt>
                <c:pt idx="6">
                  <c:v>0.14239739776212035</c:v>
                </c:pt>
                <c:pt idx="7">
                  <c:v>0.16273988315670898</c:v>
                </c:pt>
                <c:pt idx="8">
                  <c:v>0.18308236855129761</c:v>
                </c:pt>
                <c:pt idx="9">
                  <c:v>0.20342485394588622</c:v>
                </c:pt>
                <c:pt idx="10">
                  <c:v>0.22376733934047485</c:v>
                </c:pt>
                <c:pt idx="11">
                  <c:v>0.24410982473506349</c:v>
                </c:pt>
                <c:pt idx="12">
                  <c:v>0.26445231012965209</c:v>
                </c:pt>
                <c:pt idx="13">
                  <c:v>0.2847947955242407</c:v>
                </c:pt>
                <c:pt idx="14">
                  <c:v>0.30513728091882936</c:v>
                </c:pt>
                <c:pt idx="15">
                  <c:v>0.32547976631341796</c:v>
                </c:pt>
                <c:pt idx="16">
                  <c:v>0.34582225170800657</c:v>
                </c:pt>
                <c:pt idx="17">
                  <c:v>0.36616473710259523</c:v>
                </c:pt>
                <c:pt idx="18">
                  <c:v>0.38650722249718383</c:v>
                </c:pt>
                <c:pt idx="19">
                  <c:v>0.40684970789177244</c:v>
                </c:pt>
                <c:pt idx="20">
                  <c:v>0.4271921932863611</c:v>
                </c:pt>
                <c:pt idx="21">
                  <c:v>0.4475346786809497</c:v>
                </c:pt>
                <c:pt idx="22">
                  <c:v>0.46787716407553831</c:v>
                </c:pt>
                <c:pt idx="23">
                  <c:v>0.48821964947012697</c:v>
                </c:pt>
                <c:pt idx="24">
                  <c:v>0.50856213486471558</c:v>
                </c:pt>
                <c:pt idx="25">
                  <c:v>0.52890462025930418</c:v>
                </c:pt>
                <c:pt idx="26">
                  <c:v>0.54924710565389279</c:v>
                </c:pt>
                <c:pt idx="27">
                  <c:v>0.56958959104848139</c:v>
                </c:pt>
                <c:pt idx="28">
                  <c:v>0.58993207644307011</c:v>
                </c:pt>
                <c:pt idx="29">
                  <c:v>0.61027456183765871</c:v>
                </c:pt>
                <c:pt idx="30">
                  <c:v>0.63061704723224732</c:v>
                </c:pt>
                <c:pt idx="31">
                  <c:v>0.65095953262683592</c:v>
                </c:pt>
                <c:pt idx="32">
                  <c:v>0.67130201802142453</c:v>
                </c:pt>
                <c:pt idx="33">
                  <c:v>0.69164450341601313</c:v>
                </c:pt>
                <c:pt idx="34">
                  <c:v>0.71198698881060174</c:v>
                </c:pt>
                <c:pt idx="35">
                  <c:v>0.73232947420519046</c:v>
                </c:pt>
                <c:pt idx="36">
                  <c:v>0.75267195959977906</c:v>
                </c:pt>
                <c:pt idx="37">
                  <c:v>0.77301444499436767</c:v>
                </c:pt>
                <c:pt idx="38">
                  <c:v>0.79335693038895627</c:v>
                </c:pt>
                <c:pt idx="39">
                  <c:v>0.81369941578354488</c:v>
                </c:pt>
                <c:pt idx="40">
                  <c:v>0.83404190117813348</c:v>
                </c:pt>
                <c:pt idx="41">
                  <c:v>0.8543843865727222</c:v>
                </c:pt>
                <c:pt idx="42">
                  <c:v>0.8747268719673108</c:v>
                </c:pt>
                <c:pt idx="43">
                  <c:v>0.89506935736189941</c:v>
                </c:pt>
                <c:pt idx="44">
                  <c:v>0.91541184275648801</c:v>
                </c:pt>
                <c:pt idx="45">
                  <c:v>0.93575432815107662</c:v>
                </c:pt>
                <c:pt idx="46">
                  <c:v>0.95609681354566523</c:v>
                </c:pt>
                <c:pt idx="47">
                  <c:v>0.97643929894025394</c:v>
                </c:pt>
                <c:pt idx="48">
                  <c:v>0.99678178433484255</c:v>
                </c:pt>
              </c:numCache>
            </c:numRef>
          </c:cat>
          <c:val>
            <c:numRef>
              <c:f>'Margem Líquida'!$S$3:$S$52</c:f>
              <c:numCache>
                <c:formatCode>General</c:formatCode>
                <c:ptCount val="50"/>
                <c:pt idx="0">
                  <c:v>1.8835968571560486</c:v>
                </c:pt>
                <c:pt idx="1">
                  <c:v>1.9984081625441004</c:v>
                </c:pt>
                <c:pt idx="2">
                  <c:v>2.0930752317236108</c:v>
                </c:pt>
                <c:pt idx="3">
                  <c:v>2.1641626023571949</c:v>
                </c:pt>
                <c:pt idx="4">
                  <c:v>2.2090184504006722</c:v>
                </c:pt>
                <c:pt idx="5">
                  <c:v>2.2259387215149249</c:v>
                </c:pt>
                <c:pt idx="6">
                  <c:v>2.2142745643593709</c:v>
                </c:pt>
                <c:pt idx="7">
                  <c:v>2.1744736236497757</c:v>
                </c:pt>
                <c:pt idx="8">
                  <c:v>2.1080515295589541</c:v>
                </c:pt>
                <c:pt idx="9">
                  <c:v>2.0174961148329418</c:v>
                </c:pt>
                <c:pt idx="10">
                  <c:v>1.9061127980469175</c:v>
                </c:pt>
                <c:pt idx="11">
                  <c:v>1.7778245267008601</c:v>
                </c:pt>
                <c:pt idx="12">
                  <c:v>1.6369431439737221</c:v>
                </c:pt>
                <c:pt idx="13">
                  <c:v>1.4879306949278515</c:v>
                </c:pt>
                <c:pt idx="14">
                  <c:v>1.3351689271096139</c:v>
                </c:pt>
                <c:pt idx="15">
                  <c:v>1.1827532116756909</c:v>
                </c:pt>
                <c:pt idx="16">
                  <c:v>1.0343236648274361</c:v>
                </c:pt>
                <c:pt idx="17">
                  <c:v>0.89294187990643203</c:v>
                </c:pt>
                <c:pt idx="18">
                  <c:v>0.76101694886558724</c:v>
                </c:pt>
                <c:pt idx="19">
                  <c:v>0.64027990512773325</c:v>
                </c:pt>
                <c:pt idx="20">
                  <c:v>0.5318018214349699</c:v>
                </c:pt>
                <c:pt idx="21">
                  <c:v>0.43604787547373042</c:v>
                </c:pt>
                <c:pt idx="22">
                  <c:v>0.35295792293463946</c:v>
                </c:pt>
                <c:pt idx="23">
                  <c:v>0.28204350370868925</c:v>
                </c:pt>
                <c:pt idx="24">
                  <c:v>0.22249162756015753</c:v>
                </c:pt>
                <c:pt idx="25">
                  <c:v>0.17326691810069322</c:v>
                </c:pt>
                <c:pt idx="26">
                  <c:v>0.13320546232038152</c:v>
                </c:pt>
                <c:pt idx="27">
                  <c:v>0.10109573255060207</c:v>
                </c:pt>
                <c:pt idx="28">
                  <c:v>7.5743962065612069E-2</c:v>
                </c:pt>
                <c:pt idx="29">
                  <c:v>5.6023162334638228E-2</c:v>
                </c:pt>
                <c:pt idx="30">
                  <c:v>4.0906434460529398E-2</c:v>
                </c:pt>
                <c:pt idx="31">
                  <c:v>2.948628366868598E-2</c:v>
                </c:pt>
                <c:pt idx="32">
                  <c:v>2.0982288676308757E-2</c:v>
                </c:pt>
                <c:pt idx="33">
                  <c:v>1.4739748798317912E-2</c:v>
                </c:pt>
                <c:pt idx="34">
                  <c:v>1.022190198489922E-2</c:v>
                </c:pt>
                <c:pt idx="35">
                  <c:v>6.9980613951804889E-3</c:v>
                </c:pt>
                <c:pt idx="36">
                  <c:v>4.729641141054966E-3</c:v>
                </c:pt>
                <c:pt idx="37">
                  <c:v>3.1556079228970213E-3</c:v>
                </c:pt>
                <c:pt idx="38">
                  <c:v>2.0784629689318979E-3</c:v>
                </c:pt>
                <c:pt idx="39">
                  <c:v>1.3514685714713741E-3</c:v>
                </c:pt>
                <c:pt idx="40">
                  <c:v>8.6750905323787139E-4</c:v>
                </c:pt>
                <c:pt idx="41">
                  <c:v>5.4972626423200265E-4</c:v>
                </c:pt>
                <c:pt idx="42">
                  <c:v>3.4389302197352154E-4</c:v>
                </c:pt>
                <c:pt idx="43">
                  <c:v>2.1237561336025123E-4</c:v>
                </c:pt>
                <c:pt idx="44">
                  <c:v>1.2947631621979154E-4</c:v>
                </c:pt>
                <c:pt idx="45">
                  <c:v>7.7925649172218378E-5</c:v>
                </c:pt>
                <c:pt idx="46">
                  <c:v>4.6299353740059981E-5</c:v>
                </c:pt>
                <c:pt idx="47">
                  <c:v>2.7156502425452004E-5</c:v>
                </c:pt>
                <c:pt idx="48">
                  <c:v>1.5724510932370303E-5</c:v>
                </c:pt>
                <c:pt idx="49">
                  <c:v>8.9884511898583708E-6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8-480D-9A43-5FDEEC497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Frequência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'Margem Líquida'!$J$3:$J$42</c:f>
              <c:numCache>
                <c:formatCode>0%</c:formatCode>
                <c:ptCount val="40"/>
                <c:pt idx="0">
                  <c:v>6.9881008503245398E-2</c:v>
                </c:pt>
                <c:pt idx="1">
                  <c:v>0.1397620170064908</c:v>
                </c:pt>
                <c:pt idx="2">
                  <c:v>0.20964302550973618</c:v>
                </c:pt>
                <c:pt idx="3">
                  <c:v>0.27952403401298159</c:v>
                </c:pt>
                <c:pt idx="4">
                  <c:v>0.349405042516227</c:v>
                </c:pt>
                <c:pt idx="5">
                  <c:v>0.41928605101947236</c:v>
                </c:pt>
                <c:pt idx="6">
                  <c:v>0.48916705952271777</c:v>
                </c:pt>
                <c:pt idx="7">
                  <c:v>0.55904806802596319</c:v>
                </c:pt>
                <c:pt idx="8">
                  <c:v>0.6289290765292086</c:v>
                </c:pt>
                <c:pt idx="9">
                  <c:v>0.69881008503245401</c:v>
                </c:pt>
                <c:pt idx="10">
                  <c:v>0.76869109353569942</c:v>
                </c:pt>
                <c:pt idx="11">
                  <c:v>0.83857210203894472</c:v>
                </c:pt>
                <c:pt idx="12">
                  <c:v>0.90845311054219013</c:v>
                </c:pt>
                <c:pt idx="13">
                  <c:v>0.97833411904543555</c:v>
                </c:pt>
                <c:pt idx="14">
                  <c:v>1.0482151275486811</c:v>
                </c:pt>
                <c:pt idx="15">
                  <c:v>1.397620170064908</c:v>
                </c:pt>
                <c:pt idx="16">
                  <c:v>1.4675011785681533</c:v>
                </c:pt>
                <c:pt idx="17">
                  <c:v>1.5373821870713988</c:v>
                </c:pt>
                <c:pt idx="18">
                  <c:v>1.6072631955746441</c:v>
                </c:pt>
                <c:pt idx="19">
                  <c:v>1.6771442040778894</c:v>
                </c:pt>
                <c:pt idx="20">
                  <c:v>1.747025212581135</c:v>
                </c:pt>
                <c:pt idx="21">
                  <c:v>1.8169062210843803</c:v>
                </c:pt>
                <c:pt idx="22">
                  <c:v>1.8867872295876258</c:v>
                </c:pt>
                <c:pt idx="23">
                  <c:v>1.9566682380908711</c:v>
                </c:pt>
                <c:pt idx="24">
                  <c:v>2.0265492465941164</c:v>
                </c:pt>
                <c:pt idx="25">
                  <c:v>2.0964302550973621</c:v>
                </c:pt>
                <c:pt idx="26">
                  <c:v>2.1663112636006074</c:v>
                </c:pt>
                <c:pt idx="27">
                  <c:v>2.2361922721038527</c:v>
                </c:pt>
                <c:pt idx="28">
                  <c:v>2.306073280607098</c:v>
                </c:pt>
                <c:pt idx="29">
                  <c:v>2.3759542891103433</c:v>
                </c:pt>
                <c:pt idx="30">
                  <c:v>2.4458352976135891</c:v>
                </c:pt>
                <c:pt idx="31">
                  <c:v>2.5157163061168344</c:v>
                </c:pt>
                <c:pt idx="32">
                  <c:v>2.5855973146200797</c:v>
                </c:pt>
                <c:pt idx="33">
                  <c:v>2.655478323123325</c:v>
                </c:pt>
                <c:pt idx="34">
                  <c:v>2.7253593316265707</c:v>
                </c:pt>
                <c:pt idx="35">
                  <c:v>2.795240340129816</c:v>
                </c:pt>
                <c:pt idx="36">
                  <c:v>2.8651213486330613</c:v>
                </c:pt>
                <c:pt idx="37">
                  <c:v>2.9350023571363066</c:v>
                </c:pt>
                <c:pt idx="38">
                  <c:v>3.0048833656395519</c:v>
                </c:pt>
                <c:pt idx="39">
                  <c:v>3.0747643741427977</c:v>
                </c:pt>
              </c:numCache>
            </c:numRef>
          </c:cat>
          <c:val>
            <c:numRef>
              <c:f>'Margem Líquida'!$K$3:$K$42</c:f>
              <c:numCache>
                <c:formatCode>General</c:formatCode>
                <c:ptCount val="40"/>
                <c:pt idx="0">
                  <c:v>662</c:v>
                </c:pt>
                <c:pt idx="1">
                  <c:v>83</c:v>
                </c:pt>
                <c:pt idx="2">
                  <c:v>33</c:v>
                </c:pt>
                <c:pt idx="3">
                  <c:v>18</c:v>
                </c:pt>
                <c:pt idx="4">
                  <c:v>13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87-45E0-8AA2-BFB4ABFB8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'Margem Líquida'!$P$3:$P$52</c:f>
              <c:numCache>
                <c:formatCode>0%</c:formatCode>
                <c:ptCount val="50"/>
                <c:pt idx="0">
                  <c:v>2.0071791557507494E-2</c:v>
                </c:pt>
                <c:pt idx="1">
                  <c:v>4.0143583115014987E-2</c:v>
                </c:pt>
                <c:pt idx="2">
                  <c:v>6.0215374672522484E-2</c:v>
                </c:pt>
                <c:pt idx="3">
                  <c:v>8.0287166230029974E-2</c:v>
                </c:pt>
                <c:pt idx="4">
                  <c:v>0.10035895778753746</c:v>
                </c:pt>
                <c:pt idx="5">
                  <c:v>0.12043074934504497</c:v>
                </c:pt>
                <c:pt idx="6">
                  <c:v>0.14050254090255246</c:v>
                </c:pt>
                <c:pt idx="7">
                  <c:v>0.16057433246005995</c:v>
                </c:pt>
                <c:pt idx="8">
                  <c:v>0.18064612401756744</c:v>
                </c:pt>
                <c:pt idx="9">
                  <c:v>0.20071791557507493</c:v>
                </c:pt>
                <c:pt idx="10">
                  <c:v>0.22078970713258242</c:v>
                </c:pt>
                <c:pt idx="11">
                  <c:v>0.24086149869008994</c:v>
                </c:pt>
                <c:pt idx="12">
                  <c:v>0.26093329024759743</c:v>
                </c:pt>
                <c:pt idx="13">
                  <c:v>0.28100508180510492</c:v>
                </c:pt>
                <c:pt idx="14">
                  <c:v>0.30107687336261241</c:v>
                </c:pt>
                <c:pt idx="15">
                  <c:v>0.3211486649201199</c:v>
                </c:pt>
                <c:pt idx="16">
                  <c:v>0.34122045647762739</c:v>
                </c:pt>
                <c:pt idx="17">
                  <c:v>0.36129224803513488</c:v>
                </c:pt>
                <c:pt idx="18">
                  <c:v>0.38136403959264237</c:v>
                </c:pt>
                <c:pt idx="19">
                  <c:v>0.40143583115014986</c:v>
                </c:pt>
                <c:pt idx="20">
                  <c:v>0.42150762270765735</c:v>
                </c:pt>
                <c:pt idx="21">
                  <c:v>0.44157941426516484</c:v>
                </c:pt>
                <c:pt idx="22">
                  <c:v>0.46165120582267233</c:v>
                </c:pt>
                <c:pt idx="23">
                  <c:v>0.48172299738017987</c:v>
                </c:pt>
                <c:pt idx="24">
                  <c:v>0.50179478893768736</c:v>
                </c:pt>
                <c:pt idx="25">
                  <c:v>0.52186658049519485</c:v>
                </c:pt>
                <c:pt idx="26">
                  <c:v>0.54193837205270234</c:v>
                </c:pt>
                <c:pt idx="27">
                  <c:v>0.56201016361020983</c:v>
                </c:pt>
                <c:pt idx="28">
                  <c:v>0.58208195516771732</c:v>
                </c:pt>
                <c:pt idx="29">
                  <c:v>0.60215374672522481</c:v>
                </c:pt>
                <c:pt idx="30">
                  <c:v>0.6222255382827323</c:v>
                </c:pt>
                <c:pt idx="31">
                  <c:v>0.64229732984023979</c:v>
                </c:pt>
                <c:pt idx="32">
                  <c:v>0.66236912139774728</c:v>
                </c:pt>
                <c:pt idx="33">
                  <c:v>0.68244091295525477</c:v>
                </c:pt>
                <c:pt idx="34">
                  <c:v>0.70251270451276226</c:v>
                </c:pt>
                <c:pt idx="35">
                  <c:v>0.72258449607026976</c:v>
                </c:pt>
                <c:pt idx="36">
                  <c:v>0.74265628762777725</c:v>
                </c:pt>
                <c:pt idx="37">
                  <c:v>0.76272807918528474</c:v>
                </c:pt>
                <c:pt idx="38">
                  <c:v>0.78279987074279223</c:v>
                </c:pt>
                <c:pt idx="39">
                  <c:v>0.80287166230029972</c:v>
                </c:pt>
                <c:pt idx="40">
                  <c:v>0.82294345385780721</c:v>
                </c:pt>
                <c:pt idx="41">
                  <c:v>0.8430152454153147</c:v>
                </c:pt>
                <c:pt idx="42">
                  <c:v>0.86308703697282219</c:v>
                </c:pt>
                <c:pt idx="43">
                  <c:v>0.88315882853032968</c:v>
                </c:pt>
                <c:pt idx="44">
                  <c:v>0.90323062008783717</c:v>
                </c:pt>
                <c:pt idx="45">
                  <c:v>0.92330241164534466</c:v>
                </c:pt>
                <c:pt idx="46">
                  <c:v>0.94337420320285215</c:v>
                </c:pt>
                <c:pt idx="47">
                  <c:v>0.96344599476035975</c:v>
                </c:pt>
                <c:pt idx="48">
                  <c:v>0.98351778631786724</c:v>
                </c:pt>
                <c:pt idx="49">
                  <c:v>1.0035895778753747</c:v>
                </c:pt>
              </c:numCache>
            </c:numRef>
          </c:cat>
          <c:val>
            <c:numRef>
              <c:f>'Margem Líquida'!$Q$3:$Q$52</c:f>
              <c:numCache>
                <c:formatCode>General</c:formatCode>
                <c:ptCount val="50"/>
                <c:pt idx="0">
                  <c:v>2.8442780505335414</c:v>
                </c:pt>
                <c:pt idx="1">
                  <c:v>2.9258286940073903</c:v>
                </c:pt>
                <c:pt idx="2">
                  <c:v>2.9443259846323109</c:v>
                </c:pt>
                <c:pt idx="3">
                  <c:v>2.8985649798022179</c:v>
                </c:pt>
                <c:pt idx="4">
                  <c:v>2.7915174169334422</c:v>
                </c:pt>
                <c:pt idx="5">
                  <c:v>2.6300123930621568</c:v>
                </c:pt>
                <c:pt idx="6">
                  <c:v>2.4240155422612149</c:v>
                </c:pt>
                <c:pt idx="7">
                  <c:v>2.1856124569748823</c:v>
                </c:pt>
                <c:pt idx="8">
                  <c:v>1.927840352760676</c:v>
                </c:pt>
                <c:pt idx="9">
                  <c:v>1.6635242177794547</c:v>
                </c:pt>
                <c:pt idx="10">
                  <c:v>1.4042594044152881</c:v>
                </c:pt>
                <c:pt idx="11">
                  <c:v>1.1596467265177219</c:v>
                </c:pt>
                <c:pt idx="12">
                  <c:v>0.93683740785893643</c:v>
                </c:pt>
                <c:pt idx="13">
                  <c:v>0.74039400427953872</c:v>
                </c:pt>
                <c:pt idx="14">
                  <c:v>0.57242911473978342</c:v>
                </c:pt>
                <c:pt idx="15">
                  <c:v>0.43295293502546062</c:v>
                </c:pt>
                <c:pt idx="16">
                  <c:v>0.32034637478040956</c:v>
                </c:pt>
                <c:pt idx="17">
                  <c:v>0.23187775726599377</c:v>
                </c:pt>
                <c:pt idx="18">
                  <c:v>0.16419446796843323</c:v>
                </c:pt>
                <c:pt idx="19">
                  <c:v>0.11374127767421109</c:v>
                </c:pt>
                <c:pt idx="20">
                  <c:v>7.7079313167729105E-2</c:v>
                </c:pt>
                <c:pt idx="21">
                  <c:v>5.1099626036752686E-2</c:v>
                </c:pt>
                <c:pt idx="22">
                  <c:v>3.314040103853589E-2</c:v>
                </c:pt>
                <c:pt idx="23">
                  <c:v>2.1026062421220373E-2</c:v>
                </c:pt>
                <c:pt idx="24">
                  <c:v>1.3050233767812251E-2</c:v>
                </c:pt>
                <c:pt idx="25">
                  <c:v>7.923896332938973E-3</c:v>
                </c:pt>
                <c:pt idx="26">
                  <c:v>4.7067315730463339E-3</c:v>
                </c:pt>
                <c:pt idx="27">
                  <c:v>2.7350182522364892E-3</c:v>
                </c:pt>
                <c:pt idx="28">
                  <c:v>1.5547521961528585E-3</c:v>
                </c:pt>
                <c:pt idx="29">
                  <c:v>8.6461403490874331E-4</c:v>
                </c:pt>
                <c:pt idx="30">
                  <c:v>4.7037424586072232E-4</c:v>
                </c:pt>
                <c:pt idx="31">
                  <c:v>2.503369410485925E-4</c:v>
                </c:pt>
                <c:pt idx="32">
                  <c:v>1.3033663349494719E-4</c:v>
                </c:pt>
                <c:pt idx="33">
                  <c:v>6.6384732480161113E-5</c:v>
                </c:pt>
                <c:pt idx="34">
                  <c:v>3.3077301484734999E-5</c:v>
                </c:pt>
                <c:pt idx="35">
                  <c:v>1.6123231360101502E-5</c:v>
                </c:pt>
                <c:pt idx="36">
                  <c:v>7.6883695892865517E-6</c:v>
                </c:pt>
                <c:pt idx="37">
                  <c:v>3.5865473644209446E-6</c:v>
                </c:pt>
                <c:pt idx="38">
                  <c:v>1.6367375305054073E-6</c:v>
                </c:pt>
                <c:pt idx="39">
                  <c:v>7.3070430047380109E-7</c:v>
                </c:pt>
                <c:pt idx="40">
                  <c:v>3.1912765266768455E-7</c:v>
                </c:pt>
                <c:pt idx="41">
                  <c:v>1.363475580603942E-7</c:v>
                </c:pt>
                <c:pt idx="42">
                  <c:v>5.6988922111085793E-8</c:v>
                </c:pt>
                <c:pt idx="43">
                  <c:v>2.3302025509864488E-8</c:v>
                </c:pt>
                <c:pt idx="44">
                  <c:v>9.3208829876178278E-9</c:v>
                </c:pt>
                <c:pt idx="45">
                  <c:v>3.6473764578875646E-9</c:v>
                </c:pt>
                <c:pt idx="46">
                  <c:v>1.3962535080810013E-9</c:v>
                </c:pt>
                <c:pt idx="47">
                  <c:v>5.2288732683253274E-10</c:v>
                </c:pt>
                <c:pt idx="48">
                  <c:v>1.9156321040289917E-10</c:v>
                </c:pt>
                <c:pt idx="49">
                  <c:v>6.8655644681035251E-11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87-45E0-8AA2-BFB4ABFB8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'Cresc. EBITDA em 2 anos'!$J$3:$J$42</c:f>
              <c:numCache>
                <c:formatCode>0%</c:formatCode>
                <c:ptCount val="4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1.2000000000000002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2.4000000000000004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4.6000000000000005</c:v>
                </c:pt>
                <c:pt idx="19">
                  <c:v>4.8000000000000007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  <c:pt idx="24">
                  <c:v>5.8000000000000007</c:v>
                </c:pt>
                <c:pt idx="25">
                  <c:v>6</c:v>
                </c:pt>
                <c:pt idx="26">
                  <c:v>6.2</c:v>
                </c:pt>
                <c:pt idx="27">
                  <c:v>6.4</c:v>
                </c:pt>
                <c:pt idx="28">
                  <c:v>6.6000000000000005</c:v>
                </c:pt>
                <c:pt idx="29">
                  <c:v>6.8000000000000007</c:v>
                </c:pt>
                <c:pt idx="30">
                  <c:v>7</c:v>
                </c:pt>
                <c:pt idx="31">
                  <c:v>7.2</c:v>
                </c:pt>
                <c:pt idx="32">
                  <c:v>7.4</c:v>
                </c:pt>
                <c:pt idx="33">
                  <c:v>7.6000000000000005</c:v>
                </c:pt>
                <c:pt idx="34">
                  <c:v>7.8000000000000007</c:v>
                </c:pt>
                <c:pt idx="35">
                  <c:v>8</c:v>
                </c:pt>
                <c:pt idx="36">
                  <c:v>8.2000000000000011</c:v>
                </c:pt>
                <c:pt idx="37">
                  <c:v>8.4</c:v>
                </c:pt>
                <c:pt idx="38">
                  <c:v>8.6</c:v>
                </c:pt>
                <c:pt idx="39">
                  <c:v>8.8000000000000007</c:v>
                </c:pt>
              </c:numCache>
            </c:numRef>
          </c:cat>
          <c:val>
            <c:numRef>
              <c:f>'Cresc. EBITDA em 2 anos'!$K$3:$K$42</c:f>
              <c:numCache>
                <c:formatCode>General</c:formatCode>
                <c:ptCount val="40"/>
                <c:pt idx="0">
                  <c:v>364</c:v>
                </c:pt>
                <c:pt idx="1">
                  <c:v>103</c:v>
                </c:pt>
                <c:pt idx="2">
                  <c:v>87</c:v>
                </c:pt>
                <c:pt idx="3">
                  <c:v>49</c:v>
                </c:pt>
                <c:pt idx="4">
                  <c:v>45</c:v>
                </c:pt>
                <c:pt idx="5">
                  <c:v>28</c:v>
                </c:pt>
                <c:pt idx="6">
                  <c:v>30</c:v>
                </c:pt>
                <c:pt idx="7">
                  <c:v>16</c:v>
                </c:pt>
                <c:pt idx="8">
                  <c:v>11</c:v>
                </c:pt>
                <c:pt idx="9">
                  <c:v>6</c:v>
                </c:pt>
                <c:pt idx="10">
                  <c:v>6</c:v>
                </c:pt>
                <c:pt idx="11">
                  <c:v>9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17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D7-40C9-A8CC-DA856AB2D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'Cresc. EBITDA em 2 anos'!$Q$3:$Q$52</c:f>
              <c:numCache>
                <c:formatCode>General</c:formatCode>
                <c:ptCount val="50"/>
                <c:pt idx="0">
                  <c:v>4.7196065695782462E-2</c:v>
                </c:pt>
                <c:pt idx="1">
                  <c:v>4.5108392684045026E-2</c:v>
                </c:pt>
                <c:pt idx="2">
                  <c:v>4.0814835483798204E-2</c:v>
                </c:pt>
                <c:pt idx="3">
                  <c:v>3.4961325551887544E-2</c:v>
                </c:pt>
                <c:pt idx="4">
                  <c:v>2.8350901492256851E-2</c:v>
                </c:pt>
                <c:pt idx="5">
                  <c:v>2.176481589469682E-2</c:v>
                </c:pt>
                <c:pt idx="6">
                  <c:v>1.5818025273642299E-2</c:v>
                </c:pt>
                <c:pt idx="7">
                  <c:v>1.0883251734008432E-2</c:v>
                </c:pt>
                <c:pt idx="8">
                  <c:v>7.0888245342064981E-3</c:v>
                </c:pt>
                <c:pt idx="9">
                  <c:v>4.3711823182815282E-3</c:v>
                </c:pt>
                <c:pt idx="10">
                  <c:v>2.551718472290616E-3</c:v>
                </c:pt>
                <c:pt idx="11">
                  <c:v>1.4101838496680405E-3</c:v>
                </c:pt>
                <c:pt idx="12">
                  <c:v>7.3778166457214359E-4</c:v>
                </c:pt>
                <c:pt idx="13">
                  <c:v>3.6541731449060759E-4</c:v>
                </c:pt>
                <c:pt idx="14">
                  <c:v>1.7134030183857111E-4</c:v>
                </c:pt>
                <c:pt idx="15">
                  <c:v>7.6056979855419207E-5</c:v>
                </c:pt>
                <c:pt idx="16">
                  <c:v>3.1961545156079954E-5</c:v>
                </c:pt>
                <c:pt idx="17">
                  <c:v>1.2715270390149035E-5</c:v>
                </c:pt>
                <c:pt idx="18">
                  <c:v>4.7888647910406007E-6</c:v>
                </c:pt>
                <c:pt idx="19">
                  <c:v>1.70745274512568E-6</c:v>
                </c:pt>
                <c:pt idx="20">
                  <c:v>5.7633361830069624E-7</c:v>
                </c:pt>
                <c:pt idx="21">
                  <c:v>1.8416553365123107E-7</c:v>
                </c:pt>
                <c:pt idx="22">
                  <c:v>5.5712404244910067E-8</c:v>
                </c:pt>
                <c:pt idx="23">
                  <c:v>1.5955285797839796E-8</c:v>
                </c:pt>
                <c:pt idx="24">
                  <c:v>4.3257998120260539E-9</c:v>
                </c:pt>
                <c:pt idx="25">
                  <c:v>1.110292456961197E-9</c:v>
                </c:pt>
                <c:pt idx="26">
                  <c:v>2.6978481630885803E-10</c:v>
                </c:pt>
                <c:pt idx="27">
                  <c:v>6.2059283936348649E-11</c:v>
                </c:pt>
                <c:pt idx="28">
                  <c:v>1.3514661087282925E-11</c:v>
                </c:pt>
                <c:pt idx="29">
                  <c:v>2.78620264715867E-12</c:v>
                </c:pt>
                <c:pt idx="30">
                  <c:v>5.4378770523076166E-13</c:v>
                </c:pt>
                <c:pt idx="31">
                  <c:v>1.0047435113752423E-13</c:v>
                </c:pt>
                <c:pt idx="32">
                  <c:v>1.7574791384413538E-14</c:v>
                </c:pt>
                <c:pt idx="33">
                  <c:v>2.9102767468696637E-15</c:v>
                </c:pt>
                <c:pt idx="34">
                  <c:v>4.5623388994390766E-16</c:v>
                </c:pt>
                <c:pt idx="35">
                  <c:v>6.7709551611890472E-17</c:v>
                </c:pt>
                <c:pt idx="36">
                  <c:v>9.5130871549463049E-18</c:v>
                </c:pt>
                <c:pt idx="37">
                  <c:v>1.2653251949365612E-18</c:v>
                </c:pt>
                <c:pt idx="38">
                  <c:v>1.5932795363210031E-19</c:v>
                </c:pt>
                <c:pt idx="39">
                  <c:v>1.8992885192498332E-20</c:v>
                </c:pt>
                <c:pt idx="40">
                  <c:v>2.1433793893015389E-21</c:v>
                </c:pt>
                <c:pt idx="41">
                  <c:v>2.2898988540641551E-22</c:v>
                </c:pt>
                <c:pt idx="42">
                  <c:v>2.316022059720983E-23</c:v>
                </c:pt>
                <c:pt idx="43">
                  <c:v>2.2175745352950024E-24</c:v>
                </c:pt>
                <c:pt idx="44">
                  <c:v>2.0101242480934442E-25</c:v>
                </c:pt>
                <c:pt idx="45">
                  <c:v>1.7249508358977897E-26</c:v>
                </c:pt>
                <c:pt idx="46">
                  <c:v>1.4013276224168532E-27</c:v>
                </c:pt>
                <c:pt idx="47">
                  <c:v>1.0777345020909632E-28</c:v>
                </c:pt>
                <c:pt idx="48">
                  <c:v>7.8468081119666356E-30</c:v>
                </c:pt>
                <c:pt idx="49">
                  <c:v>5.4085820281510135E-31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D7-40C9-A8CC-DA856AB2D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'Cresc. EBITDA em 2 anos'!$L$3:$L$42</c:f>
              <c:numCache>
                <c:formatCode>0%</c:formatCode>
                <c:ptCount val="4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1.2000000000000002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2.4000000000000004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4.6000000000000005</c:v>
                </c:pt>
                <c:pt idx="19">
                  <c:v>4.8000000000000007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  <c:pt idx="24">
                  <c:v>5.8000000000000007</c:v>
                </c:pt>
                <c:pt idx="25">
                  <c:v>6</c:v>
                </c:pt>
                <c:pt idx="26">
                  <c:v>6.2</c:v>
                </c:pt>
                <c:pt idx="27">
                  <c:v>6.4</c:v>
                </c:pt>
                <c:pt idx="28">
                  <c:v>6.6000000000000005</c:v>
                </c:pt>
                <c:pt idx="29">
                  <c:v>6.8000000000000007</c:v>
                </c:pt>
                <c:pt idx="30">
                  <c:v>7</c:v>
                </c:pt>
                <c:pt idx="31">
                  <c:v>7.2</c:v>
                </c:pt>
                <c:pt idx="32">
                  <c:v>7.4</c:v>
                </c:pt>
                <c:pt idx="33">
                  <c:v>7.6000000000000005</c:v>
                </c:pt>
                <c:pt idx="34">
                  <c:v>7.8000000000000007</c:v>
                </c:pt>
                <c:pt idx="35">
                  <c:v>8</c:v>
                </c:pt>
                <c:pt idx="36">
                  <c:v>8.2000000000000011</c:v>
                </c:pt>
                <c:pt idx="37">
                  <c:v>8.4</c:v>
                </c:pt>
                <c:pt idx="38">
                  <c:v>8.6</c:v>
                </c:pt>
                <c:pt idx="39">
                  <c:v>8.8000000000000007</c:v>
                </c:pt>
              </c:numCache>
            </c:numRef>
          </c:cat>
          <c:val>
            <c:numRef>
              <c:f>'Cresc. EBITDA em 2 anos'!$M$3:$M$42</c:f>
              <c:numCache>
                <c:formatCode>General</c:formatCode>
                <c:ptCount val="40"/>
                <c:pt idx="0">
                  <c:v>62</c:v>
                </c:pt>
                <c:pt idx="1">
                  <c:v>31</c:v>
                </c:pt>
                <c:pt idx="2">
                  <c:v>33</c:v>
                </c:pt>
                <c:pt idx="3">
                  <c:v>28</c:v>
                </c:pt>
                <c:pt idx="4">
                  <c:v>12</c:v>
                </c:pt>
                <c:pt idx="5">
                  <c:v>13</c:v>
                </c:pt>
                <c:pt idx="6">
                  <c:v>10</c:v>
                </c:pt>
                <c:pt idx="7">
                  <c:v>4</c:v>
                </c:pt>
                <c:pt idx="8">
                  <c:v>4</c:v>
                </c:pt>
                <c:pt idx="9">
                  <c:v>7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E-4C07-AABD-06EBA762A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'Cresc. EBITDA em 2 anos'!$R$3:$R$51</c:f>
              <c:numCache>
                <c:formatCode>0%</c:formatCode>
                <c:ptCount val="49"/>
                <c:pt idx="0">
                  <c:v>1.4676353955093069</c:v>
                </c:pt>
                <c:pt idx="1">
                  <c:v>2.9352707910186138</c:v>
                </c:pt>
                <c:pt idx="2">
                  <c:v>4.4029061865279209</c:v>
                </c:pt>
                <c:pt idx="3">
                  <c:v>5.8705415820372275</c:v>
                </c:pt>
                <c:pt idx="4">
                  <c:v>7.3381769775465342</c:v>
                </c:pt>
                <c:pt idx="5">
                  <c:v>8.8058123730558417</c:v>
                </c:pt>
                <c:pt idx="6">
                  <c:v>10.273447768565148</c:v>
                </c:pt>
                <c:pt idx="7">
                  <c:v>11.741083164074455</c:v>
                </c:pt>
                <c:pt idx="8">
                  <c:v>13.208718559583762</c:v>
                </c:pt>
                <c:pt idx="9">
                  <c:v>14.676353955093068</c:v>
                </c:pt>
                <c:pt idx="10">
                  <c:v>16.143989350602375</c:v>
                </c:pt>
                <c:pt idx="11">
                  <c:v>17.611624746111683</c:v>
                </c:pt>
                <c:pt idx="12">
                  <c:v>19.079260141620988</c:v>
                </c:pt>
                <c:pt idx="13">
                  <c:v>20.546895537130297</c:v>
                </c:pt>
                <c:pt idx="14">
                  <c:v>22.014530932639602</c:v>
                </c:pt>
                <c:pt idx="15">
                  <c:v>23.48216632814891</c:v>
                </c:pt>
                <c:pt idx="16">
                  <c:v>24.949801723658219</c:v>
                </c:pt>
                <c:pt idx="17">
                  <c:v>26.417437119167523</c:v>
                </c:pt>
                <c:pt idx="18">
                  <c:v>27.885072514676832</c:v>
                </c:pt>
                <c:pt idx="19">
                  <c:v>29.352707910186137</c:v>
                </c:pt>
                <c:pt idx="20">
                  <c:v>30.820343305695445</c:v>
                </c:pt>
                <c:pt idx="21">
                  <c:v>32.28797870120475</c:v>
                </c:pt>
                <c:pt idx="22">
                  <c:v>33.755614096714055</c:v>
                </c:pt>
                <c:pt idx="23">
                  <c:v>35.223249492223367</c:v>
                </c:pt>
                <c:pt idx="24">
                  <c:v>36.690884887732672</c:v>
                </c:pt>
                <c:pt idx="25">
                  <c:v>38.158520283241977</c:v>
                </c:pt>
                <c:pt idx="26">
                  <c:v>39.626155678751289</c:v>
                </c:pt>
                <c:pt idx="27">
                  <c:v>41.093791074260594</c:v>
                </c:pt>
                <c:pt idx="28">
                  <c:v>42.561426469769899</c:v>
                </c:pt>
                <c:pt idx="29">
                  <c:v>44.029061865279203</c:v>
                </c:pt>
                <c:pt idx="30">
                  <c:v>45.496697260788515</c:v>
                </c:pt>
                <c:pt idx="31">
                  <c:v>46.96433265629782</c:v>
                </c:pt>
                <c:pt idx="32">
                  <c:v>48.431968051807125</c:v>
                </c:pt>
                <c:pt idx="33">
                  <c:v>49.899603447316437</c:v>
                </c:pt>
                <c:pt idx="34">
                  <c:v>51.367238842825742</c:v>
                </c:pt>
                <c:pt idx="35">
                  <c:v>52.834874238335047</c:v>
                </c:pt>
                <c:pt idx="36">
                  <c:v>54.302509633844352</c:v>
                </c:pt>
                <c:pt idx="37">
                  <c:v>55.770145029353664</c:v>
                </c:pt>
                <c:pt idx="38">
                  <c:v>57.237780424862969</c:v>
                </c:pt>
                <c:pt idx="39">
                  <c:v>58.705415820372274</c:v>
                </c:pt>
                <c:pt idx="40">
                  <c:v>60.173051215881586</c:v>
                </c:pt>
                <c:pt idx="41">
                  <c:v>61.64068661139089</c:v>
                </c:pt>
                <c:pt idx="42">
                  <c:v>63.108322006900195</c:v>
                </c:pt>
                <c:pt idx="43">
                  <c:v>64.5759574024095</c:v>
                </c:pt>
                <c:pt idx="44">
                  <c:v>66.043592797918805</c:v>
                </c:pt>
                <c:pt idx="45">
                  <c:v>67.51122819342811</c:v>
                </c:pt>
                <c:pt idx="46">
                  <c:v>68.978863588937429</c:v>
                </c:pt>
                <c:pt idx="47">
                  <c:v>70.446498984446734</c:v>
                </c:pt>
                <c:pt idx="48">
                  <c:v>71.914134379956039</c:v>
                </c:pt>
              </c:numCache>
            </c:numRef>
          </c:cat>
          <c:val>
            <c:numRef>
              <c:f>'Cresc. EBITDA em 2 anos'!$S$3:$S$52</c:f>
              <c:numCache>
                <c:formatCode>General</c:formatCode>
                <c:ptCount val="50"/>
                <c:pt idx="0">
                  <c:v>2.8521477812134211E-2</c:v>
                </c:pt>
                <c:pt idx="1">
                  <c:v>2.8638799347263853E-2</c:v>
                </c:pt>
                <c:pt idx="2">
                  <c:v>2.8439108652174513E-2</c:v>
                </c:pt>
                <c:pt idx="3">
                  <c:v>2.7929010270419906E-2</c:v>
                </c:pt>
                <c:pt idx="4">
                  <c:v>2.7125234566710454E-2</c:v>
                </c:pt>
                <c:pt idx="5">
                  <c:v>2.6053726548917962E-2</c:v>
                </c:pt>
                <c:pt idx="6">
                  <c:v>2.4748255456655998E-2</c:v>
                </c:pt>
                <c:pt idx="7">
                  <c:v>2.3248649032765353E-2</c:v>
                </c:pt>
                <c:pt idx="8">
                  <c:v>2.1598781143581224E-2</c:v>
                </c:pt>
                <c:pt idx="9">
                  <c:v>1.9844454164694162E-2</c:v>
                </c:pt>
                <c:pt idx="10">
                  <c:v>1.803131761053051E-2</c:v>
                </c:pt>
                <c:pt idx="11">
                  <c:v>1.6202952549467846E-2</c:v>
                </c:pt>
                <c:pt idx="12">
                  <c:v>1.4399229327798833E-2</c:v>
                </c:pt>
                <c:pt idx="13">
                  <c:v>1.265501686609791E-2</c:v>
                </c:pt>
                <c:pt idx="14">
                  <c:v>1.0999288658566905E-2</c:v>
                </c:pt>
                <c:pt idx="15">
                  <c:v>9.4546370652191913E-3</c:v>
                </c:pt>
                <c:pt idx="16">
                  <c:v>8.0371766975882945E-3</c:v>
                </c:pt>
                <c:pt idx="17">
                  <c:v>6.7567921888764043E-3</c:v>
                </c:pt>
                <c:pt idx="18">
                  <c:v>5.6176670937296965E-3</c:v>
                </c:pt>
                <c:pt idx="19">
                  <c:v>4.6190198392185699E-3</c:v>
                </c:pt>
                <c:pt idx="20">
                  <c:v>3.7559694187222206E-3</c:v>
                </c:pt>
                <c:pt idx="21">
                  <c:v>3.0204570111369016E-3</c:v>
                </c:pt>
                <c:pt idx="22">
                  <c:v>2.4021585115356465E-3</c:v>
                </c:pt>
                <c:pt idx="23">
                  <c:v>1.8893353750764439E-3</c:v>
                </c:pt>
                <c:pt idx="24">
                  <c:v>1.469585444878467E-3</c:v>
                </c:pt>
                <c:pt idx="25">
                  <c:v>1.1304699414610782E-3</c:v>
                </c:pt>
                <c:pt idx="26">
                  <c:v>8.6000621126882954E-4</c:v>
                </c:pt>
                <c:pt idx="27">
                  <c:v>6.4702721477460923E-4</c:v>
                </c:pt>
                <c:pt idx="28">
                  <c:v>4.8141752921683625E-4</c:v>
                </c:pt>
                <c:pt idx="29">
                  <c:v>3.542416667897278E-4</c:v>
                </c:pt>
                <c:pt idx="30">
                  <c:v>2.5778389248298854E-4</c:v>
                </c:pt>
                <c:pt idx="31">
                  <c:v>1.8551981523842317E-4</c:v>
                </c:pt>
                <c:pt idx="32">
                  <c:v>1.3203930220192768E-4</c:v>
                </c:pt>
                <c:pt idx="33">
                  <c:v>9.2938258301279288E-5</c:v>
                </c:pt>
                <c:pt idx="34">
                  <c:v>6.4694033589402907E-5</c:v>
                </c:pt>
                <c:pt idx="35">
                  <c:v>4.4536114151343538E-5</c:v>
                </c:pt>
                <c:pt idx="36">
                  <c:v>3.0320670763443905E-5</c:v>
                </c:pt>
                <c:pt idx="37">
                  <c:v>2.0414731828886121E-5</c:v>
                </c:pt>
                <c:pt idx="38">
                  <c:v>1.3593363967651845E-5</c:v>
                </c:pt>
                <c:pt idx="39">
                  <c:v>8.9513513305407905E-6</c:v>
                </c:pt>
                <c:pt idx="40">
                  <c:v>5.8294643680171899E-6</c:v>
                </c:pt>
                <c:pt idx="41">
                  <c:v>3.7544566356541298E-6</c:v>
                </c:pt>
                <c:pt idx="42">
                  <c:v>2.3913542949654084E-6</c:v>
                </c:pt>
                <c:pt idx="43">
                  <c:v>1.5063266089115373E-6</c:v>
                </c:pt>
                <c:pt idx="44">
                  <c:v>9.383670786068397E-7</c:v>
                </c:pt>
                <c:pt idx="45">
                  <c:v>5.781023955439144E-7</c:v>
                </c:pt>
                <c:pt idx="46">
                  <c:v>3.5222093592851256E-7</c:v>
                </c:pt>
                <c:pt idx="47">
                  <c:v>2.1222862285810694E-7</c:v>
                </c:pt>
                <c:pt idx="48">
                  <c:v>1.2646522953804303E-7</c:v>
                </c:pt>
                <c:pt idx="49">
                  <c:v>7.452752668656448E-8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E-4C07-AABD-06EBA762A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'Patrimônio Líquido'!$J$3:$J$42</c:f>
              <c:numCache>
                <c:formatCode>_(* #,##0_);_(* \(#,##0\);_(* "-"??_);_(@_)</c:formatCode>
                <c:ptCount val="40"/>
                <c:pt idx="0">
                  <c:v>1294.9890698989905</c:v>
                </c:pt>
                <c:pt idx="1">
                  <c:v>2589.9781397979809</c:v>
                </c:pt>
                <c:pt idx="2">
                  <c:v>3884.9672096969716</c:v>
                </c:pt>
                <c:pt idx="3">
                  <c:v>5179.9562795959619</c:v>
                </c:pt>
                <c:pt idx="4">
                  <c:v>6474.9453494949521</c:v>
                </c:pt>
                <c:pt idx="5">
                  <c:v>7769.9344193939432</c:v>
                </c:pt>
                <c:pt idx="6">
                  <c:v>9064.9234892929326</c:v>
                </c:pt>
                <c:pt idx="7">
                  <c:v>10359.912559191924</c:v>
                </c:pt>
                <c:pt idx="8">
                  <c:v>11654.901629090915</c:v>
                </c:pt>
                <c:pt idx="9">
                  <c:v>12949.890698989904</c:v>
                </c:pt>
                <c:pt idx="10">
                  <c:v>14244.879768888895</c:v>
                </c:pt>
                <c:pt idx="11">
                  <c:v>15539.868838787886</c:v>
                </c:pt>
                <c:pt idx="12">
                  <c:v>16834.857908686878</c:v>
                </c:pt>
                <c:pt idx="13">
                  <c:v>18129.846978585865</c:v>
                </c:pt>
                <c:pt idx="14">
                  <c:v>19424.836048484856</c:v>
                </c:pt>
                <c:pt idx="15">
                  <c:v>25899.781397979808</c:v>
                </c:pt>
                <c:pt idx="16">
                  <c:v>27194.7704678788</c:v>
                </c:pt>
                <c:pt idx="17">
                  <c:v>28489.759537777791</c:v>
                </c:pt>
                <c:pt idx="18">
                  <c:v>29784.748607676782</c:v>
                </c:pt>
                <c:pt idx="19">
                  <c:v>31079.737677575773</c:v>
                </c:pt>
                <c:pt idx="20">
                  <c:v>32374.72674747476</c:v>
                </c:pt>
                <c:pt idx="21">
                  <c:v>33669.715817373755</c:v>
                </c:pt>
                <c:pt idx="22">
                  <c:v>34964.704887272739</c:v>
                </c:pt>
                <c:pt idx="23">
                  <c:v>36259.69395717173</c:v>
                </c:pt>
                <c:pt idx="24">
                  <c:v>37554.683027070721</c:v>
                </c:pt>
                <c:pt idx="25">
                  <c:v>38849.672096969713</c:v>
                </c:pt>
                <c:pt idx="26">
                  <c:v>40144.661166868704</c:v>
                </c:pt>
                <c:pt idx="27">
                  <c:v>41439.650236767695</c:v>
                </c:pt>
                <c:pt idx="28">
                  <c:v>42734.639306666686</c:v>
                </c:pt>
                <c:pt idx="29">
                  <c:v>44029.628376565677</c:v>
                </c:pt>
                <c:pt idx="30">
                  <c:v>45324.617446464668</c:v>
                </c:pt>
                <c:pt idx="31">
                  <c:v>46619.606516363659</c:v>
                </c:pt>
                <c:pt idx="32">
                  <c:v>47914.595586262651</c:v>
                </c:pt>
                <c:pt idx="33">
                  <c:v>49209.584656161634</c:v>
                </c:pt>
                <c:pt idx="34">
                  <c:v>50504.573726060626</c:v>
                </c:pt>
                <c:pt idx="35">
                  <c:v>51799.562795959617</c:v>
                </c:pt>
                <c:pt idx="36">
                  <c:v>53094.551865858608</c:v>
                </c:pt>
                <c:pt idx="37">
                  <c:v>54389.540935757599</c:v>
                </c:pt>
                <c:pt idx="38">
                  <c:v>55684.53000565659</c:v>
                </c:pt>
                <c:pt idx="39">
                  <c:v>56979.519075555581</c:v>
                </c:pt>
              </c:numCache>
            </c:numRef>
          </c:cat>
          <c:val>
            <c:numRef>
              <c:f>'Patrimônio Líquido'!$K$3:$K$42</c:f>
              <c:numCache>
                <c:formatCode>General</c:formatCode>
                <c:ptCount val="40"/>
                <c:pt idx="0">
                  <c:v>645</c:v>
                </c:pt>
                <c:pt idx="1">
                  <c:v>36</c:v>
                </c:pt>
                <c:pt idx="2">
                  <c:v>20</c:v>
                </c:pt>
                <c:pt idx="3">
                  <c:v>19</c:v>
                </c:pt>
                <c:pt idx="4">
                  <c:v>15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5</c:v>
                </c:pt>
                <c:pt idx="15">
                  <c:v>11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C-44AF-85AA-22E30B0C2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'Patrimônio Líquido'!$Q$3:$Q$52</c:f>
              <c:numCache>
                <c:formatCode>0.000000E+00</c:formatCode>
                <c:ptCount val="50"/>
                <c:pt idx="0">
                  <c:v>7.6671631137408518E-6</c:v>
                </c:pt>
                <c:pt idx="1">
                  <c:v>7.3063362135633809E-6</c:v>
                </c:pt>
                <c:pt idx="2">
                  <c:v>6.5851232472851418E-6</c:v>
                </c:pt>
                <c:pt idx="3">
                  <c:v>5.6134190760865579E-6</c:v>
                </c:pt>
                <c:pt idx="4">
                  <c:v>4.5257475891520986E-6</c:v>
                </c:pt>
                <c:pt idx="5">
                  <c:v>3.451059883674246E-6</c:v>
                </c:pt>
                <c:pt idx="6">
                  <c:v>2.4889373559293858E-6</c:v>
                </c:pt>
                <c:pt idx="7">
                  <c:v>1.6977539151827904E-6</c:v>
                </c:pt>
                <c:pt idx="8">
                  <c:v>1.0953043674142616E-6</c:v>
                </c:pt>
                <c:pt idx="9">
                  <c:v>6.6833499517248705E-7</c:v>
                </c:pt>
                <c:pt idx="10">
                  <c:v>3.8570288639946106E-7</c:v>
                </c:pt>
                <c:pt idx="11">
                  <c:v>2.105284920381951E-7</c:v>
                </c:pt>
                <c:pt idx="12">
                  <c:v>1.0868464085254787E-7</c:v>
                </c:pt>
                <c:pt idx="13">
                  <c:v>5.3067028938392025E-8</c:v>
                </c:pt>
                <c:pt idx="14">
                  <c:v>2.4506465372415476E-8</c:v>
                </c:pt>
                <c:pt idx="15">
                  <c:v>1.0703748184696709E-8</c:v>
                </c:pt>
                <c:pt idx="16">
                  <c:v>4.4217114112812237E-9</c:v>
                </c:pt>
                <c:pt idx="17">
                  <c:v>1.7276040337893717E-9</c:v>
                </c:pt>
                <c:pt idx="18">
                  <c:v>6.3840654161042477E-10</c:v>
                </c:pt>
                <c:pt idx="19">
                  <c:v>2.2312577996584546E-10</c:v>
                </c:pt>
                <c:pt idx="20">
                  <c:v>7.3756700225792617E-11</c:v>
                </c:pt>
                <c:pt idx="21">
                  <c:v>2.3059639308540515E-11</c:v>
                </c:pt>
                <c:pt idx="22">
                  <c:v>6.8187198106729278E-12</c:v>
                </c:pt>
                <c:pt idx="23">
                  <c:v>1.9070078658393846E-12</c:v>
                </c:pt>
                <c:pt idx="24">
                  <c:v>5.0443060418369652E-13</c:v>
                </c:pt>
                <c:pt idx="25">
                  <c:v>1.2619718718225225E-13</c:v>
                </c:pt>
                <c:pt idx="26">
                  <c:v>2.9860510371884462E-14</c:v>
                </c:pt>
                <c:pt idx="27">
                  <c:v>6.6825786946800617E-15</c:v>
                </c:pt>
                <c:pt idx="28">
                  <c:v>1.4144586020652366E-15</c:v>
                </c:pt>
                <c:pt idx="29">
                  <c:v>2.8316247825866602E-16</c:v>
                </c:pt>
                <c:pt idx="30">
                  <c:v>5.361427926454733E-17</c:v>
                </c:pt>
                <c:pt idx="31">
                  <c:v>9.6011784945591538E-18</c:v>
                </c:pt>
                <c:pt idx="32">
                  <c:v>1.6261773931041054E-18</c:v>
                </c:pt>
                <c:pt idx="33">
                  <c:v>2.6050172224469576E-19</c:v>
                </c:pt>
                <c:pt idx="34">
                  <c:v>3.9468678231132163E-20</c:v>
                </c:pt>
                <c:pt idx="35">
                  <c:v>5.6557977423272278E-21</c:v>
                </c:pt>
                <c:pt idx="36">
                  <c:v>7.6653936381310855E-22</c:v>
                </c:pt>
                <c:pt idx="37">
                  <c:v>9.8259456517736588E-23</c:v>
                </c:pt>
                <c:pt idx="38">
                  <c:v>1.1912791958884354E-23</c:v>
                </c:pt>
                <c:pt idx="39">
                  <c:v>1.366004283801436E-24</c:v>
                </c:pt>
                <c:pt idx="40">
                  <c:v>1.481459792968198E-25</c:v>
                </c:pt>
                <c:pt idx="41">
                  <c:v>1.5195919389252849E-26</c:v>
                </c:pt>
                <c:pt idx="42">
                  <c:v>1.4742237279843562E-27</c:v>
                </c:pt>
                <c:pt idx="43">
                  <c:v>1.3526926086266339E-28</c:v>
                </c:pt>
                <c:pt idx="44">
                  <c:v>1.1739082127016856E-29</c:v>
                </c:pt>
                <c:pt idx="45">
                  <c:v>9.6353716131911735E-31</c:v>
                </c:pt>
                <c:pt idx="46">
                  <c:v>7.4800086672219593E-32</c:v>
                </c:pt>
                <c:pt idx="47">
                  <c:v>5.4920570156270241E-33</c:v>
                </c:pt>
                <c:pt idx="48">
                  <c:v>3.8138822224833866E-34</c:v>
                </c:pt>
                <c:pt idx="49">
                  <c:v>2.5049486155662844E-35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9C-44AF-85AA-22E30B0C2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'Patrimônio Líquido'!$L$3:$L$42</c:f>
              <c:numCache>
                <c:formatCode>_(* #,##0_);_(* \(#,##0\);_(* "-"??_);_(@_)</c:formatCode>
                <c:ptCount val="40"/>
                <c:pt idx="0">
                  <c:v>1294.9890698989905</c:v>
                </c:pt>
                <c:pt idx="1">
                  <c:v>2589.9781397979809</c:v>
                </c:pt>
                <c:pt idx="2">
                  <c:v>3884.9672096969716</c:v>
                </c:pt>
                <c:pt idx="3">
                  <c:v>5179.9562795959619</c:v>
                </c:pt>
                <c:pt idx="4">
                  <c:v>6474.9453494949521</c:v>
                </c:pt>
                <c:pt idx="5">
                  <c:v>7769.9344193939432</c:v>
                </c:pt>
                <c:pt idx="6">
                  <c:v>9064.9234892929326</c:v>
                </c:pt>
                <c:pt idx="7">
                  <c:v>10359.912559191924</c:v>
                </c:pt>
                <c:pt idx="8">
                  <c:v>11654.901629090915</c:v>
                </c:pt>
                <c:pt idx="9">
                  <c:v>12949.890698989904</c:v>
                </c:pt>
                <c:pt idx="10">
                  <c:v>14244.879768888895</c:v>
                </c:pt>
                <c:pt idx="11">
                  <c:v>15539.868838787886</c:v>
                </c:pt>
                <c:pt idx="12">
                  <c:v>16834.857908686878</c:v>
                </c:pt>
                <c:pt idx="13">
                  <c:v>18129.846978585865</c:v>
                </c:pt>
                <c:pt idx="14">
                  <c:v>19424.836048484856</c:v>
                </c:pt>
                <c:pt idx="15">
                  <c:v>25899.781397979808</c:v>
                </c:pt>
                <c:pt idx="16">
                  <c:v>27194.7704678788</c:v>
                </c:pt>
                <c:pt idx="17">
                  <c:v>28489.759537777791</c:v>
                </c:pt>
                <c:pt idx="18">
                  <c:v>29784.748607676782</c:v>
                </c:pt>
                <c:pt idx="19">
                  <c:v>31079.737677575773</c:v>
                </c:pt>
                <c:pt idx="20">
                  <c:v>32374.72674747476</c:v>
                </c:pt>
                <c:pt idx="21">
                  <c:v>33669.715817373755</c:v>
                </c:pt>
                <c:pt idx="22">
                  <c:v>34964.704887272739</c:v>
                </c:pt>
                <c:pt idx="23">
                  <c:v>36259.69395717173</c:v>
                </c:pt>
                <c:pt idx="24">
                  <c:v>37554.683027070721</c:v>
                </c:pt>
                <c:pt idx="25">
                  <c:v>38849.672096969713</c:v>
                </c:pt>
                <c:pt idx="26">
                  <c:v>40144.661166868704</c:v>
                </c:pt>
                <c:pt idx="27">
                  <c:v>41439.650236767695</c:v>
                </c:pt>
                <c:pt idx="28">
                  <c:v>42734.639306666686</c:v>
                </c:pt>
                <c:pt idx="29">
                  <c:v>44029.628376565677</c:v>
                </c:pt>
                <c:pt idx="30">
                  <c:v>45324.617446464668</c:v>
                </c:pt>
                <c:pt idx="31">
                  <c:v>46619.606516363659</c:v>
                </c:pt>
                <c:pt idx="32">
                  <c:v>47914.595586262651</c:v>
                </c:pt>
                <c:pt idx="33">
                  <c:v>49209.584656161634</c:v>
                </c:pt>
                <c:pt idx="34">
                  <c:v>50504.573726060626</c:v>
                </c:pt>
                <c:pt idx="35">
                  <c:v>51799.562795959617</c:v>
                </c:pt>
                <c:pt idx="36">
                  <c:v>53094.551865858608</c:v>
                </c:pt>
                <c:pt idx="37">
                  <c:v>54389.540935757599</c:v>
                </c:pt>
                <c:pt idx="38">
                  <c:v>55684.53000565659</c:v>
                </c:pt>
                <c:pt idx="39">
                  <c:v>56979.519075555581</c:v>
                </c:pt>
              </c:numCache>
            </c:numRef>
          </c:cat>
          <c:val>
            <c:numRef>
              <c:f>'Patrimônio Líquido'!$M$3:$M$42</c:f>
              <c:numCache>
                <c:formatCode>General</c:formatCode>
                <c:ptCount val="40"/>
                <c:pt idx="0">
                  <c:v>77</c:v>
                </c:pt>
                <c:pt idx="1">
                  <c:v>29</c:v>
                </c:pt>
                <c:pt idx="2">
                  <c:v>17</c:v>
                </c:pt>
                <c:pt idx="3">
                  <c:v>13</c:v>
                </c:pt>
                <c:pt idx="4">
                  <c:v>9</c:v>
                </c:pt>
                <c:pt idx="5">
                  <c:v>11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7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8-4A56-B48A-BB9F08922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'Patrimônio Líquido'!$R$3:$R$51</c:f>
              <c:numCache>
                <c:formatCode>_(* #,##0.00_);_(* \(#,##0.00\);_(* "-"??_);_(@_)</c:formatCode>
                <c:ptCount val="49"/>
                <c:pt idx="0">
                  <c:v>7032.4785499999998</c:v>
                </c:pt>
                <c:pt idx="1">
                  <c:v>14064.9571</c:v>
                </c:pt>
                <c:pt idx="2">
                  <c:v>21097.435649999999</c:v>
                </c:pt>
                <c:pt idx="3">
                  <c:v>28129.914199999999</c:v>
                </c:pt>
                <c:pt idx="4">
                  <c:v>35162.392749999999</c:v>
                </c:pt>
                <c:pt idx="5">
                  <c:v>42194.871299999999</c:v>
                </c:pt>
                <c:pt idx="6">
                  <c:v>49227.349849999999</c:v>
                </c:pt>
                <c:pt idx="7">
                  <c:v>56259.828399999999</c:v>
                </c:pt>
                <c:pt idx="8">
                  <c:v>63292.306949999998</c:v>
                </c:pt>
                <c:pt idx="9">
                  <c:v>70324.785499999998</c:v>
                </c:pt>
                <c:pt idx="10">
                  <c:v>77357.264049999998</c:v>
                </c:pt>
                <c:pt idx="11">
                  <c:v>84389.742599999998</c:v>
                </c:pt>
                <c:pt idx="12">
                  <c:v>91422.221149999998</c:v>
                </c:pt>
                <c:pt idx="13">
                  <c:v>98454.699699999997</c:v>
                </c:pt>
                <c:pt idx="14">
                  <c:v>105487.17825</c:v>
                </c:pt>
                <c:pt idx="15">
                  <c:v>112519.6568</c:v>
                </c:pt>
                <c:pt idx="16">
                  <c:v>119552.13535</c:v>
                </c:pt>
                <c:pt idx="17">
                  <c:v>126584.6139</c:v>
                </c:pt>
                <c:pt idx="18">
                  <c:v>133617.09245</c:v>
                </c:pt>
                <c:pt idx="19">
                  <c:v>140649.571</c:v>
                </c:pt>
                <c:pt idx="20">
                  <c:v>147682.04955</c:v>
                </c:pt>
                <c:pt idx="21">
                  <c:v>154714.5281</c:v>
                </c:pt>
                <c:pt idx="22">
                  <c:v>161747.00665</c:v>
                </c:pt>
                <c:pt idx="23">
                  <c:v>168779.4852</c:v>
                </c:pt>
                <c:pt idx="24">
                  <c:v>175811.96375</c:v>
                </c:pt>
                <c:pt idx="25">
                  <c:v>182844.4423</c:v>
                </c:pt>
                <c:pt idx="26">
                  <c:v>189876.92084999999</c:v>
                </c:pt>
                <c:pt idx="27">
                  <c:v>196909.39939999999</c:v>
                </c:pt>
                <c:pt idx="28">
                  <c:v>203941.87794999999</c:v>
                </c:pt>
                <c:pt idx="29">
                  <c:v>210974.35649999999</c:v>
                </c:pt>
                <c:pt idx="30">
                  <c:v>218006.83504999999</c:v>
                </c:pt>
                <c:pt idx="31">
                  <c:v>225039.31359999999</c:v>
                </c:pt>
                <c:pt idx="32">
                  <c:v>232071.79214999999</c:v>
                </c:pt>
                <c:pt idx="33">
                  <c:v>239104.27069999999</c:v>
                </c:pt>
                <c:pt idx="34">
                  <c:v>246136.74924999999</c:v>
                </c:pt>
                <c:pt idx="35">
                  <c:v>253169.22779999999</c:v>
                </c:pt>
                <c:pt idx="36">
                  <c:v>260201.70634999999</c:v>
                </c:pt>
                <c:pt idx="37">
                  <c:v>267234.18489999999</c:v>
                </c:pt>
                <c:pt idx="38">
                  <c:v>274266.66344999999</c:v>
                </c:pt>
                <c:pt idx="39">
                  <c:v>281299.14199999999</c:v>
                </c:pt>
                <c:pt idx="40">
                  <c:v>288331.62054999999</c:v>
                </c:pt>
                <c:pt idx="41">
                  <c:v>295364.09909999999</c:v>
                </c:pt>
                <c:pt idx="42">
                  <c:v>302396.57764999999</c:v>
                </c:pt>
                <c:pt idx="43">
                  <c:v>309429.05619999999</c:v>
                </c:pt>
                <c:pt idx="44">
                  <c:v>316461.53474999999</c:v>
                </c:pt>
                <c:pt idx="45">
                  <c:v>323494.01329999999</c:v>
                </c:pt>
                <c:pt idx="46">
                  <c:v>330526.49184999999</c:v>
                </c:pt>
                <c:pt idx="47">
                  <c:v>337558.97039999999</c:v>
                </c:pt>
                <c:pt idx="48">
                  <c:v>344591.44894999999</c:v>
                </c:pt>
              </c:numCache>
            </c:numRef>
          </c:cat>
          <c:val>
            <c:numRef>
              <c:f>'Patrimônio Líquido'!$S$3:$S$52</c:f>
              <c:numCache>
                <c:formatCode>0.000000E+00</c:formatCode>
                <c:ptCount val="50"/>
                <c:pt idx="0">
                  <c:v>4.0164133415321707E-6</c:v>
                </c:pt>
                <c:pt idx="1">
                  <c:v>4.0714399692129146E-6</c:v>
                </c:pt>
                <c:pt idx="2">
                  <c:v>4.1055270667749238E-6</c:v>
                </c:pt>
                <c:pt idx="3">
                  <c:v>4.1181394873508379E-6</c:v>
                </c:pt>
                <c:pt idx="4">
                  <c:v>4.1090784694755081E-6</c:v>
                </c:pt>
                <c:pt idx="5">
                  <c:v>4.0784868484750742E-6</c:v>
                </c:pt>
                <c:pt idx="6">
                  <c:v>4.0268453103471492E-6</c:v>
                </c:pt>
                <c:pt idx="7">
                  <c:v>3.9549598254399079E-6</c:v>
                </c:pt>
                <c:pt idx="8">
                  <c:v>3.8639407210462634E-6</c:v>
                </c:pt>
                <c:pt idx="9">
                  <c:v>3.7551741523087836E-6</c:v>
                </c:pt>
                <c:pt idx="10">
                  <c:v>3.6302869957438391E-6</c:v>
                </c:pt>
                <c:pt idx="11">
                  <c:v>3.49110640741132E-6</c:v>
                </c:pt>
                <c:pt idx="12">
                  <c:v>3.3396154491038058E-6</c:v>
                </c:pt>
                <c:pt idx="13">
                  <c:v>3.1779062848505105E-6</c:v>
                </c:pt>
                <c:pt idx="14">
                  <c:v>3.00813248385477E-6</c:v>
                </c:pt>
                <c:pt idx="15">
                  <c:v>2.8324619354684563E-6</c:v>
                </c:pt>
                <c:pt idx="16">
                  <c:v>2.6530317909776363E-6</c:v>
                </c:pt>
                <c:pt idx="17">
                  <c:v>2.4719067027634799E-6</c:v>
                </c:pt>
                <c:pt idx="18">
                  <c:v>2.2910414431284257E-6</c:v>
                </c:pt>
                <c:pt idx="19">
                  <c:v>2.1122487638012506E-6</c:v>
                </c:pt>
                <c:pt idx="20">
                  <c:v>1.93717311494668E-6</c:v>
                </c:pt>
                <c:pt idx="21">
                  <c:v>1.7672705917906592E-6</c:v>
                </c:pt>
                <c:pt idx="22">
                  <c:v>1.6037952297045766E-6</c:v>
                </c:pt>
                <c:pt idx="23">
                  <c:v>1.447791535698027E-6</c:v>
                </c:pt>
                <c:pt idx="24">
                  <c:v>1.3000929351073313E-6</c:v>
                </c:pt>
                <c:pt idx="25">
                  <c:v>1.1613256342336022E-6</c:v>
                </c:pt>
                <c:pt idx="26">
                  <c:v>1.0319172579776542E-6</c:v>
                </c:pt>
                <c:pt idx="27">
                  <c:v>9.1210951905068162E-7</c:v>
                </c:pt>
                <c:pt idx="28">
                  <c:v>8.0197411279033247E-7</c:v>
                </c:pt>
                <c:pt idx="29">
                  <c:v>7.0143100761688414E-7</c:v>
                </c:pt>
                <c:pt idx="30">
                  <c:v>6.1026831259961922E-7</c:v>
                </c:pt>
                <c:pt idx="31">
                  <c:v>5.2816294594649709E-7</c:v>
                </c:pt>
                <c:pt idx="32">
                  <c:v>4.547013959622957E-7</c:v>
                </c:pt>
                <c:pt idx="33">
                  <c:v>3.8939995304229672E-7</c:v>
                </c:pt>
                <c:pt idx="34">
                  <c:v>3.3172389129957564E-7</c:v>
                </c:pt>
                <c:pt idx="35">
                  <c:v>2.8110518536194651E-7</c:v>
                </c:pt>
                <c:pt idx="36">
                  <c:v>2.3695845609918603E-7</c:v>
                </c:pt>
                <c:pt idx="37">
                  <c:v>1.9869494364807481E-7</c:v>
                </c:pt>
                <c:pt idx="38">
                  <c:v>1.6573440306430912E-7</c:v>
                </c:pt>
                <c:pt idx="39">
                  <c:v>1.3751490418187004E-7</c:v>
                </c:pt>
                <c:pt idx="40">
                  <c:v>1.135005907187481E-7</c:v>
                </c:pt>
                <c:pt idx="41">
                  <c:v>9.31875131899362E-8</c:v>
                </c:pt>
                <c:pt idx="42">
                  <c:v>7.6107695482579447E-8</c:v>
                </c:pt>
                <c:pt idx="43">
                  <c:v>6.183162645031166E-8</c:v>
                </c:pt>
                <c:pt idx="44">
                  <c:v>4.9969386613567658E-8</c:v>
                </c:pt>
                <c:pt idx="45">
                  <c:v>4.0170627459265003E-8</c:v>
                </c:pt>
                <c:pt idx="46">
                  <c:v>3.2123618644446629E-8</c:v>
                </c:pt>
                <c:pt idx="47">
                  <c:v>2.5553568490376069E-8</c:v>
                </c:pt>
                <c:pt idx="48">
                  <c:v>2.0220407388230768E-8</c:v>
                </c:pt>
                <c:pt idx="49">
                  <c:v>1.591620392249052E-8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88-4A56-B48A-BB9F08922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'Patrimônio Líquido'!$J$3:$J$42</c:f>
              <c:numCache>
                <c:formatCode>_(* #,##0_);_(* \(#,##0\);_(* "-"??_);_(@_)</c:formatCode>
                <c:ptCount val="40"/>
                <c:pt idx="0">
                  <c:v>1294.9890698989905</c:v>
                </c:pt>
                <c:pt idx="1">
                  <c:v>2589.9781397979809</c:v>
                </c:pt>
                <c:pt idx="2">
                  <c:v>3884.9672096969716</c:v>
                </c:pt>
                <c:pt idx="3">
                  <c:v>5179.9562795959619</c:v>
                </c:pt>
                <c:pt idx="4">
                  <c:v>6474.9453494949521</c:v>
                </c:pt>
                <c:pt idx="5">
                  <c:v>7769.9344193939432</c:v>
                </c:pt>
                <c:pt idx="6">
                  <c:v>9064.9234892929326</c:v>
                </c:pt>
                <c:pt idx="7">
                  <c:v>10359.912559191924</c:v>
                </c:pt>
                <c:pt idx="8">
                  <c:v>11654.901629090915</c:v>
                </c:pt>
                <c:pt idx="9">
                  <c:v>12949.890698989904</c:v>
                </c:pt>
                <c:pt idx="10">
                  <c:v>14244.879768888895</c:v>
                </c:pt>
                <c:pt idx="11">
                  <c:v>15539.868838787886</c:v>
                </c:pt>
                <c:pt idx="12">
                  <c:v>16834.857908686878</c:v>
                </c:pt>
                <c:pt idx="13">
                  <c:v>18129.846978585865</c:v>
                </c:pt>
                <c:pt idx="14">
                  <c:v>19424.836048484856</c:v>
                </c:pt>
                <c:pt idx="15">
                  <c:v>25899.781397979808</c:v>
                </c:pt>
                <c:pt idx="16">
                  <c:v>27194.7704678788</c:v>
                </c:pt>
                <c:pt idx="17">
                  <c:v>28489.759537777791</c:v>
                </c:pt>
                <c:pt idx="18">
                  <c:v>29784.748607676782</c:v>
                </c:pt>
                <c:pt idx="19">
                  <c:v>31079.737677575773</c:v>
                </c:pt>
                <c:pt idx="20">
                  <c:v>32374.72674747476</c:v>
                </c:pt>
                <c:pt idx="21">
                  <c:v>33669.715817373755</c:v>
                </c:pt>
                <c:pt idx="22">
                  <c:v>34964.704887272739</c:v>
                </c:pt>
                <c:pt idx="23">
                  <c:v>36259.69395717173</c:v>
                </c:pt>
                <c:pt idx="24">
                  <c:v>37554.683027070721</c:v>
                </c:pt>
                <c:pt idx="25">
                  <c:v>38849.672096969713</c:v>
                </c:pt>
                <c:pt idx="26">
                  <c:v>40144.661166868704</c:v>
                </c:pt>
                <c:pt idx="27">
                  <c:v>41439.650236767695</c:v>
                </c:pt>
                <c:pt idx="28">
                  <c:v>42734.639306666686</c:v>
                </c:pt>
                <c:pt idx="29">
                  <c:v>44029.628376565677</c:v>
                </c:pt>
                <c:pt idx="30">
                  <c:v>45324.617446464668</c:v>
                </c:pt>
                <c:pt idx="31">
                  <c:v>46619.606516363659</c:v>
                </c:pt>
                <c:pt idx="32">
                  <c:v>47914.595586262651</c:v>
                </c:pt>
                <c:pt idx="33">
                  <c:v>49209.584656161634</c:v>
                </c:pt>
                <c:pt idx="34">
                  <c:v>50504.573726060626</c:v>
                </c:pt>
                <c:pt idx="35">
                  <c:v>51799.562795959617</c:v>
                </c:pt>
                <c:pt idx="36">
                  <c:v>53094.551865858608</c:v>
                </c:pt>
                <c:pt idx="37">
                  <c:v>54389.540935757599</c:v>
                </c:pt>
                <c:pt idx="38">
                  <c:v>55684.53000565659</c:v>
                </c:pt>
                <c:pt idx="39">
                  <c:v>56979.519075555581</c:v>
                </c:pt>
              </c:numCache>
            </c:numRef>
          </c:cat>
          <c:val>
            <c:numRef>
              <c:f>'Patrimônio Líquido'!$K$3:$K$42</c:f>
              <c:numCache>
                <c:formatCode>General</c:formatCode>
                <c:ptCount val="40"/>
                <c:pt idx="0">
                  <c:v>645</c:v>
                </c:pt>
                <c:pt idx="1">
                  <c:v>36</c:v>
                </c:pt>
                <c:pt idx="2">
                  <c:v>20</c:v>
                </c:pt>
                <c:pt idx="3">
                  <c:v>19</c:v>
                </c:pt>
                <c:pt idx="4">
                  <c:v>15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5</c:v>
                </c:pt>
                <c:pt idx="15">
                  <c:v>11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8-4315-AEB9-352316B48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'Patrimônio Líquido'!$P$3:$P$52</c:f>
              <c:numCache>
                <c:formatCode>_(* #,##0.00_);_(* \(#,##0.00\);_(* "-"??_);_(@_)</c:formatCode>
                <c:ptCount val="50"/>
                <c:pt idx="0">
                  <c:v>12237.26988</c:v>
                </c:pt>
                <c:pt idx="1">
                  <c:v>24474.53976</c:v>
                </c:pt>
                <c:pt idx="2">
                  <c:v>36711.809639999999</c:v>
                </c:pt>
                <c:pt idx="3">
                  <c:v>48949.079519999999</c:v>
                </c:pt>
                <c:pt idx="4">
                  <c:v>61186.349399999999</c:v>
                </c:pt>
                <c:pt idx="5">
                  <c:v>73423.619279999999</c:v>
                </c:pt>
                <c:pt idx="6">
                  <c:v>85660.889159999992</c:v>
                </c:pt>
                <c:pt idx="7">
                  <c:v>97898.159039999999</c:v>
                </c:pt>
                <c:pt idx="8">
                  <c:v>110135.42892000001</c:v>
                </c:pt>
                <c:pt idx="9">
                  <c:v>122372.6988</c:v>
                </c:pt>
                <c:pt idx="10">
                  <c:v>134609.96867999999</c:v>
                </c:pt>
                <c:pt idx="11">
                  <c:v>146847.23856</c:v>
                </c:pt>
                <c:pt idx="12">
                  <c:v>159084.50844000001</c:v>
                </c:pt>
                <c:pt idx="13">
                  <c:v>171321.77831999998</c:v>
                </c:pt>
                <c:pt idx="14">
                  <c:v>183559.04819999999</c:v>
                </c:pt>
                <c:pt idx="15">
                  <c:v>195796.31808</c:v>
                </c:pt>
                <c:pt idx="16">
                  <c:v>208033.58796</c:v>
                </c:pt>
                <c:pt idx="17">
                  <c:v>220270.85784000001</c:v>
                </c:pt>
                <c:pt idx="18">
                  <c:v>232508.12771999999</c:v>
                </c:pt>
                <c:pt idx="19">
                  <c:v>244745.3976</c:v>
                </c:pt>
                <c:pt idx="20">
                  <c:v>256982.66748</c:v>
                </c:pt>
                <c:pt idx="21">
                  <c:v>269219.93735999998</c:v>
                </c:pt>
                <c:pt idx="22">
                  <c:v>281457.20724000002</c:v>
                </c:pt>
                <c:pt idx="23">
                  <c:v>293694.47712</c:v>
                </c:pt>
                <c:pt idx="24">
                  <c:v>305931.74699999997</c:v>
                </c:pt>
                <c:pt idx="25">
                  <c:v>318169.01688000001</c:v>
                </c:pt>
                <c:pt idx="26">
                  <c:v>330406.28675999999</c:v>
                </c:pt>
                <c:pt idx="27">
                  <c:v>342643.55663999997</c:v>
                </c:pt>
                <c:pt idx="28">
                  <c:v>354880.82652</c:v>
                </c:pt>
                <c:pt idx="29">
                  <c:v>367118.09639999998</c:v>
                </c:pt>
                <c:pt idx="30">
                  <c:v>379355.36628000002</c:v>
                </c:pt>
                <c:pt idx="31">
                  <c:v>391592.63615999999</c:v>
                </c:pt>
                <c:pt idx="32">
                  <c:v>403829.90603999997</c:v>
                </c:pt>
                <c:pt idx="33">
                  <c:v>416067.17592000001</c:v>
                </c:pt>
                <c:pt idx="34">
                  <c:v>428304.44579999999</c:v>
                </c:pt>
                <c:pt idx="35">
                  <c:v>440541.71568000002</c:v>
                </c:pt>
                <c:pt idx="36">
                  <c:v>452778.98556</c:v>
                </c:pt>
                <c:pt idx="37">
                  <c:v>465016.25543999998</c:v>
                </c:pt>
                <c:pt idx="38">
                  <c:v>477253.52532000002</c:v>
                </c:pt>
                <c:pt idx="39">
                  <c:v>489490.79519999999</c:v>
                </c:pt>
                <c:pt idx="40">
                  <c:v>501728.06507999997</c:v>
                </c:pt>
                <c:pt idx="41">
                  <c:v>513965.33496000001</c:v>
                </c:pt>
                <c:pt idx="42">
                  <c:v>526202.60484000004</c:v>
                </c:pt>
                <c:pt idx="43">
                  <c:v>538439.87471999996</c:v>
                </c:pt>
                <c:pt idx="44">
                  <c:v>550677.1446</c:v>
                </c:pt>
                <c:pt idx="45">
                  <c:v>562914.41448000004</c:v>
                </c:pt>
                <c:pt idx="46">
                  <c:v>575151.68435999996</c:v>
                </c:pt>
                <c:pt idx="47">
                  <c:v>587388.95423999999</c:v>
                </c:pt>
                <c:pt idx="48">
                  <c:v>599626.22412000003</c:v>
                </c:pt>
                <c:pt idx="49">
                  <c:v>611863.49399999995</c:v>
                </c:pt>
              </c:numCache>
            </c:numRef>
          </c:cat>
          <c:val>
            <c:numRef>
              <c:f>'Patrimônio Líquido'!$Q$3:$Q$52</c:f>
              <c:numCache>
                <c:formatCode>0.000000E+00</c:formatCode>
                <c:ptCount val="50"/>
                <c:pt idx="0">
                  <c:v>7.6671631137408518E-6</c:v>
                </c:pt>
                <c:pt idx="1">
                  <c:v>7.3063362135633809E-6</c:v>
                </c:pt>
                <c:pt idx="2">
                  <c:v>6.5851232472851418E-6</c:v>
                </c:pt>
                <c:pt idx="3">
                  <c:v>5.6134190760865579E-6</c:v>
                </c:pt>
                <c:pt idx="4">
                  <c:v>4.5257475891520986E-6</c:v>
                </c:pt>
                <c:pt idx="5">
                  <c:v>3.451059883674246E-6</c:v>
                </c:pt>
                <c:pt idx="6">
                  <c:v>2.4889373559293858E-6</c:v>
                </c:pt>
                <c:pt idx="7">
                  <c:v>1.6977539151827904E-6</c:v>
                </c:pt>
                <c:pt idx="8">
                  <c:v>1.0953043674142616E-6</c:v>
                </c:pt>
                <c:pt idx="9">
                  <c:v>6.6833499517248705E-7</c:v>
                </c:pt>
                <c:pt idx="10">
                  <c:v>3.8570288639946106E-7</c:v>
                </c:pt>
                <c:pt idx="11">
                  <c:v>2.105284920381951E-7</c:v>
                </c:pt>
                <c:pt idx="12">
                  <c:v>1.0868464085254787E-7</c:v>
                </c:pt>
                <c:pt idx="13">
                  <c:v>5.3067028938392025E-8</c:v>
                </c:pt>
                <c:pt idx="14">
                  <c:v>2.4506465372415476E-8</c:v>
                </c:pt>
                <c:pt idx="15">
                  <c:v>1.0703748184696709E-8</c:v>
                </c:pt>
                <c:pt idx="16">
                  <c:v>4.4217114112812237E-9</c:v>
                </c:pt>
                <c:pt idx="17">
                  <c:v>1.7276040337893717E-9</c:v>
                </c:pt>
                <c:pt idx="18">
                  <c:v>6.3840654161042477E-10</c:v>
                </c:pt>
                <c:pt idx="19">
                  <c:v>2.2312577996584546E-10</c:v>
                </c:pt>
                <c:pt idx="20">
                  <c:v>7.3756700225792617E-11</c:v>
                </c:pt>
                <c:pt idx="21">
                  <c:v>2.3059639308540515E-11</c:v>
                </c:pt>
                <c:pt idx="22">
                  <c:v>6.8187198106729278E-12</c:v>
                </c:pt>
                <c:pt idx="23">
                  <c:v>1.9070078658393846E-12</c:v>
                </c:pt>
                <c:pt idx="24">
                  <c:v>5.0443060418369652E-13</c:v>
                </c:pt>
                <c:pt idx="25">
                  <c:v>1.2619718718225225E-13</c:v>
                </c:pt>
                <c:pt idx="26">
                  <c:v>2.9860510371884462E-14</c:v>
                </c:pt>
                <c:pt idx="27">
                  <c:v>6.6825786946800617E-15</c:v>
                </c:pt>
                <c:pt idx="28">
                  <c:v>1.4144586020652366E-15</c:v>
                </c:pt>
                <c:pt idx="29">
                  <c:v>2.8316247825866602E-16</c:v>
                </c:pt>
                <c:pt idx="30">
                  <c:v>5.361427926454733E-17</c:v>
                </c:pt>
                <c:pt idx="31">
                  <c:v>9.6011784945591538E-18</c:v>
                </c:pt>
                <c:pt idx="32">
                  <c:v>1.6261773931041054E-18</c:v>
                </c:pt>
                <c:pt idx="33">
                  <c:v>2.6050172224469576E-19</c:v>
                </c:pt>
                <c:pt idx="34">
                  <c:v>3.9468678231132163E-20</c:v>
                </c:pt>
                <c:pt idx="35">
                  <c:v>5.6557977423272278E-21</c:v>
                </c:pt>
                <c:pt idx="36">
                  <c:v>7.6653936381310855E-22</c:v>
                </c:pt>
                <c:pt idx="37">
                  <c:v>9.8259456517736588E-23</c:v>
                </c:pt>
                <c:pt idx="38">
                  <c:v>1.1912791958884354E-23</c:v>
                </c:pt>
                <c:pt idx="39">
                  <c:v>1.366004283801436E-24</c:v>
                </c:pt>
                <c:pt idx="40">
                  <c:v>1.481459792968198E-25</c:v>
                </c:pt>
                <c:pt idx="41">
                  <c:v>1.5195919389252849E-26</c:v>
                </c:pt>
                <c:pt idx="42">
                  <c:v>1.4742237279843562E-27</c:v>
                </c:pt>
                <c:pt idx="43">
                  <c:v>1.3526926086266339E-28</c:v>
                </c:pt>
                <c:pt idx="44">
                  <c:v>1.1739082127016856E-29</c:v>
                </c:pt>
                <c:pt idx="45">
                  <c:v>9.6353716131911735E-31</c:v>
                </c:pt>
                <c:pt idx="46">
                  <c:v>7.4800086672219593E-32</c:v>
                </c:pt>
                <c:pt idx="47">
                  <c:v>5.4920570156270241E-33</c:v>
                </c:pt>
                <c:pt idx="48">
                  <c:v>3.8138822224833866E-34</c:v>
                </c:pt>
                <c:pt idx="49">
                  <c:v>2.5049486155662844E-35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18-4315-AEB9-352316B48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'Receita Líquida'!$J$3:$J$42</c:f>
              <c:numCache>
                <c:formatCode>_(* #,##0_);_(* \(#,##0\);_(* "-"??_);_(@_)</c:formatCode>
                <c:ptCount val="40"/>
                <c:pt idx="0">
                  <c:v>127.96843050505039</c:v>
                </c:pt>
                <c:pt idx="1">
                  <c:v>255.93686101010078</c:v>
                </c:pt>
                <c:pt idx="2">
                  <c:v>383.90529151515119</c:v>
                </c:pt>
                <c:pt idx="3">
                  <c:v>511.87372202020157</c:v>
                </c:pt>
                <c:pt idx="4">
                  <c:v>639.842152525252</c:v>
                </c:pt>
                <c:pt idx="5">
                  <c:v>767.81058303030238</c:v>
                </c:pt>
                <c:pt idx="6">
                  <c:v>895.77901353535276</c:v>
                </c:pt>
                <c:pt idx="7">
                  <c:v>1023.7474440404031</c:v>
                </c:pt>
                <c:pt idx="8">
                  <c:v>1151.7158745454535</c:v>
                </c:pt>
                <c:pt idx="9">
                  <c:v>1279.684305050504</c:v>
                </c:pt>
                <c:pt idx="10">
                  <c:v>1407.6527355555543</c:v>
                </c:pt>
                <c:pt idx="11">
                  <c:v>1535.6211660606048</c:v>
                </c:pt>
                <c:pt idx="12">
                  <c:v>1663.589596565655</c:v>
                </c:pt>
                <c:pt idx="13">
                  <c:v>1791.5580270707055</c:v>
                </c:pt>
                <c:pt idx="14">
                  <c:v>1919.5264575757558</c:v>
                </c:pt>
                <c:pt idx="15">
                  <c:v>2559.368610101008</c:v>
                </c:pt>
                <c:pt idx="16">
                  <c:v>2687.3370406060581</c:v>
                </c:pt>
                <c:pt idx="17">
                  <c:v>2815.3054711111085</c:v>
                </c:pt>
                <c:pt idx="18">
                  <c:v>2943.273901616159</c:v>
                </c:pt>
                <c:pt idx="19">
                  <c:v>3071.2423321212095</c:v>
                </c:pt>
                <c:pt idx="20">
                  <c:v>3199.21076262626</c:v>
                </c:pt>
                <c:pt idx="21">
                  <c:v>3327.1791931313101</c:v>
                </c:pt>
                <c:pt idx="22">
                  <c:v>3455.1476236363605</c:v>
                </c:pt>
                <c:pt idx="23">
                  <c:v>3583.116054141411</c:v>
                </c:pt>
                <c:pt idx="24">
                  <c:v>3711.0844846464615</c:v>
                </c:pt>
                <c:pt idx="25">
                  <c:v>3839.0529151515116</c:v>
                </c:pt>
                <c:pt idx="26">
                  <c:v>3967.0213456565621</c:v>
                </c:pt>
                <c:pt idx="27">
                  <c:v>4094.9897761616126</c:v>
                </c:pt>
                <c:pt idx="28">
                  <c:v>4222.9582066666626</c:v>
                </c:pt>
                <c:pt idx="29">
                  <c:v>4350.9266371717131</c:v>
                </c:pt>
                <c:pt idx="30">
                  <c:v>4478.8950676767636</c:v>
                </c:pt>
                <c:pt idx="31">
                  <c:v>4606.8634981818141</c:v>
                </c:pt>
                <c:pt idx="32">
                  <c:v>4734.8319286868646</c:v>
                </c:pt>
                <c:pt idx="33">
                  <c:v>4862.800359191915</c:v>
                </c:pt>
                <c:pt idx="34">
                  <c:v>4990.7687896969655</c:v>
                </c:pt>
                <c:pt idx="35">
                  <c:v>5118.737220202016</c:v>
                </c:pt>
                <c:pt idx="36">
                  <c:v>5246.7056507070665</c:v>
                </c:pt>
                <c:pt idx="37">
                  <c:v>5374.6740812121161</c:v>
                </c:pt>
                <c:pt idx="38">
                  <c:v>5502.6425117171666</c:v>
                </c:pt>
                <c:pt idx="39">
                  <c:v>5630.6109422222171</c:v>
                </c:pt>
              </c:numCache>
            </c:numRef>
          </c:cat>
          <c:val>
            <c:numRef>
              <c:f>'Receita Líquida'!$K$3:$K$42</c:f>
              <c:numCache>
                <c:formatCode>General</c:formatCode>
                <c:ptCount val="40"/>
                <c:pt idx="0">
                  <c:v>648</c:v>
                </c:pt>
                <c:pt idx="1">
                  <c:v>23</c:v>
                </c:pt>
                <c:pt idx="2">
                  <c:v>17</c:v>
                </c:pt>
                <c:pt idx="3">
                  <c:v>20</c:v>
                </c:pt>
                <c:pt idx="4">
                  <c:v>15</c:v>
                </c:pt>
                <c:pt idx="5">
                  <c:v>12</c:v>
                </c:pt>
                <c:pt idx="6">
                  <c:v>7</c:v>
                </c:pt>
                <c:pt idx="7">
                  <c:v>8</c:v>
                </c:pt>
                <c:pt idx="8">
                  <c:v>3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7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D-4C1C-8955-9DFB6531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'Receita Líquida'!$Q$3:$Q$52</c:f>
              <c:numCache>
                <c:formatCode>0.000000E+00</c:formatCode>
                <c:ptCount val="50"/>
                <c:pt idx="0">
                  <c:v>1.1255163262301062E-4</c:v>
                </c:pt>
                <c:pt idx="1">
                  <c:v>1.1211900006033256E-4</c:v>
                </c:pt>
                <c:pt idx="2">
                  <c:v>1.088432505593163E-4</c:v>
                </c:pt>
                <c:pt idx="3">
                  <c:v>1.0297188466252944E-4</c:v>
                </c:pt>
                <c:pt idx="4">
                  <c:v>9.4935947798150685E-5</c:v>
                </c:pt>
                <c:pt idx="5">
                  <c:v>8.5297752918240646E-5</c:v>
                </c:pt>
                <c:pt idx="6">
                  <c:v>7.4686027589009767E-5</c:v>
                </c:pt>
                <c:pt idx="7">
                  <c:v>6.3728838307414829E-5</c:v>
                </c:pt>
                <c:pt idx="8">
                  <c:v>5.2994099140520921E-5</c:v>
                </c:pt>
                <c:pt idx="9">
                  <c:v>4.2945127509621273E-5</c:v>
                </c:pt>
                <c:pt idx="10">
                  <c:v>3.3915259936475959E-5</c:v>
                </c:pt>
                <c:pt idx="11">
                  <c:v>2.6101849071950769E-5</c:v>
                </c:pt>
                <c:pt idx="12">
                  <c:v>1.9576825469092999E-5</c:v>
                </c:pt>
                <c:pt idx="13">
                  <c:v>1.43089621426833E-5</c:v>
                </c:pt>
                <c:pt idx="14">
                  <c:v>1.0192221916474578E-5</c:v>
                </c:pt>
                <c:pt idx="15">
                  <c:v>7.0749679717104379E-6</c:v>
                </c:pt>
                <c:pt idx="16">
                  <c:v>4.7860249247421489E-6</c:v>
                </c:pt>
                <c:pt idx="17">
                  <c:v>3.1551521329954753E-6</c:v>
                </c:pt>
                <c:pt idx="18">
                  <c:v>2.0270316226097659E-6</c:v>
                </c:pt>
                <c:pt idx="19">
                  <c:v>1.2690993275956171E-6</c:v>
                </c:pt>
                <c:pt idx="20">
                  <c:v>7.7432908941577025E-7</c:v>
                </c:pt>
                <c:pt idx="21">
                  <c:v>4.6041599883882909E-7</c:v>
                </c:pt>
                <c:pt idx="22">
                  <c:v>2.6679034501088046E-7</c:v>
                </c:pt>
                <c:pt idx="23">
                  <c:v>1.5065539265167527E-7</c:v>
                </c:pt>
                <c:pt idx="24">
                  <c:v>8.2907558391357347E-8</c:v>
                </c:pt>
                <c:pt idx="25">
                  <c:v>4.4462967030959006E-8</c:v>
                </c:pt>
                <c:pt idx="26">
                  <c:v>2.3237939956474415E-8</c:v>
                </c:pt>
                <c:pt idx="27">
                  <c:v>1.1835638208902655E-8</c:v>
                </c:pt>
                <c:pt idx="28">
                  <c:v>5.8746312060404777E-9</c:v>
                </c:pt>
                <c:pt idx="29">
                  <c:v>2.8416095613180438E-9</c:v>
                </c:pt>
                <c:pt idx="30">
                  <c:v>1.3395010969548052E-9</c:v>
                </c:pt>
                <c:pt idx="31">
                  <c:v>6.1534207621917272E-10</c:v>
                </c:pt>
                <c:pt idx="32">
                  <c:v>2.7547679539960222E-10</c:v>
                </c:pt>
                <c:pt idx="33">
                  <c:v>1.2018445617292723E-10</c:v>
                </c:pt>
                <c:pt idx="34">
                  <c:v>5.1098300243835711E-11</c:v>
                </c:pt>
                <c:pt idx="35">
                  <c:v>2.1171882531344679E-11</c:v>
                </c:pt>
                <c:pt idx="36">
                  <c:v>8.5488435323765053E-12</c:v>
                </c:pt>
                <c:pt idx="37">
                  <c:v>3.3639546450707308E-12</c:v>
                </c:pt>
                <c:pt idx="38">
                  <c:v>1.2899942243676425E-12</c:v>
                </c:pt>
                <c:pt idx="39">
                  <c:v>4.8208128362567972E-13</c:v>
                </c:pt>
                <c:pt idx="40">
                  <c:v>1.7556892351823921E-13</c:v>
                </c:pt>
                <c:pt idx="41">
                  <c:v>6.2311742000109611E-14</c:v>
                </c:pt>
                <c:pt idx="42">
                  <c:v>2.1551971780591278E-14</c:v>
                </c:pt>
                <c:pt idx="43">
                  <c:v>7.264387417979075E-15</c:v>
                </c:pt>
                <c:pt idx="44">
                  <c:v>2.3861945865195727E-15</c:v>
                </c:pt>
                <c:pt idx="45">
                  <c:v>7.6384912486575593E-16</c:v>
                </c:pt>
                <c:pt idx="46">
                  <c:v>2.3828910463978756E-16</c:v>
                </c:pt>
                <c:pt idx="47">
                  <c:v>7.2442871433281416E-17</c:v>
                </c:pt>
                <c:pt idx="48">
                  <c:v>2.1462583496365961E-17</c:v>
                </c:pt>
                <c:pt idx="49">
                  <c:v>6.1967390778071759E-18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6D-4C1C-8955-9DFB6531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'Receita Líquida'!$L$3:$L$42</c:f>
              <c:numCache>
                <c:formatCode>_(* #,##0_);_(* \(#,##0\);_(* "-"??_);_(@_)</c:formatCode>
                <c:ptCount val="40"/>
                <c:pt idx="0">
                  <c:v>127.96843050505039</c:v>
                </c:pt>
                <c:pt idx="1">
                  <c:v>255.93686101010078</c:v>
                </c:pt>
                <c:pt idx="2">
                  <c:v>383.90529151515119</c:v>
                </c:pt>
                <c:pt idx="3">
                  <c:v>511.87372202020157</c:v>
                </c:pt>
                <c:pt idx="4">
                  <c:v>639.842152525252</c:v>
                </c:pt>
                <c:pt idx="5">
                  <c:v>767.81058303030238</c:v>
                </c:pt>
                <c:pt idx="6">
                  <c:v>895.77901353535276</c:v>
                </c:pt>
                <c:pt idx="7">
                  <c:v>1023.7474440404031</c:v>
                </c:pt>
                <c:pt idx="8">
                  <c:v>1151.7158745454535</c:v>
                </c:pt>
                <c:pt idx="9">
                  <c:v>1279.684305050504</c:v>
                </c:pt>
                <c:pt idx="10">
                  <c:v>1407.6527355555543</c:v>
                </c:pt>
                <c:pt idx="11">
                  <c:v>1535.6211660606048</c:v>
                </c:pt>
                <c:pt idx="12">
                  <c:v>1663.589596565655</c:v>
                </c:pt>
                <c:pt idx="13">
                  <c:v>1791.5580270707055</c:v>
                </c:pt>
                <c:pt idx="14">
                  <c:v>1919.5264575757558</c:v>
                </c:pt>
                <c:pt idx="15">
                  <c:v>2559.368610101008</c:v>
                </c:pt>
                <c:pt idx="16">
                  <c:v>2687.3370406060581</c:v>
                </c:pt>
                <c:pt idx="17">
                  <c:v>2815.3054711111085</c:v>
                </c:pt>
                <c:pt idx="18">
                  <c:v>2943.273901616159</c:v>
                </c:pt>
                <c:pt idx="19">
                  <c:v>3071.2423321212095</c:v>
                </c:pt>
                <c:pt idx="20">
                  <c:v>3199.21076262626</c:v>
                </c:pt>
                <c:pt idx="21">
                  <c:v>3327.1791931313101</c:v>
                </c:pt>
                <c:pt idx="22">
                  <c:v>3455.1476236363605</c:v>
                </c:pt>
                <c:pt idx="23">
                  <c:v>3583.116054141411</c:v>
                </c:pt>
                <c:pt idx="24">
                  <c:v>3711.0844846464615</c:v>
                </c:pt>
                <c:pt idx="25">
                  <c:v>3839.0529151515116</c:v>
                </c:pt>
                <c:pt idx="26">
                  <c:v>3967.0213456565621</c:v>
                </c:pt>
                <c:pt idx="27">
                  <c:v>4094.9897761616126</c:v>
                </c:pt>
                <c:pt idx="28">
                  <c:v>4222.9582066666626</c:v>
                </c:pt>
                <c:pt idx="29">
                  <c:v>4350.9266371717131</c:v>
                </c:pt>
                <c:pt idx="30">
                  <c:v>4478.8950676767636</c:v>
                </c:pt>
                <c:pt idx="31">
                  <c:v>4606.8634981818141</c:v>
                </c:pt>
                <c:pt idx="32">
                  <c:v>4734.8319286868646</c:v>
                </c:pt>
                <c:pt idx="33">
                  <c:v>4862.800359191915</c:v>
                </c:pt>
                <c:pt idx="34">
                  <c:v>4990.7687896969655</c:v>
                </c:pt>
                <c:pt idx="35">
                  <c:v>5118.737220202016</c:v>
                </c:pt>
                <c:pt idx="36">
                  <c:v>5246.7056507070665</c:v>
                </c:pt>
                <c:pt idx="37">
                  <c:v>5374.6740812121161</c:v>
                </c:pt>
                <c:pt idx="38">
                  <c:v>5502.6425117171666</c:v>
                </c:pt>
                <c:pt idx="39">
                  <c:v>5630.6109422222171</c:v>
                </c:pt>
              </c:numCache>
            </c:numRef>
          </c:cat>
          <c:val>
            <c:numRef>
              <c:f>'Receita Líquida'!$M$3:$M$42</c:f>
              <c:numCache>
                <c:formatCode>General</c:formatCode>
                <c:ptCount val="40"/>
                <c:pt idx="0">
                  <c:v>72</c:v>
                </c:pt>
                <c:pt idx="1">
                  <c:v>16</c:v>
                </c:pt>
                <c:pt idx="2">
                  <c:v>21</c:v>
                </c:pt>
                <c:pt idx="3">
                  <c:v>12</c:v>
                </c:pt>
                <c:pt idx="4">
                  <c:v>9</c:v>
                </c:pt>
                <c:pt idx="5">
                  <c:v>8</c:v>
                </c:pt>
                <c:pt idx="6">
                  <c:v>5</c:v>
                </c:pt>
                <c:pt idx="7">
                  <c:v>11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6</c:v>
                </c:pt>
                <c:pt idx="13">
                  <c:v>3</c:v>
                </c:pt>
                <c:pt idx="14">
                  <c:v>1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2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3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DF-4EC2-91D5-167507BCD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'Receita Líquida'!$R$3:$R$51</c:f>
              <c:numCache>
                <c:formatCode>_(* #,##0.00_);_(* \(#,##0.00\);_(* "-"??_);_(@_)</c:formatCode>
                <c:ptCount val="49"/>
                <c:pt idx="0">
                  <c:v>929.1947100000001</c:v>
                </c:pt>
                <c:pt idx="1">
                  <c:v>1858.3894200000002</c:v>
                </c:pt>
                <c:pt idx="2">
                  <c:v>2787.5841300000002</c:v>
                </c:pt>
                <c:pt idx="3">
                  <c:v>3716.7788400000004</c:v>
                </c:pt>
                <c:pt idx="4">
                  <c:v>4645.9735500000006</c:v>
                </c:pt>
                <c:pt idx="5">
                  <c:v>5575.1682600000004</c:v>
                </c:pt>
                <c:pt idx="6">
                  <c:v>6504.362970000001</c:v>
                </c:pt>
                <c:pt idx="7">
                  <c:v>7433.5576800000008</c:v>
                </c:pt>
                <c:pt idx="8">
                  <c:v>8362.7523900000015</c:v>
                </c:pt>
                <c:pt idx="9">
                  <c:v>9291.9471000000012</c:v>
                </c:pt>
                <c:pt idx="10">
                  <c:v>10221.141810000001</c:v>
                </c:pt>
                <c:pt idx="11">
                  <c:v>11150.336520000001</c:v>
                </c:pt>
                <c:pt idx="12">
                  <c:v>12079.531230000001</c:v>
                </c:pt>
                <c:pt idx="13">
                  <c:v>13008.725940000002</c:v>
                </c:pt>
                <c:pt idx="14">
                  <c:v>13937.920650000002</c:v>
                </c:pt>
                <c:pt idx="15">
                  <c:v>14867.115360000002</c:v>
                </c:pt>
                <c:pt idx="16">
                  <c:v>15796.310070000001</c:v>
                </c:pt>
                <c:pt idx="17">
                  <c:v>16725.504780000003</c:v>
                </c:pt>
                <c:pt idx="18">
                  <c:v>17654.699490000003</c:v>
                </c:pt>
                <c:pt idx="19">
                  <c:v>18583.894200000002</c:v>
                </c:pt>
                <c:pt idx="20">
                  <c:v>19513.088910000002</c:v>
                </c:pt>
                <c:pt idx="21">
                  <c:v>20442.283620000002</c:v>
                </c:pt>
                <c:pt idx="22">
                  <c:v>21371.478330000002</c:v>
                </c:pt>
                <c:pt idx="23">
                  <c:v>22300.673040000001</c:v>
                </c:pt>
                <c:pt idx="24">
                  <c:v>23229.867750000001</c:v>
                </c:pt>
                <c:pt idx="25">
                  <c:v>24159.062460000001</c:v>
                </c:pt>
                <c:pt idx="26">
                  <c:v>25088.257170000004</c:v>
                </c:pt>
                <c:pt idx="27">
                  <c:v>26017.451880000004</c:v>
                </c:pt>
                <c:pt idx="28">
                  <c:v>26946.646590000004</c:v>
                </c:pt>
                <c:pt idx="29">
                  <c:v>27875.841300000004</c:v>
                </c:pt>
                <c:pt idx="30">
                  <c:v>28805.036010000003</c:v>
                </c:pt>
                <c:pt idx="31">
                  <c:v>29734.230720000003</c:v>
                </c:pt>
                <c:pt idx="32">
                  <c:v>30663.425430000003</c:v>
                </c:pt>
                <c:pt idx="33">
                  <c:v>31592.620140000003</c:v>
                </c:pt>
                <c:pt idx="34">
                  <c:v>32521.814850000002</c:v>
                </c:pt>
                <c:pt idx="35">
                  <c:v>33451.009560000006</c:v>
                </c:pt>
                <c:pt idx="36">
                  <c:v>34380.204270000002</c:v>
                </c:pt>
                <c:pt idx="37">
                  <c:v>35309.398980000005</c:v>
                </c:pt>
                <c:pt idx="38">
                  <c:v>36238.593690000002</c:v>
                </c:pt>
                <c:pt idx="39">
                  <c:v>37167.788400000005</c:v>
                </c:pt>
                <c:pt idx="40">
                  <c:v>38096.983110000001</c:v>
                </c:pt>
                <c:pt idx="41">
                  <c:v>39026.177820000004</c:v>
                </c:pt>
                <c:pt idx="42">
                  <c:v>39955.372530000008</c:v>
                </c:pt>
                <c:pt idx="43">
                  <c:v>40884.567240000004</c:v>
                </c:pt>
                <c:pt idx="44">
                  <c:v>41813.761950000007</c:v>
                </c:pt>
                <c:pt idx="45">
                  <c:v>42742.956660000003</c:v>
                </c:pt>
                <c:pt idx="46">
                  <c:v>43672.151370000007</c:v>
                </c:pt>
                <c:pt idx="47">
                  <c:v>44601.346080000003</c:v>
                </c:pt>
                <c:pt idx="48">
                  <c:v>45530.540790000006</c:v>
                </c:pt>
              </c:numCache>
            </c:numRef>
          </c:cat>
          <c:val>
            <c:numRef>
              <c:f>'Receita Líquida'!$S$3:$S$52</c:f>
              <c:numCache>
                <c:formatCode>0.000000E+00</c:formatCode>
                <c:ptCount val="50"/>
                <c:pt idx="0">
                  <c:v>3.6001461046336366E-5</c:v>
                </c:pt>
                <c:pt idx="1">
                  <c:v>3.6563003278904318E-5</c:v>
                </c:pt>
                <c:pt idx="2">
                  <c:v>3.6859906136780993E-5</c:v>
                </c:pt>
                <c:pt idx="3">
                  <c:v>3.6885630953695246E-5</c:v>
                </c:pt>
                <c:pt idx="4">
                  <c:v>3.6639609536403779E-5</c:v>
                </c:pt>
                <c:pt idx="5">
                  <c:v>3.6127265029838382E-5</c:v>
                </c:pt>
                <c:pt idx="6">
                  <c:v>3.5359813164630952E-5</c:v>
                </c:pt>
                <c:pt idx="7">
                  <c:v>3.4353854059752561E-5</c:v>
                </c:pt>
                <c:pt idx="8">
                  <c:v>3.3130775328003984E-5</c:v>
                </c:pt>
                <c:pt idx="9">
                  <c:v>3.1715996454565566E-5</c:v>
                </c:pt>
                <c:pt idx="10">
                  <c:v>3.0138091711520778E-5</c:v>
                </c:pt>
                <c:pt idx="11">
                  <c:v>2.8427833808453025E-5</c:v>
                </c:pt>
                <c:pt idx="12">
                  <c:v>2.6617202816562284E-5</c:v>
                </c:pt>
                <c:pt idx="13">
                  <c:v>2.4738404591873208E-5</c:v>
                </c:pt>
                <c:pt idx="14">
                  <c:v>2.2822940103857685E-5</c:v>
                </c:pt>
                <c:pt idx="15">
                  <c:v>2.0900762062364004E-5</c:v>
                </c:pt>
                <c:pt idx="16">
                  <c:v>1.8999548479168434E-5</c:v>
                </c:pt>
                <c:pt idx="17">
                  <c:v>1.7144114846320354E-5</c:v>
                </c:pt>
                <c:pt idx="18">
                  <c:v>1.535597805329759E-5</c:v>
                </c:pt>
                <c:pt idx="19">
                  <c:v>1.3653076587333834E-5</c:v>
                </c:pt>
                <c:pt idx="20">
                  <c:v>1.2049643506585496E-5</c:v>
                </c:pt>
                <c:pt idx="21">
                  <c:v>1.0556221599254361E-5</c:v>
                </c:pt>
                <c:pt idx="22">
                  <c:v>9.1798043865343433E-6</c:v>
                </c:pt>
                <c:pt idx="23">
                  <c:v>7.9240824095747399E-6</c:v>
                </c:pt>
                <c:pt idx="24">
                  <c:v>6.789771647109069E-6</c:v>
                </c:pt>
                <c:pt idx="25">
                  <c:v>5.7749999060162174E-6</c:v>
                </c:pt>
                <c:pt idx="26">
                  <c:v>4.8757274725637109E-6</c:v>
                </c:pt>
                <c:pt idx="27">
                  <c:v>4.0861799874372345E-6</c:v>
                </c:pt>
                <c:pt idx="28">
                  <c:v>3.3992741393426821E-6</c:v>
                </c:pt>
                <c:pt idx="29">
                  <c:v>2.8070200606924434E-6</c:v>
                </c:pt>
                <c:pt idx="30">
                  <c:v>2.3008879555739215E-6</c:v>
                </c:pt>
                <c:pt idx="31">
                  <c:v>1.8721302180362153E-6</c:v>
                </c:pt>
                <c:pt idx="32">
                  <c:v>1.5120538700556455E-6</c:v>
                </c:pt>
                <c:pt idx="33">
                  <c:v>1.2122413758513292E-6</c:v>
                </c:pt>
                <c:pt idx="34">
                  <c:v>9.6472064035667707E-7</c:v>
                </c:pt>
                <c:pt idx="35">
                  <c:v>7.6208719767007687E-7</c:v>
                </c:pt>
                <c:pt idx="36">
                  <c:v>5.975832140093415E-7</c:v>
                </c:pt>
                <c:pt idx="37">
                  <c:v>4.6513898597064816E-7</c:v>
                </c:pt>
                <c:pt idx="38">
                  <c:v>3.5938315914083495E-7</c:v>
                </c:pt>
                <c:pt idx="39">
                  <c:v>2.7562799791302944E-7</c:v>
                </c:pt>
                <c:pt idx="40">
                  <c:v>2.0983579143463167E-7</c:v>
                </c:pt>
                <c:pt idx="41">
                  <c:v>1.585719738733306E-7</c:v>
                </c:pt>
                <c:pt idx="42">
                  <c:v>1.189498573273233E-7</c:v>
                </c:pt>
                <c:pt idx="43">
                  <c:v>8.8571101742586733E-8</c:v>
                </c:pt>
                <c:pt idx="44">
                  <c:v>6.5465244864792339E-8</c:v>
                </c:pt>
                <c:pt idx="45">
                  <c:v>4.8030839183223629E-8</c:v>
                </c:pt>
                <c:pt idx="46">
                  <c:v>3.4980030256020508E-8</c:v>
                </c:pt>
                <c:pt idx="47">
                  <c:v>2.5287786444106474E-8</c:v>
                </c:pt>
                <c:pt idx="48">
                  <c:v>1.8146466775515218E-8</c:v>
                </c:pt>
                <c:pt idx="49">
                  <c:v>1.2925994560130592E-8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DF-4EC2-91D5-167507BCD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'Receita Líquida'!$J$3:$J$42</c:f>
              <c:numCache>
                <c:formatCode>_(* #,##0_);_(* \(#,##0\);_(* "-"??_);_(@_)</c:formatCode>
                <c:ptCount val="40"/>
                <c:pt idx="0">
                  <c:v>127.96843050505039</c:v>
                </c:pt>
                <c:pt idx="1">
                  <c:v>255.93686101010078</c:v>
                </c:pt>
                <c:pt idx="2">
                  <c:v>383.90529151515119</c:v>
                </c:pt>
                <c:pt idx="3">
                  <c:v>511.87372202020157</c:v>
                </c:pt>
                <c:pt idx="4">
                  <c:v>639.842152525252</c:v>
                </c:pt>
                <c:pt idx="5">
                  <c:v>767.81058303030238</c:v>
                </c:pt>
                <c:pt idx="6">
                  <c:v>895.77901353535276</c:v>
                </c:pt>
                <c:pt idx="7">
                  <c:v>1023.7474440404031</c:v>
                </c:pt>
                <c:pt idx="8">
                  <c:v>1151.7158745454535</c:v>
                </c:pt>
                <c:pt idx="9">
                  <c:v>1279.684305050504</c:v>
                </c:pt>
                <c:pt idx="10">
                  <c:v>1407.6527355555543</c:v>
                </c:pt>
                <c:pt idx="11">
                  <c:v>1535.6211660606048</c:v>
                </c:pt>
                <c:pt idx="12">
                  <c:v>1663.589596565655</c:v>
                </c:pt>
                <c:pt idx="13">
                  <c:v>1791.5580270707055</c:v>
                </c:pt>
                <c:pt idx="14">
                  <c:v>1919.5264575757558</c:v>
                </c:pt>
                <c:pt idx="15">
                  <c:v>2559.368610101008</c:v>
                </c:pt>
                <c:pt idx="16">
                  <c:v>2687.3370406060581</c:v>
                </c:pt>
                <c:pt idx="17">
                  <c:v>2815.3054711111085</c:v>
                </c:pt>
                <c:pt idx="18">
                  <c:v>2943.273901616159</c:v>
                </c:pt>
                <c:pt idx="19">
                  <c:v>3071.2423321212095</c:v>
                </c:pt>
                <c:pt idx="20">
                  <c:v>3199.21076262626</c:v>
                </c:pt>
                <c:pt idx="21">
                  <c:v>3327.1791931313101</c:v>
                </c:pt>
                <c:pt idx="22">
                  <c:v>3455.1476236363605</c:v>
                </c:pt>
                <c:pt idx="23">
                  <c:v>3583.116054141411</c:v>
                </c:pt>
                <c:pt idx="24">
                  <c:v>3711.0844846464615</c:v>
                </c:pt>
                <c:pt idx="25">
                  <c:v>3839.0529151515116</c:v>
                </c:pt>
                <c:pt idx="26">
                  <c:v>3967.0213456565621</c:v>
                </c:pt>
                <c:pt idx="27">
                  <c:v>4094.9897761616126</c:v>
                </c:pt>
                <c:pt idx="28">
                  <c:v>4222.9582066666626</c:v>
                </c:pt>
                <c:pt idx="29">
                  <c:v>4350.9266371717131</c:v>
                </c:pt>
                <c:pt idx="30">
                  <c:v>4478.8950676767636</c:v>
                </c:pt>
                <c:pt idx="31">
                  <c:v>4606.8634981818141</c:v>
                </c:pt>
                <c:pt idx="32">
                  <c:v>4734.8319286868646</c:v>
                </c:pt>
                <c:pt idx="33">
                  <c:v>4862.800359191915</c:v>
                </c:pt>
                <c:pt idx="34">
                  <c:v>4990.7687896969655</c:v>
                </c:pt>
                <c:pt idx="35">
                  <c:v>5118.737220202016</c:v>
                </c:pt>
                <c:pt idx="36">
                  <c:v>5246.7056507070665</c:v>
                </c:pt>
                <c:pt idx="37">
                  <c:v>5374.6740812121161</c:v>
                </c:pt>
                <c:pt idx="38">
                  <c:v>5502.6425117171666</c:v>
                </c:pt>
                <c:pt idx="39">
                  <c:v>5630.6109422222171</c:v>
                </c:pt>
              </c:numCache>
            </c:numRef>
          </c:cat>
          <c:val>
            <c:numRef>
              <c:f>'Receita Líquida'!$K$3:$K$42</c:f>
              <c:numCache>
                <c:formatCode>General</c:formatCode>
                <c:ptCount val="40"/>
                <c:pt idx="0">
                  <c:v>648</c:v>
                </c:pt>
                <c:pt idx="1">
                  <c:v>23</c:v>
                </c:pt>
                <c:pt idx="2">
                  <c:v>17</c:v>
                </c:pt>
                <c:pt idx="3">
                  <c:v>20</c:v>
                </c:pt>
                <c:pt idx="4">
                  <c:v>15</c:v>
                </c:pt>
                <c:pt idx="5">
                  <c:v>12</c:v>
                </c:pt>
                <c:pt idx="6">
                  <c:v>7</c:v>
                </c:pt>
                <c:pt idx="7">
                  <c:v>8</c:v>
                </c:pt>
                <c:pt idx="8">
                  <c:v>3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7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E-4C63-BE63-9FF06D542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'Receita Líquida'!$P$3:$P$52</c:f>
              <c:numCache>
                <c:formatCode>_(* #,##0.00_);_(* \(#,##0.00\);_(* "-"??_);_(@_)</c:formatCode>
                <c:ptCount val="50"/>
                <c:pt idx="0">
                  <c:v>568.44096000000002</c:v>
                </c:pt>
                <c:pt idx="1">
                  <c:v>1136.88192</c:v>
                </c:pt>
                <c:pt idx="2">
                  <c:v>1705.3228800000002</c:v>
                </c:pt>
                <c:pt idx="3">
                  <c:v>2273.7638400000001</c:v>
                </c:pt>
                <c:pt idx="4">
                  <c:v>2842.2048</c:v>
                </c:pt>
                <c:pt idx="5">
                  <c:v>3410.6457600000003</c:v>
                </c:pt>
                <c:pt idx="6">
                  <c:v>3979.0867200000002</c:v>
                </c:pt>
                <c:pt idx="7">
                  <c:v>4547.5276800000001</c:v>
                </c:pt>
                <c:pt idx="8">
                  <c:v>5115.9686400000001</c:v>
                </c:pt>
                <c:pt idx="9">
                  <c:v>5684.4096</c:v>
                </c:pt>
                <c:pt idx="10">
                  <c:v>6252.8505599999999</c:v>
                </c:pt>
                <c:pt idx="11">
                  <c:v>6821.2915200000007</c:v>
                </c:pt>
                <c:pt idx="12">
                  <c:v>7389.7324800000006</c:v>
                </c:pt>
                <c:pt idx="13">
                  <c:v>7958.1734400000005</c:v>
                </c:pt>
                <c:pt idx="14">
                  <c:v>8526.6144000000004</c:v>
                </c:pt>
                <c:pt idx="15">
                  <c:v>9095.0553600000003</c:v>
                </c:pt>
                <c:pt idx="16">
                  <c:v>9663.4963200000002</c:v>
                </c:pt>
                <c:pt idx="17">
                  <c:v>10231.93728</c:v>
                </c:pt>
                <c:pt idx="18">
                  <c:v>10800.37824</c:v>
                </c:pt>
                <c:pt idx="19">
                  <c:v>11368.8192</c:v>
                </c:pt>
                <c:pt idx="20">
                  <c:v>11937.26016</c:v>
                </c:pt>
                <c:pt idx="21">
                  <c:v>12505.70112</c:v>
                </c:pt>
                <c:pt idx="22">
                  <c:v>13074.14208</c:v>
                </c:pt>
                <c:pt idx="23">
                  <c:v>13642.583040000001</c:v>
                </c:pt>
                <c:pt idx="24">
                  <c:v>14211.024000000001</c:v>
                </c:pt>
                <c:pt idx="25">
                  <c:v>14779.464960000001</c:v>
                </c:pt>
                <c:pt idx="26">
                  <c:v>15347.905920000001</c:v>
                </c:pt>
                <c:pt idx="27">
                  <c:v>15916.346880000001</c:v>
                </c:pt>
                <c:pt idx="28">
                  <c:v>16484.787840000001</c:v>
                </c:pt>
                <c:pt idx="29">
                  <c:v>17053.228800000001</c:v>
                </c:pt>
                <c:pt idx="30">
                  <c:v>17621.669760000001</c:v>
                </c:pt>
                <c:pt idx="31">
                  <c:v>18190.110720000001</c:v>
                </c:pt>
                <c:pt idx="32">
                  <c:v>18758.55168</c:v>
                </c:pt>
                <c:pt idx="33">
                  <c:v>19326.99264</c:v>
                </c:pt>
                <c:pt idx="34">
                  <c:v>19895.4336</c:v>
                </c:pt>
                <c:pt idx="35">
                  <c:v>20463.87456</c:v>
                </c:pt>
                <c:pt idx="36">
                  <c:v>21032.31552</c:v>
                </c:pt>
                <c:pt idx="37">
                  <c:v>21600.75648</c:v>
                </c:pt>
                <c:pt idx="38">
                  <c:v>22169.19744</c:v>
                </c:pt>
                <c:pt idx="39">
                  <c:v>22737.6384</c:v>
                </c:pt>
                <c:pt idx="40">
                  <c:v>23306.07936</c:v>
                </c:pt>
                <c:pt idx="41">
                  <c:v>23874.52032</c:v>
                </c:pt>
                <c:pt idx="42">
                  <c:v>24442.96128</c:v>
                </c:pt>
                <c:pt idx="43">
                  <c:v>25011.402239999999</c:v>
                </c:pt>
                <c:pt idx="44">
                  <c:v>25579.843199999999</c:v>
                </c:pt>
                <c:pt idx="45">
                  <c:v>26148.284159999999</c:v>
                </c:pt>
                <c:pt idx="46">
                  <c:v>26716.725119999999</c:v>
                </c:pt>
                <c:pt idx="47">
                  <c:v>27285.166080000003</c:v>
                </c:pt>
                <c:pt idx="48">
                  <c:v>27853.607040000003</c:v>
                </c:pt>
                <c:pt idx="49">
                  <c:v>28422.048000000003</c:v>
                </c:pt>
              </c:numCache>
            </c:numRef>
          </c:cat>
          <c:val>
            <c:numRef>
              <c:f>'Receita Líquida'!$Q$3:$Q$52</c:f>
              <c:numCache>
                <c:formatCode>0.000000E+00</c:formatCode>
                <c:ptCount val="50"/>
                <c:pt idx="0">
                  <c:v>1.1255163262301062E-4</c:v>
                </c:pt>
                <c:pt idx="1">
                  <c:v>1.1211900006033256E-4</c:v>
                </c:pt>
                <c:pt idx="2">
                  <c:v>1.088432505593163E-4</c:v>
                </c:pt>
                <c:pt idx="3">
                  <c:v>1.0297188466252944E-4</c:v>
                </c:pt>
                <c:pt idx="4">
                  <c:v>9.4935947798150685E-5</c:v>
                </c:pt>
                <c:pt idx="5">
                  <c:v>8.5297752918240646E-5</c:v>
                </c:pt>
                <c:pt idx="6">
                  <c:v>7.4686027589009767E-5</c:v>
                </c:pt>
                <c:pt idx="7">
                  <c:v>6.3728838307414829E-5</c:v>
                </c:pt>
                <c:pt idx="8">
                  <c:v>5.2994099140520921E-5</c:v>
                </c:pt>
                <c:pt idx="9">
                  <c:v>4.2945127509621273E-5</c:v>
                </c:pt>
                <c:pt idx="10">
                  <c:v>3.3915259936475959E-5</c:v>
                </c:pt>
                <c:pt idx="11">
                  <c:v>2.6101849071950769E-5</c:v>
                </c:pt>
                <c:pt idx="12">
                  <c:v>1.9576825469092999E-5</c:v>
                </c:pt>
                <c:pt idx="13">
                  <c:v>1.43089621426833E-5</c:v>
                </c:pt>
                <c:pt idx="14">
                  <c:v>1.0192221916474578E-5</c:v>
                </c:pt>
                <c:pt idx="15">
                  <c:v>7.0749679717104379E-6</c:v>
                </c:pt>
                <c:pt idx="16">
                  <c:v>4.7860249247421489E-6</c:v>
                </c:pt>
                <c:pt idx="17">
                  <c:v>3.1551521329954753E-6</c:v>
                </c:pt>
                <c:pt idx="18">
                  <c:v>2.0270316226097659E-6</c:v>
                </c:pt>
                <c:pt idx="19">
                  <c:v>1.2690993275956171E-6</c:v>
                </c:pt>
                <c:pt idx="20">
                  <c:v>7.7432908941577025E-7</c:v>
                </c:pt>
                <c:pt idx="21">
                  <c:v>4.6041599883882909E-7</c:v>
                </c:pt>
                <c:pt idx="22">
                  <c:v>2.6679034501088046E-7</c:v>
                </c:pt>
                <c:pt idx="23">
                  <c:v>1.5065539265167527E-7</c:v>
                </c:pt>
                <c:pt idx="24">
                  <c:v>8.2907558391357347E-8</c:v>
                </c:pt>
                <c:pt idx="25">
                  <c:v>4.4462967030959006E-8</c:v>
                </c:pt>
                <c:pt idx="26">
                  <c:v>2.3237939956474415E-8</c:v>
                </c:pt>
                <c:pt idx="27">
                  <c:v>1.1835638208902655E-8</c:v>
                </c:pt>
                <c:pt idx="28">
                  <c:v>5.8746312060404777E-9</c:v>
                </c:pt>
                <c:pt idx="29">
                  <c:v>2.8416095613180438E-9</c:v>
                </c:pt>
                <c:pt idx="30">
                  <c:v>1.3395010969548052E-9</c:v>
                </c:pt>
                <c:pt idx="31">
                  <c:v>6.1534207621917272E-10</c:v>
                </c:pt>
                <c:pt idx="32">
                  <c:v>2.7547679539960222E-10</c:v>
                </c:pt>
                <c:pt idx="33">
                  <c:v>1.2018445617292723E-10</c:v>
                </c:pt>
                <c:pt idx="34">
                  <c:v>5.1098300243835711E-11</c:v>
                </c:pt>
                <c:pt idx="35">
                  <c:v>2.1171882531344679E-11</c:v>
                </c:pt>
                <c:pt idx="36">
                  <c:v>8.5488435323765053E-12</c:v>
                </c:pt>
                <c:pt idx="37">
                  <c:v>3.3639546450707308E-12</c:v>
                </c:pt>
                <c:pt idx="38">
                  <c:v>1.2899942243676425E-12</c:v>
                </c:pt>
                <c:pt idx="39">
                  <c:v>4.8208128362567972E-13</c:v>
                </c:pt>
                <c:pt idx="40">
                  <c:v>1.7556892351823921E-13</c:v>
                </c:pt>
                <c:pt idx="41">
                  <c:v>6.2311742000109611E-14</c:v>
                </c:pt>
                <c:pt idx="42">
                  <c:v>2.1551971780591278E-14</c:v>
                </c:pt>
                <c:pt idx="43">
                  <c:v>7.264387417979075E-15</c:v>
                </c:pt>
                <c:pt idx="44">
                  <c:v>2.3861945865195727E-15</c:v>
                </c:pt>
                <c:pt idx="45">
                  <c:v>7.6384912486575593E-16</c:v>
                </c:pt>
                <c:pt idx="46">
                  <c:v>2.3828910463978756E-16</c:v>
                </c:pt>
                <c:pt idx="47">
                  <c:v>7.2442871433281416E-17</c:v>
                </c:pt>
                <c:pt idx="48">
                  <c:v>2.1462583496365961E-17</c:v>
                </c:pt>
                <c:pt idx="49">
                  <c:v>6.1967390778071759E-18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0E-4C63-BE63-9FF06D542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Funcionários!$J$3:$J$42</c:f>
              <c:numCache>
                <c:formatCode>_(* #,##0_);_(* \(#,##0\);_(* "-"??_);_(@_)</c:formatCode>
                <c:ptCount val="40"/>
                <c:pt idx="0">
                  <c:v>527.56808080808082</c:v>
                </c:pt>
                <c:pt idx="1">
                  <c:v>1055.1361616161616</c:v>
                </c:pt>
                <c:pt idx="2">
                  <c:v>1582.7042424242425</c:v>
                </c:pt>
                <c:pt idx="3">
                  <c:v>2110.2723232323233</c:v>
                </c:pt>
                <c:pt idx="4">
                  <c:v>2637.8404040404039</c:v>
                </c:pt>
                <c:pt idx="5">
                  <c:v>3165.4084848484849</c:v>
                </c:pt>
                <c:pt idx="6">
                  <c:v>3692.976565656566</c:v>
                </c:pt>
                <c:pt idx="7">
                  <c:v>4220.5446464646466</c:v>
                </c:pt>
                <c:pt idx="8">
                  <c:v>4748.1127272727272</c:v>
                </c:pt>
                <c:pt idx="9">
                  <c:v>5275.6808080808078</c:v>
                </c:pt>
                <c:pt idx="10">
                  <c:v>5803.2488888888893</c:v>
                </c:pt>
                <c:pt idx="11">
                  <c:v>6330.8169696969699</c:v>
                </c:pt>
                <c:pt idx="12">
                  <c:v>6858.3850505050505</c:v>
                </c:pt>
                <c:pt idx="13">
                  <c:v>7385.953131313132</c:v>
                </c:pt>
                <c:pt idx="14">
                  <c:v>7913.5212121212126</c:v>
                </c:pt>
                <c:pt idx="15">
                  <c:v>10551.361616161616</c:v>
                </c:pt>
                <c:pt idx="16">
                  <c:v>11078.929696969697</c:v>
                </c:pt>
                <c:pt idx="17">
                  <c:v>11606.497777777779</c:v>
                </c:pt>
                <c:pt idx="18">
                  <c:v>12134.065858585858</c:v>
                </c:pt>
                <c:pt idx="19">
                  <c:v>12661.63393939394</c:v>
                </c:pt>
                <c:pt idx="20">
                  <c:v>13189.202020202021</c:v>
                </c:pt>
                <c:pt idx="21">
                  <c:v>13716.770101010101</c:v>
                </c:pt>
                <c:pt idx="22">
                  <c:v>14244.338181818182</c:v>
                </c:pt>
                <c:pt idx="23">
                  <c:v>14771.906262626264</c:v>
                </c:pt>
                <c:pt idx="24">
                  <c:v>15299.474343434344</c:v>
                </c:pt>
                <c:pt idx="25">
                  <c:v>15827.042424242425</c:v>
                </c:pt>
                <c:pt idx="26">
                  <c:v>16354.610505050505</c:v>
                </c:pt>
                <c:pt idx="27">
                  <c:v>16882.178585858586</c:v>
                </c:pt>
                <c:pt idx="28">
                  <c:v>17409.746666666666</c:v>
                </c:pt>
                <c:pt idx="29">
                  <c:v>17937.314747474749</c:v>
                </c:pt>
                <c:pt idx="30">
                  <c:v>18464.882828282829</c:v>
                </c:pt>
                <c:pt idx="31">
                  <c:v>18992.450909090909</c:v>
                </c:pt>
                <c:pt idx="32">
                  <c:v>19520.018989898992</c:v>
                </c:pt>
                <c:pt idx="33">
                  <c:v>20047.587070707072</c:v>
                </c:pt>
                <c:pt idx="34">
                  <c:v>20575.155151515151</c:v>
                </c:pt>
                <c:pt idx="35">
                  <c:v>21102.723232323231</c:v>
                </c:pt>
                <c:pt idx="36">
                  <c:v>21630.291313131314</c:v>
                </c:pt>
                <c:pt idx="37">
                  <c:v>22157.859393939394</c:v>
                </c:pt>
                <c:pt idx="38">
                  <c:v>22685.427474747474</c:v>
                </c:pt>
                <c:pt idx="39">
                  <c:v>23212.995555555557</c:v>
                </c:pt>
              </c:numCache>
            </c:numRef>
          </c:cat>
          <c:val>
            <c:numRef>
              <c:f>Funcionários!$K$3:$K$42</c:f>
              <c:numCache>
                <c:formatCode>General</c:formatCode>
                <c:ptCount val="40"/>
                <c:pt idx="0">
                  <c:v>632</c:v>
                </c:pt>
                <c:pt idx="1">
                  <c:v>39</c:v>
                </c:pt>
                <c:pt idx="2">
                  <c:v>26</c:v>
                </c:pt>
                <c:pt idx="3">
                  <c:v>22</c:v>
                </c:pt>
                <c:pt idx="4">
                  <c:v>14</c:v>
                </c:pt>
                <c:pt idx="5">
                  <c:v>11</c:v>
                </c:pt>
                <c:pt idx="6">
                  <c:v>3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7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F-4580-BFF7-E19EEA18D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Funcionários!$Q$3:$Q$52</c:f>
              <c:numCache>
                <c:formatCode>0.000000E+00</c:formatCode>
                <c:ptCount val="50"/>
                <c:pt idx="0">
                  <c:v>2.473000120907683E-5</c:v>
                </c:pt>
                <c:pt idx="1">
                  <c:v>2.4701781316028615E-5</c:v>
                </c:pt>
                <c:pt idx="2">
                  <c:v>2.4217329631020994E-5</c:v>
                </c:pt>
                <c:pt idx="3">
                  <c:v>2.3303335041837302E-5</c:v>
                </c:pt>
                <c:pt idx="4">
                  <c:v>2.2009174355381084E-5</c:v>
                </c:pt>
                <c:pt idx="5">
                  <c:v>2.0402494434587726E-5</c:v>
                </c:pt>
                <c:pt idx="6">
                  <c:v>1.8563361869363462E-5</c:v>
                </c:pt>
                <c:pt idx="7">
                  <c:v>1.6577683315946006E-5</c:v>
                </c:pt>
                <c:pt idx="8">
                  <c:v>1.4530645007946207E-5</c:v>
                </c:pt>
                <c:pt idx="9">
                  <c:v>1.2500857142820363E-5</c:v>
                </c:pt>
                <c:pt idx="10">
                  <c:v>1.055573641625332E-5</c:v>
                </c:pt>
                <c:pt idx="11">
                  <c:v>8.7484502708188094E-6</c:v>
                </c:pt>
                <c:pt idx="12">
                  <c:v>7.1165181849475896E-6</c:v>
                </c:pt>
                <c:pt idx="13">
                  <c:v>5.6819557207291042E-6</c:v>
                </c:pt>
                <c:pt idx="14">
                  <c:v>4.4526849943182948E-6</c:v>
                </c:pt>
                <c:pt idx="15">
                  <c:v>3.4248372986777557E-6</c:v>
                </c:pt>
                <c:pt idx="16">
                  <c:v>2.5855429871248749E-6</c:v>
                </c:pt>
                <c:pt idx="17">
                  <c:v>1.9158320151299108E-6</c:v>
                </c:pt>
                <c:pt idx="18">
                  <c:v>1.3933394565223608E-6</c:v>
                </c:pt>
                <c:pt idx="19">
                  <c:v>9.9460420352521535E-7</c:v>
                </c:pt>
                <c:pt idx="20">
                  <c:v>6.9684708980764229E-7</c:v>
                </c:pt>
                <c:pt idx="21">
                  <c:v>4.7920190571225426E-7</c:v>
                </c:pt>
                <c:pt idx="22">
                  <c:v>3.2343977624881119E-7</c:v>
                </c:pt>
                <c:pt idx="23">
                  <c:v>2.1427039233026973E-7</c:v>
                </c:pt>
                <c:pt idx="24">
                  <c:v>1.3932361910377599E-7</c:v>
                </c:pt>
                <c:pt idx="25">
                  <c:v>8.8916257579721214E-8</c:v>
                </c:pt>
                <c:pt idx="26">
                  <c:v>5.5696954518615362E-8</c:v>
                </c:pt>
                <c:pt idx="27">
                  <c:v>3.4243296630461326E-8</c:v>
                </c:pt>
                <c:pt idx="28">
                  <c:v>2.0663959050697455E-8</c:v>
                </c:pt>
                <c:pt idx="29">
                  <c:v>1.2238983314383979E-8</c:v>
                </c:pt>
                <c:pt idx="30">
                  <c:v>7.1149360086196709E-9</c:v>
                </c:pt>
                <c:pt idx="31">
                  <c:v>4.059667824992591E-9</c:v>
                </c:pt>
                <c:pt idx="32">
                  <c:v>2.2735465280890866E-9</c:v>
                </c:pt>
                <c:pt idx="33">
                  <c:v>1.2497151617763764E-9</c:v>
                </c:pt>
                <c:pt idx="34">
                  <c:v>6.7423621618360481E-10</c:v>
                </c:pt>
                <c:pt idx="35">
                  <c:v>3.5703184985706648E-10</c:v>
                </c:pt>
                <c:pt idx="36">
                  <c:v>1.8556483895635091E-10</c:v>
                </c:pt>
                <c:pt idx="37">
                  <c:v>9.4662564021185226E-11</c:v>
                </c:pt>
                <c:pt idx="38">
                  <c:v>4.7397417967344061E-11</c:v>
                </c:pt>
                <c:pt idx="39">
                  <c:v>2.3292974389181928E-11</c:v>
                </c:pt>
                <c:pt idx="40">
                  <c:v>1.1235413494632459E-11</c:v>
                </c:pt>
                <c:pt idx="41">
                  <c:v>5.319208537087824E-12</c:v>
                </c:pt>
                <c:pt idx="42">
                  <c:v>2.4717174245274618E-12</c:v>
                </c:pt>
                <c:pt idx="43">
                  <c:v>1.1273128745636574E-12</c:v>
                </c:pt>
                <c:pt idx="44">
                  <c:v>5.0464265926589393E-13</c:v>
                </c:pt>
                <c:pt idx="45">
                  <c:v>2.2172634552174897E-13</c:v>
                </c:pt>
                <c:pt idx="46">
                  <c:v>9.5619062960518621E-14</c:v>
                </c:pt>
                <c:pt idx="47">
                  <c:v>4.0473010840732546E-14</c:v>
                </c:pt>
                <c:pt idx="48">
                  <c:v>1.6814361829211908E-14</c:v>
                </c:pt>
                <c:pt idx="49">
                  <c:v>6.8562889132263443E-15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F-4580-BFF7-E19EEA18D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Funcionários!$L$3:$L$42</c:f>
              <c:numCache>
                <c:formatCode>_(* #,##0_);_(* \(#,##0\);_(* "-"??_);_(@_)</c:formatCode>
                <c:ptCount val="40"/>
                <c:pt idx="0">
                  <c:v>527.56808080808082</c:v>
                </c:pt>
                <c:pt idx="1">
                  <c:v>1055.1361616161616</c:v>
                </c:pt>
                <c:pt idx="2">
                  <c:v>1582.7042424242425</c:v>
                </c:pt>
                <c:pt idx="3">
                  <c:v>2110.2723232323233</c:v>
                </c:pt>
                <c:pt idx="4">
                  <c:v>2637.8404040404039</c:v>
                </c:pt>
                <c:pt idx="5">
                  <c:v>3165.4084848484849</c:v>
                </c:pt>
                <c:pt idx="6">
                  <c:v>3692.976565656566</c:v>
                </c:pt>
                <c:pt idx="7">
                  <c:v>4220.5446464646466</c:v>
                </c:pt>
                <c:pt idx="8">
                  <c:v>4748.1127272727272</c:v>
                </c:pt>
                <c:pt idx="9">
                  <c:v>5275.6808080808078</c:v>
                </c:pt>
                <c:pt idx="10">
                  <c:v>5803.2488888888893</c:v>
                </c:pt>
                <c:pt idx="11">
                  <c:v>6330.8169696969699</c:v>
                </c:pt>
                <c:pt idx="12">
                  <c:v>6858.3850505050505</c:v>
                </c:pt>
                <c:pt idx="13">
                  <c:v>7385.953131313132</c:v>
                </c:pt>
                <c:pt idx="14">
                  <c:v>7913.5212121212126</c:v>
                </c:pt>
                <c:pt idx="15">
                  <c:v>10551.361616161616</c:v>
                </c:pt>
                <c:pt idx="16">
                  <c:v>11078.929696969697</c:v>
                </c:pt>
                <c:pt idx="17">
                  <c:v>11606.497777777779</c:v>
                </c:pt>
                <c:pt idx="18">
                  <c:v>12134.065858585858</c:v>
                </c:pt>
                <c:pt idx="19">
                  <c:v>12661.63393939394</c:v>
                </c:pt>
                <c:pt idx="20">
                  <c:v>13189.202020202021</c:v>
                </c:pt>
                <c:pt idx="21">
                  <c:v>13716.770101010101</c:v>
                </c:pt>
                <c:pt idx="22">
                  <c:v>14244.338181818182</c:v>
                </c:pt>
                <c:pt idx="23">
                  <c:v>14771.906262626264</c:v>
                </c:pt>
                <c:pt idx="24">
                  <c:v>15299.474343434344</c:v>
                </c:pt>
                <c:pt idx="25">
                  <c:v>15827.042424242425</c:v>
                </c:pt>
                <c:pt idx="26">
                  <c:v>16354.610505050505</c:v>
                </c:pt>
                <c:pt idx="27">
                  <c:v>16882.178585858586</c:v>
                </c:pt>
                <c:pt idx="28">
                  <c:v>17409.746666666666</c:v>
                </c:pt>
                <c:pt idx="29">
                  <c:v>17937.314747474749</c:v>
                </c:pt>
                <c:pt idx="30">
                  <c:v>18464.882828282829</c:v>
                </c:pt>
                <c:pt idx="31">
                  <c:v>18992.450909090909</c:v>
                </c:pt>
                <c:pt idx="32">
                  <c:v>19520.018989898992</c:v>
                </c:pt>
                <c:pt idx="33">
                  <c:v>20047.587070707072</c:v>
                </c:pt>
                <c:pt idx="34">
                  <c:v>20575.155151515151</c:v>
                </c:pt>
                <c:pt idx="35">
                  <c:v>21102.723232323231</c:v>
                </c:pt>
                <c:pt idx="36">
                  <c:v>21630.291313131314</c:v>
                </c:pt>
                <c:pt idx="37">
                  <c:v>22157.859393939394</c:v>
                </c:pt>
                <c:pt idx="38">
                  <c:v>22685.427474747474</c:v>
                </c:pt>
                <c:pt idx="39">
                  <c:v>23212.995555555557</c:v>
                </c:pt>
              </c:numCache>
            </c:numRef>
          </c:cat>
          <c:val>
            <c:numRef>
              <c:f>Funcionários!$M$3:$M$42</c:f>
              <c:numCache>
                <c:formatCode>General</c:formatCode>
                <c:ptCount val="40"/>
                <c:pt idx="0">
                  <c:v>74</c:v>
                </c:pt>
                <c:pt idx="1">
                  <c:v>36</c:v>
                </c:pt>
                <c:pt idx="2">
                  <c:v>17</c:v>
                </c:pt>
                <c:pt idx="3">
                  <c:v>15</c:v>
                </c:pt>
                <c:pt idx="4">
                  <c:v>11</c:v>
                </c:pt>
                <c:pt idx="5">
                  <c:v>7</c:v>
                </c:pt>
                <c:pt idx="6">
                  <c:v>10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6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A-4302-8B7D-AED2B2F5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Funcionários!$R$3:$R$51</c:f>
              <c:numCache>
                <c:formatCode>_(* #,##0.00_);_(* \(#,##0.00\);_(* "-"??_);_(@_)</c:formatCode>
                <c:ptCount val="49"/>
                <c:pt idx="0">
                  <c:v>4942.96</c:v>
                </c:pt>
                <c:pt idx="1">
                  <c:v>9885.92</c:v>
                </c:pt>
                <c:pt idx="2">
                  <c:v>14828.880000000001</c:v>
                </c:pt>
                <c:pt idx="3">
                  <c:v>19771.84</c:v>
                </c:pt>
                <c:pt idx="4">
                  <c:v>24714.799999999999</c:v>
                </c:pt>
                <c:pt idx="5">
                  <c:v>29657.760000000002</c:v>
                </c:pt>
                <c:pt idx="6">
                  <c:v>34600.720000000001</c:v>
                </c:pt>
                <c:pt idx="7">
                  <c:v>39543.68</c:v>
                </c:pt>
                <c:pt idx="8">
                  <c:v>44486.64</c:v>
                </c:pt>
                <c:pt idx="9">
                  <c:v>49429.599999999999</c:v>
                </c:pt>
                <c:pt idx="10">
                  <c:v>54372.56</c:v>
                </c:pt>
                <c:pt idx="11">
                  <c:v>59315.520000000004</c:v>
                </c:pt>
                <c:pt idx="12">
                  <c:v>64258.48</c:v>
                </c:pt>
                <c:pt idx="13">
                  <c:v>69201.440000000002</c:v>
                </c:pt>
                <c:pt idx="14">
                  <c:v>74144.399999999994</c:v>
                </c:pt>
                <c:pt idx="15">
                  <c:v>79087.360000000001</c:v>
                </c:pt>
                <c:pt idx="16">
                  <c:v>84030.32</c:v>
                </c:pt>
                <c:pt idx="17">
                  <c:v>88973.28</c:v>
                </c:pt>
                <c:pt idx="18">
                  <c:v>93916.24</c:v>
                </c:pt>
                <c:pt idx="19">
                  <c:v>98859.199999999997</c:v>
                </c:pt>
                <c:pt idx="20">
                  <c:v>103802.16</c:v>
                </c:pt>
                <c:pt idx="21">
                  <c:v>108745.12</c:v>
                </c:pt>
                <c:pt idx="22">
                  <c:v>113688.08</c:v>
                </c:pt>
                <c:pt idx="23">
                  <c:v>118631.04000000001</c:v>
                </c:pt>
                <c:pt idx="24">
                  <c:v>123574</c:v>
                </c:pt>
                <c:pt idx="25">
                  <c:v>128516.96</c:v>
                </c:pt>
                <c:pt idx="26">
                  <c:v>133459.92000000001</c:v>
                </c:pt>
                <c:pt idx="27">
                  <c:v>138402.88</c:v>
                </c:pt>
                <c:pt idx="28">
                  <c:v>143345.84</c:v>
                </c:pt>
                <c:pt idx="29">
                  <c:v>148288.79999999999</c:v>
                </c:pt>
                <c:pt idx="30">
                  <c:v>153231.76</c:v>
                </c:pt>
                <c:pt idx="31">
                  <c:v>158174.72</c:v>
                </c:pt>
                <c:pt idx="32">
                  <c:v>163117.68</c:v>
                </c:pt>
                <c:pt idx="33">
                  <c:v>168060.64</c:v>
                </c:pt>
                <c:pt idx="34">
                  <c:v>173003.6</c:v>
                </c:pt>
                <c:pt idx="35">
                  <c:v>177946.56</c:v>
                </c:pt>
                <c:pt idx="36">
                  <c:v>182889.52</c:v>
                </c:pt>
                <c:pt idx="37">
                  <c:v>187832.48</c:v>
                </c:pt>
                <c:pt idx="38">
                  <c:v>192775.44</c:v>
                </c:pt>
                <c:pt idx="39">
                  <c:v>197718.39999999999</c:v>
                </c:pt>
                <c:pt idx="40">
                  <c:v>202661.36000000002</c:v>
                </c:pt>
                <c:pt idx="41">
                  <c:v>207604.32</c:v>
                </c:pt>
                <c:pt idx="42">
                  <c:v>212547.28</c:v>
                </c:pt>
                <c:pt idx="43">
                  <c:v>217490.24</c:v>
                </c:pt>
                <c:pt idx="44">
                  <c:v>222433.2</c:v>
                </c:pt>
                <c:pt idx="45">
                  <c:v>227376.16</c:v>
                </c:pt>
                <c:pt idx="46">
                  <c:v>232319.12</c:v>
                </c:pt>
                <c:pt idx="47">
                  <c:v>237262.08000000002</c:v>
                </c:pt>
                <c:pt idx="48">
                  <c:v>242205.04</c:v>
                </c:pt>
              </c:numCache>
            </c:numRef>
          </c:cat>
          <c:val>
            <c:numRef>
              <c:f>Funcionários!$S$3:$S$52</c:f>
              <c:numCache>
                <c:formatCode>0.000000E+00</c:formatCode>
                <c:ptCount val="50"/>
                <c:pt idx="0">
                  <c:v>8.3257068376055302E-6</c:v>
                </c:pt>
                <c:pt idx="1">
                  <c:v>8.3972058405552223E-6</c:v>
                </c:pt>
                <c:pt idx="2">
                  <c:v>8.3780515655034847E-6</c:v>
                </c:pt>
                <c:pt idx="3">
                  <c:v>8.2688631460192968E-6</c:v>
                </c:pt>
                <c:pt idx="4">
                  <c:v>8.0731519111895776E-6</c:v>
                </c:pt>
                <c:pt idx="5">
                  <c:v>7.7971338620664765E-6</c:v>
                </c:pt>
                <c:pt idx="6">
                  <c:v>7.4494018295670174E-6</c:v>
                </c:pt>
                <c:pt idx="7">
                  <c:v>7.0404814327915906E-6</c:v>
                </c:pt>
                <c:pt idx="8">
                  <c:v>6.5823028321230042E-6</c:v>
                </c:pt>
                <c:pt idx="9">
                  <c:v>6.0876251950051228E-6</c:v>
                </c:pt>
                <c:pt idx="10">
                  <c:v>5.5694524166911628E-6</c:v>
                </c:pt>
                <c:pt idx="11">
                  <c:v>5.0404769745237069E-6</c:v>
                </c:pt>
                <c:pt idx="12">
                  <c:v>4.512584192889571E-6</c:v>
                </c:pt>
                <c:pt idx="13">
                  <c:v>3.996442286861268E-6</c:v>
                </c:pt>
                <c:pt idx="14">
                  <c:v>3.5011951548400411E-6</c:v>
                </c:pt>
                <c:pt idx="15">
                  <c:v>3.0342659057678627E-6</c:v>
                </c:pt>
                <c:pt idx="16">
                  <c:v>2.6012704107291942E-6</c:v>
                </c:pt>
                <c:pt idx="17">
                  <c:v>2.20603251799762E-6</c:v>
                </c:pt>
                <c:pt idx="18">
                  <c:v>1.8506865303616392E-6</c:v>
                </c:pt>
                <c:pt idx="19">
                  <c:v>1.5358484494681723E-6</c:v>
                </c:pt>
                <c:pt idx="20">
                  <c:v>1.2608354422389779E-6</c:v>
                </c:pt>
                <c:pt idx="21">
                  <c:v>1.0239128619254661E-6</c:v>
                </c:pt>
                <c:pt idx="22">
                  <c:v>8.2254967246677026E-7</c:v>
                </c:pt>
                <c:pt idx="23">
                  <c:v>6.5366587710558899E-7</c:v>
                </c:pt>
                <c:pt idx="24">
                  <c:v>5.1385908618609334E-7</c:v>
                </c:pt>
                <c:pt idx="25">
                  <c:v>3.9960122543215081E-7</c:v>
                </c:pt>
                <c:pt idx="26">
                  <c:v>3.0740018731054457E-7</c:v>
                </c:pt>
                <c:pt idx="27">
                  <c:v>2.3392465060873359E-7</c:v>
                </c:pt>
                <c:pt idx="28">
                  <c:v>1.7609312329867921E-7</c:v>
                </c:pt>
                <c:pt idx="29">
                  <c:v>1.3113038873672661E-7</c:v>
                </c:pt>
                <c:pt idx="30">
                  <c:v>9.659593401921878E-8</c:v>
                </c:pt>
                <c:pt idx="31">
                  <c:v>7.038966348623379E-8</c:v>
                </c:pt>
                <c:pt idx="32">
                  <c:v>5.0740352151657281E-8</c:v>
                </c:pt>
                <c:pt idx="33">
                  <c:v>3.618200341964778E-8</c:v>
                </c:pt>
                <c:pt idx="34">
                  <c:v>2.5522680796601244E-8</c:v>
                </c:pt>
                <c:pt idx="35">
                  <c:v>1.7809614246211505E-8</c:v>
                </c:pt>
                <c:pt idx="36">
                  <c:v>1.2293549151681812E-8</c:v>
                </c:pt>
                <c:pt idx="37">
                  <c:v>8.3944954174258133E-9</c:v>
                </c:pt>
                <c:pt idx="38">
                  <c:v>5.6703054734961987E-9</c:v>
                </c:pt>
                <c:pt idx="39">
                  <c:v>3.7888975386010546E-9</c:v>
                </c:pt>
                <c:pt idx="40">
                  <c:v>2.504458336287311E-9</c:v>
                </c:pt>
                <c:pt idx="41">
                  <c:v>1.6376055697002715E-9</c:v>
                </c:pt>
                <c:pt idx="42">
                  <c:v>1.0592521337750075E-9</c:v>
                </c:pt>
                <c:pt idx="43">
                  <c:v>6.7777248410790115E-10</c:v>
                </c:pt>
                <c:pt idx="44">
                  <c:v>4.2900570237445113E-10</c:v>
                </c:pt>
                <c:pt idx="45">
                  <c:v>2.6861900834315504E-10</c:v>
                </c:pt>
                <c:pt idx="46">
                  <c:v>1.663814724279567E-10</c:v>
                </c:pt>
                <c:pt idx="47">
                  <c:v>1.0194542259648426E-10</c:v>
                </c:pt>
                <c:pt idx="48">
                  <c:v>6.1790974275745356E-11</c:v>
                </c:pt>
                <c:pt idx="49">
                  <c:v>3.7049035001144497E-11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A-4302-8B7D-AED2B2F5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Funcionários!$J$3:$J$42</c:f>
              <c:numCache>
                <c:formatCode>_(* #,##0_);_(* \(#,##0\);_(* "-"??_);_(@_)</c:formatCode>
                <c:ptCount val="40"/>
                <c:pt idx="0">
                  <c:v>527.56808080808082</c:v>
                </c:pt>
                <c:pt idx="1">
                  <c:v>1055.1361616161616</c:v>
                </c:pt>
                <c:pt idx="2">
                  <c:v>1582.7042424242425</c:v>
                </c:pt>
                <c:pt idx="3">
                  <c:v>2110.2723232323233</c:v>
                </c:pt>
                <c:pt idx="4">
                  <c:v>2637.8404040404039</c:v>
                </c:pt>
                <c:pt idx="5">
                  <c:v>3165.4084848484849</c:v>
                </c:pt>
                <c:pt idx="6">
                  <c:v>3692.976565656566</c:v>
                </c:pt>
                <c:pt idx="7">
                  <c:v>4220.5446464646466</c:v>
                </c:pt>
                <c:pt idx="8">
                  <c:v>4748.1127272727272</c:v>
                </c:pt>
                <c:pt idx="9">
                  <c:v>5275.6808080808078</c:v>
                </c:pt>
                <c:pt idx="10">
                  <c:v>5803.2488888888893</c:v>
                </c:pt>
                <c:pt idx="11">
                  <c:v>6330.8169696969699</c:v>
                </c:pt>
                <c:pt idx="12">
                  <c:v>6858.3850505050505</c:v>
                </c:pt>
                <c:pt idx="13">
                  <c:v>7385.953131313132</c:v>
                </c:pt>
                <c:pt idx="14">
                  <c:v>7913.5212121212126</c:v>
                </c:pt>
                <c:pt idx="15">
                  <c:v>10551.361616161616</c:v>
                </c:pt>
                <c:pt idx="16">
                  <c:v>11078.929696969697</c:v>
                </c:pt>
                <c:pt idx="17">
                  <c:v>11606.497777777779</c:v>
                </c:pt>
                <c:pt idx="18">
                  <c:v>12134.065858585858</c:v>
                </c:pt>
                <c:pt idx="19">
                  <c:v>12661.63393939394</c:v>
                </c:pt>
                <c:pt idx="20">
                  <c:v>13189.202020202021</c:v>
                </c:pt>
                <c:pt idx="21">
                  <c:v>13716.770101010101</c:v>
                </c:pt>
                <c:pt idx="22">
                  <c:v>14244.338181818182</c:v>
                </c:pt>
                <c:pt idx="23">
                  <c:v>14771.906262626264</c:v>
                </c:pt>
                <c:pt idx="24">
                  <c:v>15299.474343434344</c:v>
                </c:pt>
                <c:pt idx="25">
                  <c:v>15827.042424242425</c:v>
                </c:pt>
                <c:pt idx="26">
                  <c:v>16354.610505050505</c:v>
                </c:pt>
                <c:pt idx="27">
                  <c:v>16882.178585858586</c:v>
                </c:pt>
                <c:pt idx="28">
                  <c:v>17409.746666666666</c:v>
                </c:pt>
                <c:pt idx="29">
                  <c:v>17937.314747474749</c:v>
                </c:pt>
                <c:pt idx="30">
                  <c:v>18464.882828282829</c:v>
                </c:pt>
                <c:pt idx="31">
                  <c:v>18992.450909090909</c:v>
                </c:pt>
                <c:pt idx="32">
                  <c:v>19520.018989898992</c:v>
                </c:pt>
                <c:pt idx="33">
                  <c:v>20047.587070707072</c:v>
                </c:pt>
                <c:pt idx="34">
                  <c:v>20575.155151515151</c:v>
                </c:pt>
                <c:pt idx="35">
                  <c:v>21102.723232323231</c:v>
                </c:pt>
                <c:pt idx="36">
                  <c:v>21630.291313131314</c:v>
                </c:pt>
                <c:pt idx="37">
                  <c:v>22157.859393939394</c:v>
                </c:pt>
                <c:pt idx="38">
                  <c:v>22685.427474747474</c:v>
                </c:pt>
                <c:pt idx="39">
                  <c:v>23212.995555555557</c:v>
                </c:pt>
              </c:numCache>
            </c:numRef>
          </c:cat>
          <c:val>
            <c:numRef>
              <c:f>Funcionários!$K$3:$K$42</c:f>
              <c:numCache>
                <c:formatCode>General</c:formatCode>
                <c:ptCount val="40"/>
                <c:pt idx="0">
                  <c:v>632</c:v>
                </c:pt>
                <c:pt idx="1">
                  <c:v>39</c:v>
                </c:pt>
                <c:pt idx="2">
                  <c:v>26</c:v>
                </c:pt>
                <c:pt idx="3">
                  <c:v>22</c:v>
                </c:pt>
                <c:pt idx="4">
                  <c:v>14</c:v>
                </c:pt>
                <c:pt idx="5">
                  <c:v>11</c:v>
                </c:pt>
                <c:pt idx="6">
                  <c:v>3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7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9-48A4-8A81-662402B1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Funcionários!$P$3:$P$52</c:f>
              <c:numCache>
                <c:formatCode>_(* #,##0.00_);_(* \(#,##0.00\);_(* "-"??_);_(@_)</c:formatCode>
                <c:ptCount val="50"/>
                <c:pt idx="0">
                  <c:v>2199.9899999999998</c:v>
                </c:pt>
                <c:pt idx="1">
                  <c:v>4399.9799999999996</c:v>
                </c:pt>
                <c:pt idx="2">
                  <c:v>6599.9699999999993</c:v>
                </c:pt>
                <c:pt idx="3">
                  <c:v>8799.9599999999991</c:v>
                </c:pt>
                <c:pt idx="4">
                  <c:v>10999.949999999999</c:v>
                </c:pt>
                <c:pt idx="5">
                  <c:v>13199.939999999999</c:v>
                </c:pt>
                <c:pt idx="6">
                  <c:v>15399.929999999998</c:v>
                </c:pt>
                <c:pt idx="7">
                  <c:v>17599.919999999998</c:v>
                </c:pt>
                <c:pt idx="8">
                  <c:v>19799.909999999996</c:v>
                </c:pt>
                <c:pt idx="9">
                  <c:v>21999.899999999998</c:v>
                </c:pt>
                <c:pt idx="10">
                  <c:v>24199.89</c:v>
                </c:pt>
                <c:pt idx="11">
                  <c:v>26399.879999999997</c:v>
                </c:pt>
                <c:pt idx="12">
                  <c:v>28599.869999999995</c:v>
                </c:pt>
                <c:pt idx="13">
                  <c:v>30799.859999999997</c:v>
                </c:pt>
                <c:pt idx="14">
                  <c:v>32999.85</c:v>
                </c:pt>
                <c:pt idx="15">
                  <c:v>35199.839999999997</c:v>
                </c:pt>
                <c:pt idx="16">
                  <c:v>37399.829999999994</c:v>
                </c:pt>
                <c:pt idx="17">
                  <c:v>39599.819999999992</c:v>
                </c:pt>
                <c:pt idx="18">
                  <c:v>41799.81</c:v>
                </c:pt>
                <c:pt idx="19">
                  <c:v>43999.799999999996</c:v>
                </c:pt>
                <c:pt idx="20">
                  <c:v>46199.789999999994</c:v>
                </c:pt>
                <c:pt idx="21">
                  <c:v>48399.78</c:v>
                </c:pt>
                <c:pt idx="22">
                  <c:v>50599.77</c:v>
                </c:pt>
                <c:pt idx="23">
                  <c:v>52799.759999999995</c:v>
                </c:pt>
                <c:pt idx="24">
                  <c:v>54999.749999999993</c:v>
                </c:pt>
                <c:pt idx="25">
                  <c:v>57199.739999999991</c:v>
                </c:pt>
                <c:pt idx="26">
                  <c:v>59399.729999999996</c:v>
                </c:pt>
                <c:pt idx="27">
                  <c:v>61599.719999999994</c:v>
                </c:pt>
                <c:pt idx="28">
                  <c:v>63799.709999999992</c:v>
                </c:pt>
                <c:pt idx="29">
                  <c:v>65999.7</c:v>
                </c:pt>
                <c:pt idx="30">
                  <c:v>68199.689999999988</c:v>
                </c:pt>
                <c:pt idx="31">
                  <c:v>70399.679999999993</c:v>
                </c:pt>
                <c:pt idx="32">
                  <c:v>72599.67</c:v>
                </c:pt>
                <c:pt idx="33">
                  <c:v>74799.659999999989</c:v>
                </c:pt>
                <c:pt idx="34">
                  <c:v>76999.649999999994</c:v>
                </c:pt>
                <c:pt idx="35">
                  <c:v>79199.639999999985</c:v>
                </c:pt>
                <c:pt idx="36">
                  <c:v>81399.62999999999</c:v>
                </c:pt>
                <c:pt idx="37">
                  <c:v>83599.62</c:v>
                </c:pt>
                <c:pt idx="38">
                  <c:v>85799.609999999986</c:v>
                </c:pt>
                <c:pt idx="39">
                  <c:v>87999.599999999991</c:v>
                </c:pt>
                <c:pt idx="40">
                  <c:v>90199.59</c:v>
                </c:pt>
                <c:pt idx="41">
                  <c:v>92399.579999999987</c:v>
                </c:pt>
                <c:pt idx="42">
                  <c:v>94599.569999999992</c:v>
                </c:pt>
                <c:pt idx="43">
                  <c:v>96799.56</c:v>
                </c:pt>
                <c:pt idx="44">
                  <c:v>98999.549999999988</c:v>
                </c:pt>
                <c:pt idx="45">
                  <c:v>101199.54</c:v>
                </c:pt>
                <c:pt idx="46">
                  <c:v>103399.52999999998</c:v>
                </c:pt>
                <c:pt idx="47">
                  <c:v>105599.51999999999</c:v>
                </c:pt>
                <c:pt idx="48">
                  <c:v>107799.51</c:v>
                </c:pt>
                <c:pt idx="49">
                  <c:v>109999.49999999999</c:v>
                </c:pt>
              </c:numCache>
            </c:numRef>
          </c:cat>
          <c:val>
            <c:numRef>
              <c:f>Funcionários!$Q$3:$Q$52</c:f>
              <c:numCache>
                <c:formatCode>0.000000E+00</c:formatCode>
                <c:ptCount val="50"/>
                <c:pt idx="0">
                  <c:v>2.473000120907683E-5</c:v>
                </c:pt>
                <c:pt idx="1">
                  <c:v>2.4701781316028615E-5</c:v>
                </c:pt>
                <c:pt idx="2">
                  <c:v>2.4217329631020994E-5</c:v>
                </c:pt>
                <c:pt idx="3">
                  <c:v>2.3303335041837302E-5</c:v>
                </c:pt>
                <c:pt idx="4">
                  <c:v>2.2009174355381084E-5</c:v>
                </c:pt>
                <c:pt idx="5">
                  <c:v>2.0402494434587726E-5</c:v>
                </c:pt>
                <c:pt idx="6">
                  <c:v>1.8563361869363462E-5</c:v>
                </c:pt>
                <c:pt idx="7">
                  <c:v>1.6577683315946006E-5</c:v>
                </c:pt>
                <c:pt idx="8">
                  <c:v>1.4530645007946207E-5</c:v>
                </c:pt>
                <c:pt idx="9">
                  <c:v>1.2500857142820363E-5</c:v>
                </c:pt>
                <c:pt idx="10">
                  <c:v>1.055573641625332E-5</c:v>
                </c:pt>
                <c:pt idx="11">
                  <c:v>8.7484502708188094E-6</c:v>
                </c:pt>
                <c:pt idx="12">
                  <c:v>7.1165181849475896E-6</c:v>
                </c:pt>
                <c:pt idx="13">
                  <c:v>5.6819557207291042E-6</c:v>
                </c:pt>
                <c:pt idx="14">
                  <c:v>4.4526849943182948E-6</c:v>
                </c:pt>
                <c:pt idx="15">
                  <c:v>3.4248372986777557E-6</c:v>
                </c:pt>
                <c:pt idx="16">
                  <c:v>2.5855429871248749E-6</c:v>
                </c:pt>
                <c:pt idx="17">
                  <c:v>1.9158320151299108E-6</c:v>
                </c:pt>
                <c:pt idx="18">
                  <c:v>1.3933394565223608E-6</c:v>
                </c:pt>
                <c:pt idx="19">
                  <c:v>9.9460420352521535E-7</c:v>
                </c:pt>
                <c:pt idx="20">
                  <c:v>6.9684708980764229E-7</c:v>
                </c:pt>
                <c:pt idx="21">
                  <c:v>4.7920190571225426E-7</c:v>
                </c:pt>
                <c:pt idx="22">
                  <c:v>3.2343977624881119E-7</c:v>
                </c:pt>
                <c:pt idx="23">
                  <c:v>2.1427039233026973E-7</c:v>
                </c:pt>
                <c:pt idx="24">
                  <c:v>1.3932361910377599E-7</c:v>
                </c:pt>
                <c:pt idx="25">
                  <c:v>8.8916257579721214E-8</c:v>
                </c:pt>
                <c:pt idx="26">
                  <c:v>5.5696954518615362E-8</c:v>
                </c:pt>
                <c:pt idx="27">
                  <c:v>3.4243296630461326E-8</c:v>
                </c:pt>
                <c:pt idx="28">
                  <c:v>2.0663959050697455E-8</c:v>
                </c:pt>
                <c:pt idx="29">
                  <c:v>1.2238983314383979E-8</c:v>
                </c:pt>
                <c:pt idx="30">
                  <c:v>7.1149360086196709E-9</c:v>
                </c:pt>
                <c:pt idx="31">
                  <c:v>4.059667824992591E-9</c:v>
                </c:pt>
                <c:pt idx="32">
                  <c:v>2.2735465280890866E-9</c:v>
                </c:pt>
                <c:pt idx="33">
                  <c:v>1.2497151617763764E-9</c:v>
                </c:pt>
                <c:pt idx="34">
                  <c:v>6.7423621618360481E-10</c:v>
                </c:pt>
                <c:pt idx="35">
                  <c:v>3.5703184985706648E-10</c:v>
                </c:pt>
                <c:pt idx="36">
                  <c:v>1.8556483895635091E-10</c:v>
                </c:pt>
                <c:pt idx="37">
                  <c:v>9.4662564021185226E-11</c:v>
                </c:pt>
                <c:pt idx="38">
                  <c:v>4.7397417967344061E-11</c:v>
                </c:pt>
                <c:pt idx="39">
                  <c:v>2.3292974389181928E-11</c:v>
                </c:pt>
                <c:pt idx="40">
                  <c:v>1.1235413494632459E-11</c:v>
                </c:pt>
                <c:pt idx="41">
                  <c:v>5.319208537087824E-12</c:v>
                </c:pt>
                <c:pt idx="42">
                  <c:v>2.4717174245274618E-12</c:v>
                </c:pt>
                <c:pt idx="43">
                  <c:v>1.1273128745636574E-12</c:v>
                </c:pt>
                <c:pt idx="44">
                  <c:v>5.0464265926589393E-13</c:v>
                </c:pt>
                <c:pt idx="45">
                  <c:v>2.2172634552174897E-13</c:v>
                </c:pt>
                <c:pt idx="46">
                  <c:v>9.5619062960518621E-14</c:v>
                </c:pt>
                <c:pt idx="47">
                  <c:v>4.0473010840732546E-14</c:v>
                </c:pt>
                <c:pt idx="48">
                  <c:v>1.6814361829211908E-14</c:v>
                </c:pt>
                <c:pt idx="49">
                  <c:v>6.8562889132263443E-15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09-48A4-8A81-662402B1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'Market Share'!$J$3:$J$42</c:f>
              <c:numCache>
                <c:formatCode>0.00%</c:formatCode>
                <c:ptCount val="40"/>
                <c:pt idx="0">
                  <c:v>5.7884729815120335E-5</c:v>
                </c:pt>
                <c:pt idx="1">
                  <c:v>1.1576945963024067E-4</c:v>
                </c:pt>
                <c:pt idx="2">
                  <c:v>1.7365418944536101E-4</c:v>
                </c:pt>
                <c:pt idx="3">
                  <c:v>2.3153891926048134E-4</c:v>
                </c:pt>
                <c:pt idx="4">
                  <c:v>2.8942364907560167E-4</c:v>
                </c:pt>
                <c:pt idx="5">
                  <c:v>3.4730837889072202E-4</c:v>
                </c:pt>
                <c:pt idx="6">
                  <c:v>4.0519310870584232E-4</c:v>
                </c:pt>
                <c:pt idx="7">
                  <c:v>4.6307783852096268E-4</c:v>
                </c:pt>
                <c:pt idx="8">
                  <c:v>5.2096256833608298E-4</c:v>
                </c:pt>
                <c:pt idx="9">
                  <c:v>5.7884729815120333E-4</c:v>
                </c:pt>
                <c:pt idx="10">
                  <c:v>6.3673202796632369E-4</c:v>
                </c:pt>
                <c:pt idx="11">
                  <c:v>6.9461675778144404E-4</c:v>
                </c:pt>
                <c:pt idx="12">
                  <c:v>7.525014875965644E-4</c:v>
                </c:pt>
                <c:pt idx="13">
                  <c:v>8.1038621741168465E-4</c:v>
                </c:pt>
                <c:pt idx="14">
                  <c:v>8.68270947226805E-4</c:v>
                </c:pt>
                <c:pt idx="15">
                  <c:v>1.1576945963024067E-3</c:v>
                </c:pt>
                <c:pt idx="16">
                  <c:v>1.2155793261175271E-3</c:v>
                </c:pt>
                <c:pt idx="17">
                  <c:v>1.2734640559326474E-3</c:v>
                </c:pt>
                <c:pt idx="18">
                  <c:v>1.3313487857477676E-3</c:v>
                </c:pt>
                <c:pt idx="19">
                  <c:v>1.3892335155628881E-3</c:v>
                </c:pt>
                <c:pt idx="20">
                  <c:v>1.4471182453780083E-3</c:v>
                </c:pt>
                <c:pt idx="21">
                  <c:v>1.5050029751931288E-3</c:v>
                </c:pt>
                <c:pt idx="22">
                  <c:v>1.562887705008249E-3</c:v>
                </c:pt>
                <c:pt idx="23">
                  <c:v>1.6207724348233693E-3</c:v>
                </c:pt>
                <c:pt idx="24">
                  <c:v>1.6786571646384898E-3</c:v>
                </c:pt>
                <c:pt idx="25">
                  <c:v>1.73654189445361E-3</c:v>
                </c:pt>
                <c:pt idx="26">
                  <c:v>1.7944266242687305E-3</c:v>
                </c:pt>
                <c:pt idx="27">
                  <c:v>1.8523113540838507E-3</c:v>
                </c:pt>
                <c:pt idx="28">
                  <c:v>1.910196083898971E-3</c:v>
                </c:pt>
                <c:pt idx="29">
                  <c:v>1.9680808137140914E-3</c:v>
                </c:pt>
                <c:pt idx="30">
                  <c:v>2.0259655435292119E-3</c:v>
                </c:pt>
                <c:pt idx="31">
                  <c:v>2.0838502733443319E-3</c:v>
                </c:pt>
                <c:pt idx="32">
                  <c:v>2.1417350031594524E-3</c:v>
                </c:pt>
                <c:pt idx="33">
                  <c:v>2.1996197329745728E-3</c:v>
                </c:pt>
                <c:pt idx="34">
                  <c:v>2.2575044627896929E-3</c:v>
                </c:pt>
                <c:pt idx="35">
                  <c:v>2.3153891926048133E-3</c:v>
                </c:pt>
                <c:pt idx="36">
                  <c:v>2.3732739224199338E-3</c:v>
                </c:pt>
                <c:pt idx="37">
                  <c:v>2.4311586522350543E-3</c:v>
                </c:pt>
                <c:pt idx="38">
                  <c:v>2.4890433820501743E-3</c:v>
                </c:pt>
                <c:pt idx="39">
                  <c:v>2.5469281118652948E-3</c:v>
                </c:pt>
              </c:numCache>
            </c:numRef>
          </c:cat>
          <c:val>
            <c:numRef>
              <c:f>'Market Share'!$K$3:$K$42</c:f>
              <c:numCache>
                <c:formatCode>General</c:formatCode>
                <c:ptCount val="40"/>
                <c:pt idx="0">
                  <c:v>601</c:v>
                </c:pt>
                <c:pt idx="1">
                  <c:v>41</c:v>
                </c:pt>
                <c:pt idx="2">
                  <c:v>32</c:v>
                </c:pt>
                <c:pt idx="3">
                  <c:v>8</c:v>
                </c:pt>
                <c:pt idx="4">
                  <c:v>17</c:v>
                </c:pt>
                <c:pt idx="5">
                  <c:v>21</c:v>
                </c:pt>
                <c:pt idx="6">
                  <c:v>6</c:v>
                </c:pt>
                <c:pt idx="7">
                  <c:v>4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6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A2-4BD3-A751-7DD197916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'Market Share'!$Q$3:$Q$52</c:f>
              <c:numCache>
                <c:formatCode>0.000000E+00</c:formatCode>
                <c:ptCount val="50"/>
                <c:pt idx="0">
                  <c:v>128.01035091599013</c:v>
                </c:pt>
                <c:pt idx="1">
                  <c:v>124.73135997169923</c:v>
                </c:pt>
                <c:pt idx="2">
                  <c:v>116.42404750624253</c:v>
                </c:pt>
                <c:pt idx="3">
                  <c:v>104.09891333904292</c:v>
                </c:pt>
                <c:pt idx="4">
                  <c:v>89.163306447455099</c:v>
                </c:pt>
                <c:pt idx="5">
                  <c:v>73.158130791809626</c:v>
                </c:pt>
                <c:pt idx="6">
                  <c:v>57.501013916738941</c:v>
                </c:pt>
                <c:pt idx="7">
                  <c:v>43.293716733258009</c:v>
                </c:pt>
                <c:pt idx="8">
                  <c:v>31.225593837151358</c:v>
                </c:pt>
                <c:pt idx="9">
                  <c:v>21.574115925044715</c:v>
                </c:pt>
                <c:pt idx="10">
                  <c:v>14.278802156731649</c:v>
                </c:pt>
                <c:pt idx="11">
                  <c:v>9.0528851530460326</c:v>
                </c:pt>
                <c:pt idx="12">
                  <c:v>5.498176940423722</c:v>
                </c:pt>
                <c:pt idx="13">
                  <c:v>3.1987984710925184</c:v>
                </c:pt>
                <c:pt idx="14">
                  <c:v>1.7827543877387906</c:v>
                </c:pt>
                <c:pt idx="15">
                  <c:v>0.95177132184053548</c:v>
                </c:pt>
                <c:pt idx="16">
                  <c:v>0.48675473182999868</c:v>
                </c:pt>
                <c:pt idx="17">
                  <c:v>0.23846476395972915</c:v>
                </c:pt>
                <c:pt idx="18">
                  <c:v>0.11191149984225873</c:v>
                </c:pt>
                <c:pt idx="19">
                  <c:v>5.0310853277022512E-2</c:v>
                </c:pt>
                <c:pt idx="20">
                  <c:v>2.166631816842236E-2</c:v>
                </c:pt>
                <c:pt idx="21">
                  <c:v>8.9380960295147843E-3</c:v>
                </c:pt>
                <c:pt idx="22">
                  <c:v>3.532168252780668E-3</c:v>
                </c:pt>
                <c:pt idx="23">
                  <c:v>1.3371317947023917E-3</c:v>
                </c:pt>
                <c:pt idx="24">
                  <c:v>4.8489032101842276E-4</c:v>
                </c:pt>
                <c:pt idx="25">
                  <c:v>1.6844157017384753E-4</c:v>
                </c:pt>
                <c:pt idx="26">
                  <c:v>5.6052051669183524E-5</c:v>
                </c:pt>
                <c:pt idx="27">
                  <c:v>1.7867764209422069E-5</c:v>
                </c:pt>
                <c:pt idx="28">
                  <c:v>5.4561384023733835E-6</c:v>
                </c:pt>
                <c:pt idx="29">
                  <c:v>1.5960151529694946E-6</c:v>
                </c:pt>
                <c:pt idx="30">
                  <c:v>4.4722400750220169E-7</c:v>
                </c:pt>
                <c:pt idx="31">
                  <c:v>1.2004654740389341E-7</c:v>
                </c:pt>
                <c:pt idx="32">
                  <c:v>3.0868157371716388E-8</c:v>
                </c:pt>
                <c:pt idx="33">
                  <c:v>7.603406397127502E-9</c:v>
                </c:pt>
                <c:pt idx="34">
                  <c:v>1.794081502636018E-9</c:v>
                </c:pt>
                <c:pt idx="35">
                  <c:v>4.0552030024304123E-10</c:v>
                </c:pt>
                <c:pt idx="36">
                  <c:v>8.7805050597385874E-11</c:v>
                </c:pt>
                <c:pt idx="37">
                  <c:v>1.8212218905085409E-11</c:v>
                </c:pt>
                <c:pt idx="38">
                  <c:v>3.6186176114355983E-12</c:v>
                </c:pt>
                <c:pt idx="39">
                  <c:v>6.8874584171248784E-13</c:v>
                </c:pt>
                <c:pt idx="40">
                  <c:v>1.2557747709405176E-13</c:v>
                </c:pt>
                <c:pt idx="41">
                  <c:v>2.1933148749076623E-14</c:v>
                </c:pt>
                <c:pt idx="42">
                  <c:v>3.6696672061855988E-15</c:v>
                </c:pt>
                <c:pt idx="43">
                  <c:v>5.8815100606538379E-16</c:v>
                </c:pt>
                <c:pt idx="44">
                  <c:v>9.029994257944726E-17</c:v>
                </c:pt>
                <c:pt idx="45">
                  <c:v>1.3280749054177896E-17</c:v>
                </c:pt>
                <c:pt idx="46">
                  <c:v>1.8710876555641701E-18</c:v>
                </c:pt>
                <c:pt idx="47">
                  <c:v>2.5252371104186703E-19</c:v>
                </c:pt>
                <c:pt idx="48">
                  <c:v>3.2647254067575075E-20</c:v>
                </c:pt>
                <c:pt idx="49">
                  <c:v>4.0432223152823768E-21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A2-4BD3-A751-7DD197916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'Market Share'!$L$3:$L$42</c:f>
              <c:numCache>
                <c:formatCode>0.00%</c:formatCode>
                <c:ptCount val="40"/>
                <c:pt idx="0">
                  <c:v>5.7884729815120335E-5</c:v>
                </c:pt>
                <c:pt idx="1">
                  <c:v>1.1576945963024067E-4</c:v>
                </c:pt>
                <c:pt idx="2">
                  <c:v>1.7365418944536101E-4</c:v>
                </c:pt>
                <c:pt idx="3">
                  <c:v>2.3153891926048134E-4</c:v>
                </c:pt>
                <c:pt idx="4">
                  <c:v>2.8942364907560167E-4</c:v>
                </c:pt>
                <c:pt idx="5">
                  <c:v>3.4730837889072202E-4</c:v>
                </c:pt>
                <c:pt idx="6">
                  <c:v>4.0519310870584232E-4</c:v>
                </c:pt>
                <c:pt idx="7">
                  <c:v>4.6307783852096268E-4</c:v>
                </c:pt>
                <c:pt idx="8">
                  <c:v>5.2096256833608298E-4</c:v>
                </c:pt>
                <c:pt idx="9">
                  <c:v>5.7884729815120333E-4</c:v>
                </c:pt>
                <c:pt idx="10">
                  <c:v>6.3673202796632369E-4</c:v>
                </c:pt>
                <c:pt idx="11">
                  <c:v>6.9461675778144404E-4</c:v>
                </c:pt>
                <c:pt idx="12">
                  <c:v>7.525014875965644E-4</c:v>
                </c:pt>
                <c:pt idx="13">
                  <c:v>8.1038621741168465E-4</c:v>
                </c:pt>
                <c:pt idx="14">
                  <c:v>8.68270947226805E-4</c:v>
                </c:pt>
                <c:pt idx="15">
                  <c:v>1.1576945963024067E-3</c:v>
                </c:pt>
                <c:pt idx="16">
                  <c:v>1.2155793261175271E-3</c:v>
                </c:pt>
                <c:pt idx="17">
                  <c:v>1.2734640559326474E-3</c:v>
                </c:pt>
                <c:pt idx="18">
                  <c:v>1.3313487857477676E-3</c:v>
                </c:pt>
                <c:pt idx="19">
                  <c:v>1.3892335155628881E-3</c:v>
                </c:pt>
                <c:pt idx="20">
                  <c:v>1.4471182453780083E-3</c:v>
                </c:pt>
                <c:pt idx="21">
                  <c:v>1.5050029751931288E-3</c:v>
                </c:pt>
                <c:pt idx="22">
                  <c:v>1.562887705008249E-3</c:v>
                </c:pt>
                <c:pt idx="23">
                  <c:v>1.6207724348233693E-3</c:v>
                </c:pt>
                <c:pt idx="24">
                  <c:v>1.6786571646384898E-3</c:v>
                </c:pt>
                <c:pt idx="25">
                  <c:v>1.73654189445361E-3</c:v>
                </c:pt>
                <c:pt idx="26">
                  <c:v>1.7944266242687305E-3</c:v>
                </c:pt>
                <c:pt idx="27">
                  <c:v>1.8523113540838507E-3</c:v>
                </c:pt>
                <c:pt idx="28">
                  <c:v>1.910196083898971E-3</c:v>
                </c:pt>
                <c:pt idx="29">
                  <c:v>1.9680808137140914E-3</c:v>
                </c:pt>
                <c:pt idx="30">
                  <c:v>2.0259655435292119E-3</c:v>
                </c:pt>
                <c:pt idx="31">
                  <c:v>2.0838502733443319E-3</c:v>
                </c:pt>
                <c:pt idx="32">
                  <c:v>2.1417350031594524E-3</c:v>
                </c:pt>
                <c:pt idx="33">
                  <c:v>2.1996197329745728E-3</c:v>
                </c:pt>
                <c:pt idx="34">
                  <c:v>2.2575044627896929E-3</c:v>
                </c:pt>
                <c:pt idx="35">
                  <c:v>2.3153891926048133E-3</c:v>
                </c:pt>
                <c:pt idx="36">
                  <c:v>2.3732739224199338E-3</c:v>
                </c:pt>
                <c:pt idx="37">
                  <c:v>2.4311586522350543E-3</c:v>
                </c:pt>
                <c:pt idx="38">
                  <c:v>2.4890433820501743E-3</c:v>
                </c:pt>
                <c:pt idx="39">
                  <c:v>2.5469281118652948E-3</c:v>
                </c:pt>
              </c:numCache>
            </c:numRef>
          </c:cat>
          <c:val>
            <c:numRef>
              <c:f>'Market Share'!$M$3:$M$42</c:f>
              <c:numCache>
                <c:formatCode>General</c:formatCode>
                <c:ptCount val="40"/>
                <c:pt idx="0">
                  <c:v>58</c:v>
                </c:pt>
                <c:pt idx="1">
                  <c:v>29</c:v>
                </c:pt>
                <c:pt idx="2">
                  <c:v>19</c:v>
                </c:pt>
                <c:pt idx="3">
                  <c:v>11</c:v>
                </c:pt>
                <c:pt idx="4">
                  <c:v>10</c:v>
                </c:pt>
                <c:pt idx="5">
                  <c:v>5</c:v>
                </c:pt>
                <c:pt idx="6">
                  <c:v>7</c:v>
                </c:pt>
                <c:pt idx="7">
                  <c:v>4</c:v>
                </c:pt>
                <c:pt idx="8">
                  <c:v>3</c:v>
                </c:pt>
                <c:pt idx="9">
                  <c:v>6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11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6-4801-ACB8-F57AF79A0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'Market Share'!$R$3:$R$51</c:f>
              <c:numCache>
                <c:formatCode>0.00%</c:formatCode>
                <c:ptCount val="49"/>
                <c:pt idx="0">
                  <c:v>6.1734496945879127E-4</c:v>
                </c:pt>
                <c:pt idx="1">
                  <c:v>1.2346899389175825E-3</c:v>
                </c:pt>
                <c:pt idx="2">
                  <c:v>1.8520349083763739E-3</c:v>
                </c:pt>
                <c:pt idx="3">
                  <c:v>2.4693798778351651E-3</c:v>
                </c:pt>
                <c:pt idx="4">
                  <c:v>3.0867248472939562E-3</c:v>
                </c:pt>
                <c:pt idx="5">
                  <c:v>3.7040698167527478E-3</c:v>
                </c:pt>
                <c:pt idx="6">
                  <c:v>4.3214147862115386E-3</c:v>
                </c:pt>
                <c:pt idx="7">
                  <c:v>4.9387597556703302E-3</c:v>
                </c:pt>
                <c:pt idx="8">
                  <c:v>5.5561047251291218E-3</c:v>
                </c:pt>
                <c:pt idx="9">
                  <c:v>6.1734496945879125E-3</c:v>
                </c:pt>
                <c:pt idx="10">
                  <c:v>6.7907946640467041E-3</c:v>
                </c:pt>
                <c:pt idx="11">
                  <c:v>7.4081396335054957E-3</c:v>
                </c:pt>
                <c:pt idx="12">
                  <c:v>8.0254846029642873E-3</c:v>
                </c:pt>
                <c:pt idx="13">
                  <c:v>8.6428295724230771E-3</c:v>
                </c:pt>
                <c:pt idx="14">
                  <c:v>9.2601745418818687E-3</c:v>
                </c:pt>
                <c:pt idx="15">
                  <c:v>9.8775195113406603E-3</c:v>
                </c:pt>
                <c:pt idx="16">
                  <c:v>1.0494864480799452E-2</c:v>
                </c:pt>
                <c:pt idx="17">
                  <c:v>1.1112209450258244E-2</c:v>
                </c:pt>
                <c:pt idx="18">
                  <c:v>1.1729554419717033E-2</c:v>
                </c:pt>
                <c:pt idx="19">
                  <c:v>1.2346899389175825E-2</c:v>
                </c:pt>
                <c:pt idx="20">
                  <c:v>1.2964244358634617E-2</c:v>
                </c:pt>
                <c:pt idx="21">
                  <c:v>1.3581589328093408E-2</c:v>
                </c:pt>
                <c:pt idx="22">
                  <c:v>1.41989342975522E-2</c:v>
                </c:pt>
                <c:pt idx="23">
                  <c:v>1.4816279267010991E-2</c:v>
                </c:pt>
                <c:pt idx="24">
                  <c:v>1.5433624236469781E-2</c:v>
                </c:pt>
                <c:pt idx="25">
                  <c:v>1.6050969205928575E-2</c:v>
                </c:pt>
                <c:pt idx="26">
                  <c:v>1.6668314175387364E-2</c:v>
                </c:pt>
                <c:pt idx="27">
                  <c:v>1.7285659144846154E-2</c:v>
                </c:pt>
                <c:pt idx="28">
                  <c:v>1.7903004114304948E-2</c:v>
                </c:pt>
                <c:pt idx="29">
                  <c:v>1.8520349083763737E-2</c:v>
                </c:pt>
                <c:pt idx="30">
                  <c:v>1.9137694053222531E-2</c:v>
                </c:pt>
                <c:pt idx="31">
                  <c:v>1.9755039022681321E-2</c:v>
                </c:pt>
                <c:pt idx="32">
                  <c:v>2.0372383992140111E-2</c:v>
                </c:pt>
                <c:pt idx="33">
                  <c:v>2.0989728961598904E-2</c:v>
                </c:pt>
                <c:pt idx="34">
                  <c:v>2.1607073931057694E-2</c:v>
                </c:pt>
                <c:pt idx="35">
                  <c:v>2.2224418900516487E-2</c:v>
                </c:pt>
                <c:pt idx="36">
                  <c:v>2.2841763869975277E-2</c:v>
                </c:pt>
                <c:pt idx="37">
                  <c:v>2.3459108839434067E-2</c:v>
                </c:pt>
                <c:pt idx="38">
                  <c:v>2.407645380889286E-2</c:v>
                </c:pt>
                <c:pt idx="39">
                  <c:v>2.469379877835165E-2</c:v>
                </c:pt>
                <c:pt idx="40">
                  <c:v>2.5311143747810443E-2</c:v>
                </c:pt>
                <c:pt idx="41">
                  <c:v>2.5928488717269233E-2</c:v>
                </c:pt>
                <c:pt idx="42">
                  <c:v>2.6545833686728023E-2</c:v>
                </c:pt>
                <c:pt idx="43">
                  <c:v>2.7163178656186816E-2</c:v>
                </c:pt>
                <c:pt idx="44">
                  <c:v>2.7780523625645606E-2</c:v>
                </c:pt>
                <c:pt idx="45">
                  <c:v>2.83978685951044E-2</c:v>
                </c:pt>
                <c:pt idx="46">
                  <c:v>2.9015213564563189E-2</c:v>
                </c:pt>
                <c:pt idx="47">
                  <c:v>2.9632558534021983E-2</c:v>
                </c:pt>
                <c:pt idx="48">
                  <c:v>3.0249903503480773E-2</c:v>
                </c:pt>
              </c:numCache>
            </c:numRef>
          </c:cat>
          <c:val>
            <c:numRef>
              <c:f>'Market Share'!$S$3:$S$52</c:f>
              <c:numCache>
                <c:formatCode>0.000000E+00</c:formatCode>
                <c:ptCount val="50"/>
                <c:pt idx="0">
                  <c:v>51.908155773167238</c:v>
                </c:pt>
                <c:pt idx="1">
                  <c:v>52.661920396515796</c:v>
                </c:pt>
                <c:pt idx="2">
                  <c:v>53.066597828445772</c:v>
                </c:pt>
                <c:pt idx="3">
                  <c:v>53.114030472525876</c:v>
                </c:pt>
                <c:pt idx="4">
                  <c:v>52.80325944553833</c:v>
                </c:pt>
                <c:pt idx="5">
                  <c:v>52.1405568123729</c:v>
                </c:pt>
                <c:pt idx="6">
                  <c:v>51.139215085189619</c:v>
                </c:pt>
                <c:pt idx="7">
                  <c:v>49.81910385534627</c:v>
                </c:pt>
                <c:pt idx="8">
                  <c:v>48.206014215283915</c:v>
                </c:pt>
                <c:pt idx="9">
                  <c:v>46.330821181605039</c:v>
                </c:pt>
                <c:pt idx="10">
                  <c:v>44.228502098801336</c:v>
                </c:pt>
                <c:pt idx="11">
                  <c:v>41.937054563040896</c:v>
                </c:pt>
                <c:pt idx="12">
                  <c:v>39.496360491167792</c:v>
                </c:pt>
                <c:pt idx="13">
                  <c:v>36.947043476880999</c:v>
                </c:pt>
                <c:pt idx="14">
                  <c:v>34.329364601211914</c:v>
                </c:pt>
                <c:pt idx="15">
                  <c:v>31.682197634408386</c:v>
                </c:pt>
                <c:pt idx="16">
                  <c:v>29.042118452248655</c:v>
                </c:pt>
                <c:pt idx="17">
                  <c:v>26.442635963487511</c:v>
                </c:pt>
                <c:pt idx="18">
                  <c:v>23.913583439429306</c:v>
                </c:pt>
                <c:pt idx="19">
                  <c:v>21.480680403503211</c:v>
                </c:pt>
                <c:pt idx="20">
                  <c:v>19.165266708852265</c:v>
                </c:pt>
                <c:pt idx="21">
                  <c:v>16.984202579013534</c:v>
                </c:pt>
                <c:pt idx="22">
                  <c:v>14.949921599077509</c:v>
                </c:pt>
                <c:pt idx="23">
                  <c:v>13.070618205900088</c:v>
                </c:pt>
                <c:pt idx="24">
                  <c:v>11.350547305436892</c:v>
                </c:pt>
                <c:pt idx="25">
                  <c:v>9.7904112984260028</c:v>
                </c:pt>
                <c:pt idx="26">
                  <c:v>8.3878089724612881</c:v>
                </c:pt>
                <c:pt idx="27">
                  <c:v>7.1377212793052909</c:v>
                </c:pt>
                <c:pt idx="28">
                  <c:v>6.0330107523151231</c:v>
                </c:pt>
                <c:pt idx="29">
                  <c:v>5.0649139753787447</c:v>
                </c:pt>
                <c:pt idx="30">
                  <c:v>4.223509814693446</c:v>
                </c:pt>
                <c:pt idx="31">
                  <c:v>3.4981497906086325</c:v>
                </c:pt>
                <c:pt idx="32">
                  <c:v>2.8778407396917927</c:v>
                </c:pt>
                <c:pt idx="33">
                  <c:v>2.3515735715280375</c:v>
                </c:pt>
                <c:pt idx="34">
                  <c:v>1.9085952781901177</c:v>
                </c:pt>
                <c:pt idx="35">
                  <c:v>1.5386242730130677</c:v>
                </c:pt>
                <c:pt idx="36">
                  <c:v>1.2320115348230904</c:v>
                </c:pt>
                <c:pt idx="37">
                  <c:v>0.97985187608619095</c:v>
                </c:pt>
                <c:pt idx="38">
                  <c:v>0.77405094119141427</c:v>
                </c:pt>
                <c:pt idx="39">
                  <c:v>0.60735430987102401</c:v>
                </c:pt>
                <c:pt idx="40">
                  <c:v>0.4733453905392902</c:v>
                </c:pt>
                <c:pt idx="41">
                  <c:v>0.36641871468865966</c:v>
                </c:pt>
                <c:pt idx="42">
                  <c:v>0.28173486952399751</c:v>
                </c:pt>
                <c:pt idx="43">
                  <c:v>0.21516271537061601</c:v>
                </c:pt>
                <c:pt idx="44">
                  <c:v>0.16321380563380852</c:v>
                </c:pt>
                <c:pt idx="45">
                  <c:v>0.12297312971388742</c:v>
                </c:pt>
                <c:pt idx="46">
                  <c:v>9.2029491214749126E-2</c:v>
                </c:pt>
                <c:pt idx="47">
                  <c:v>6.8408060256875916E-2</c:v>
                </c:pt>
                <c:pt idx="48">
                  <c:v>5.0506932288570637E-2</c:v>
                </c:pt>
                <c:pt idx="49">
                  <c:v>3.7038907306239099E-2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16-4801-ACB8-F57AF79A0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'Market Share'!$J$3:$J$42</c:f>
              <c:numCache>
                <c:formatCode>0.00%</c:formatCode>
                <c:ptCount val="40"/>
                <c:pt idx="0">
                  <c:v>5.7884729815120335E-5</c:v>
                </c:pt>
                <c:pt idx="1">
                  <c:v>1.1576945963024067E-4</c:v>
                </c:pt>
                <c:pt idx="2">
                  <c:v>1.7365418944536101E-4</c:v>
                </c:pt>
                <c:pt idx="3">
                  <c:v>2.3153891926048134E-4</c:v>
                </c:pt>
                <c:pt idx="4">
                  <c:v>2.8942364907560167E-4</c:v>
                </c:pt>
                <c:pt idx="5">
                  <c:v>3.4730837889072202E-4</c:v>
                </c:pt>
                <c:pt idx="6">
                  <c:v>4.0519310870584232E-4</c:v>
                </c:pt>
                <c:pt idx="7">
                  <c:v>4.6307783852096268E-4</c:v>
                </c:pt>
                <c:pt idx="8">
                  <c:v>5.2096256833608298E-4</c:v>
                </c:pt>
                <c:pt idx="9">
                  <c:v>5.7884729815120333E-4</c:v>
                </c:pt>
                <c:pt idx="10">
                  <c:v>6.3673202796632369E-4</c:v>
                </c:pt>
                <c:pt idx="11">
                  <c:v>6.9461675778144404E-4</c:v>
                </c:pt>
                <c:pt idx="12">
                  <c:v>7.525014875965644E-4</c:v>
                </c:pt>
                <c:pt idx="13">
                  <c:v>8.1038621741168465E-4</c:v>
                </c:pt>
                <c:pt idx="14">
                  <c:v>8.68270947226805E-4</c:v>
                </c:pt>
                <c:pt idx="15">
                  <c:v>1.1576945963024067E-3</c:v>
                </c:pt>
                <c:pt idx="16">
                  <c:v>1.2155793261175271E-3</c:v>
                </c:pt>
                <c:pt idx="17">
                  <c:v>1.2734640559326474E-3</c:v>
                </c:pt>
                <c:pt idx="18">
                  <c:v>1.3313487857477676E-3</c:v>
                </c:pt>
                <c:pt idx="19">
                  <c:v>1.3892335155628881E-3</c:v>
                </c:pt>
                <c:pt idx="20">
                  <c:v>1.4471182453780083E-3</c:v>
                </c:pt>
                <c:pt idx="21">
                  <c:v>1.5050029751931288E-3</c:v>
                </c:pt>
                <c:pt idx="22">
                  <c:v>1.562887705008249E-3</c:v>
                </c:pt>
                <c:pt idx="23">
                  <c:v>1.6207724348233693E-3</c:v>
                </c:pt>
                <c:pt idx="24">
                  <c:v>1.6786571646384898E-3</c:v>
                </c:pt>
                <c:pt idx="25">
                  <c:v>1.73654189445361E-3</c:v>
                </c:pt>
                <c:pt idx="26">
                  <c:v>1.7944266242687305E-3</c:v>
                </c:pt>
                <c:pt idx="27">
                  <c:v>1.8523113540838507E-3</c:v>
                </c:pt>
                <c:pt idx="28">
                  <c:v>1.910196083898971E-3</c:v>
                </c:pt>
                <c:pt idx="29">
                  <c:v>1.9680808137140914E-3</c:v>
                </c:pt>
                <c:pt idx="30">
                  <c:v>2.0259655435292119E-3</c:v>
                </c:pt>
                <c:pt idx="31">
                  <c:v>2.0838502733443319E-3</c:v>
                </c:pt>
                <c:pt idx="32">
                  <c:v>2.1417350031594524E-3</c:v>
                </c:pt>
                <c:pt idx="33">
                  <c:v>2.1996197329745728E-3</c:v>
                </c:pt>
                <c:pt idx="34">
                  <c:v>2.2575044627896929E-3</c:v>
                </c:pt>
                <c:pt idx="35">
                  <c:v>2.3153891926048133E-3</c:v>
                </c:pt>
                <c:pt idx="36">
                  <c:v>2.3732739224199338E-3</c:v>
                </c:pt>
                <c:pt idx="37">
                  <c:v>2.4311586522350543E-3</c:v>
                </c:pt>
                <c:pt idx="38">
                  <c:v>2.4890433820501743E-3</c:v>
                </c:pt>
                <c:pt idx="39">
                  <c:v>2.5469281118652948E-3</c:v>
                </c:pt>
              </c:numCache>
            </c:numRef>
          </c:cat>
          <c:val>
            <c:numRef>
              <c:f>'Market Share'!$K$3:$K$42</c:f>
              <c:numCache>
                <c:formatCode>General</c:formatCode>
                <c:ptCount val="40"/>
                <c:pt idx="0">
                  <c:v>601</c:v>
                </c:pt>
                <c:pt idx="1">
                  <c:v>41</c:v>
                </c:pt>
                <c:pt idx="2">
                  <c:v>32</c:v>
                </c:pt>
                <c:pt idx="3">
                  <c:v>8</c:v>
                </c:pt>
                <c:pt idx="4">
                  <c:v>17</c:v>
                </c:pt>
                <c:pt idx="5">
                  <c:v>21</c:v>
                </c:pt>
                <c:pt idx="6">
                  <c:v>6</c:v>
                </c:pt>
                <c:pt idx="7">
                  <c:v>4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6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7-4992-AA83-76EFB8D3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'Market Share'!$P$3:$P$52</c:f>
              <c:numCache>
                <c:formatCode>0.00%</c:formatCode>
                <c:ptCount val="50"/>
                <c:pt idx="0">
                  <c:v>6.4590578184028924E-4</c:v>
                </c:pt>
                <c:pt idx="1">
                  <c:v>1.2918115636805785E-3</c:v>
                </c:pt>
                <c:pt idx="2">
                  <c:v>1.9377173455208678E-3</c:v>
                </c:pt>
                <c:pt idx="3">
                  <c:v>2.5836231273611569E-3</c:v>
                </c:pt>
                <c:pt idx="4">
                  <c:v>3.2295289092014461E-3</c:v>
                </c:pt>
                <c:pt idx="5">
                  <c:v>3.8754346910417356E-3</c:v>
                </c:pt>
                <c:pt idx="6">
                  <c:v>4.5213404728820248E-3</c:v>
                </c:pt>
                <c:pt idx="7">
                  <c:v>5.1672462547223139E-3</c:v>
                </c:pt>
                <c:pt idx="8">
                  <c:v>5.813152036562603E-3</c:v>
                </c:pt>
                <c:pt idx="9">
                  <c:v>6.4590578184028921E-3</c:v>
                </c:pt>
                <c:pt idx="10">
                  <c:v>7.1049636002431813E-3</c:v>
                </c:pt>
                <c:pt idx="11">
                  <c:v>7.7508693820834713E-3</c:v>
                </c:pt>
                <c:pt idx="12">
                  <c:v>8.3967751639237604E-3</c:v>
                </c:pt>
                <c:pt idx="13">
                  <c:v>9.0426809457640495E-3</c:v>
                </c:pt>
                <c:pt idx="14">
                  <c:v>9.6885867276043387E-3</c:v>
                </c:pt>
                <c:pt idx="15">
                  <c:v>1.0334492509444628E-2</c:v>
                </c:pt>
                <c:pt idx="16">
                  <c:v>1.0980398291284917E-2</c:v>
                </c:pt>
                <c:pt idx="17">
                  <c:v>1.1626304073125206E-2</c:v>
                </c:pt>
                <c:pt idx="18">
                  <c:v>1.2272209854965495E-2</c:v>
                </c:pt>
                <c:pt idx="19">
                  <c:v>1.2918115636805784E-2</c:v>
                </c:pt>
                <c:pt idx="20">
                  <c:v>1.3564021418646073E-2</c:v>
                </c:pt>
                <c:pt idx="21">
                  <c:v>1.4209927200486363E-2</c:v>
                </c:pt>
                <c:pt idx="22">
                  <c:v>1.4855832982326652E-2</c:v>
                </c:pt>
                <c:pt idx="23">
                  <c:v>1.5501738764166943E-2</c:v>
                </c:pt>
                <c:pt idx="24">
                  <c:v>1.6147644546007232E-2</c:v>
                </c:pt>
                <c:pt idx="25">
                  <c:v>1.6793550327847521E-2</c:v>
                </c:pt>
                <c:pt idx="26">
                  <c:v>1.743945610968781E-2</c:v>
                </c:pt>
                <c:pt idx="27">
                  <c:v>1.8085361891528099E-2</c:v>
                </c:pt>
                <c:pt idx="28">
                  <c:v>1.8731267673368388E-2</c:v>
                </c:pt>
                <c:pt idx="29">
                  <c:v>1.9377173455208677E-2</c:v>
                </c:pt>
                <c:pt idx="30">
                  <c:v>2.0023079237048966E-2</c:v>
                </c:pt>
                <c:pt idx="31">
                  <c:v>2.0668985018889256E-2</c:v>
                </c:pt>
                <c:pt idx="32">
                  <c:v>2.1314890800729545E-2</c:v>
                </c:pt>
                <c:pt idx="33">
                  <c:v>2.1960796582569834E-2</c:v>
                </c:pt>
                <c:pt idx="34">
                  <c:v>2.2606702364410123E-2</c:v>
                </c:pt>
                <c:pt idx="35">
                  <c:v>2.3252608146250412E-2</c:v>
                </c:pt>
                <c:pt idx="36">
                  <c:v>2.3898513928090701E-2</c:v>
                </c:pt>
                <c:pt idx="37">
                  <c:v>2.454441970993099E-2</c:v>
                </c:pt>
                <c:pt idx="38">
                  <c:v>2.5190325491771279E-2</c:v>
                </c:pt>
                <c:pt idx="39">
                  <c:v>2.5836231273611569E-2</c:v>
                </c:pt>
                <c:pt idx="40">
                  <c:v>2.6482137055451858E-2</c:v>
                </c:pt>
                <c:pt idx="41">
                  <c:v>2.7128042837292147E-2</c:v>
                </c:pt>
                <c:pt idx="42">
                  <c:v>2.7773948619132436E-2</c:v>
                </c:pt>
                <c:pt idx="43">
                  <c:v>2.8419854400972725E-2</c:v>
                </c:pt>
                <c:pt idx="44">
                  <c:v>2.9065760182813014E-2</c:v>
                </c:pt>
                <c:pt idx="45">
                  <c:v>2.9711665964653303E-2</c:v>
                </c:pt>
                <c:pt idx="46">
                  <c:v>3.0357571746493592E-2</c:v>
                </c:pt>
                <c:pt idx="47">
                  <c:v>3.1003477528333885E-2</c:v>
                </c:pt>
                <c:pt idx="48">
                  <c:v>3.1649383310174174E-2</c:v>
                </c:pt>
                <c:pt idx="49">
                  <c:v>3.2295289092014463E-2</c:v>
                </c:pt>
              </c:numCache>
            </c:numRef>
          </c:cat>
          <c:val>
            <c:numRef>
              <c:f>'Market Share'!$Q$3:$Q$52</c:f>
              <c:numCache>
                <c:formatCode>0.000000E+00</c:formatCode>
                <c:ptCount val="50"/>
                <c:pt idx="0">
                  <c:v>128.01035091599013</c:v>
                </c:pt>
                <c:pt idx="1">
                  <c:v>124.73135997169923</c:v>
                </c:pt>
                <c:pt idx="2">
                  <c:v>116.42404750624253</c:v>
                </c:pt>
                <c:pt idx="3">
                  <c:v>104.09891333904292</c:v>
                </c:pt>
                <c:pt idx="4">
                  <c:v>89.163306447455099</c:v>
                </c:pt>
                <c:pt idx="5">
                  <c:v>73.158130791809626</c:v>
                </c:pt>
                <c:pt idx="6">
                  <c:v>57.501013916738941</c:v>
                </c:pt>
                <c:pt idx="7">
                  <c:v>43.293716733258009</c:v>
                </c:pt>
                <c:pt idx="8">
                  <c:v>31.225593837151358</c:v>
                </c:pt>
                <c:pt idx="9">
                  <c:v>21.574115925044715</c:v>
                </c:pt>
                <c:pt idx="10">
                  <c:v>14.278802156731649</c:v>
                </c:pt>
                <c:pt idx="11">
                  <c:v>9.0528851530460326</c:v>
                </c:pt>
                <c:pt idx="12">
                  <c:v>5.498176940423722</c:v>
                </c:pt>
                <c:pt idx="13">
                  <c:v>3.1987984710925184</c:v>
                </c:pt>
                <c:pt idx="14">
                  <c:v>1.7827543877387906</c:v>
                </c:pt>
                <c:pt idx="15">
                  <c:v>0.95177132184053548</c:v>
                </c:pt>
                <c:pt idx="16">
                  <c:v>0.48675473182999868</c:v>
                </c:pt>
                <c:pt idx="17">
                  <c:v>0.23846476395972915</c:v>
                </c:pt>
                <c:pt idx="18">
                  <c:v>0.11191149984225873</c:v>
                </c:pt>
                <c:pt idx="19">
                  <c:v>5.0310853277022512E-2</c:v>
                </c:pt>
                <c:pt idx="20">
                  <c:v>2.166631816842236E-2</c:v>
                </c:pt>
                <c:pt idx="21">
                  <c:v>8.9380960295147843E-3</c:v>
                </c:pt>
                <c:pt idx="22">
                  <c:v>3.532168252780668E-3</c:v>
                </c:pt>
                <c:pt idx="23">
                  <c:v>1.3371317947023917E-3</c:v>
                </c:pt>
                <c:pt idx="24">
                  <c:v>4.8489032101842276E-4</c:v>
                </c:pt>
                <c:pt idx="25">
                  <c:v>1.6844157017384753E-4</c:v>
                </c:pt>
                <c:pt idx="26">
                  <c:v>5.6052051669183524E-5</c:v>
                </c:pt>
                <c:pt idx="27">
                  <c:v>1.7867764209422069E-5</c:v>
                </c:pt>
                <c:pt idx="28">
                  <c:v>5.4561384023733835E-6</c:v>
                </c:pt>
                <c:pt idx="29">
                  <c:v>1.5960151529694946E-6</c:v>
                </c:pt>
                <c:pt idx="30">
                  <c:v>4.4722400750220169E-7</c:v>
                </c:pt>
                <c:pt idx="31">
                  <c:v>1.2004654740389341E-7</c:v>
                </c:pt>
                <c:pt idx="32">
                  <c:v>3.0868157371716388E-8</c:v>
                </c:pt>
                <c:pt idx="33">
                  <c:v>7.603406397127502E-9</c:v>
                </c:pt>
                <c:pt idx="34">
                  <c:v>1.794081502636018E-9</c:v>
                </c:pt>
                <c:pt idx="35">
                  <c:v>4.0552030024304123E-10</c:v>
                </c:pt>
                <c:pt idx="36">
                  <c:v>8.7805050597385874E-11</c:v>
                </c:pt>
                <c:pt idx="37">
                  <c:v>1.8212218905085409E-11</c:v>
                </c:pt>
                <c:pt idx="38">
                  <c:v>3.6186176114355983E-12</c:v>
                </c:pt>
                <c:pt idx="39">
                  <c:v>6.8874584171248784E-13</c:v>
                </c:pt>
                <c:pt idx="40">
                  <c:v>1.2557747709405176E-13</c:v>
                </c:pt>
                <c:pt idx="41">
                  <c:v>2.1933148749076623E-14</c:v>
                </c:pt>
                <c:pt idx="42">
                  <c:v>3.6696672061855988E-15</c:v>
                </c:pt>
                <c:pt idx="43">
                  <c:v>5.8815100606538379E-16</c:v>
                </c:pt>
                <c:pt idx="44">
                  <c:v>9.029994257944726E-17</c:v>
                </c:pt>
                <c:pt idx="45">
                  <c:v>1.3280749054177896E-17</c:v>
                </c:pt>
                <c:pt idx="46">
                  <c:v>1.8710876555641701E-18</c:v>
                </c:pt>
                <c:pt idx="47">
                  <c:v>2.5252371104186703E-19</c:v>
                </c:pt>
                <c:pt idx="48">
                  <c:v>3.2647254067575075E-20</c:v>
                </c:pt>
                <c:pt idx="49">
                  <c:v>4.0432223152823768E-21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7-4992-AA83-76EFB8D3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'Enterprise Value'!$J$3:$J$42</c:f>
              <c:numCache>
                <c:formatCode>_(* #,##0_);_(* \(#,##0\);_(* "-"??_);_(@_)</c:formatCode>
                <c:ptCount val="40"/>
                <c:pt idx="0">
                  <c:v>3736.3216875656494</c:v>
                </c:pt>
                <c:pt idx="1">
                  <c:v>7472.6433751312989</c:v>
                </c:pt>
                <c:pt idx="2">
                  <c:v>11208.965062696949</c:v>
                </c:pt>
                <c:pt idx="3">
                  <c:v>14945.286750262598</c:v>
                </c:pt>
                <c:pt idx="4">
                  <c:v>18681.608437828247</c:v>
                </c:pt>
                <c:pt idx="5">
                  <c:v>22417.930125393897</c:v>
                </c:pt>
                <c:pt idx="6">
                  <c:v>26154.251812959545</c:v>
                </c:pt>
                <c:pt idx="7">
                  <c:v>29890.573500525195</c:v>
                </c:pt>
                <c:pt idx="8">
                  <c:v>33626.895188090843</c:v>
                </c:pt>
                <c:pt idx="9">
                  <c:v>37363.216875656493</c:v>
                </c:pt>
                <c:pt idx="10">
                  <c:v>41099.538563222144</c:v>
                </c:pt>
                <c:pt idx="11">
                  <c:v>44835.860250787795</c:v>
                </c:pt>
                <c:pt idx="12">
                  <c:v>48572.181938353446</c:v>
                </c:pt>
                <c:pt idx="13">
                  <c:v>52308.503625919089</c:v>
                </c:pt>
                <c:pt idx="14">
                  <c:v>56044.82531348474</c:v>
                </c:pt>
                <c:pt idx="15">
                  <c:v>74726.433751312987</c:v>
                </c:pt>
                <c:pt idx="16">
                  <c:v>78462.755438878638</c:v>
                </c:pt>
                <c:pt idx="17">
                  <c:v>82199.077126444288</c:v>
                </c:pt>
                <c:pt idx="18">
                  <c:v>85935.398814009939</c:v>
                </c:pt>
                <c:pt idx="19">
                  <c:v>89671.72050157559</c:v>
                </c:pt>
                <c:pt idx="20">
                  <c:v>93408.042189141241</c:v>
                </c:pt>
                <c:pt idx="21">
                  <c:v>97144.363876706891</c:v>
                </c:pt>
                <c:pt idx="22">
                  <c:v>100880.68556427253</c:v>
                </c:pt>
                <c:pt idx="23">
                  <c:v>104617.00725183818</c:v>
                </c:pt>
                <c:pt idx="24">
                  <c:v>108353.32893940383</c:v>
                </c:pt>
                <c:pt idx="25">
                  <c:v>112089.65062696948</c:v>
                </c:pt>
                <c:pt idx="26">
                  <c:v>115825.97231453513</c:v>
                </c:pt>
                <c:pt idx="27">
                  <c:v>119562.29400210078</c:v>
                </c:pt>
                <c:pt idx="28">
                  <c:v>123298.61568966643</c:v>
                </c:pt>
                <c:pt idx="29">
                  <c:v>127034.93737723208</c:v>
                </c:pt>
                <c:pt idx="30">
                  <c:v>130771.25906479773</c:v>
                </c:pt>
                <c:pt idx="31">
                  <c:v>134507.58075236337</c:v>
                </c:pt>
                <c:pt idx="32">
                  <c:v>138243.90243992902</c:v>
                </c:pt>
                <c:pt idx="33">
                  <c:v>141980.22412749467</c:v>
                </c:pt>
                <c:pt idx="34">
                  <c:v>145716.54581506032</c:v>
                </c:pt>
                <c:pt idx="35">
                  <c:v>149452.86750262597</c:v>
                </c:pt>
                <c:pt idx="36">
                  <c:v>153189.18919019162</c:v>
                </c:pt>
                <c:pt idx="37">
                  <c:v>156925.51087775728</c:v>
                </c:pt>
                <c:pt idx="38">
                  <c:v>160661.83256532293</c:v>
                </c:pt>
                <c:pt idx="39">
                  <c:v>164398.15425288858</c:v>
                </c:pt>
              </c:numCache>
            </c:numRef>
          </c:cat>
          <c:val>
            <c:numRef>
              <c:f>'Enterprise Value'!$K$3:$K$42</c:f>
              <c:numCache>
                <c:formatCode>General</c:formatCode>
                <c:ptCount val="40"/>
                <c:pt idx="0">
                  <c:v>638</c:v>
                </c:pt>
                <c:pt idx="1">
                  <c:v>34</c:v>
                </c:pt>
                <c:pt idx="2">
                  <c:v>22</c:v>
                </c:pt>
                <c:pt idx="3">
                  <c:v>15</c:v>
                </c:pt>
                <c:pt idx="4">
                  <c:v>17</c:v>
                </c:pt>
                <c:pt idx="5">
                  <c:v>10</c:v>
                </c:pt>
                <c:pt idx="6">
                  <c:v>10</c:v>
                </c:pt>
                <c:pt idx="7">
                  <c:v>3</c:v>
                </c:pt>
                <c:pt idx="8">
                  <c:v>6</c:v>
                </c:pt>
                <c:pt idx="9">
                  <c:v>8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2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B-4769-A83F-9F50F387A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'Enterprise Value'!$Q$3:$Q$52</c:f>
              <c:numCache>
                <c:formatCode>0.000000E+00</c:formatCode>
                <c:ptCount val="50"/>
                <c:pt idx="0">
                  <c:v>3.249620190494884E-6</c:v>
                </c:pt>
                <c:pt idx="1">
                  <c:v>3.1808262279570253E-6</c:v>
                </c:pt>
                <c:pt idx="2">
                  <c:v>2.9974058236880177E-6</c:v>
                </c:pt>
                <c:pt idx="3">
                  <c:v>2.7192517294622056E-6</c:v>
                </c:pt>
                <c:pt idx="4">
                  <c:v>2.3749339931269782E-6</c:v>
                </c:pt>
                <c:pt idx="5">
                  <c:v>1.9968798639114996E-6</c:v>
                </c:pt>
                <c:pt idx="6">
                  <c:v>1.6164065263984909E-6</c:v>
                </c:pt>
                <c:pt idx="7">
                  <c:v>1.2596431129957722E-6</c:v>
                </c:pt>
                <c:pt idx="8">
                  <c:v>9.4502370270475943E-7</c:v>
                </c:pt>
                <c:pt idx="9">
                  <c:v>6.8255263879056292E-7</c:v>
                </c:pt>
                <c:pt idx="10">
                  <c:v>4.7460014024601056E-7</c:v>
                </c:pt>
                <c:pt idx="11">
                  <c:v>3.1770045592918154E-7</c:v>
                </c:pt>
                <c:pt idx="12">
                  <c:v>2.0474159280444572E-7</c:v>
                </c:pt>
                <c:pt idx="13">
                  <c:v>1.2702598778070984E-7</c:v>
                </c:pt>
                <c:pt idx="14">
                  <c:v>7.5871268925651036E-8</c:v>
                </c:pt>
                <c:pt idx="15">
                  <c:v>4.3627505108893381E-8</c:v>
                </c:pt>
                <c:pt idx="16">
                  <c:v>2.4151364482513965E-8</c:v>
                </c:pt>
                <c:pt idx="17">
                  <c:v>1.287126494276381E-8</c:v>
                </c:pt>
                <c:pt idx="18">
                  <c:v>6.6038781498126783E-9</c:v>
                </c:pt>
                <c:pt idx="19">
                  <c:v>3.2619337513718394E-9</c:v>
                </c:pt>
                <c:pt idx="20">
                  <c:v>1.5511345990375096E-9</c:v>
                </c:pt>
                <c:pt idx="21">
                  <c:v>7.1010422648594297E-10</c:v>
                </c:pt>
                <c:pt idx="22">
                  <c:v>3.1296298370471662E-10</c:v>
                </c:pt>
                <c:pt idx="23">
                  <c:v>1.3278900394445439E-10</c:v>
                </c:pt>
                <c:pt idx="24">
                  <c:v>5.4241228419899933E-11</c:v>
                </c:pt>
                <c:pt idx="25">
                  <c:v>2.1330212573101084E-11</c:v>
                </c:pt>
                <c:pt idx="26">
                  <c:v>8.0753083436359023E-12</c:v>
                </c:pt>
                <c:pt idx="27">
                  <c:v>2.9432103936712045E-12</c:v>
                </c:pt>
                <c:pt idx="28">
                  <c:v>1.0327180468708403E-12</c:v>
                </c:pt>
                <c:pt idx="29">
                  <c:v>3.4885141430550913E-13</c:v>
                </c:pt>
                <c:pt idx="30">
                  <c:v>1.1344816437594729E-13</c:v>
                </c:pt>
                <c:pt idx="31">
                  <c:v>3.5518345066446661E-14</c:v>
                </c:pt>
                <c:pt idx="32">
                  <c:v>1.0705482224515694E-14</c:v>
                </c:pt>
                <c:pt idx="33">
                  <c:v>3.1064045303068004E-15</c:v>
                </c:pt>
                <c:pt idx="34">
                  <c:v>8.677768312900802E-16</c:v>
                </c:pt>
                <c:pt idx="35">
                  <c:v>2.3337608725159364E-16</c:v>
                </c:pt>
                <c:pt idx="36">
                  <c:v>6.042308865632648E-17</c:v>
                </c:pt>
                <c:pt idx="37">
                  <c:v>1.5060789973033866E-17</c:v>
                </c:pt>
                <c:pt idx="38">
                  <c:v>3.6140224552105054E-18</c:v>
                </c:pt>
                <c:pt idx="39">
                  <c:v>8.3489566245940945E-19</c:v>
                </c:pt>
                <c:pt idx="40">
                  <c:v>1.8568286417154513E-19</c:v>
                </c:pt>
                <c:pt idx="41">
                  <c:v>3.9756643542701632E-20</c:v>
                </c:pt>
                <c:pt idx="42">
                  <c:v>8.1949415624200935E-21</c:v>
                </c:pt>
                <c:pt idx="43">
                  <c:v>1.6262236538613265E-21</c:v>
                </c:pt>
                <c:pt idx="44">
                  <c:v>3.1067975218677137E-22</c:v>
                </c:pt>
                <c:pt idx="45">
                  <c:v>5.714048076257888E-23</c:v>
                </c:pt>
                <c:pt idx="46">
                  <c:v>1.0117497220424028E-23</c:v>
                </c:pt>
                <c:pt idx="47">
                  <c:v>1.7246483651588145E-24</c:v>
                </c:pt>
                <c:pt idx="48">
                  <c:v>2.8302597295482943E-25</c:v>
                </c:pt>
                <c:pt idx="49">
                  <c:v>4.4714696430499119E-26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B-4769-A83F-9F50F387A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'Enterprise Value'!$L$3:$L$42</c:f>
              <c:numCache>
                <c:formatCode>_(* #,##0_);_(* \(#,##0\);_(* "-"??_);_(@_)</c:formatCode>
                <c:ptCount val="40"/>
                <c:pt idx="0">
                  <c:v>3736.3216875656494</c:v>
                </c:pt>
                <c:pt idx="1">
                  <c:v>7472.6433751312989</c:v>
                </c:pt>
                <c:pt idx="2">
                  <c:v>11208.965062696949</c:v>
                </c:pt>
                <c:pt idx="3">
                  <c:v>14945.286750262598</c:v>
                </c:pt>
                <c:pt idx="4">
                  <c:v>18681.608437828247</c:v>
                </c:pt>
                <c:pt idx="5">
                  <c:v>22417.930125393897</c:v>
                </c:pt>
                <c:pt idx="6">
                  <c:v>26154.251812959545</c:v>
                </c:pt>
                <c:pt idx="7">
                  <c:v>29890.573500525195</c:v>
                </c:pt>
                <c:pt idx="8">
                  <c:v>33626.895188090843</c:v>
                </c:pt>
                <c:pt idx="9">
                  <c:v>37363.216875656493</c:v>
                </c:pt>
                <c:pt idx="10">
                  <c:v>41099.538563222144</c:v>
                </c:pt>
                <c:pt idx="11">
                  <c:v>44835.860250787795</c:v>
                </c:pt>
                <c:pt idx="12">
                  <c:v>48572.181938353446</c:v>
                </c:pt>
                <c:pt idx="13">
                  <c:v>52308.503625919089</c:v>
                </c:pt>
                <c:pt idx="14">
                  <c:v>56044.82531348474</c:v>
                </c:pt>
                <c:pt idx="15">
                  <c:v>74726.433751312987</c:v>
                </c:pt>
                <c:pt idx="16">
                  <c:v>78462.755438878638</c:v>
                </c:pt>
                <c:pt idx="17">
                  <c:v>82199.077126444288</c:v>
                </c:pt>
                <c:pt idx="18">
                  <c:v>85935.398814009939</c:v>
                </c:pt>
                <c:pt idx="19">
                  <c:v>89671.72050157559</c:v>
                </c:pt>
                <c:pt idx="20">
                  <c:v>93408.042189141241</c:v>
                </c:pt>
                <c:pt idx="21">
                  <c:v>97144.363876706891</c:v>
                </c:pt>
                <c:pt idx="22">
                  <c:v>100880.68556427253</c:v>
                </c:pt>
                <c:pt idx="23">
                  <c:v>104617.00725183818</c:v>
                </c:pt>
                <c:pt idx="24">
                  <c:v>108353.32893940383</c:v>
                </c:pt>
                <c:pt idx="25">
                  <c:v>112089.65062696948</c:v>
                </c:pt>
                <c:pt idx="26">
                  <c:v>115825.97231453513</c:v>
                </c:pt>
                <c:pt idx="27">
                  <c:v>119562.29400210078</c:v>
                </c:pt>
                <c:pt idx="28">
                  <c:v>123298.61568966643</c:v>
                </c:pt>
                <c:pt idx="29">
                  <c:v>127034.93737723208</c:v>
                </c:pt>
                <c:pt idx="30">
                  <c:v>130771.25906479773</c:v>
                </c:pt>
                <c:pt idx="31">
                  <c:v>134507.58075236337</c:v>
                </c:pt>
                <c:pt idx="32">
                  <c:v>138243.90243992902</c:v>
                </c:pt>
                <c:pt idx="33">
                  <c:v>141980.22412749467</c:v>
                </c:pt>
                <c:pt idx="34">
                  <c:v>145716.54581506032</c:v>
                </c:pt>
                <c:pt idx="35">
                  <c:v>149452.86750262597</c:v>
                </c:pt>
                <c:pt idx="36">
                  <c:v>153189.18919019162</c:v>
                </c:pt>
                <c:pt idx="37">
                  <c:v>156925.51087775728</c:v>
                </c:pt>
                <c:pt idx="38">
                  <c:v>160661.83256532293</c:v>
                </c:pt>
                <c:pt idx="39">
                  <c:v>164398.15425288858</c:v>
                </c:pt>
              </c:numCache>
            </c:numRef>
          </c:cat>
          <c:val>
            <c:numRef>
              <c:f>'Enterprise Value'!$M$3:$M$42</c:f>
              <c:numCache>
                <c:formatCode>General</c:formatCode>
                <c:ptCount val="40"/>
                <c:pt idx="0">
                  <c:v>66</c:v>
                </c:pt>
                <c:pt idx="1">
                  <c:v>29</c:v>
                </c:pt>
                <c:pt idx="2">
                  <c:v>18</c:v>
                </c:pt>
                <c:pt idx="3">
                  <c:v>13</c:v>
                </c:pt>
                <c:pt idx="4">
                  <c:v>11</c:v>
                </c:pt>
                <c:pt idx="5">
                  <c:v>5</c:v>
                </c:pt>
                <c:pt idx="6">
                  <c:v>9</c:v>
                </c:pt>
                <c:pt idx="7">
                  <c:v>7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1</c:v>
                </c:pt>
                <c:pt idx="25">
                  <c:v>0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E-4151-BB00-9435056EF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'Enterprise Value'!$R$3:$R$51</c:f>
              <c:numCache>
                <c:formatCode>_(* #,##0.00_);_(* \(#,##0.00\);_(* "-"??_);_(@_)</c:formatCode>
                <c:ptCount val="49"/>
                <c:pt idx="0">
                  <c:v>20791.285932999999</c:v>
                </c:pt>
                <c:pt idx="1">
                  <c:v>41582.571865999998</c:v>
                </c:pt>
                <c:pt idx="2">
                  <c:v>62373.857798999998</c:v>
                </c:pt>
                <c:pt idx="3">
                  <c:v>83165.143731999997</c:v>
                </c:pt>
                <c:pt idx="4">
                  <c:v>103956.429665</c:v>
                </c:pt>
                <c:pt idx="5">
                  <c:v>124747.715598</c:v>
                </c:pt>
                <c:pt idx="6">
                  <c:v>145539.00153099999</c:v>
                </c:pt>
                <c:pt idx="7">
                  <c:v>166330.28746399999</c:v>
                </c:pt>
                <c:pt idx="8">
                  <c:v>187121.573397</c:v>
                </c:pt>
                <c:pt idx="9">
                  <c:v>207912.85933000001</c:v>
                </c:pt>
                <c:pt idx="10">
                  <c:v>228704.14526299998</c:v>
                </c:pt>
                <c:pt idx="11">
                  <c:v>249495.43119599999</c:v>
                </c:pt>
                <c:pt idx="12">
                  <c:v>270286.717129</c:v>
                </c:pt>
                <c:pt idx="13">
                  <c:v>291078.00306199997</c:v>
                </c:pt>
                <c:pt idx="14">
                  <c:v>311869.28899500001</c:v>
                </c:pt>
                <c:pt idx="15">
                  <c:v>332660.57492799999</c:v>
                </c:pt>
                <c:pt idx="16">
                  <c:v>353451.86086099996</c:v>
                </c:pt>
                <c:pt idx="17">
                  <c:v>374243.146794</c:v>
                </c:pt>
                <c:pt idx="18">
                  <c:v>395034.43272699998</c:v>
                </c:pt>
                <c:pt idx="19">
                  <c:v>415825.71866000001</c:v>
                </c:pt>
                <c:pt idx="20">
                  <c:v>436617.00459299999</c:v>
                </c:pt>
                <c:pt idx="21">
                  <c:v>457408.29052599997</c:v>
                </c:pt>
                <c:pt idx="22">
                  <c:v>478199.576459</c:v>
                </c:pt>
                <c:pt idx="23">
                  <c:v>498990.86239199998</c:v>
                </c:pt>
                <c:pt idx="24">
                  <c:v>519782.14832499996</c:v>
                </c:pt>
                <c:pt idx="25">
                  <c:v>540573.43425799999</c:v>
                </c:pt>
                <c:pt idx="26">
                  <c:v>561364.72019100003</c:v>
                </c:pt>
                <c:pt idx="27">
                  <c:v>582156.00612399995</c:v>
                </c:pt>
                <c:pt idx="28">
                  <c:v>602947.29205699998</c:v>
                </c:pt>
                <c:pt idx="29">
                  <c:v>623738.57799000002</c:v>
                </c:pt>
                <c:pt idx="30">
                  <c:v>644529.86392299994</c:v>
                </c:pt>
                <c:pt idx="31">
                  <c:v>665321.14985599997</c:v>
                </c:pt>
                <c:pt idx="32">
                  <c:v>686112.43578900001</c:v>
                </c:pt>
                <c:pt idx="33">
                  <c:v>706903.72172199993</c:v>
                </c:pt>
                <c:pt idx="34">
                  <c:v>727695.00765499996</c:v>
                </c:pt>
                <c:pt idx="35">
                  <c:v>748486.293588</c:v>
                </c:pt>
                <c:pt idx="36">
                  <c:v>769277.57952099992</c:v>
                </c:pt>
                <c:pt idx="37">
                  <c:v>790068.86545399996</c:v>
                </c:pt>
                <c:pt idx="38">
                  <c:v>810860.15138699999</c:v>
                </c:pt>
                <c:pt idx="39">
                  <c:v>831651.43732000003</c:v>
                </c:pt>
                <c:pt idx="40">
                  <c:v>852442.72325299995</c:v>
                </c:pt>
                <c:pt idx="41">
                  <c:v>873234.00918599998</c:v>
                </c:pt>
                <c:pt idx="42">
                  <c:v>894025.29511900002</c:v>
                </c:pt>
                <c:pt idx="43">
                  <c:v>914816.58105199994</c:v>
                </c:pt>
                <c:pt idx="44">
                  <c:v>935607.86698499997</c:v>
                </c:pt>
                <c:pt idx="45">
                  <c:v>956399.15291800001</c:v>
                </c:pt>
                <c:pt idx="46">
                  <c:v>977190.43885099993</c:v>
                </c:pt>
                <c:pt idx="47">
                  <c:v>997981.72478399996</c:v>
                </c:pt>
                <c:pt idx="48">
                  <c:v>1018773.010717</c:v>
                </c:pt>
              </c:numCache>
            </c:numRef>
          </c:cat>
          <c:val>
            <c:numRef>
              <c:f>'Enterprise Value'!$S$3:$S$52</c:f>
              <c:numCache>
                <c:formatCode>0.000000E+00</c:formatCode>
                <c:ptCount val="50"/>
                <c:pt idx="0">
                  <c:v>1.4289734314229285E-6</c:v>
                </c:pt>
                <c:pt idx="1">
                  <c:v>1.4515695576750937E-6</c:v>
                </c:pt>
                <c:pt idx="2">
                  <c:v>1.4658735423207442E-6</c:v>
                </c:pt>
                <c:pt idx="3">
                  <c:v>1.4716350341445608E-6</c:v>
                </c:pt>
                <c:pt idx="4">
                  <c:v>1.4687527317376835E-6</c:v>
                </c:pt>
                <c:pt idx="5">
                  <c:v>1.4572773462501724E-6</c:v>
                </c:pt>
                <c:pt idx="6">
                  <c:v>1.4374101172803287E-6</c:v>
                </c:pt>
                <c:pt idx="7">
                  <c:v>1.4094969425896471E-6</c:v>
                </c:pt>
                <c:pt idx="8">
                  <c:v>1.3740183609115066E-6</c:v>
                </c:pt>
                <c:pt idx="9">
                  <c:v>1.3315757931867022E-6</c:v>
                </c:pt>
                <c:pt idx="10">
                  <c:v>1.2828745925782421E-6</c:v>
                </c:pt>
                <c:pt idx="11">
                  <c:v>1.2287045703929814E-6</c:v>
                </c:pt>
                <c:pt idx="12">
                  <c:v>1.1699187481381236E-6</c:v>
                </c:pt>
                <c:pt idx="13">
                  <c:v>1.1074111320080357E-6</c:v>
                </c:pt>
                <c:pt idx="14">
                  <c:v>1.042094313999332E-6</c:v>
                </c:pt>
                <c:pt idx="15">
                  <c:v>9.7487767468074501E-7</c:v>
                </c:pt>
                <c:pt idx="16">
                  <c:v>9.0664689955725208E-7</c:v>
                </c:pt>
                <c:pt idx="17">
                  <c:v>8.3824542890072162E-7</c:v>
                </c:pt>
                <c:pt idx="18">
                  <c:v>7.704583461872962E-7</c:v>
                </c:pt>
                <c:pt idx="19">
                  <c:v>7.0399908011008273E-7</c:v>
                </c:pt>
                <c:pt idx="20">
                  <c:v>6.3949915715580958E-7</c:v>
                </c:pt>
                <c:pt idx="21">
                  <c:v>5.77501103484265E-7</c:v>
                </c:pt>
                <c:pt idx="22">
                  <c:v>5.1845446331705542E-7</c:v>
                </c:pt>
                <c:pt idx="23">
                  <c:v>4.6271478227727462E-7</c:v>
                </c:pt>
                <c:pt idx="24">
                  <c:v>4.1054530294345376E-7</c:v>
                </c:pt>
                <c:pt idx="25">
                  <c:v>3.621210396928319E-7</c:v>
                </c:pt>
                <c:pt idx="26">
                  <c:v>3.1753484262305451E-7</c:v>
                </c:pt>
                <c:pt idx="27">
                  <c:v>2.7680502641119364E-7</c:v>
                </c:pt>
                <c:pt idx="28">
                  <c:v>2.3988412851337083E-7</c:v>
                </c:pt>
                <c:pt idx="29">
                  <c:v>2.0666837011123171E-7</c:v>
                </c:pt>
                <c:pt idx="30">
                  <c:v>1.7700741977376746E-7</c:v>
                </c:pt>
                <c:pt idx="31">
                  <c:v>1.507141004221244E-7</c:v>
                </c:pt>
                <c:pt idx="32">
                  <c:v>1.2757373104074136E-7</c:v>
                </c:pt>
                <c:pt idx="33">
                  <c:v>1.0735285180177744E-7</c:v>
                </c:pt>
                <c:pt idx="34">
                  <c:v>8.980714118130273E-8</c:v>
                </c:pt>
                <c:pt idx="35">
                  <c:v>7.4688392945826416E-8</c:v>
                </c:pt>
                <c:pt idx="36">
                  <c:v>6.1750476797880949E-8</c:v>
                </c:pt>
                <c:pt idx="37">
                  <c:v>5.0754256817651857E-8</c:v>
                </c:pt>
                <c:pt idx="38">
                  <c:v>4.1471485092409105E-8</c:v>
                </c:pt>
                <c:pt idx="39">
                  <c:v>3.3687723182792931E-8</c:v>
                </c:pt>
                <c:pt idx="40">
                  <c:v>2.7204371007897913E-8</c:v>
                </c:pt>
                <c:pt idx="41">
                  <c:v>2.1839901510603621E-8</c:v>
                </c:pt>
                <c:pt idx="42">
                  <c:v>1.7430410662796647E-8</c:v>
                </c:pt>
                <c:pt idx="43">
                  <c:v>1.382959685482044E-8</c:v>
                </c:pt>
                <c:pt idx="44">
                  <c:v>1.0908282543498216E-8</c:v>
                </c:pt>
                <c:pt idx="45">
                  <c:v>8.553585360941784E-9</c:v>
                </c:pt>
                <c:pt idx="46">
                  <c:v>6.6678368738490297E-9</c:v>
                </c:pt>
                <c:pt idx="47">
                  <c:v>5.1673359325686977E-9</c:v>
                </c:pt>
                <c:pt idx="48">
                  <c:v>3.9810110529691479E-9</c:v>
                </c:pt>
                <c:pt idx="49">
                  <c:v>3.0490533801497756E-9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E-4151-BB00-9435056EF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'Enterprise Value'!$J$3:$J$42</c:f>
              <c:numCache>
                <c:formatCode>_(* #,##0_);_(* \(#,##0\);_(* "-"??_);_(@_)</c:formatCode>
                <c:ptCount val="40"/>
                <c:pt idx="0">
                  <c:v>3736.3216875656494</c:v>
                </c:pt>
                <c:pt idx="1">
                  <c:v>7472.6433751312989</c:v>
                </c:pt>
                <c:pt idx="2">
                  <c:v>11208.965062696949</c:v>
                </c:pt>
                <c:pt idx="3">
                  <c:v>14945.286750262598</c:v>
                </c:pt>
                <c:pt idx="4">
                  <c:v>18681.608437828247</c:v>
                </c:pt>
                <c:pt idx="5">
                  <c:v>22417.930125393897</c:v>
                </c:pt>
                <c:pt idx="6">
                  <c:v>26154.251812959545</c:v>
                </c:pt>
                <c:pt idx="7">
                  <c:v>29890.573500525195</c:v>
                </c:pt>
                <c:pt idx="8">
                  <c:v>33626.895188090843</c:v>
                </c:pt>
                <c:pt idx="9">
                  <c:v>37363.216875656493</c:v>
                </c:pt>
                <c:pt idx="10">
                  <c:v>41099.538563222144</c:v>
                </c:pt>
                <c:pt idx="11">
                  <c:v>44835.860250787795</c:v>
                </c:pt>
                <c:pt idx="12">
                  <c:v>48572.181938353446</c:v>
                </c:pt>
                <c:pt idx="13">
                  <c:v>52308.503625919089</c:v>
                </c:pt>
                <c:pt idx="14">
                  <c:v>56044.82531348474</c:v>
                </c:pt>
                <c:pt idx="15">
                  <c:v>74726.433751312987</c:v>
                </c:pt>
                <c:pt idx="16">
                  <c:v>78462.755438878638</c:v>
                </c:pt>
                <c:pt idx="17">
                  <c:v>82199.077126444288</c:v>
                </c:pt>
                <c:pt idx="18">
                  <c:v>85935.398814009939</c:v>
                </c:pt>
                <c:pt idx="19">
                  <c:v>89671.72050157559</c:v>
                </c:pt>
                <c:pt idx="20">
                  <c:v>93408.042189141241</c:v>
                </c:pt>
                <c:pt idx="21">
                  <c:v>97144.363876706891</c:v>
                </c:pt>
                <c:pt idx="22">
                  <c:v>100880.68556427253</c:v>
                </c:pt>
                <c:pt idx="23">
                  <c:v>104617.00725183818</c:v>
                </c:pt>
                <c:pt idx="24">
                  <c:v>108353.32893940383</c:v>
                </c:pt>
                <c:pt idx="25">
                  <c:v>112089.65062696948</c:v>
                </c:pt>
                <c:pt idx="26">
                  <c:v>115825.97231453513</c:v>
                </c:pt>
                <c:pt idx="27">
                  <c:v>119562.29400210078</c:v>
                </c:pt>
                <c:pt idx="28">
                  <c:v>123298.61568966643</c:v>
                </c:pt>
                <c:pt idx="29">
                  <c:v>127034.93737723208</c:v>
                </c:pt>
                <c:pt idx="30">
                  <c:v>130771.25906479773</c:v>
                </c:pt>
                <c:pt idx="31">
                  <c:v>134507.58075236337</c:v>
                </c:pt>
                <c:pt idx="32">
                  <c:v>138243.90243992902</c:v>
                </c:pt>
                <c:pt idx="33">
                  <c:v>141980.22412749467</c:v>
                </c:pt>
                <c:pt idx="34">
                  <c:v>145716.54581506032</c:v>
                </c:pt>
                <c:pt idx="35">
                  <c:v>149452.86750262597</c:v>
                </c:pt>
                <c:pt idx="36">
                  <c:v>153189.18919019162</c:v>
                </c:pt>
                <c:pt idx="37">
                  <c:v>156925.51087775728</c:v>
                </c:pt>
                <c:pt idx="38">
                  <c:v>160661.83256532293</c:v>
                </c:pt>
                <c:pt idx="39">
                  <c:v>164398.15425288858</c:v>
                </c:pt>
              </c:numCache>
            </c:numRef>
          </c:cat>
          <c:val>
            <c:numRef>
              <c:f>'Enterprise Value'!$K$3:$K$42</c:f>
              <c:numCache>
                <c:formatCode>General</c:formatCode>
                <c:ptCount val="40"/>
                <c:pt idx="0">
                  <c:v>638</c:v>
                </c:pt>
                <c:pt idx="1">
                  <c:v>34</c:v>
                </c:pt>
                <c:pt idx="2">
                  <c:v>22</c:v>
                </c:pt>
                <c:pt idx="3">
                  <c:v>15</c:v>
                </c:pt>
                <c:pt idx="4">
                  <c:v>17</c:v>
                </c:pt>
                <c:pt idx="5">
                  <c:v>10</c:v>
                </c:pt>
                <c:pt idx="6">
                  <c:v>10</c:v>
                </c:pt>
                <c:pt idx="7">
                  <c:v>3</c:v>
                </c:pt>
                <c:pt idx="8">
                  <c:v>6</c:v>
                </c:pt>
                <c:pt idx="9">
                  <c:v>8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2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54-498C-9D2B-8E6650133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'Enterprise Value'!$P$3:$P$52</c:f>
              <c:numCache>
                <c:formatCode>_(* #,##0.00_);_(* \(#,##0.00\);_(* "-"??_);_(@_)</c:formatCode>
                <c:ptCount val="50"/>
                <c:pt idx="0">
                  <c:v>23928.597381099997</c:v>
                </c:pt>
                <c:pt idx="1">
                  <c:v>47857.194762199993</c:v>
                </c:pt>
                <c:pt idx="2">
                  <c:v>71785.792143299986</c:v>
                </c:pt>
                <c:pt idx="3">
                  <c:v>95714.389524399987</c:v>
                </c:pt>
                <c:pt idx="4">
                  <c:v>119642.98690549999</c:v>
                </c:pt>
                <c:pt idx="5">
                  <c:v>143571.58428659997</c:v>
                </c:pt>
                <c:pt idx="6">
                  <c:v>167500.18166769997</c:v>
                </c:pt>
                <c:pt idx="7">
                  <c:v>191428.77904879997</c:v>
                </c:pt>
                <c:pt idx="8">
                  <c:v>215357.37642989997</c:v>
                </c:pt>
                <c:pt idx="9">
                  <c:v>239285.97381099997</c:v>
                </c:pt>
                <c:pt idx="10">
                  <c:v>263214.57119209995</c:v>
                </c:pt>
                <c:pt idx="11">
                  <c:v>287143.16857319995</c:v>
                </c:pt>
                <c:pt idx="12">
                  <c:v>311071.76595429995</c:v>
                </c:pt>
                <c:pt idx="13">
                  <c:v>335000.36333539995</c:v>
                </c:pt>
                <c:pt idx="14">
                  <c:v>358928.96071649995</c:v>
                </c:pt>
                <c:pt idx="15">
                  <c:v>382857.55809759995</c:v>
                </c:pt>
                <c:pt idx="16">
                  <c:v>406786.15547869995</c:v>
                </c:pt>
                <c:pt idx="17">
                  <c:v>430714.75285979995</c:v>
                </c:pt>
                <c:pt idx="18">
                  <c:v>454643.35024089995</c:v>
                </c:pt>
                <c:pt idx="19">
                  <c:v>478571.94762199995</c:v>
                </c:pt>
                <c:pt idx="20">
                  <c:v>502500.54500309995</c:v>
                </c:pt>
                <c:pt idx="21">
                  <c:v>526429.14238419989</c:v>
                </c:pt>
                <c:pt idx="22">
                  <c:v>550357.73976529995</c:v>
                </c:pt>
                <c:pt idx="23">
                  <c:v>574286.33714639989</c:v>
                </c:pt>
                <c:pt idx="24">
                  <c:v>598214.93452749995</c:v>
                </c:pt>
                <c:pt idx="25">
                  <c:v>622143.53190859989</c:v>
                </c:pt>
                <c:pt idx="26">
                  <c:v>646072.12928969995</c:v>
                </c:pt>
                <c:pt idx="27">
                  <c:v>670000.72667079989</c:v>
                </c:pt>
                <c:pt idx="28">
                  <c:v>693929.32405189995</c:v>
                </c:pt>
                <c:pt idx="29">
                  <c:v>717857.92143299989</c:v>
                </c:pt>
                <c:pt idx="30">
                  <c:v>741786.51881409995</c:v>
                </c:pt>
                <c:pt idx="31">
                  <c:v>765715.11619519989</c:v>
                </c:pt>
                <c:pt idx="32">
                  <c:v>789643.71357629984</c:v>
                </c:pt>
                <c:pt idx="33">
                  <c:v>813572.3109573999</c:v>
                </c:pt>
                <c:pt idx="34">
                  <c:v>837500.90833849984</c:v>
                </c:pt>
                <c:pt idx="35">
                  <c:v>861429.5057195999</c:v>
                </c:pt>
                <c:pt idx="36">
                  <c:v>885358.10310069984</c:v>
                </c:pt>
                <c:pt idx="37">
                  <c:v>909286.7004817999</c:v>
                </c:pt>
                <c:pt idx="38">
                  <c:v>933215.29786289984</c:v>
                </c:pt>
                <c:pt idx="39">
                  <c:v>957143.8952439999</c:v>
                </c:pt>
                <c:pt idx="40">
                  <c:v>981072.49262509984</c:v>
                </c:pt>
                <c:pt idx="41">
                  <c:v>1005001.0900061999</c:v>
                </c:pt>
                <c:pt idx="42">
                  <c:v>1028929.6873872998</c:v>
                </c:pt>
                <c:pt idx="43">
                  <c:v>1052858.2847683998</c:v>
                </c:pt>
                <c:pt idx="44">
                  <c:v>1076786.8821494998</c:v>
                </c:pt>
                <c:pt idx="45">
                  <c:v>1100715.4795305999</c:v>
                </c:pt>
                <c:pt idx="46">
                  <c:v>1124644.0769117</c:v>
                </c:pt>
                <c:pt idx="47">
                  <c:v>1148572.6742927998</c:v>
                </c:pt>
                <c:pt idx="48">
                  <c:v>1172501.2716738998</c:v>
                </c:pt>
                <c:pt idx="49">
                  <c:v>1196429.8690549999</c:v>
                </c:pt>
              </c:numCache>
            </c:numRef>
          </c:cat>
          <c:val>
            <c:numRef>
              <c:f>'Enterprise Value'!$Q$3:$Q$52</c:f>
              <c:numCache>
                <c:formatCode>0.000000E+00</c:formatCode>
                <c:ptCount val="50"/>
                <c:pt idx="0">
                  <c:v>3.249620190494884E-6</c:v>
                </c:pt>
                <c:pt idx="1">
                  <c:v>3.1808262279570253E-6</c:v>
                </c:pt>
                <c:pt idx="2">
                  <c:v>2.9974058236880177E-6</c:v>
                </c:pt>
                <c:pt idx="3">
                  <c:v>2.7192517294622056E-6</c:v>
                </c:pt>
                <c:pt idx="4">
                  <c:v>2.3749339931269782E-6</c:v>
                </c:pt>
                <c:pt idx="5">
                  <c:v>1.9968798639114996E-6</c:v>
                </c:pt>
                <c:pt idx="6">
                  <c:v>1.6164065263984909E-6</c:v>
                </c:pt>
                <c:pt idx="7">
                  <c:v>1.2596431129957722E-6</c:v>
                </c:pt>
                <c:pt idx="8">
                  <c:v>9.4502370270475943E-7</c:v>
                </c:pt>
                <c:pt idx="9">
                  <c:v>6.8255263879056292E-7</c:v>
                </c:pt>
                <c:pt idx="10">
                  <c:v>4.7460014024601056E-7</c:v>
                </c:pt>
                <c:pt idx="11">
                  <c:v>3.1770045592918154E-7</c:v>
                </c:pt>
                <c:pt idx="12">
                  <c:v>2.0474159280444572E-7</c:v>
                </c:pt>
                <c:pt idx="13">
                  <c:v>1.2702598778070984E-7</c:v>
                </c:pt>
                <c:pt idx="14">
                  <c:v>7.5871268925651036E-8</c:v>
                </c:pt>
                <c:pt idx="15">
                  <c:v>4.3627505108893381E-8</c:v>
                </c:pt>
                <c:pt idx="16">
                  <c:v>2.4151364482513965E-8</c:v>
                </c:pt>
                <c:pt idx="17">
                  <c:v>1.287126494276381E-8</c:v>
                </c:pt>
                <c:pt idx="18">
                  <c:v>6.6038781498126783E-9</c:v>
                </c:pt>
                <c:pt idx="19">
                  <c:v>3.2619337513718394E-9</c:v>
                </c:pt>
                <c:pt idx="20">
                  <c:v>1.5511345990375096E-9</c:v>
                </c:pt>
                <c:pt idx="21">
                  <c:v>7.1010422648594297E-10</c:v>
                </c:pt>
                <c:pt idx="22">
                  <c:v>3.1296298370471662E-10</c:v>
                </c:pt>
                <c:pt idx="23">
                  <c:v>1.3278900394445439E-10</c:v>
                </c:pt>
                <c:pt idx="24">
                  <c:v>5.4241228419899933E-11</c:v>
                </c:pt>
                <c:pt idx="25">
                  <c:v>2.1330212573101084E-11</c:v>
                </c:pt>
                <c:pt idx="26">
                  <c:v>8.0753083436359023E-12</c:v>
                </c:pt>
                <c:pt idx="27">
                  <c:v>2.9432103936712045E-12</c:v>
                </c:pt>
                <c:pt idx="28">
                  <c:v>1.0327180468708403E-12</c:v>
                </c:pt>
                <c:pt idx="29">
                  <c:v>3.4885141430550913E-13</c:v>
                </c:pt>
                <c:pt idx="30">
                  <c:v>1.1344816437594729E-13</c:v>
                </c:pt>
                <c:pt idx="31">
                  <c:v>3.5518345066446661E-14</c:v>
                </c:pt>
                <c:pt idx="32">
                  <c:v>1.0705482224515694E-14</c:v>
                </c:pt>
                <c:pt idx="33">
                  <c:v>3.1064045303068004E-15</c:v>
                </c:pt>
                <c:pt idx="34">
                  <c:v>8.677768312900802E-16</c:v>
                </c:pt>
                <c:pt idx="35">
                  <c:v>2.3337608725159364E-16</c:v>
                </c:pt>
                <c:pt idx="36">
                  <c:v>6.042308865632648E-17</c:v>
                </c:pt>
                <c:pt idx="37">
                  <c:v>1.5060789973033866E-17</c:v>
                </c:pt>
                <c:pt idx="38">
                  <c:v>3.6140224552105054E-18</c:v>
                </c:pt>
                <c:pt idx="39">
                  <c:v>8.3489566245940945E-19</c:v>
                </c:pt>
                <c:pt idx="40">
                  <c:v>1.8568286417154513E-19</c:v>
                </c:pt>
                <c:pt idx="41">
                  <c:v>3.9756643542701632E-20</c:v>
                </c:pt>
                <c:pt idx="42">
                  <c:v>8.1949415624200935E-21</c:v>
                </c:pt>
                <c:pt idx="43">
                  <c:v>1.6262236538613265E-21</c:v>
                </c:pt>
                <c:pt idx="44">
                  <c:v>3.1067975218677137E-22</c:v>
                </c:pt>
                <c:pt idx="45">
                  <c:v>5.714048076257888E-23</c:v>
                </c:pt>
                <c:pt idx="46">
                  <c:v>1.0117497220424028E-23</c:v>
                </c:pt>
                <c:pt idx="47">
                  <c:v>1.7246483651588145E-24</c:v>
                </c:pt>
                <c:pt idx="48">
                  <c:v>2.8302597295482943E-25</c:v>
                </c:pt>
                <c:pt idx="49">
                  <c:v>4.4714696430499119E-26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54-498C-9D2B-8E6650133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'Div. Líq. EBITDA'!$J$3:$J$42</c:f>
              <c:numCache>
                <c:formatCode>_(* #,##0_);_(* \(#,##0\);_(* "-"??_);_(@_)</c:formatCode>
                <c:ptCount val="40"/>
                <c:pt idx="0">
                  <c:v>1.3066401909020497</c:v>
                </c:pt>
                <c:pt idx="1">
                  <c:v>2.6132803818040995</c:v>
                </c:pt>
                <c:pt idx="2">
                  <c:v>3.9199205727061495</c:v>
                </c:pt>
                <c:pt idx="3">
                  <c:v>5.226560763608199</c:v>
                </c:pt>
                <c:pt idx="4">
                  <c:v>6.5332009545102485</c:v>
                </c:pt>
                <c:pt idx="5">
                  <c:v>7.8398411454122989</c:v>
                </c:pt>
                <c:pt idx="6">
                  <c:v>9.1464813363143485</c:v>
                </c:pt>
                <c:pt idx="7">
                  <c:v>10.453121527216398</c:v>
                </c:pt>
                <c:pt idx="8">
                  <c:v>11.759761718118448</c:v>
                </c:pt>
                <c:pt idx="9">
                  <c:v>13.066401909020497</c:v>
                </c:pt>
                <c:pt idx="10">
                  <c:v>14.373042099922547</c:v>
                </c:pt>
                <c:pt idx="11">
                  <c:v>15.679682290824598</c:v>
                </c:pt>
                <c:pt idx="12">
                  <c:v>16.986322481726646</c:v>
                </c:pt>
                <c:pt idx="13">
                  <c:v>18.292962672628697</c:v>
                </c:pt>
                <c:pt idx="14">
                  <c:v>19.599602863530745</c:v>
                </c:pt>
                <c:pt idx="15">
                  <c:v>26.132803818040994</c:v>
                </c:pt>
                <c:pt idx="16">
                  <c:v>27.439444008943045</c:v>
                </c:pt>
                <c:pt idx="17">
                  <c:v>28.746084199845093</c:v>
                </c:pt>
                <c:pt idx="18">
                  <c:v>30.052724390747144</c:v>
                </c:pt>
                <c:pt idx="19">
                  <c:v>31.359364581649196</c:v>
                </c:pt>
                <c:pt idx="20">
                  <c:v>32.666004772551247</c:v>
                </c:pt>
                <c:pt idx="21">
                  <c:v>33.972644963453291</c:v>
                </c:pt>
                <c:pt idx="22">
                  <c:v>35.279285154355343</c:v>
                </c:pt>
                <c:pt idx="23">
                  <c:v>36.585925345257394</c:v>
                </c:pt>
                <c:pt idx="24">
                  <c:v>37.892565536159445</c:v>
                </c:pt>
                <c:pt idx="25">
                  <c:v>39.199205727061489</c:v>
                </c:pt>
                <c:pt idx="26">
                  <c:v>40.505845917963541</c:v>
                </c:pt>
                <c:pt idx="27">
                  <c:v>41.812486108865592</c:v>
                </c:pt>
                <c:pt idx="28">
                  <c:v>43.119126299767643</c:v>
                </c:pt>
                <c:pt idx="29">
                  <c:v>44.425766490669695</c:v>
                </c:pt>
                <c:pt idx="30">
                  <c:v>45.732406681571739</c:v>
                </c:pt>
                <c:pt idx="31">
                  <c:v>47.03904687247379</c:v>
                </c:pt>
                <c:pt idx="32">
                  <c:v>48.345687063375841</c:v>
                </c:pt>
                <c:pt idx="33">
                  <c:v>49.652327254277893</c:v>
                </c:pt>
                <c:pt idx="34">
                  <c:v>50.958967445179937</c:v>
                </c:pt>
                <c:pt idx="35">
                  <c:v>52.265607636081988</c:v>
                </c:pt>
                <c:pt idx="36">
                  <c:v>53.572247826984039</c:v>
                </c:pt>
                <c:pt idx="37">
                  <c:v>54.878888017886091</c:v>
                </c:pt>
                <c:pt idx="38">
                  <c:v>56.185528208788142</c:v>
                </c:pt>
                <c:pt idx="39">
                  <c:v>57.492168399690186</c:v>
                </c:pt>
              </c:numCache>
            </c:numRef>
          </c:cat>
          <c:val>
            <c:numRef>
              <c:f>'Div. Líq. EBITDA'!$K$3:$K$42</c:f>
              <c:numCache>
                <c:formatCode>General</c:formatCode>
                <c:ptCount val="40"/>
                <c:pt idx="0">
                  <c:v>243</c:v>
                </c:pt>
                <c:pt idx="1">
                  <c:v>161</c:v>
                </c:pt>
                <c:pt idx="2">
                  <c:v>107</c:v>
                </c:pt>
                <c:pt idx="3">
                  <c:v>76</c:v>
                </c:pt>
                <c:pt idx="4">
                  <c:v>52</c:v>
                </c:pt>
                <c:pt idx="5">
                  <c:v>37</c:v>
                </c:pt>
                <c:pt idx="6">
                  <c:v>33</c:v>
                </c:pt>
                <c:pt idx="7">
                  <c:v>13</c:v>
                </c:pt>
                <c:pt idx="8">
                  <c:v>18</c:v>
                </c:pt>
                <c:pt idx="9">
                  <c:v>16</c:v>
                </c:pt>
                <c:pt idx="10">
                  <c:v>9</c:v>
                </c:pt>
                <c:pt idx="11">
                  <c:v>13</c:v>
                </c:pt>
                <c:pt idx="12">
                  <c:v>8</c:v>
                </c:pt>
                <c:pt idx="13">
                  <c:v>1</c:v>
                </c:pt>
                <c:pt idx="14">
                  <c:v>4</c:v>
                </c:pt>
                <c:pt idx="15">
                  <c:v>12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1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F-49D4-9941-DF47CDB9C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'Div. Líq. EBITDA'!$Q$3:$Q$52</c:f>
              <c:numCache>
                <c:formatCode>0.000000E+00</c:formatCode>
                <c:ptCount val="50"/>
                <c:pt idx="0">
                  <c:v>6.297792837505584E-3</c:v>
                </c:pt>
                <c:pt idx="1">
                  <c:v>5.7987288901496254E-3</c:v>
                </c:pt>
                <c:pt idx="2">
                  <c:v>4.9364856749752805E-3</c:v>
                </c:pt>
                <c:pt idx="3">
                  <c:v>3.8854703604420228E-3</c:v>
                </c:pt>
                <c:pt idx="4">
                  <c:v>2.8275478451124502E-3</c:v>
                </c:pt>
                <c:pt idx="5">
                  <c:v>1.9024662764373292E-3</c:v>
                </c:pt>
                <c:pt idx="6">
                  <c:v>1.1834900595981354E-3</c:v>
                </c:pt>
                <c:pt idx="7">
                  <c:v>6.8069553942261664E-4</c:v>
                </c:pt>
                <c:pt idx="8">
                  <c:v>3.619777177986123E-4</c:v>
                </c:pt>
                <c:pt idx="9">
                  <c:v>1.7797189025614319E-4</c:v>
                </c:pt>
                <c:pt idx="10">
                  <c:v>8.0902442125597776E-5</c:v>
                </c:pt>
                <c:pt idx="11">
                  <c:v>3.4002628650536823E-5</c:v>
                </c:pt>
                <c:pt idx="12">
                  <c:v>1.3213077922443129E-5</c:v>
                </c:pt>
                <c:pt idx="13">
                  <c:v>4.7471848462539586E-6</c:v>
                </c:pt>
                <c:pt idx="14">
                  <c:v>1.5769173510402684E-6</c:v>
                </c:pt>
                <c:pt idx="15">
                  <c:v>4.8430880371681468E-7</c:v>
                </c:pt>
                <c:pt idx="16">
                  <c:v>1.3752334850186382E-7</c:v>
                </c:pt>
                <c:pt idx="17">
                  <c:v>3.6105316433455948E-8</c:v>
                </c:pt>
                <c:pt idx="18">
                  <c:v>8.7640836805664736E-9</c:v>
                </c:pt>
                <c:pt idx="19">
                  <c:v>1.9669010779664167E-9</c:v>
                </c:pt>
                <c:pt idx="20">
                  <c:v>4.0813060577484414E-10</c:v>
                </c:pt>
                <c:pt idx="21">
                  <c:v>7.8299042637931091E-11</c:v>
                </c:pt>
                <c:pt idx="22">
                  <c:v>1.3888469290405206E-11</c:v>
                </c:pt>
                <c:pt idx="23">
                  <c:v>2.2776813013405698E-12</c:v>
                </c:pt>
                <c:pt idx="24">
                  <c:v>3.4536010905097271E-13</c:v>
                </c:pt>
                <c:pt idx="25">
                  <c:v>4.8416348434972745E-14</c:v>
                </c:pt>
                <c:pt idx="26">
                  <c:v>6.2755606847267256E-15</c:v>
                </c:pt>
                <c:pt idx="27">
                  <c:v>7.5206205665989948E-16</c:v>
                </c:pt>
                <c:pt idx="28">
                  <c:v>8.3328864760499867E-17</c:v>
                </c:pt>
                <c:pt idx="29">
                  <c:v>8.536461679536034E-18</c:v>
                </c:pt>
                <c:pt idx="30">
                  <c:v>8.0853899015222591E-19</c:v>
                </c:pt>
                <c:pt idx="31">
                  <c:v>7.080512324180409E-20</c:v>
                </c:pt>
                <c:pt idx="32">
                  <c:v>5.7328297041710245E-21</c:v>
                </c:pt>
                <c:pt idx="33">
                  <c:v>4.291548666736695E-22</c:v>
                </c:pt>
                <c:pt idx="34">
                  <c:v>2.9702956918120537E-23</c:v>
                </c:pt>
                <c:pt idx="35">
                  <c:v>1.9007542556364214E-24</c:v>
                </c:pt>
                <c:pt idx="36">
                  <c:v>1.1245865897534827E-25</c:v>
                </c:pt>
                <c:pt idx="37">
                  <c:v>6.1517754134895473E-27</c:v>
                </c:pt>
                <c:pt idx="38">
                  <c:v>3.1113486971190467E-28</c:v>
                </c:pt>
                <c:pt idx="39">
                  <c:v>1.4549147386950759E-29</c:v>
                </c:pt>
                <c:pt idx="40">
                  <c:v>6.2902374973363442E-31</c:v>
                </c:pt>
                <c:pt idx="41">
                  <c:v>2.5144163132754153E-32</c:v>
                </c:pt>
                <c:pt idx="42">
                  <c:v>9.292829539839315E-34</c:v>
                </c:pt>
                <c:pt idx="43">
                  <c:v>3.175407007057636E-35</c:v>
                </c:pt>
                <c:pt idx="44">
                  <c:v>1.0032091149648288E-36</c:v>
                </c:pt>
                <c:pt idx="45">
                  <c:v>2.9303816273695272E-38</c:v>
                </c:pt>
                <c:pt idx="46">
                  <c:v>7.9140272046141661E-40</c:v>
                </c:pt>
                <c:pt idx="47">
                  <c:v>1.9761119188672754E-41</c:v>
                </c:pt>
                <c:pt idx="48">
                  <c:v>4.5621144799613198E-43</c:v>
                </c:pt>
                <c:pt idx="49">
                  <c:v>9.7378137396118807E-45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BF-49D4-9941-DF47CDB9C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'Div. Líq. EBITDA'!$L$3:$L$42</c:f>
              <c:numCache>
                <c:formatCode>_(* #,##0_);_(* \(#,##0\);_(* "-"??_);_(@_)</c:formatCode>
                <c:ptCount val="40"/>
                <c:pt idx="0">
                  <c:v>1.3066401909020497</c:v>
                </c:pt>
                <c:pt idx="1">
                  <c:v>2.6132803818040995</c:v>
                </c:pt>
                <c:pt idx="2">
                  <c:v>3.9199205727061495</c:v>
                </c:pt>
                <c:pt idx="3">
                  <c:v>5.226560763608199</c:v>
                </c:pt>
                <c:pt idx="4">
                  <c:v>6.5332009545102485</c:v>
                </c:pt>
                <c:pt idx="5">
                  <c:v>7.8398411454122989</c:v>
                </c:pt>
                <c:pt idx="6">
                  <c:v>9.1464813363143485</c:v>
                </c:pt>
                <c:pt idx="7">
                  <c:v>10.453121527216398</c:v>
                </c:pt>
                <c:pt idx="8">
                  <c:v>11.759761718118448</c:v>
                </c:pt>
                <c:pt idx="9">
                  <c:v>13.066401909020497</c:v>
                </c:pt>
                <c:pt idx="10">
                  <c:v>14.373042099922547</c:v>
                </c:pt>
                <c:pt idx="11">
                  <c:v>15.679682290824598</c:v>
                </c:pt>
                <c:pt idx="12">
                  <c:v>16.986322481726646</c:v>
                </c:pt>
                <c:pt idx="13">
                  <c:v>18.292962672628697</c:v>
                </c:pt>
                <c:pt idx="14">
                  <c:v>19.599602863530745</c:v>
                </c:pt>
                <c:pt idx="15">
                  <c:v>26.132803818040994</c:v>
                </c:pt>
                <c:pt idx="16">
                  <c:v>27.439444008943045</c:v>
                </c:pt>
                <c:pt idx="17">
                  <c:v>28.746084199845093</c:v>
                </c:pt>
                <c:pt idx="18">
                  <c:v>30.052724390747144</c:v>
                </c:pt>
                <c:pt idx="19">
                  <c:v>31.359364581649196</c:v>
                </c:pt>
                <c:pt idx="20">
                  <c:v>32.666004772551247</c:v>
                </c:pt>
                <c:pt idx="21">
                  <c:v>33.972644963453291</c:v>
                </c:pt>
                <c:pt idx="22">
                  <c:v>35.279285154355343</c:v>
                </c:pt>
                <c:pt idx="23">
                  <c:v>36.585925345257394</c:v>
                </c:pt>
                <c:pt idx="24">
                  <c:v>37.892565536159445</c:v>
                </c:pt>
                <c:pt idx="25">
                  <c:v>39.199205727061489</c:v>
                </c:pt>
                <c:pt idx="26">
                  <c:v>40.505845917963541</c:v>
                </c:pt>
                <c:pt idx="27">
                  <c:v>41.812486108865592</c:v>
                </c:pt>
                <c:pt idx="28">
                  <c:v>43.119126299767643</c:v>
                </c:pt>
                <c:pt idx="29">
                  <c:v>44.425766490669695</c:v>
                </c:pt>
                <c:pt idx="30">
                  <c:v>45.732406681571739</c:v>
                </c:pt>
                <c:pt idx="31">
                  <c:v>47.03904687247379</c:v>
                </c:pt>
                <c:pt idx="32">
                  <c:v>48.345687063375841</c:v>
                </c:pt>
                <c:pt idx="33">
                  <c:v>49.652327254277893</c:v>
                </c:pt>
                <c:pt idx="34">
                  <c:v>50.958967445179937</c:v>
                </c:pt>
                <c:pt idx="35">
                  <c:v>52.265607636081988</c:v>
                </c:pt>
                <c:pt idx="36">
                  <c:v>53.572247826984039</c:v>
                </c:pt>
                <c:pt idx="37">
                  <c:v>54.878888017886091</c:v>
                </c:pt>
                <c:pt idx="38">
                  <c:v>56.185528208788142</c:v>
                </c:pt>
                <c:pt idx="39">
                  <c:v>57.492168399690186</c:v>
                </c:pt>
              </c:numCache>
            </c:numRef>
          </c:cat>
          <c:val>
            <c:numRef>
              <c:f>'Div. Líq. EBITDA'!$M$3:$M$42</c:f>
              <c:numCache>
                <c:formatCode>General</c:formatCode>
                <c:ptCount val="40"/>
                <c:pt idx="0">
                  <c:v>87</c:v>
                </c:pt>
                <c:pt idx="1">
                  <c:v>57</c:v>
                </c:pt>
                <c:pt idx="2">
                  <c:v>42</c:v>
                </c:pt>
                <c:pt idx="3">
                  <c:v>25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8-4F35-8615-5E7987FE0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'Div. Líq. EBITDA'!$R$3:$R$51</c:f>
              <c:numCache>
                <c:formatCode>_(* #,##0.00_);_(* \(#,##0.00\);_(* "-"??_);_(@_)</c:formatCode>
                <c:ptCount val="49"/>
                <c:pt idx="0">
                  <c:v>0.17741484256999521</c:v>
                </c:pt>
                <c:pt idx="1">
                  <c:v>0.35482968513999041</c:v>
                </c:pt>
                <c:pt idx="2">
                  <c:v>0.53224452770998565</c:v>
                </c:pt>
                <c:pt idx="3">
                  <c:v>0.70965937027998083</c:v>
                </c:pt>
                <c:pt idx="4">
                  <c:v>0.88707421284997601</c:v>
                </c:pt>
                <c:pt idx="5">
                  <c:v>1.0644890554199713</c:v>
                </c:pt>
                <c:pt idx="6">
                  <c:v>1.2419038979899664</c:v>
                </c:pt>
                <c:pt idx="7">
                  <c:v>1.4193187405599617</c:v>
                </c:pt>
                <c:pt idx="8">
                  <c:v>1.5967335831299569</c:v>
                </c:pt>
                <c:pt idx="9">
                  <c:v>1.774148425699952</c:v>
                </c:pt>
                <c:pt idx="10">
                  <c:v>1.9515632682699473</c:v>
                </c:pt>
                <c:pt idx="11">
                  <c:v>2.1289781108399426</c:v>
                </c:pt>
                <c:pt idx="12">
                  <c:v>2.3063929534099379</c:v>
                </c:pt>
                <c:pt idx="13">
                  <c:v>2.4838077959799327</c:v>
                </c:pt>
                <c:pt idx="14">
                  <c:v>2.661222638549928</c:v>
                </c:pt>
                <c:pt idx="15">
                  <c:v>2.8386374811199233</c:v>
                </c:pt>
                <c:pt idx="16">
                  <c:v>3.0160523236899186</c:v>
                </c:pt>
                <c:pt idx="17">
                  <c:v>3.1934671662599139</c:v>
                </c:pt>
                <c:pt idx="18">
                  <c:v>3.3708820088299087</c:v>
                </c:pt>
                <c:pt idx="19">
                  <c:v>3.548296851399904</c:v>
                </c:pt>
                <c:pt idx="20">
                  <c:v>3.7257116939698993</c:v>
                </c:pt>
                <c:pt idx="21">
                  <c:v>3.9031265365398946</c:v>
                </c:pt>
                <c:pt idx="22">
                  <c:v>4.0805413791098895</c:v>
                </c:pt>
                <c:pt idx="23">
                  <c:v>4.2579562216798852</c:v>
                </c:pt>
                <c:pt idx="24">
                  <c:v>4.43537106424988</c:v>
                </c:pt>
                <c:pt idx="25">
                  <c:v>4.6127859068198758</c:v>
                </c:pt>
                <c:pt idx="26">
                  <c:v>4.7902007493898706</c:v>
                </c:pt>
                <c:pt idx="27">
                  <c:v>4.9676155919598655</c:v>
                </c:pt>
                <c:pt idx="28">
                  <c:v>5.1450304345298612</c:v>
                </c:pt>
                <c:pt idx="29">
                  <c:v>5.322445277099856</c:v>
                </c:pt>
                <c:pt idx="30">
                  <c:v>5.4998601196698518</c:v>
                </c:pt>
                <c:pt idx="31">
                  <c:v>5.6772749622398466</c:v>
                </c:pt>
                <c:pt idx="32">
                  <c:v>5.8546898048098415</c:v>
                </c:pt>
                <c:pt idx="33">
                  <c:v>6.0321046473798372</c:v>
                </c:pt>
                <c:pt idx="34">
                  <c:v>6.209519489949832</c:v>
                </c:pt>
                <c:pt idx="35">
                  <c:v>6.3869343325198278</c:v>
                </c:pt>
                <c:pt idx="36">
                  <c:v>6.5643491750898226</c:v>
                </c:pt>
                <c:pt idx="37">
                  <c:v>6.7417640176598175</c:v>
                </c:pt>
                <c:pt idx="38">
                  <c:v>6.9191788602298132</c:v>
                </c:pt>
                <c:pt idx="39">
                  <c:v>7.0965937027998081</c:v>
                </c:pt>
                <c:pt idx="40">
                  <c:v>7.2740085453698038</c:v>
                </c:pt>
                <c:pt idx="41">
                  <c:v>7.4514233879397986</c:v>
                </c:pt>
                <c:pt idx="42">
                  <c:v>7.6288382305097935</c:v>
                </c:pt>
                <c:pt idx="43">
                  <c:v>7.8062530730797892</c:v>
                </c:pt>
                <c:pt idx="44">
                  <c:v>7.9836679156497841</c:v>
                </c:pt>
                <c:pt idx="45">
                  <c:v>8.1610827582197789</c:v>
                </c:pt>
                <c:pt idx="46">
                  <c:v>8.3384976007897755</c:v>
                </c:pt>
                <c:pt idx="47">
                  <c:v>8.5159124433597704</c:v>
                </c:pt>
                <c:pt idx="48">
                  <c:v>8.6933272859297652</c:v>
                </c:pt>
              </c:numCache>
            </c:numRef>
          </c:cat>
          <c:val>
            <c:numRef>
              <c:f>'Div. Líq. EBITDA'!$S$3:$S$52</c:f>
              <c:numCache>
                <c:formatCode>0.000000E+00</c:formatCode>
                <c:ptCount val="50"/>
                <c:pt idx="0">
                  <c:v>0.10057455399322283</c:v>
                </c:pt>
                <c:pt idx="1">
                  <c:v>0.107284378027864</c:v>
                </c:pt>
                <c:pt idx="2">
                  <c:v>0.11387600511255881</c:v>
                </c:pt>
                <c:pt idx="3">
                  <c:v>0.12027498787211978</c:v>
                </c:pt>
                <c:pt idx="4">
                  <c:v>0.12640544543558629</c:v>
                </c:pt>
                <c:pt idx="5">
                  <c:v>0.13219152355664956</c:v>
                </c:pt>
                <c:pt idx="6">
                  <c:v>0.13755893212478829</c:v>
                </c:pt>
                <c:pt idx="7">
                  <c:v>0.14243651737442614</c:v>
                </c:pt>
                <c:pt idx="8">
                  <c:v>0.14675782281542812</c:v>
                </c:pt>
                <c:pt idx="9">
                  <c:v>0.15046259132581691</c:v>
                </c:pt>
                <c:pt idx="10">
                  <c:v>0.15349816111144929</c:v>
                </c:pt>
                <c:pt idx="11">
                  <c:v>0.15582071040559725</c:v>
                </c:pt>
                <c:pt idx="12">
                  <c:v>0.15739630981880021</c:v>
                </c:pt>
                <c:pt idx="13">
                  <c:v>0.1582017470265758</c:v>
                </c:pt>
                <c:pt idx="14">
                  <c:v>0.15822509578036398</c:v>
                </c:pt>
                <c:pt idx="15">
                  <c:v>0.15746600974632294</c:v>
                </c:pt>
                <c:pt idx="16">
                  <c:v>0.15593573105321151</c:v>
                </c:pt>
                <c:pt idx="17">
                  <c:v>0.15365681325448588</c:v>
                </c:pt>
                <c:pt idx="18">
                  <c:v>0.15066256824668642</c:v>
                </c:pt>
                <c:pt idx="19">
                  <c:v>0.14699625610127404</c:v>
                </c:pt>
                <c:pt idx="20">
                  <c:v>0.14271004534811893</c:v>
                </c:pt>
                <c:pt idx="21">
                  <c:v>0.13786377862846749</c:v>
                </c:pt>
                <c:pt idx="22">
                  <c:v>0.1325235845099644</c:v>
                </c:pt>
                <c:pt idx="23">
                  <c:v>0.12676038040187693</c:v>
                </c:pt>
                <c:pt idx="24">
                  <c:v>0.12064831379009908</c:v>
                </c:pt>
                <c:pt idx="25">
                  <c:v>0.11426318938804858</c:v>
                </c:pt>
                <c:pt idx="26">
                  <c:v>0.10768092832383477</c:v>
                </c:pt>
                <c:pt idx="27">
                  <c:v>0.10097610229591879</c:v>
                </c:pt>
                <c:pt idx="28">
                  <c:v>9.4220580945018229E-2</c:v>
                </c:pt>
                <c:pt idx="29">
                  <c:v>8.7482324786695501E-2</c:v>
                </c:pt>
                <c:pt idx="30">
                  <c:v>8.0824349248060576E-2</c:v>
                </c:pt>
                <c:pt idx="31">
                  <c:v>7.4303877998877513E-2</c:v>
                </c:pt>
                <c:pt idx="32">
                  <c:v>6.7971696212485E-2</c:v>
                </c:pt>
                <c:pt idx="33">
                  <c:v>6.1871706971973528E-2</c:v>
                </c:pt>
                <c:pt idx="34">
                  <c:v>5.6040687058261381E-2</c:v>
                </c:pt>
                <c:pt idx="35">
                  <c:v>5.0508232081290141E-2</c:v>
                </c:pt>
                <c:pt idx="36">
                  <c:v>4.5296875551492269E-2</c:v>
                </c:pt>
                <c:pt idx="37">
                  <c:v>4.042236218344028E-2</c:v>
                </c:pt>
                <c:pt idx="38">
                  <c:v>3.5894052561789534E-2</c:v>
                </c:pt>
                <c:pt idx="39">
                  <c:v>3.1715434304442271E-2</c:v>
                </c:pt>
                <c:pt idx="40">
                  <c:v>2.7884713995719439E-2</c:v>
                </c:pt>
                <c:pt idx="41">
                  <c:v>2.4395464350350081E-2</c:v>
                </c:pt>
                <c:pt idx="42">
                  <c:v>2.1237302184484486E-2</c:v>
                </c:pt>
                <c:pt idx="43">
                  <c:v>1.8396574660651872E-2</c:v>
                </c:pt>
                <c:pt idx="44">
                  <c:v>1.585703376934116E-2</c:v>
                </c:pt>
                <c:pt idx="45">
                  <c:v>1.3600481932995409E-2</c:v>
                </c:pt>
                <c:pt idx="46">
                  <c:v>1.1607374793475612E-2</c:v>
                </c:pt>
                <c:pt idx="47">
                  <c:v>9.8573705072833376E-3</c:v>
                </c:pt>
                <c:pt idx="48">
                  <c:v>8.3298180777033118E-3</c:v>
                </c:pt>
                <c:pt idx="49">
                  <c:v>7.0041802759925071E-3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8-4F35-8615-5E7987FE0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'Div. Líq. EBITDA'!$J$3:$J$42</c:f>
              <c:numCache>
                <c:formatCode>_(* #,##0_);_(* \(#,##0\);_(* "-"??_);_(@_)</c:formatCode>
                <c:ptCount val="40"/>
                <c:pt idx="0">
                  <c:v>1.3066401909020497</c:v>
                </c:pt>
                <c:pt idx="1">
                  <c:v>2.6132803818040995</c:v>
                </c:pt>
                <c:pt idx="2">
                  <c:v>3.9199205727061495</c:v>
                </c:pt>
                <c:pt idx="3">
                  <c:v>5.226560763608199</c:v>
                </c:pt>
                <c:pt idx="4">
                  <c:v>6.5332009545102485</c:v>
                </c:pt>
                <c:pt idx="5">
                  <c:v>7.8398411454122989</c:v>
                </c:pt>
                <c:pt idx="6">
                  <c:v>9.1464813363143485</c:v>
                </c:pt>
                <c:pt idx="7">
                  <c:v>10.453121527216398</c:v>
                </c:pt>
                <c:pt idx="8">
                  <c:v>11.759761718118448</c:v>
                </c:pt>
                <c:pt idx="9">
                  <c:v>13.066401909020497</c:v>
                </c:pt>
                <c:pt idx="10">
                  <c:v>14.373042099922547</c:v>
                </c:pt>
                <c:pt idx="11">
                  <c:v>15.679682290824598</c:v>
                </c:pt>
                <c:pt idx="12">
                  <c:v>16.986322481726646</c:v>
                </c:pt>
                <c:pt idx="13">
                  <c:v>18.292962672628697</c:v>
                </c:pt>
                <c:pt idx="14">
                  <c:v>19.599602863530745</c:v>
                </c:pt>
                <c:pt idx="15">
                  <c:v>26.132803818040994</c:v>
                </c:pt>
                <c:pt idx="16">
                  <c:v>27.439444008943045</c:v>
                </c:pt>
                <c:pt idx="17">
                  <c:v>28.746084199845093</c:v>
                </c:pt>
                <c:pt idx="18">
                  <c:v>30.052724390747144</c:v>
                </c:pt>
                <c:pt idx="19">
                  <c:v>31.359364581649196</c:v>
                </c:pt>
                <c:pt idx="20">
                  <c:v>32.666004772551247</c:v>
                </c:pt>
                <c:pt idx="21">
                  <c:v>33.972644963453291</c:v>
                </c:pt>
                <c:pt idx="22">
                  <c:v>35.279285154355343</c:v>
                </c:pt>
                <c:pt idx="23">
                  <c:v>36.585925345257394</c:v>
                </c:pt>
                <c:pt idx="24">
                  <c:v>37.892565536159445</c:v>
                </c:pt>
                <c:pt idx="25">
                  <c:v>39.199205727061489</c:v>
                </c:pt>
                <c:pt idx="26">
                  <c:v>40.505845917963541</c:v>
                </c:pt>
                <c:pt idx="27">
                  <c:v>41.812486108865592</c:v>
                </c:pt>
                <c:pt idx="28">
                  <c:v>43.119126299767643</c:v>
                </c:pt>
                <c:pt idx="29">
                  <c:v>44.425766490669695</c:v>
                </c:pt>
                <c:pt idx="30">
                  <c:v>45.732406681571739</c:v>
                </c:pt>
                <c:pt idx="31">
                  <c:v>47.03904687247379</c:v>
                </c:pt>
                <c:pt idx="32">
                  <c:v>48.345687063375841</c:v>
                </c:pt>
                <c:pt idx="33">
                  <c:v>49.652327254277893</c:v>
                </c:pt>
                <c:pt idx="34">
                  <c:v>50.958967445179937</c:v>
                </c:pt>
                <c:pt idx="35">
                  <c:v>52.265607636081988</c:v>
                </c:pt>
                <c:pt idx="36">
                  <c:v>53.572247826984039</c:v>
                </c:pt>
                <c:pt idx="37">
                  <c:v>54.878888017886091</c:v>
                </c:pt>
                <c:pt idx="38">
                  <c:v>56.185528208788142</c:v>
                </c:pt>
                <c:pt idx="39">
                  <c:v>57.492168399690186</c:v>
                </c:pt>
              </c:numCache>
            </c:numRef>
          </c:cat>
          <c:val>
            <c:numRef>
              <c:f>'Div. Líq. EBITDA'!$K$3:$K$42</c:f>
              <c:numCache>
                <c:formatCode>General</c:formatCode>
                <c:ptCount val="40"/>
                <c:pt idx="0">
                  <c:v>243</c:v>
                </c:pt>
                <c:pt idx="1">
                  <c:v>161</c:v>
                </c:pt>
                <c:pt idx="2">
                  <c:v>107</c:v>
                </c:pt>
                <c:pt idx="3">
                  <c:v>76</c:v>
                </c:pt>
                <c:pt idx="4">
                  <c:v>52</c:v>
                </c:pt>
                <c:pt idx="5">
                  <c:v>37</c:v>
                </c:pt>
                <c:pt idx="6">
                  <c:v>33</c:v>
                </c:pt>
                <c:pt idx="7">
                  <c:v>13</c:v>
                </c:pt>
                <c:pt idx="8">
                  <c:v>18</c:v>
                </c:pt>
                <c:pt idx="9">
                  <c:v>16</c:v>
                </c:pt>
                <c:pt idx="10">
                  <c:v>9</c:v>
                </c:pt>
                <c:pt idx="11">
                  <c:v>13</c:v>
                </c:pt>
                <c:pt idx="12">
                  <c:v>8</c:v>
                </c:pt>
                <c:pt idx="13">
                  <c:v>1</c:v>
                </c:pt>
                <c:pt idx="14">
                  <c:v>4</c:v>
                </c:pt>
                <c:pt idx="15">
                  <c:v>12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1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F2-4BDF-ABB5-4E7125FB5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'Div. Líq. EBITDA'!$P$3:$P$52</c:f>
              <c:numCache>
                <c:formatCode>_(* #,##0.00_);_(* \(#,##0.00\);_(* "-"??_);_(@_)</c:formatCode>
                <c:ptCount val="50"/>
                <c:pt idx="0">
                  <c:v>17.528504955135933</c:v>
                </c:pt>
                <c:pt idx="1">
                  <c:v>35.057009910271866</c:v>
                </c:pt>
                <c:pt idx="2">
                  <c:v>52.585514865407802</c:v>
                </c:pt>
                <c:pt idx="3">
                  <c:v>70.114019820543731</c:v>
                </c:pt>
                <c:pt idx="4">
                  <c:v>87.642524775679661</c:v>
                </c:pt>
                <c:pt idx="5">
                  <c:v>105.1710297308156</c:v>
                </c:pt>
                <c:pt idx="6">
                  <c:v>122.69953468595153</c:v>
                </c:pt>
                <c:pt idx="7">
                  <c:v>140.22803964108746</c:v>
                </c:pt>
                <c:pt idx="8">
                  <c:v>157.75654459622339</c:v>
                </c:pt>
                <c:pt idx="9">
                  <c:v>175.28504955135932</c:v>
                </c:pt>
                <c:pt idx="10">
                  <c:v>192.81355450649525</c:v>
                </c:pt>
                <c:pt idx="11">
                  <c:v>210.34205946163121</c:v>
                </c:pt>
                <c:pt idx="12">
                  <c:v>227.87056441676714</c:v>
                </c:pt>
                <c:pt idx="13">
                  <c:v>245.39906937190307</c:v>
                </c:pt>
                <c:pt idx="14">
                  <c:v>262.927574327039</c:v>
                </c:pt>
                <c:pt idx="15">
                  <c:v>280.45607928217493</c:v>
                </c:pt>
                <c:pt idx="16">
                  <c:v>297.98458423731086</c:v>
                </c:pt>
                <c:pt idx="17">
                  <c:v>315.51308919244678</c:v>
                </c:pt>
                <c:pt idx="18">
                  <c:v>333.04159414758271</c:v>
                </c:pt>
                <c:pt idx="19">
                  <c:v>350.57009910271864</c:v>
                </c:pt>
                <c:pt idx="20">
                  <c:v>368.09860405785457</c:v>
                </c:pt>
                <c:pt idx="21">
                  <c:v>385.6271090129905</c:v>
                </c:pt>
                <c:pt idx="22">
                  <c:v>403.15561396812643</c:v>
                </c:pt>
                <c:pt idx="23">
                  <c:v>420.68411892326242</c:v>
                </c:pt>
                <c:pt idx="24">
                  <c:v>438.21262387839835</c:v>
                </c:pt>
                <c:pt idx="25">
                  <c:v>455.74112883353428</c:v>
                </c:pt>
                <c:pt idx="26">
                  <c:v>473.26963378867021</c:v>
                </c:pt>
                <c:pt idx="27">
                  <c:v>490.79813874380613</c:v>
                </c:pt>
                <c:pt idx="28">
                  <c:v>508.32664369894206</c:v>
                </c:pt>
                <c:pt idx="29">
                  <c:v>525.85514865407799</c:v>
                </c:pt>
                <c:pt idx="30">
                  <c:v>543.38365360921387</c:v>
                </c:pt>
                <c:pt idx="31">
                  <c:v>560.91215856434985</c:v>
                </c:pt>
                <c:pt idx="32">
                  <c:v>578.44066351948584</c:v>
                </c:pt>
                <c:pt idx="33">
                  <c:v>595.96916847462171</c:v>
                </c:pt>
                <c:pt idx="34">
                  <c:v>613.4976734297577</c:v>
                </c:pt>
                <c:pt idx="35">
                  <c:v>631.02617838489357</c:v>
                </c:pt>
                <c:pt idx="36">
                  <c:v>648.55468334002956</c:v>
                </c:pt>
                <c:pt idx="37">
                  <c:v>666.08318829516543</c:v>
                </c:pt>
                <c:pt idx="38">
                  <c:v>683.61169325030141</c:v>
                </c:pt>
                <c:pt idx="39">
                  <c:v>701.14019820543729</c:v>
                </c:pt>
                <c:pt idx="40">
                  <c:v>718.66870316057327</c:v>
                </c:pt>
                <c:pt idx="41">
                  <c:v>736.19720811570915</c:v>
                </c:pt>
                <c:pt idx="42">
                  <c:v>753.72571307084513</c:v>
                </c:pt>
                <c:pt idx="43">
                  <c:v>771.254218025981</c:v>
                </c:pt>
                <c:pt idx="44">
                  <c:v>788.78272298111699</c:v>
                </c:pt>
                <c:pt idx="45">
                  <c:v>806.31122793625286</c:v>
                </c:pt>
                <c:pt idx="46">
                  <c:v>823.83973289138885</c:v>
                </c:pt>
                <c:pt idx="47">
                  <c:v>841.36823784652483</c:v>
                </c:pt>
                <c:pt idx="48">
                  <c:v>858.89674280166071</c:v>
                </c:pt>
                <c:pt idx="49">
                  <c:v>876.42524775679669</c:v>
                </c:pt>
              </c:numCache>
            </c:numRef>
          </c:cat>
          <c:val>
            <c:numRef>
              <c:f>'Div. Líq. EBITDA'!$Q$3:$Q$52</c:f>
              <c:numCache>
                <c:formatCode>0.000000E+00</c:formatCode>
                <c:ptCount val="50"/>
                <c:pt idx="0">
                  <c:v>6.297792837505584E-3</c:v>
                </c:pt>
                <c:pt idx="1">
                  <c:v>5.7987288901496254E-3</c:v>
                </c:pt>
                <c:pt idx="2">
                  <c:v>4.9364856749752805E-3</c:v>
                </c:pt>
                <c:pt idx="3">
                  <c:v>3.8854703604420228E-3</c:v>
                </c:pt>
                <c:pt idx="4">
                  <c:v>2.8275478451124502E-3</c:v>
                </c:pt>
                <c:pt idx="5">
                  <c:v>1.9024662764373292E-3</c:v>
                </c:pt>
                <c:pt idx="6">
                  <c:v>1.1834900595981354E-3</c:v>
                </c:pt>
                <c:pt idx="7">
                  <c:v>6.8069553942261664E-4</c:v>
                </c:pt>
                <c:pt idx="8">
                  <c:v>3.619777177986123E-4</c:v>
                </c:pt>
                <c:pt idx="9">
                  <c:v>1.7797189025614319E-4</c:v>
                </c:pt>
                <c:pt idx="10">
                  <c:v>8.0902442125597776E-5</c:v>
                </c:pt>
                <c:pt idx="11">
                  <c:v>3.4002628650536823E-5</c:v>
                </c:pt>
                <c:pt idx="12">
                  <c:v>1.3213077922443129E-5</c:v>
                </c:pt>
                <c:pt idx="13">
                  <c:v>4.7471848462539586E-6</c:v>
                </c:pt>
                <c:pt idx="14">
                  <c:v>1.5769173510402684E-6</c:v>
                </c:pt>
                <c:pt idx="15">
                  <c:v>4.8430880371681468E-7</c:v>
                </c:pt>
                <c:pt idx="16">
                  <c:v>1.3752334850186382E-7</c:v>
                </c:pt>
                <c:pt idx="17">
                  <c:v>3.6105316433455948E-8</c:v>
                </c:pt>
                <c:pt idx="18">
                  <c:v>8.7640836805664736E-9</c:v>
                </c:pt>
                <c:pt idx="19">
                  <c:v>1.9669010779664167E-9</c:v>
                </c:pt>
                <c:pt idx="20">
                  <c:v>4.0813060577484414E-10</c:v>
                </c:pt>
                <c:pt idx="21">
                  <c:v>7.8299042637931091E-11</c:v>
                </c:pt>
                <c:pt idx="22">
                  <c:v>1.3888469290405206E-11</c:v>
                </c:pt>
                <c:pt idx="23">
                  <c:v>2.2776813013405698E-12</c:v>
                </c:pt>
                <c:pt idx="24">
                  <c:v>3.4536010905097271E-13</c:v>
                </c:pt>
                <c:pt idx="25">
                  <c:v>4.8416348434972745E-14</c:v>
                </c:pt>
                <c:pt idx="26">
                  <c:v>6.2755606847267256E-15</c:v>
                </c:pt>
                <c:pt idx="27">
                  <c:v>7.5206205665989948E-16</c:v>
                </c:pt>
                <c:pt idx="28">
                  <c:v>8.3328864760499867E-17</c:v>
                </c:pt>
                <c:pt idx="29">
                  <c:v>8.536461679536034E-18</c:v>
                </c:pt>
                <c:pt idx="30">
                  <c:v>8.0853899015222591E-19</c:v>
                </c:pt>
                <c:pt idx="31">
                  <c:v>7.080512324180409E-20</c:v>
                </c:pt>
                <c:pt idx="32">
                  <c:v>5.7328297041710245E-21</c:v>
                </c:pt>
                <c:pt idx="33">
                  <c:v>4.291548666736695E-22</c:v>
                </c:pt>
                <c:pt idx="34">
                  <c:v>2.9702956918120537E-23</c:v>
                </c:pt>
                <c:pt idx="35">
                  <c:v>1.9007542556364214E-24</c:v>
                </c:pt>
                <c:pt idx="36">
                  <c:v>1.1245865897534827E-25</c:v>
                </c:pt>
                <c:pt idx="37">
                  <c:v>6.1517754134895473E-27</c:v>
                </c:pt>
                <c:pt idx="38">
                  <c:v>3.1113486971190467E-28</c:v>
                </c:pt>
                <c:pt idx="39">
                  <c:v>1.4549147386950759E-29</c:v>
                </c:pt>
                <c:pt idx="40">
                  <c:v>6.2902374973363442E-31</c:v>
                </c:pt>
                <c:pt idx="41">
                  <c:v>2.5144163132754153E-32</c:v>
                </c:pt>
                <c:pt idx="42">
                  <c:v>9.292829539839315E-34</c:v>
                </c:pt>
                <c:pt idx="43">
                  <c:v>3.175407007057636E-35</c:v>
                </c:pt>
                <c:pt idx="44">
                  <c:v>1.0032091149648288E-36</c:v>
                </c:pt>
                <c:pt idx="45">
                  <c:v>2.9303816273695272E-38</c:v>
                </c:pt>
                <c:pt idx="46">
                  <c:v>7.9140272046141661E-40</c:v>
                </c:pt>
                <c:pt idx="47">
                  <c:v>1.9761119188672754E-41</c:v>
                </c:pt>
                <c:pt idx="48">
                  <c:v>4.5621144799613198E-43</c:v>
                </c:pt>
                <c:pt idx="49">
                  <c:v>9.7378137396118807E-45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2-4BDF-ABB5-4E7125FB5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Liquidez!$J$3:$J$42</c:f>
              <c:numCache>
                <c:formatCode>_(* #,##0_);_(* \(#,##0\);_(* "-"??_);_(@_)</c:formatCode>
                <c:ptCount val="40"/>
                <c:pt idx="0">
                  <c:v>0.19973010252155057</c:v>
                </c:pt>
                <c:pt idx="1">
                  <c:v>0.39946020504310115</c:v>
                </c:pt>
                <c:pt idx="2">
                  <c:v>0.59919030756465175</c:v>
                </c:pt>
                <c:pt idx="3">
                  <c:v>0.79892041008620229</c:v>
                </c:pt>
                <c:pt idx="4">
                  <c:v>0.99865051260775284</c:v>
                </c:pt>
                <c:pt idx="5">
                  <c:v>1.1983806151293035</c:v>
                </c:pt>
                <c:pt idx="6">
                  <c:v>1.398110717650854</c:v>
                </c:pt>
                <c:pt idx="7">
                  <c:v>1.5978408201724046</c:v>
                </c:pt>
                <c:pt idx="8">
                  <c:v>1.7975709226939551</c:v>
                </c:pt>
                <c:pt idx="9">
                  <c:v>1.9973010252155057</c:v>
                </c:pt>
                <c:pt idx="10">
                  <c:v>2.1970311277370564</c:v>
                </c:pt>
                <c:pt idx="11">
                  <c:v>2.396761230258607</c:v>
                </c:pt>
                <c:pt idx="12">
                  <c:v>2.5964913327801575</c:v>
                </c:pt>
                <c:pt idx="13">
                  <c:v>2.7962214353017081</c:v>
                </c:pt>
                <c:pt idx="14">
                  <c:v>2.9959515378232586</c:v>
                </c:pt>
                <c:pt idx="15">
                  <c:v>3.9946020504310114</c:v>
                </c:pt>
                <c:pt idx="16">
                  <c:v>4.1943321529525619</c:v>
                </c:pt>
                <c:pt idx="17">
                  <c:v>4.3940622554741129</c:v>
                </c:pt>
                <c:pt idx="18">
                  <c:v>4.593792357995663</c:v>
                </c:pt>
                <c:pt idx="19">
                  <c:v>4.793522460517214</c:v>
                </c:pt>
                <c:pt idx="20">
                  <c:v>4.9932525630387641</c:v>
                </c:pt>
                <c:pt idx="21">
                  <c:v>5.1929826655603151</c:v>
                </c:pt>
                <c:pt idx="22">
                  <c:v>5.3927127680818652</c:v>
                </c:pt>
                <c:pt idx="23">
                  <c:v>5.5924428706034162</c:v>
                </c:pt>
                <c:pt idx="24">
                  <c:v>5.7921729731249663</c:v>
                </c:pt>
                <c:pt idx="25">
                  <c:v>5.9919030756465173</c:v>
                </c:pt>
                <c:pt idx="26">
                  <c:v>6.1916331781680674</c:v>
                </c:pt>
                <c:pt idx="27">
                  <c:v>6.3913632806896183</c:v>
                </c:pt>
                <c:pt idx="28">
                  <c:v>6.5910933832111693</c:v>
                </c:pt>
                <c:pt idx="29">
                  <c:v>6.7908234857327194</c:v>
                </c:pt>
                <c:pt idx="30">
                  <c:v>6.9905535882542704</c:v>
                </c:pt>
                <c:pt idx="31">
                  <c:v>7.1902836907758205</c:v>
                </c:pt>
                <c:pt idx="32">
                  <c:v>7.3900137932973715</c:v>
                </c:pt>
                <c:pt idx="33">
                  <c:v>7.5897438958189216</c:v>
                </c:pt>
                <c:pt idx="34">
                  <c:v>7.7894739983404726</c:v>
                </c:pt>
                <c:pt idx="35">
                  <c:v>7.9892041008620227</c:v>
                </c:pt>
                <c:pt idx="36">
                  <c:v>8.1889342033835728</c:v>
                </c:pt>
                <c:pt idx="37">
                  <c:v>8.3886643059051238</c:v>
                </c:pt>
                <c:pt idx="38">
                  <c:v>8.5883944084266748</c:v>
                </c:pt>
                <c:pt idx="39">
                  <c:v>8.7881245109482258</c:v>
                </c:pt>
              </c:numCache>
            </c:numRef>
          </c:cat>
          <c:val>
            <c:numRef>
              <c:f>Liquidez!$K$3:$K$42</c:f>
              <c:numCache>
                <c:formatCode>General</c:formatCode>
                <c:ptCount val="40"/>
                <c:pt idx="0">
                  <c:v>9</c:v>
                </c:pt>
                <c:pt idx="1">
                  <c:v>37</c:v>
                </c:pt>
                <c:pt idx="2">
                  <c:v>69</c:v>
                </c:pt>
                <c:pt idx="3">
                  <c:v>124</c:v>
                </c:pt>
                <c:pt idx="4">
                  <c:v>148</c:v>
                </c:pt>
                <c:pt idx="5">
                  <c:v>140</c:v>
                </c:pt>
                <c:pt idx="6">
                  <c:v>97</c:v>
                </c:pt>
                <c:pt idx="7">
                  <c:v>54</c:v>
                </c:pt>
                <c:pt idx="8">
                  <c:v>43</c:v>
                </c:pt>
                <c:pt idx="9">
                  <c:v>24</c:v>
                </c:pt>
                <c:pt idx="10">
                  <c:v>22</c:v>
                </c:pt>
                <c:pt idx="11">
                  <c:v>12</c:v>
                </c:pt>
                <c:pt idx="12">
                  <c:v>11</c:v>
                </c:pt>
                <c:pt idx="13">
                  <c:v>2</c:v>
                </c:pt>
                <c:pt idx="14">
                  <c:v>4</c:v>
                </c:pt>
                <c:pt idx="15">
                  <c:v>15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E-471D-9B31-FF98ABC10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Liquidez!$Q$3:$Q$52</c:f>
              <c:numCache>
                <c:formatCode>0.000000E+00</c:formatCode>
                <c:ptCount val="50"/>
                <c:pt idx="0">
                  <c:v>0.19393924432481083</c:v>
                </c:pt>
                <c:pt idx="1">
                  <c:v>0.22295404451481113</c:v>
                </c:pt>
                <c:pt idx="2">
                  <c:v>0.25339880350475158</c:v>
                </c:pt>
                <c:pt idx="3">
                  <c:v>0.28473005595246947</c:v>
                </c:pt>
                <c:pt idx="4">
                  <c:v>0.31630176531734483</c:v>
                </c:pt>
                <c:pt idx="5">
                  <c:v>0.34738372423091546</c:v>
                </c:pt>
                <c:pt idx="6">
                  <c:v>0.3771871307866233</c:v>
                </c:pt>
                <c:pt idx="7">
                  <c:v>0.40489630662360099</c:v>
                </c:pt>
                <c:pt idx="8">
                  <c:v>0.42970490646842557</c:v>
                </c:pt>
                <c:pt idx="9">
                  <c:v>0.45085444802628855</c:v>
                </c:pt>
                <c:pt idx="10">
                  <c:v>0.46767262942405219</c:v>
                </c:pt>
                <c:pt idx="11">
                  <c:v>0.47960874929465752</c:v>
                </c:pt>
                <c:pt idx="12">
                  <c:v>0.48626363191082411</c:v>
                </c:pt>
                <c:pt idx="13">
                  <c:v>0.48741179057828182</c:v>
                </c:pt>
                <c:pt idx="14">
                  <c:v>0.48301411311252579</c:v>
                </c:pt>
                <c:pt idx="15">
                  <c:v>0.4732200740371062</c:v>
                </c:pt>
                <c:pt idx="16">
                  <c:v>0.4583592989932242</c:v>
                </c:pt>
                <c:pt idx="17">
                  <c:v>0.43892314533502313</c:v>
                </c:pt>
                <c:pt idx="18">
                  <c:v>0.41553773442816655</c:v>
                </c:pt>
                <c:pt idx="19">
                  <c:v>0.38893049941461472</c:v>
                </c:pt>
                <c:pt idx="20">
                  <c:v>0.3598927382146766</c:v>
                </c:pt>
                <c:pt idx="21">
                  <c:v>0.32924085049333662</c:v>
                </c:pt>
                <c:pt idx="22">
                  <c:v>0.29777888185039764</c:v>
                </c:pt>
                <c:pt idx="23">
                  <c:v>0.26626471826048337</c:v>
                </c:pt>
                <c:pt idx="24">
                  <c:v>0.23538181155976678</c:v>
                </c:pt>
                <c:pt idx="25">
                  <c:v>0.205717731772356</c:v>
                </c:pt>
                <c:pt idx="26">
                  <c:v>0.17775020167198255</c:v>
                </c:pt>
                <c:pt idx="27">
                  <c:v>0.15184064008833448</c:v>
                </c:pt>
                <c:pt idx="28">
                  <c:v>0.12823468175927069</c:v>
                </c:pt>
                <c:pt idx="29">
                  <c:v>0.10706869752634057</c:v>
                </c:pt>
                <c:pt idx="30">
                  <c:v>8.8381036312289926E-2</c:v>
                </c:pt>
                <c:pt idx="31">
                  <c:v>7.2126558150128001E-2</c:v>
                </c:pt>
                <c:pt idx="32">
                  <c:v>5.8193017293397396E-2</c:v>
                </c:pt>
                <c:pt idx="33">
                  <c:v>4.6417964505805466E-2</c:v>
                </c:pt>
                <c:pt idx="34">
                  <c:v>3.6605037586192282E-2</c:v>
                </c:pt>
                <c:pt idx="35">
                  <c:v>2.8538764709778872E-2</c:v>
                </c:pt>
                <c:pt idx="36">
                  <c:v>2.199728255929069E-2</c:v>
                </c:pt>
                <c:pt idx="37">
                  <c:v>1.6762641029475778E-2</c:v>
                </c:pt>
                <c:pt idx="38">
                  <c:v>1.2628605734842169E-2</c:v>
                </c:pt>
                <c:pt idx="39">
                  <c:v>9.406063657348503E-3</c:v>
                </c:pt>
                <c:pt idx="40">
                  <c:v>6.9262788343606397E-3</c:v>
                </c:pt>
                <c:pt idx="41">
                  <c:v>5.042333627073463E-3</c:v>
                </c:pt>
                <c:pt idx="42">
                  <c:v>3.6291317306275518E-3</c:v>
                </c:pt>
                <c:pt idx="43">
                  <c:v>2.582340082960129E-3</c:v>
                </c:pt>
                <c:pt idx="44">
                  <c:v>1.8166183174586799E-3</c:v>
                </c:pt>
                <c:pt idx="45">
                  <c:v>1.2634367067277763E-3</c:v>
                </c:pt>
                <c:pt idx="46">
                  <c:v>8.6872604157429414E-4</c:v>
                </c:pt>
                <c:pt idx="47">
                  <c:v>5.9054329008994904E-4</c:v>
                </c:pt>
                <c:pt idx="48">
                  <c:v>3.96880889082982E-4</c:v>
                </c:pt>
                <c:pt idx="49">
                  <c:v>2.6369881810986835E-4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E-471D-9B31-FF98ABC10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Liquidez!$L$3:$L$42</c:f>
              <c:numCache>
                <c:formatCode>_(* #,##0_);_(* \(#,##0\);_(* "-"??_);_(@_)</c:formatCode>
                <c:ptCount val="40"/>
                <c:pt idx="0">
                  <c:v>0.19973010252155057</c:v>
                </c:pt>
                <c:pt idx="1">
                  <c:v>0.39946020504310115</c:v>
                </c:pt>
                <c:pt idx="2">
                  <c:v>0.59919030756465175</c:v>
                </c:pt>
                <c:pt idx="3">
                  <c:v>0.79892041008620229</c:v>
                </c:pt>
                <c:pt idx="4">
                  <c:v>0.99865051260775284</c:v>
                </c:pt>
                <c:pt idx="5">
                  <c:v>1.1983806151293035</c:v>
                </c:pt>
                <c:pt idx="6">
                  <c:v>1.398110717650854</c:v>
                </c:pt>
                <c:pt idx="7">
                  <c:v>1.5978408201724046</c:v>
                </c:pt>
                <c:pt idx="8">
                  <c:v>1.7975709226939551</c:v>
                </c:pt>
                <c:pt idx="9">
                  <c:v>1.9973010252155057</c:v>
                </c:pt>
                <c:pt idx="10">
                  <c:v>2.1970311277370564</c:v>
                </c:pt>
                <c:pt idx="11">
                  <c:v>2.396761230258607</c:v>
                </c:pt>
                <c:pt idx="12">
                  <c:v>2.5964913327801575</c:v>
                </c:pt>
                <c:pt idx="13">
                  <c:v>2.7962214353017081</c:v>
                </c:pt>
                <c:pt idx="14">
                  <c:v>2.9959515378232586</c:v>
                </c:pt>
                <c:pt idx="15">
                  <c:v>3.9946020504310114</c:v>
                </c:pt>
                <c:pt idx="16">
                  <c:v>4.1943321529525619</c:v>
                </c:pt>
                <c:pt idx="17">
                  <c:v>4.3940622554741129</c:v>
                </c:pt>
                <c:pt idx="18">
                  <c:v>4.593792357995663</c:v>
                </c:pt>
                <c:pt idx="19">
                  <c:v>4.793522460517214</c:v>
                </c:pt>
                <c:pt idx="20">
                  <c:v>4.9932525630387641</c:v>
                </c:pt>
                <c:pt idx="21">
                  <c:v>5.1929826655603151</c:v>
                </c:pt>
                <c:pt idx="22">
                  <c:v>5.3927127680818652</c:v>
                </c:pt>
                <c:pt idx="23">
                  <c:v>5.5924428706034162</c:v>
                </c:pt>
                <c:pt idx="24">
                  <c:v>5.7921729731249663</c:v>
                </c:pt>
                <c:pt idx="25">
                  <c:v>5.9919030756465173</c:v>
                </c:pt>
                <c:pt idx="26">
                  <c:v>6.1916331781680674</c:v>
                </c:pt>
                <c:pt idx="27">
                  <c:v>6.3913632806896183</c:v>
                </c:pt>
                <c:pt idx="28">
                  <c:v>6.5910933832111693</c:v>
                </c:pt>
                <c:pt idx="29">
                  <c:v>6.7908234857327194</c:v>
                </c:pt>
                <c:pt idx="30">
                  <c:v>6.9905535882542704</c:v>
                </c:pt>
                <c:pt idx="31">
                  <c:v>7.1902836907758205</c:v>
                </c:pt>
                <c:pt idx="32">
                  <c:v>7.3900137932973715</c:v>
                </c:pt>
                <c:pt idx="33">
                  <c:v>7.5897438958189216</c:v>
                </c:pt>
                <c:pt idx="34">
                  <c:v>7.7894739983404726</c:v>
                </c:pt>
                <c:pt idx="35">
                  <c:v>7.9892041008620227</c:v>
                </c:pt>
                <c:pt idx="36">
                  <c:v>8.1889342033835728</c:v>
                </c:pt>
                <c:pt idx="37">
                  <c:v>8.3886643059051238</c:v>
                </c:pt>
                <c:pt idx="38">
                  <c:v>8.5883944084266748</c:v>
                </c:pt>
                <c:pt idx="39">
                  <c:v>8.7881245109482258</c:v>
                </c:pt>
              </c:numCache>
            </c:numRef>
          </c:cat>
          <c:val>
            <c:numRef>
              <c:f>Liquidez!$M$3:$M$42</c:f>
              <c:numCache>
                <c:formatCode>General</c:formatCode>
                <c:ptCount val="40"/>
                <c:pt idx="0">
                  <c:v>5</c:v>
                </c:pt>
                <c:pt idx="1">
                  <c:v>16</c:v>
                </c:pt>
                <c:pt idx="2">
                  <c:v>38</c:v>
                </c:pt>
                <c:pt idx="3">
                  <c:v>31</c:v>
                </c:pt>
                <c:pt idx="4">
                  <c:v>41</c:v>
                </c:pt>
                <c:pt idx="5">
                  <c:v>40</c:v>
                </c:pt>
                <c:pt idx="6">
                  <c:v>16</c:v>
                </c:pt>
                <c:pt idx="7">
                  <c:v>19</c:v>
                </c:pt>
                <c:pt idx="8">
                  <c:v>9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F-47F3-B804-7E0A3C260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936656"/>
        <c:axId val="290458688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Liquidez!$R$3:$R$51</c:f>
              <c:numCache>
                <c:formatCode>_(* #,##0.00_);_(* \(#,##0.00\);_(* "-"??_);_(@_)</c:formatCode>
                <c:ptCount val="49"/>
                <c:pt idx="0">
                  <c:v>3.0964281295484241E-2</c:v>
                </c:pt>
                <c:pt idx="1">
                  <c:v>6.1928562590968482E-2</c:v>
                </c:pt>
                <c:pt idx="2">
                  <c:v>9.289284388645272E-2</c:v>
                </c:pt>
                <c:pt idx="3">
                  <c:v>0.12385712518193696</c:v>
                </c:pt>
                <c:pt idx="4">
                  <c:v>0.15482140647742121</c:v>
                </c:pt>
                <c:pt idx="5">
                  <c:v>0.18578568777290544</c:v>
                </c:pt>
                <c:pt idx="6">
                  <c:v>0.2167499690683897</c:v>
                </c:pt>
                <c:pt idx="7">
                  <c:v>0.24771425036387393</c:v>
                </c:pt>
                <c:pt idx="8">
                  <c:v>0.27867853165935819</c:v>
                </c:pt>
                <c:pt idx="9">
                  <c:v>0.30964281295484242</c:v>
                </c:pt>
                <c:pt idx="10">
                  <c:v>0.34060709425032665</c:v>
                </c:pt>
                <c:pt idx="11">
                  <c:v>0.37157137554581088</c:v>
                </c:pt>
                <c:pt idx="12">
                  <c:v>0.40253565684129511</c:v>
                </c:pt>
                <c:pt idx="13">
                  <c:v>0.43349993813677939</c:v>
                </c:pt>
                <c:pt idx="14">
                  <c:v>0.46446421943226363</c:v>
                </c:pt>
                <c:pt idx="15">
                  <c:v>0.49542850072774786</c:v>
                </c:pt>
                <c:pt idx="16">
                  <c:v>0.52639278202323214</c:v>
                </c:pt>
                <c:pt idx="17">
                  <c:v>0.55735706331871637</c:v>
                </c:pt>
                <c:pt idx="18">
                  <c:v>0.5883213446142006</c:v>
                </c:pt>
                <c:pt idx="19">
                  <c:v>0.61928562590968483</c:v>
                </c:pt>
                <c:pt idx="20">
                  <c:v>0.65024990720516906</c:v>
                </c:pt>
                <c:pt idx="21">
                  <c:v>0.68121418850065329</c:v>
                </c:pt>
                <c:pt idx="22">
                  <c:v>0.71217846979613753</c:v>
                </c:pt>
                <c:pt idx="23">
                  <c:v>0.74314275109162176</c:v>
                </c:pt>
                <c:pt idx="24">
                  <c:v>0.77410703238710599</c:v>
                </c:pt>
                <c:pt idx="25">
                  <c:v>0.80507131368259022</c:v>
                </c:pt>
                <c:pt idx="26">
                  <c:v>0.83603559497807456</c:v>
                </c:pt>
                <c:pt idx="27">
                  <c:v>0.86699987627355879</c:v>
                </c:pt>
                <c:pt idx="28">
                  <c:v>0.89796415756904302</c:v>
                </c:pt>
                <c:pt idx="29">
                  <c:v>0.92892843886452725</c:v>
                </c:pt>
                <c:pt idx="30">
                  <c:v>0.95989272016001148</c:v>
                </c:pt>
                <c:pt idx="31">
                  <c:v>0.99085700145549571</c:v>
                </c:pt>
                <c:pt idx="32">
                  <c:v>1.0218212827509801</c:v>
                </c:pt>
                <c:pt idx="33">
                  <c:v>1.0527855640464643</c:v>
                </c:pt>
                <c:pt idx="34">
                  <c:v>1.0837498453419485</c:v>
                </c:pt>
                <c:pt idx="35">
                  <c:v>1.1147141266374327</c:v>
                </c:pt>
                <c:pt idx="36">
                  <c:v>1.145678407932917</c:v>
                </c:pt>
                <c:pt idx="37">
                  <c:v>1.1766426892284012</c:v>
                </c:pt>
                <c:pt idx="38">
                  <c:v>1.2076069705238854</c:v>
                </c:pt>
                <c:pt idx="39">
                  <c:v>1.2385712518193697</c:v>
                </c:pt>
                <c:pt idx="40">
                  <c:v>1.2695355331148539</c:v>
                </c:pt>
                <c:pt idx="41">
                  <c:v>1.3004998144103381</c:v>
                </c:pt>
                <c:pt idx="42">
                  <c:v>1.3314640957058224</c:v>
                </c:pt>
                <c:pt idx="43">
                  <c:v>1.3624283770013066</c:v>
                </c:pt>
                <c:pt idx="44">
                  <c:v>1.3933926582967908</c:v>
                </c:pt>
                <c:pt idx="45">
                  <c:v>1.4243569395922751</c:v>
                </c:pt>
                <c:pt idx="46">
                  <c:v>1.4553212208877593</c:v>
                </c:pt>
                <c:pt idx="47">
                  <c:v>1.4862855021832435</c:v>
                </c:pt>
                <c:pt idx="48">
                  <c:v>1.5172497834787277</c:v>
                </c:pt>
              </c:numCache>
            </c:numRef>
          </c:cat>
          <c:val>
            <c:numRef>
              <c:f>Liquidez!$S$3:$S$52</c:f>
              <c:numCache>
                <c:formatCode>0.000000E+00</c:formatCode>
                <c:ptCount val="50"/>
                <c:pt idx="0">
                  <c:v>0.1431706329239161</c:v>
                </c:pt>
                <c:pt idx="1">
                  <c:v>0.15893855364385978</c:v>
                </c:pt>
                <c:pt idx="2">
                  <c:v>0.17584408901323392</c:v>
                </c:pt>
                <c:pt idx="3">
                  <c:v>0.19388736010837507</c:v>
                </c:pt>
                <c:pt idx="4">
                  <c:v>0.21305632260200938</c:v>
                </c:pt>
                <c:pt idx="5">
                  <c:v>0.23332569160646754</c:v>
                </c:pt>
                <c:pt idx="6">
                  <c:v>0.25465599389580534</c:v>
                </c:pt>
                <c:pt idx="7">
                  <c:v>0.27699278027987034</c:v>
                </c:pt>
                <c:pt idx="8">
                  <c:v>0.30026603009888431</c:v>
                </c:pt>
                <c:pt idx="9">
                  <c:v>0.32438977802033991</c:v>
                </c:pt>
                <c:pt idx="10">
                  <c:v>0.34926199051645856</c:v>
                </c:pt>
                <c:pt idx="11">
                  <c:v>0.37476471557837965</c:v>
                </c:pt>
                <c:pt idx="12">
                  <c:v>0.40076452441669663</c:v>
                </c:pt>
                <c:pt idx="13">
                  <c:v>0.42711325817844792</c:v>
                </c:pt>
                <c:pt idx="14">
                  <c:v>0.45364908618757266</c:v>
                </c:pt>
                <c:pt idx="15">
                  <c:v>0.48019787503503997</c:v>
                </c:pt>
                <c:pt idx="16">
                  <c:v>0.50657486018591458</c:v>
                </c:pt>
                <c:pt idx="17">
                  <c:v>0.53258660384222201</c:v>
                </c:pt>
                <c:pt idx="18">
                  <c:v>0.55803321483438795</c:v>
                </c:pt>
                <c:pt idx="19">
                  <c:v>0.58271079855769647</c:v>
                </c:pt>
                <c:pt idx="20">
                  <c:v>0.60641409767823817</c:v>
                </c:pt>
                <c:pt idx="21">
                  <c:v>0.62893927775758296</c:v>
                </c:pt>
                <c:pt idx="22">
                  <c:v>0.65008680632743288</c:v>
                </c:pt>
                <c:pt idx="23">
                  <c:v>0.6696643695035901</c:v>
                </c:pt>
                <c:pt idx="24">
                  <c:v>0.68748976715056287</c:v>
                </c:pt>
                <c:pt idx="25">
                  <c:v>0.70339372604247052</c:v>
                </c:pt>
                <c:pt idx="26">
                  <c:v>0.71722257051445093</c:v>
                </c:pt>
                <c:pt idx="27">
                  <c:v>0.72884069181134237</c:v>
                </c:pt>
                <c:pt idx="28">
                  <c:v>0.73813276071120837</c:v>
                </c:pt>
                <c:pt idx="29">
                  <c:v>0.74500563296757016</c:v>
                </c:pt>
                <c:pt idx="30">
                  <c:v>0.74938990355728152</c:v>
                </c:pt>
                <c:pt idx="31">
                  <c:v>0.75124107346934399</c:v>
                </c:pt>
                <c:pt idx="32">
                  <c:v>0.75054030160490959</c:v>
                </c:pt>
                <c:pt idx="33">
                  <c:v>0.74729472402179875</c:v>
                </c:pt>
                <c:pt idx="34">
                  <c:v>0.74153733295907709</c:v>
                </c:pt>
                <c:pt idx="35">
                  <c:v>0.7333264185096513</c:v>
                </c:pt>
                <c:pt idx="36">
                  <c:v>0.72274458615393089</c:v>
                </c:pt>
                <c:pt idx="37">
                  <c:v>0.70989737331112279</c:v>
                </c:pt>
                <c:pt idx="38">
                  <c:v>0.69491149730729418</c:v>
                </c:pt>
                <c:pt idx="39">
                  <c:v>0.67793277542752017</c:v>
                </c:pt>
                <c:pt idx="40">
                  <c:v>0.65912376477552215</c:v>
                </c:pt>
                <c:pt idx="41">
                  <c:v>0.63866117531463107</c:v>
                </c:pt>
                <c:pt idx="42">
                  <c:v>0.61673311356560379</c:v>
                </c:pt>
                <c:pt idx="43">
                  <c:v>0.5935362169015328</c:v>
                </c:pt>
                <c:pt idx="44">
                  <c:v>0.56927273917637722</c:v>
                </c:pt>
                <c:pt idx="45">
                  <c:v>0.54414764757654654</c:v>
                </c:pt>
                <c:pt idx="46">
                  <c:v>0.5183657881734377</c:v>
                </c:pt>
                <c:pt idx="47">
                  <c:v>0.49212917380708621</c:v>
                </c:pt>
                <c:pt idx="48">
                  <c:v>0.46563444281818306</c:v>
                </c:pt>
                <c:pt idx="49">
                  <c:v>0.43907053097359561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2F-47F3-B804-7E0A3C260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67072"/>
        <c:axId val="291149840"/>
      </c:lineChart>
      <c:catAx>
        <c:axId val="288936656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58688"/>
        <c:crosses val="autoZero"/>
        <c:auto val="1"/>
        <c:lblAlgn val="ctr"/>
        <c:lblOffset val="100"/>
        <c:tickLblSkip val="4"/>
        <c:noMultiLvlLbl val="0"/>
      </c:catAx>
      <c:valAx>
        <c:axId val="2904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936656"/>
        <c:crosses val="autoZero"/>
        <c:crossBetween val="between"/>
      </c:valAx>
      <c:valAx>
        <c:axId val="291149840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72"/>
        <c:crosses val="max"/>
        <c:crossBetween val="between"/>
      </c:valAx>
      <c:catAx>
        <c:axId val="397967072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29114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Freq.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Liquidez!$J$3:$J$42</c:f>
              <c:numCache>
                <c:formatCode>_(* #,##0_);_(* \(#,##0\);_(* "-"??_);_(@_)</c:formatCode>
                <c:ptCount val="40"/>
                <c:pt idx="0">
                  <c:v>0.19973010252155057</c:v>
                </c:pt>
                <c:pt idx="1">
                  <c:v>0.39946020504310115</c:v>
                </c:pt>
                <c:pt idx="2">
                  <c:v>0.59919030756465175</c:v>
                </c:pt>
                <c:pt idx="3">
                  <c:v>0.79892041008620229</c:v>
                </c:pt>
                <c:pt idx="4">
                  <c:v>0.99865051260775284</c:v>
                </c:pt>
                <c:pt idx="5">
                  <c:v>1.1983806151293035</c:v>
                </c:pt>
                <c:pt idx="6">
                  <c:v>1.398110717650854</c:v>
                </c:pt>
                <c:pt idx="7">
                  <c:v>1.5978408201724046</c:v>
                </c:pt>
                <c:pt idx="8">
                  <c:v>1.7975709226939551</c:v>
                </c:pt>
                <c:pt idx="9">
                  <c:v>1.9973010252155057</c:v>
                </c:pt>
                <c:pt idx="10">
                  <c:v>2.1970311277370564</c:v>
                </c:pt>
                <c:pt idx="11">
                  <c:v>2.396761230258607</c:v>
                </c:pt>
                <c:pt idx="12">
                  <c:v>2.5964913327801575</c:v>
                </c:pt>
                <c:pt idx="13">
                  <c:v>2.7962214353017081</c:v>
                </c:pt>
                <c:pt idx="14">
                  <c:v>2.9959515378232586</c:v>
                </c:pt>
                <c:pt idx="15">
                  <c:v>3.9946020504310114</c:v>
                </c:pt>
                <c:pt idx="16">
                  <c:v>4.1943321529525619</c:v>
                </c:pt>
                <c:pt idx="17">
                  <c:v>4.3940622554741129</c:v>
                </c:pt>
                <c:pt idx="18">
                  <c:v>4.593792357995663</c:v>
                </c:pt>
                <c:pt idx="19">
                  <c:v>4.793522460517214</c:v>
                </c:pt>
                <c:pt idx="20">
                  <c:v>4.9932525630387641</c:v>
                </c:pt>
                <c:pt idx="21">
                  <c:v>5.1929826655603151</c:v>
                </c:pt>
                <c:pt idx="22">
                  <c:v>5.3927127680818652</c:v>
                </c:pt>
                <c:pt idx="23">
                  <c:v>5.5924428706034162</c:v>
                </c:pt>
                <c:pt idx="24">
                  <c:v>5.7921729731249663</c:v>
                </c:pt>
                <c:pt idx="25">
                  <c:v>5.9919030756465173</c:v>
                </c:pt>
                <c:pt idx="26">
                  <c:v>6.1916331781680674</c:v>
                </c:pt>
                <c:pt idx="27">
                  <c:v>6.3913632806896183</c:v>
                </c:pt>
                <c:pt idx="28">
                  <c:v>6.5910933832111693</c:v>
                </c:pt>
                <c:pt idx="29">
                  <c:v>6.7908234857327194</c:v>
                </c:pt>
                <c:pt idx="30">
                  <c:v>6.9905535882542704</c:v>
                </c:pt>
                <c:pt idx="31">
                  <c:v>7.1902836907758205</c:v>
                </c:pt>
                <c:pt idx="32">
                  <c:v>7.3900137932973715</c:v>
                </c:pt>
                <c:pt idx="33">
                  <c:v>7.5897438958189216</c:v>
                </c:pt>
                <c:pt idx="34">
                  <c:v>7.7894739983404726</c:v>
                </c:pt>
                <c:pt idx="35">
                  <c:v>7.9892041008620227</c:v>
                </c:pt>
                <c:pt idx="36">
                  <c:v>8.1889342033835728</c:v>
                </c:pt>
                <c:pt idx="37">
                  <c:v>8.3886643059051238</c:v>
                </c:pt>
                <c:pt idx="38">
                  <c:v>8.5883944084266748</c:v>
                </c:pt>
                <c:pt idx="39">
                  <c:v>8.7881245109482258</c:v>
                </c:pt>
              </c:numCache>
            </c:numRef>
          </c:cat>
          <c:val>
            <c:numRef>
              <c:f>Liquidez!$K$3:$K$42</c:f>
              <c:numCache>
                <c:formatCode>General</c:formatCode>
                <c:ptCount val="40"/>
                <c:pt idx="0">
                  <c:v>9</c:v>
                </c:pt>
                <c:pt idx="1">
                  <c:v>37</c:v>
                </c:pt>
                <c:pt idx="2">
                  <c:v>69</c:v>
                </c:pt>
                <c:pt idx="3">
                  <c:v>124</c:v>
                </c:pt>
                <c:pt idx="4">
                  <c:v>148</c:v>
                </c:pt>
                <c:pt idx="5">
                  <c:v>140</c:v>
                </c:pt>
                <c:pt idx="6">
                  <c:v>97</c:v>
                </c:pt>
                <c:pt idx="7">
                  <c:v>54</c:v>
                </c:pt>
                <c:pt idx="8">
                  <c:v>43</c:v>
                </c:pt>
                <c:pt idx="9">
                  <c:v>24</c:v>
                </c:pt>
                <c:pt idx="10">
                  <c:v>22</c:v>
                </c:pt>
                <c:pt idx="11">
                  <c:v>12</c:v>
                </c:pt>
                <c:pt idx="12">
                  <c:v>11</c:v>
                </c:pt>
                <c:pt idx="13">
                  <c:v>2</c:v>
                </c:pt>
                <c:pt idx="14">
                  <c:v>4</c:v>
                </c:pt>
                <c:pt idx="15">
                  <c:v>15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4-4E8B-AA9A-95EB51C88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6112"/>
        <c:axId val="364924224"/>
      </c:barChart>
      <c:lineChart>
        <c:grouping val="standard"/>
        <c:varyColors val="0"/>
        <c:ser>
          <c:idx val="1"/>
          <c:order val="1"/>
          <c:tx>
            <c:v>normal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Liquidez!$P$3:$P$52</c:f>
              <c:numCache>
                <c:formatCode>_(* #,##0.00_);_(* \(#,##0.00\);_(* "-"??_);_(@_)</c:formatCode>
                <c:ptCount val="50"/>
                <c:pt idx="0">
                  <c:v>8.7431673856082012E-2</c:v>
                </c:pt>
                <c:pt idx="1">
                  <c:v>0.17486334771216402</c:v>
                </c:pt>
                <c:pt idx="2">
                  <c:v>0.26229502156824602</c:v>
                </c:pt>
                <c:pt idx="3">
                  <c:v>0.34972669542432805</c:v>
                </c:pt>
                <c:pt idx="4">
                  <c:v>0.43715836928041008</c:v>
                </c:pt>
                <c:pt idx="5">
                  <c:v>0.52459004313649205</c:v>
                </c:pt>
                <c:pt idx="6">
                  <c:v>0.61202171699257413</c:v>
                </c:pt>
                <c:pt idx="7">
                  <c:v>0.6994533908486561</c:v>
                </c:pt>
                <c:pt idx="8">
                  <c:v>0.78688506470473807</c:v>
                </c:pt>
                <c:pt idx="9">
                  <c:v>0.87431673856082015</c:v>
                </c:pt>
                <c:pt idx="10">
                  <c:v>0.96174841241690212</c:v>
                </c:pt>
                <c:pt idx="11">
                  <c:v>1.0491800862729841</c:v>
                </c:pt>
                <c:pt idx="12">
                  <c:v>1.1366117601290662</c:v>
                </c:pt>
                <c:pt idx="13">
                  <c:v>1.2240434339851483</c:v>
                </c:pt>
                <c:pt idx="14">
                  <c:v>1.3114751078412301</c:v>
                </c:pt>
                <c:pt idx="15">
                  <c:v>1.3989067816973122</c:v>
                </c:pt>
                <c:pt idx="16">
                  <c:v>1.4863384555533943</c:v>
                </c:pt>
                <c:pt idx="17">
                  <c:v>1.5737701294094761</c:v>
                </c:pt>
                <c:pt idx="18">
                  <c:v>1.6612018032655582</c:v>
                </c:pt>
                <c:pt idx="19">
                  <c:v>1.7486334771216403</c:v>
                </c:pt>
                <c:pt idx="20">
                  <c:v>1.8360651509777222</c:v>
                </c:pt>
                <c:pt idx="21">
                  <c:v>1.9234968248338042</c:v>
                </c:pt>
                <c:pt idx="22">
                  <c:v>2.0109284986898861</c:v>
                </c:pt>
                <c:pt idx="23">
                  <c:v>2.0983601725459682</c:v>
                </c:pt>
                <c:pt idx="24">
                  <c:v>2.1857918464020503</c:v>
                </c:pt>
                <c:pt idx="25">
                  <c:v>2.2732235202581323</c:v>
                </c:pt>
                <c:pt idx="26">
                  <c:v>2.3606551941142144</c:v>
                </c:pt>
                <c:pt idx="27">
                  <c:v>2.4480868679702965</c:v>
                </c:pt>
                <c:pt idx="28">
                  <c:v>2.5355185418263781</c:v>
                </c:pt>
                <c:pt idx="29">
                  <c:v>2.6229502156824602</c:v>
                </c:pt>
                <c:pt idx="30">
                  <c:v>2.7103818895385423</c:v>
                </c:pt>
                <c:pt idx="31">
                  <c:v>2.7978135633946244</c:v>
                </c:pt>
                <c:pt idx="32">
                  <c:v>2.8852452372507065</c:v>
                </c:pt>
                <c:pt idx="33">
                  <c:v>2.9726769111067886</c:v>
                </c:pt>
                <c:pt idx="34">
                  <c:v>3.0601085849628706</c:v>
                </c:pt>
                <c:pt idx="35">
                  <c:v>3.1475402588189523</c:v>
                </c:pt>
                <c:pt idx="36">
                  <c:v>3.2349719326750344</c:v>
                </c:pt>
                <c:pt idx="37">
                  <c:v>3.3224036065311164</c:v>
                </c:pt>
                <c:pt idx="38">
                  <c:v>3.4098352803871985</c:v>
                </c:pt>
                <c:pt idx="39">
                  <c:v>3.4972669542432806</c:v>
                </c:pt>
                <c:pt idx="40">
                  <c:v>3.5846986280993627</c:v>
                </c:pt>
                <c:pt idx="41">
                  <c:v>3.6721303019554443</c:v>
                </c:pt>
                <c:pt idx="42">
                  <c:v>3.7595619758115264</c:v>
                </c:pt>
                <c:pt idx="43">
                  <c:v>3.8469936496676085</c:v>
                </c:pt>
                <c:pt idx="44">
                  <c:v>3.9344253235236906</c:v>
                </c:pt>
                <c:pt idx="45">
                  <c:v>4.0218569973797722</c:v>
                </c:pt>
                <c:pt idx="46">
                  <c:v>4.1092886712358547</c:v>
                </c:pt>
                <c:pt idx="47">
                  <c:v>4.1967203450919364</c:v>
                </c:pt>
                <c:pt idx="48">
                  <c:v>4.2841520189480189</c:v>
                </c:pt>
                <c:pt idx="49">
                  <c:v>4.3715836928041005</c:v>
                </c:pt>
              </c:numCache>
            </c:numRef>
          </c:cat>
          <c:val>
            <c:numRef>
              <c:f>Liquidez!$Q$3:$Q$52</c:f>
              <c:numCache>
                <c:formatCode>0.000000E+00</c:formatCode>
                <c:ptCount val="50"/>
                <c:pt idx="0">
                  <c:v>0.19393924432481083</c:v>
                </c:pt>
                <c:pt idx="1">
                  <c:v>0.22295404451481113</c:v>
                </c:pt>
                <c:pt idx="2">
                  <c:v>0.25339880350475158</c:v>
                </c:pt>
                <c:pt idx="3">
                  <c:v>0.28473005595246947</c:v>
                </c:pt>
                <c:pt idx="4">
                  <c:v>0.31630176531734483</c:v>
                </c:pt>
                <c:pt idx="5">
                  <c:v>0.34738372423091546</c:v>
                </c:pt>
                <c:pt idx="6">
                  <c:v>0.3771871307866233</c:v>
                </c:pt>
                <c:pt idx="7">
                  <c:v>0.40489630662360099</c:v>
                </c:pt>
                <c:pt idx="8">
                  <c:v>0.42970490646842557</c:v>
                </c:pt>
                <c:pt idx="9">
                  <c:v>0.45085444802628855</c:v>
                </c:pt>
                <c:pt idx="10">
                  <c:v>0.46767262942405219</c:v>
                </c:pt>
                <c:pt idx="11">
                  <c:v>0.47960874929465752</c:v>
                </c:pt>
                <c:pt idx="12">
                  <c:v>0.48626363191082411</c:v>
                </c:pt>
                <c:pt idx="13">
                  <c:v>0.48741179057828182</c:v>
                </c:pt>
                <c:pt idx="14">
                  <c:v>0.48301411311252579</c:v>
                </c:pt>
                <c:pt idx="15">
                  <c:v>0.4732200740371062</c:v>
                </c:pt>
                <c:pt idx="16">
                  <c:v>0.4583592989932242</c:v>
                </c:pt>
                <c:pt idx="17">
                  <c:v>0.43892314533502313</c:v>
                </c:pt>
                <c:pt idx="18">
                  <c:v>0.41553773442816655</c:v>
                </c:pt>
                <c:pt idx="19">
                  <c:v>0.38893049941461472</c:v>
                </c:pt>
                <c:pt idx="20">
                  <c:v>0.3598927382146766</c:v>
                </c:pt>
                <c:pt idx="21">
                  <c:v>0.32924085049333662</c:v>
                </c:pt>
                <c:pt idx="22">
                  <c:v>0.29777888185039764</c:v>
                </c:pt>
                <c:pt idx="23">
                  <c:v>0.26626471826048337</c:v>
                </c:pt>
                <c:pt idx="24">
                  <c:v>0.23538181155976678</c:v>
                </c:pt>
                <c:pt idx="25">
                  <c:v>0.205717731772356</c:v>
                </c:pt>
                <c:pt idx="26">
                  <c:v>0.17775020167198255</c:v>
                </c:pt>
                <c:pt idx="27">
                  <c:v>0.15184064008833448</c:v>
                </c:pt>
                <c:pt idx="28">
                  <c:v>0.12823468175927069</c:v>
                </c:pt>
                <c:pt idx="29">
                  <c:v>0.10706869752634057</c:v>
                </c:pt>
                <c:pt idx="30">
                  <c:v>8.8381036312289926E-2</c:v>
                </c:pt>
                <c:pt idx="31">
                  <c:v>7.2126558150128001E-2</c:v>
                </c:pt>
                <c:pt idx="32">
                  <c:v>5.8193017293397396E-2</c:v>
                </c:pt>
                <c:pt idx="33">
                  <c:v>4.6417964505805466E-2</c:v>
                </c:pt>
                <c:pt idx="34">
                  <c:v>3.6605037586192282E-2</c:v>
                </c:pt>
                <c:pt idx="35">
                  <c:v>2.8538764709778872E-2</c:v>
                </c:pt>
                <c:pt idx="36">
                  <c:v>2.199728255929069E-2</c:v>
                </c:pt>
                <c:pt idx="37">
                  <c:v>1.6762641029475778E-2</c:v>
                </c:pt>
                <c:pt idx="38">
                  <c:v>1.2628605734842169E-2</c:v>
                </c:pt>
                <c:pt idx="39">
                  <c:v>9.406063657348503E-3</c:v>
                </c:pt>
                <c:pt idx="40">
                  <c:v>6.9262788343606397E-3</c:v>
                </c:pt>
                <c:pt idx="41">
                  <c:v>5.042333627073463E-3</c:v>
                </c:pt>
                <c:pt idx="42">
                  <c:v>3.6291317306275518E-3</c:v>
                </c:pt>
                <c:pt idx="43">
                  <c:v>2.582340082960129E-3</c:v>
                </c:pt>
                <c:pt idx="44">
                  <c:v>1.8166183174586799E-3</c:v>
                </c:pt>
                <c:pt idx="45">
                  <c:v>1.2634367067277763E-3</c:v>
                </c:pt>
                <c:pt idx="46">
                  <c:v>8.6872604157429414E-4</c:v>
                </c:pt>
                <c:pt idx="47">
                  <c:v>5.9054329008994904E-4</c:v>
                </c:pt>
                <c:pt idx="48">
                  <c:v>3.96880889082982E-4</c:v>
                </c:pt>
                <c:pt idx="49">
                  <c:v>2.6369881810986835E-4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B4-4E8B-AA9A-95EB51C88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31840"/>
        <c:axId val="301311376"/>
      </c:lineChart>
      <c:catAx>
        <c:axId val="44386112"/>
        <c:scaling>
          <c:orientation val="minMax"/>
        </c:scaling>
        <c:delete val="0"/>
        <c:axPos val="b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24224"/>
        <c:crosses val="autoZero"/>
        <c:auto val="1"/>
        <c:lblAlgn val="ctr"/>
        <c:lblOffset val="100"/>
        <c:tickLblSkip val="4"/>
        <c:noMultiLvlLbl val="0"/>
      </c:catAx>
      <c:valAx>
        <c:axId val="364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6112"/>
        <c:crosses val="autoZero"/>
        <c:crossBetween val="between"/>
      </c:valAx>
      <c:valAx>
        <c:axId val="301311376"/>
        <c:scaling>
          <c:orientation val="minMax"/>
        </c:scaling>
        <c:delete val="0"/>
        <c:axPos val="r"/>
        <c:numFmt formatCode="0.000000E+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31840"/>
        <c:crosses val="max"/>
        <c:crossBetween val="between"/>
      </c:valAx>
      <c:catAx>
        <c:axId val="401331840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30131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914400</xdr:colOff>
      <xdr:row>2</xdr:row>
      <xdr:rowOff>104775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F0460CA9-1D33-4D94-939A-C24078CD9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914400</xdr:colOff>
      <xdr:row>2</xdr:row>
      <xdr:rowOff>104775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8A83AD8-2C35-472D-9270-2AFCFCB66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96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FAF2B1-DB2E-453D-9730-B31F7AA38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BE7601-1456-46A2-BC5F-C9ED09586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8B50BC-540E-49E5-90C9-993FCAB33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9CD296F-6CE3-47DF-85A8-F68D147BC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6AE0361-5B11-45B8-8661-127C49EFE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1CEF5-413F-4412-95B5-96CA706926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DB5EF9C-5135-4A4A-B417-4A89BD888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C095C17-CCF5-405A-8E55-969055650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FF110E-681F-4DF9-8D36-093D33DBC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C81E4C-45B2-46FF-A984-22414F8FF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1D74CE4-1470-41FA-8F19-36652EC33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7D856D-80F8-4FE6-B1D4-E0226825F9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BD9F05-5971-4929-945E-B9CD63DE3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775FB3-4290-422E-9571-0E8277A9A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49944C-D549-4691-B89A-CD9956DE52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EAE302B-835F-4ED8-92F0-47D419A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19584E3-567B-45A0-8E0A-05E4019BC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854FA54-D43F-4DF3-9325-036068483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2588E0-8E1E-4507-BFEF-F9556F763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ABCDD70-F763-4803-984F-6FE29E9E56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6660C3-B005-4FF0-A5AF-A99E93F78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91E1E1A-7512-4DFB-AA35-FFCCF1794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217B91-D2D5-40E4-A368-EB397F0F3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43</xdr:row>
      <xdr:rowOff>142874</xdr:rowOff>
    </xdr:from>
    <xdr:to>
      <xdr:col>13</xdr:col>
      <xdr:colOff>0</xdr:colOff>
      <xdr:row>55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D7567A-35EA-4E89-AB28-9EFD24417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4760</xdr:colOff>
      <xdr:row>57</xdr:row>
      <xdr:rowOff>4762</xdr:rowOff>
    </xdr:from>
    <xdr:to>
      <xdr:col>12</xdr:col>
      <xdr:colOff>609599</xdr:colOff>
      <xdr:row>66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48F93E-5E14-4F51-9013-0DE5EA7A5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13</xdr:col>
      <xdr:colOff>0</xdr:colOff>
      <xdr:row>55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647073-2817-4137-B5F0-4DD474AEA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  <pageSetUpPr autoPageBreaks="0"/>
  </sheetPr>
  <dimension ref="A4:M833"/>
  <sheetViews>
    <sheetView zoomScaleNormal="100" workbookViewId="0">
      <selection activeCell="A805" sqref="A805"/>
    </sheetView>
  </sheetViews>
  <sheetFormatPr defaultRowHeight="11.25" x14ac:dyDescent="0.2"/>
  <cols>
    <col min="1" max="1" width="25.85546875" customWidth="1"/>
    <col min="2" max="2" width="15.85546875" customWidth="1"/>
    <col min="3" max="11" width="25.85546875" customWidth="1"/>
    <col min="12" max="12" width="40.85546875" customWidth="1"/>
  </cols>
  <sheetData>
    <row r="4" spans="1:13" x14ac:dyDescent="0.2">
      <c r="D4" s="48"/>
    </row>
    <row r="5" spans="1:13" x14ac:dyDescent="0.2">
      <c r="F5" s="48"/>
    </row>
    <row r="6" spans="1:13" ht="16.5" customHeight="1" x14ac:dyDescent="0.2">
      <c r="A6" s="99" t="s">
        <v>0</v>
      </c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</row>
    <row r="8" spans="1:13" ht="84" customHeight="1" x14ac:dyDescent="0.35">
      <c r="A8" s="101" t="s">
        <v>1</v>
      </c>
      <c r="B8" s="101" t="s">
        <v>2</v>
      </c>
      <c r="C8" s="104" t="s">
        <v>3</v>
      </c>
      <c r="D8" s="104" t="s">
        <v>4</v>
      </c>
      <c r="E8" s="104" t="s">
        <v>5</v>
      </c>
      <c r="F8" s="104" t="s">
        <v>6</v>
      </c>
      <c r="G8" s="104" t="s">
        <v>7</v>
      </c>
      <c r="H8" s="104" t="s">
        <v>8</v>
      </c>
      <c r="I8" s="104" t="s">
        <v>9</v>
      </c>
      <c r="J8" s="104" t="s">
        <v>10</v>
      </c>
      <c r="K8" s="104" t="s">
        <v>11</v>
      </c>
      <c r="L8" s="101" t="s">
        <v>12</v>
      </c>
      <c r="M8" s="104" t="s">
        <v>1445</v>
      </c>
    </row>
    <row r="9" spans="1:13" x14ac:dyDescent="0.2">
      <c r="A9" s="100" t="s">
        <v>70</v>
      </c>
      <c r="B9" s="100" t="s">
        <v>71</v>
      </c>
      <c r="C9" s="102">
        <v>6157.4</v>
      </c>
      <c r="D9" s="102">
        <v>147680.79999999999</v>
      </c>
      <c r="E9" s="102">
        <v>15139.8</v>
      </c>
      <c r="F9" s="102">
        <v>32176.799999999999</v>
      </c>
      <c r="G9" s="105">
        <v>12700</v>
      </c>
      <c r="H9" s="102">
        <v>24341.4</v>
      </c>
      <c r="I9" s="102">
        <v>38629.300000000003</v>
      </c>
      <c r="J9" s="102">
        <v>184373.9</v>
      </c>
      <c r="K9" s="102">
        <v>4036.2</v>
      </c>
      <c r="L9" s="106" t="s">
        <v>15</v>
      </c>
      <c r="M9" s="102">
        <v>171879.6</v>
      </c>
    </row>
    <row r="10" spans="1:13" x14ac:dyDescent="0.2">
      <c r="A10" s="100" t="s">
        <v>75</v>
      </c>
      <c r="B10" s="100" t="s">
        <v>14</v>
      </c>
      <c r="C10" s="102">
        <v>10525.4</v>
      </c>
      <c r="D10" s="102">
        <v>41457.699999999997</v>
      </c>
      <c r="E10" s="102">
        <v>14555.9</v>
      </c>
      <c r="F10" s="102">
        <v>22923.7</v>
      </c>
      <c r="G10" s="105">
        <v>6779</v>
      </c>
      <c r="H10" s="102">
        <v>12283</v>
      </c>
      <c r="I10" s="102">
        <v>32775.699999999997</v>
      </c>
      <c r="J10" s="102">
        <v>64106.5</v>
      </c>
      <c r="K10" s="102">
        <v>998.5</v>
      </c>
      <c r="L10" s="106" t="s">
        <v>15</v>
      </c>
      <c r="M10" s="102">
        <v>118075</v>
      </c>
    </row>
    <row r="11" spans="1:13" x14ac:dyDescent="0.2">
      <c r="A11" s="100" t="s">
        <v>33</v>
      </c>
      <c r="B11" s="100" t="s">
        <v>34</v>
      </c>
      <c r="C11" s="102">
        <v>56844.1</v>
      </c>
      <c r="D11" s="102">
        <v>612544.19999999995</v>
      </c>
      <c r="E11" s="102">
        <v>43474.2</v>
      </c>
      <c r="F11" s="102">
        <v>120743.3</v>
      </c>
      <c r="G11" s="105">
        <v>51900</v>
      </c>
      <c r="H11" s="102">
        <v>94609.3</v>
      </c>
      <c r="I11" s="102">
        <v>91883</v>
      </c>
      <c r="J11" s="102">
        <v>494641.6</v>
      </c>
      <c r="K11" s="102">
        <v>18501.2</v>
      </c>
      <c r="L11" s="106" t="s">
        <v>15</v>
      </c>
      <c r="M11" s="102">
        <v>112434.7</v>
      </c>
    </row>
    <row r="12" spans="1:13" ht="22.5" x14ac:dyDescent="0.2">
      <c r="A12" s="100" t="s">
        <v>73</v>
      </c>
      <c r="B12" s="100" t="s">
        <v>74</v>
      </c>
      <c r="C12" s="102">
        <v>10742.1</v>
      </c>
      <c r="D12" s="102">
        <v>41457.699999999997</v>
      </c>
      <c r="E12" s="102">
        <v>14577.7</v>
      </c>
      <c r="F12" s="102">
        <v>22923.7</v>
      </c>
      <c r="G12" s="105">
        <v>6779</v>
      </c>
      <c r="H12" s="102">
        <v>12362.2</v>
      </c>
      <c r="I12" s="102">
        <v>26090.1</v>
      </c>
      <c r="J12" s="102">
        <v>71032.5</v>
      </c>
      <c r="K12" s="102">
        <v>998.5</v>
      </c>
      <c r="L12" s="106" t="s">
        <v>15</v>
      </c>
      <c r="M12" s="102">
        <v>111217.60000000001</v>
      </c>
    </row>
    <row r="13" spans="1:13" x14ac:dyDescent="0.2">
      <c r="A13" s="100" t="s">
        <v>157</v>
      </c>
      <c r="B13" s="100" t="s">
        <v>14</v>
      </c>
      <c r="C13" s="102">
        <v>3398.2</v>
      </c>
      <c r="D13" s="102">
        <v>723283.7</v>
      </c>
      <c r="E13" s="102">
        <v>4421.1000000000004</v>
      </c>
      <c r="F13" s="102">
        <v>7065</v>
      </c>
      <c r="G13" s="105">
        <v>4316</v>
      </c>
      <c r="H13" s="102">
        <v>179934.8</v>
      </c>
      <c r="I13" s="102">
        <v>154368.79999999999</v>
      </c>
      <c r="J13" s="102">
        <v>25011</v>
      </c>
      <c r="K13" s="102">
        <v>58956.6</v>
      </c>
      <c r="L13" s="106" t="s">
        <v>15</v>
      </c>
      <c r="M13" s="102">
        <v>106099.1</v>
      </c>
    </row>
    <row r="14" spans="1:13" ht="22.5" x14ac:dyDescent="0.2">
      <c r="A14" s="100" t="s">
        <v>100</v>
      </c>
      <c r="B14" s="100" t="s">
        <v>14</v>
      </c>
      <c r="C14" s="102">
        <v>500.1</v>
      </c>
      <c r="D14" s="102">
        <v>147844.29999999999</v>
      </c>
      <c r="E14" s="102">
        <v>8087.4</v>
      </c>
      <c r="F14" s="102">
        <v>25774.6</v>
      </c>
      <c r="G14" s="105">
        <v>89000</v>
      </c>
      <c r="H14" s="102">
        <v>67159</v>
      </c>
      <c r="I14" s="102">
        <v>102152.1</v>
      </c>
      <c r="J14" s="102">
        <v>67209.100000000006</v>
      </c>
      <c r="K14" s="102">
        <v>7359.5</v>
      </c>
      <c r="L14" s="106" t="s">
        <v>15</v>
      </c>
      <c r="M14" s="102">
        <v>95124.1</v>
      </c>
    </row>
    <row r="15" spans="1:13" ht="22.5" x14ac:dyDescent="0.2">
      <c r="A15" s="100" t="s">
        <v>37</v>
      </c>
      <c r="B15" s="100" t="s">
        <v>14</v>
      </c>
      <c r="C15" s="102">
        <v>15135.3</v>
      </c>
      <c r="D15" s="102">
        <v>198411.5</v>
      </c>
      <c r="E15" s="102">
        <v>39561.5</v>
      </c>
      <c r="F15" s="102">
        <v>73377.8</v>
      </c>
      <c r="G15" s="105">
        <v>160000</v>
      </c>
      <c r="H15" s="102">
        <v>91271.3</v>
      </c>
      <c r="I15" s="102">
        <v>112870.6</v>
      </c>
      <c r="J15" s="102">
        <v>273630.2</v>
      </c>
      <c r="K15" s="102">
        <v>11843</v>
      </c>
      <c r="L15" s="106" t="s">
        <v>15</v>
      </c>
      <c r="M15" s="102">
        <v>87699.1</v>
      </c>
    </row>
    <row r="16" spans="1:13" ht="22.5" x14ac:dyDescent="0.2">
      <c r="A16" s="100" t="s">
        <v>13</v>
      </c>
      <c r="B16" s="100" t="s">
        <v>14</v>
      </c>
      <c r="C16" s="102">
        <v>11027.7</v>
      </c>
      <c r="D16" s="102">
        <v>1555703.8</v>
      </c>
      <c r="E16" s="102">
        <v>127324.2</v>
      </c>
      <c r="F16" s="102">
        <v>248996.9</v>
      </c>
      <c r="G16" s="105">
        <v>30173</v>
      </c>
      <c r="H16" s="102">
        <v>691269</v>
      </c>
      <c r="I16" s="102">
        <v>600821.9</v>
      </c>
      <c r="J16" s="102">
        <v>1223727</v>
      </c>
      <c r="K16" s="102">
        <v>117895.5</v>
      </c>
      <c r="L16" s="106" t="s">
        <v>15</v>
      </c>
      <c r="M16" s="102">
        <v>85527</v>
      </c>
    </row>
    <row r="17" spans="1:13" x14ac:dyDescent="0.2">
      <c r="A17" s="100" t="s">
        <v>59</v>
      </c>
      <c r="B17" s="100" t="s">
        <v>14</v>
      </c>
      <c r="C17" s="102">
        <v>14902.7</v>
      </c>
      <c r="D17" s="102">
        <v>143174.79999999999</v>
      </c>
      <c r="E17" s="102">
        <v>15703</v>
      </c>
      <c r="F17" s="102">
        <v>24770.5</v>
      </c>
      <c r="G17" s="105">
        <v>69</v>
      </c>
      <c r="H17" s="102">
        <v>21557.7</v>
      </c>
      <c r="I17" s="102">
        <v>30789.8</v>
      </c>
      <c r="J17" s="102">
        <v>76552.7</v>
      </c>
      <c r="K17" s="102">
        <v>5332.7</v>
      </c>
      <c r="L17" s="106" t="s">
        <v>15</v>
      </c>
      <c r="M17" s="102">
        <v>81375.600000000006</v>
      </c>
    </row>
    <row r="18" spans="1:13" ht="22.5" x14ac:dyDescent="0.2">
      <c r="A18" s="100" t="s">
        <v>49</v>
      </c>
      <c r="B18" s="100" t="s">
        <v>50</v>
      </c>
      <c r="C18" s="102">
        <v>20869.3</v>
      </c>
      <c r="D18" s="102">
        <v>276762.40000000002</v>
      </c>
      <c r="E18" s="102">
        <v>22126.400000000001</v>
      </c>
      <c r="F18" s="102">
        <v>42719.4</v>
      </c>
      <c r="G18" s="105">
        <v>187729</v>
      </c>
      <c r="H18" s="102">
        <v>93337.600000000006</v>
      </c>
      <c r="I18" s="102">
        <v>159392.9</v>
      </c>
      <c r="J18" s="102">
        <v>150857.29999999999</v>
      </c>
      <c r="K18" s="102">
        <v>30896.7</v>
      </c>
      <c r="L18" s="106" t="s">
        <v>15</v>
      </c>
      <c r="M18" s="102">
        <v>75772.7</v>
      </c>
    </row>
    <row r="19" spans="1:13" ht="22.5" x14ac:dyDescent="0.2">
      <c r="A19" s="100" t="s">
        <v>142</v>
      </c>
      <c r="B19" s="100" t="s">
        <v>14</v>
      </c>
      <c r="C19" s="102">
        <v>1008.6</v>
      </c>
      <c r="D19" s="102">
        <v>175204.1</v>
      </c>
      <c r="E19" s="102">
        <v>5212.8999999999996</v>
      </c>
      <c r="F19" s="102">
        <v>11712.9</v>
      </c>
      <c r="G19" s="105">
        <v>115485</v>
      </c>
      <c r="H19" s="102">
        <v>30079</v>
      </c>
      <c r="I19" s="102">
        <v>77408.100000000006</v>
      </c>
      <c r="J19" s="102">
        <v>60476.6</v>
      </c>
      <c r="K19" s="102">
        <v>7866.3</v>
      </c>
      <c r="L19" s="106" t="s">
        <v>15</v>
      </c>
      <c r="M19" s="102">
        <v>63608.6</v>
      </c>
    </row>
    <row r="20" spans="1:13" ht="22.5" x14ac:dyDescent="0.2">
      <c r="A20" s="100" t="s">
        <v>32</v>
      </c>
      <c r="B20" s="100" t="s">
        <v>14</v>
      </c>
      <c r="C20" s="102">
        <v>24008.400000000001</v>
      </c>
      <c r="D20" s="102">
        <v>387533.6</v>
      </c>
      <c r="E20" s="102">
        <v>48779.6</v>
      </c>
      <c r="F20" s="102">
        <v>109559.2</v>
      </c>
      <c r="G20" s="105">
        <v>115000</v>
      </c>
      <c r="H20" s="102">
        <v>123546.2</v>
      </c>
      <c r="I20" s="102">
        <v>90155.199999999997</v>
      </c>
      <c r="J20" s="102">
        <v>342241.7</v>
      </c>
      <c r="K20" s="102">
        <v>17048.7</v>
      </c>
      <c r="L20" s="106" t="s">
        <v>15</v>
      </c>
      <c r="M20" s="102">
        <v>63076.800000000003</v>
      </c>
    </row>
    <row r="21" spans="1:13" x14ac:dyDescent="0.2">
      <c r="A21" s="100" t="s">
        <v>138</v>
      </c>
      <c r="B21" s="100" t="s">
        <v>139</v>
      </c>
      <c r="C21" s="102">
        <v>18464.8</v>
      </c>
      <c r="D21" s="102">
        <v>389506</v>
      </c>
      <c r="E21" s="102">
        <v>5306.6</v>
      </c>
      <c r="F21" s="102">
        <v>35653.1</v>
      </c>
      <c r="G21" s="105">
        <v>39784</v>
      </c>
      <c r="H21" s="102">
        <v>111813</v>
      </c>
      <c r="I21" s="102">
        <v>93200.2</v>
      </c>
      <c r="J21" s="102">
        <v>90864.1</v>
      </c>
      <c r="K21" s="102">
        <v>47922.9</v>
      </c>
      <c r="L21" s="106" t="s">
        <v>15</v>
      </c>
      <c r="M21" s="102">
        <v>57994.5</v>
      </c>
    </row>
    <row r="22" spans="1:13" ht="22.5" x14ac:dyDescent="0.2">
      <c r="A22" s="100" t="s">
        <v>92</v>
      </c>
      <c r="B22" s="100" t="s">
        <v>93</v>
      </c>
      <c r="C22" s="102">
        <v>11649.2</v>
      </c>
      <c r="D22" s="102">
        <v>67601</v>
      </c>
      <c r="E22" s="102">
        <v>9000.6</v>
      </c>
      <c r="F22" s="102">
        <v>34476.9</v>
      </c>
      <c r="G22" s="105">
        <v>9973</v>
      </c>
      <c r="H22" s="102">
        <v>12935.4</v>
      </c>
      <c r="I22" s="102">
        <v>16538.400000000001</v>
      </c>
      <c r="J22" s="102">
        <v>83611.3</v>
      </c>
      <c r="K22" s="102">
        <v>2361.5</v>
      </c>
      <c r="L22" s="106" t="s">
        <v>15</v>
      </c>
      <c r="M22" s="102">
        <v>56602</v>
      </c>
    </row>
    <row r="23" spans="1:13" ht="22.5" x14ac:dyDescent="0.2">
      <c r="A23" s="100" t="s">
        <v>322</v>
      </c>
      <c r="B23" s="100" t="s">
        <v>323</v>
      </c>
      <c r="C23" s="102">
        <v>5190.2</v>
      </c>
      <c r="D23" s="102">
        <v>24042.2</v>
      </c>
      <c r="E23" s="102">
        <v>1321.2</v>
      </c>
      <c r="F23" s="102">
        <v>9688.1</v>
      </c>
      <c r="G23" s="105">
        <v>196</v>
      </c>
      <c r="H23" s="102">
        <v>7085.8</v>
      </c>
      <c r="I23" s="102">
        <v>2746.2</v>
      </c>
      <c r="J23" s="102">
        <v>2116.8000000000002</v>
      </c>
      <c r="K23" s="102">
        <v>314.7</v>
      </c>
      <c r="L23" s="106" t="s">
        <v>15</v>
      </c>
      <c r="M23" s="102">
        <v>53131.6</v>
      </c>
    </row>
    <row r="24" spans="1:13" x14ac:dyDescent="0.2">
      <c r="A24" s="100" t="s">
        <v>88</v>
      </c>
      <c r="B24" s="100" t="s">
        <v>14</v>
      </c>
      <c r="C24" s="102">
        <v>3718.1</v>
      </c>
      <c r="D24" s="102">
        <v>364847.5</v>
      </c>
      <c r="E24" s="102">
        <v>9909.6</v>
      </c>
      <c r="F24" s="102">
        <v>14067.9</v>
      </c>
      <c r="G24" s="105">
        <v>38562</v>
      </c>
      <c r="H24" s="102">
        <v>143387.4</v>
      </c>
      <c r="I24" s="102">
        <v>105579.4</v>
      </c>
      <c r="J24" s="102">
        <v>47212.4</v>
      </c>
      <c r="K24" s="102">
        <v>57892.6</v>
      </c>
      <c r="L24" s="106" t="s">
        <v>15</v>
      </c>
      <c r="M24" s="102">
        <v>52530.3</v>
      </c>
    </row>
    <row r="25" spans="1:13" x14ac:dyDescent="0.2">
      <c r="A25" s="100" t="s">
        <v>35</v>
      </c>
      <c r="B25" s="100" t="s">
        <v>36</v>
      </c>
      <c r="C25" s="102">
        <v>26987.5</v>
      </c>
      <c r="D25" s="102">
        <v>295901.7</v>
      </c>
      <c r="E25" s="102">
        <v>41733.1</v>
      </c>
      <c r="F25" s="102">
        <v>96749.1</v>
      </c>
      <c r="G25" s="105">
        <v>20245</v>
      </c>
      <c r="H25" s="102">
        <v>90067.6</v>
      </c>
      <c r="I25" s="102">
        <v>62996.7</v>
      </c>
      <c r="J25" s="102">
        <v>132125</v>
      </c>
      <c r="K25" s="102">
        <v>11256.4</v>
      </c>
      <c r="L25" s="106" t="s">
        <v>15</v>
      </c>
      <c r="M25" s="102">
        <v>51134.1</v>
      </c>
    </row>
    <row r="26" spans="1:13" ht="22.5" x14ac:dyDescent="0.2">
      <c r="A26" s="100" t="s">
        <v>150</v>
      </c>
      <c r="B26" s="100" t="s">
        <v>14</v>
      </c>
      <c r="C26" s="102">
        <v>463.1</v>
      </c>
      <c r="D26" s="102">
        <v>97561.7</v>
      </c>
      <c r="E26" s="102">
        <v>4672.8999999999996</v>
      </c>
      <c r="F26" s="102">
        <v>11974</v>
      </c>
      <c r="G26" s="105">
        <v>550</v>
      </c>
      <c r="H26" s="102">
        <v>47117.1</v>
      </c>
      <c r="I26" s="102">
        <v>70804.899999999994</v>
      </c>
      <c r="J26" s="102">
        <v>20822.5</v>
      </c>
      <c r="K26" s="102">
        <v>6339.7</v>
      </c>
      <c r="L26" s="106" t="s">
        <v>15</v>
      </c>
      <c r="M26" s="102">
        <v>48607.3</v>
      </c>
    </row>
    <row r="27" spans="1:13" ht="22.5" x14ac:dyDescent="0.2">
      <c r="A27" s="100" t="s">
        <v>47</v>
      </c>
      <c r="B27" s="100" t="s">
        <v>48</v>
      </c>
      <c r="C27" s="102">
        <v>11226.7</v>
      </c>
      <c r="D27" s="102">
        <v>163889.29999999999</v>
      </c>
      <c r="E27" s="102">
        <v>23518.6</v>
      </c>
      <c r="F27" s="102">
        <v>31519.1</v>
      </c>
      <c r="G27" s="105">
        <v>32923</v>
      </c>
      <c r="H27" s="102">
        <v>37092.5</v>
      </c>
      <c r="I27" s="102">
        <v>59403</v>
      </c>
      <c r="J27" s="102">
        <v>111538.7</v>
      </c>
      <c r="K27" s="102">
        <v>15521.8</v>
      </c>
      <c r="L27" s="106" t="s">
        <v>15</v>
      </c>
      <c r="M27" s="102">
        <v>48530.3</v>
      </c>
    </row>
    <row r="28" spans="1:13" x14ac:dyDescent="0.2">
      <c r="A28" s="100" t="s">
        <v>167</v>
      </c>
      <c r="B28" s="100" t="s">
        <v>14</v>
      </c>
      <c r="C28" s="102">
        <v>2559.1</v>
      </c>
      <c r="D28" s="102">
        <v>21474.5</v>
      </c>
      <c r="E28" s="102">
        <v>3995.8</v>
      </c>
      <c r="F28" s="102">
        <v>8220.7999999999993</v>
      </c>
      <c r="G28" s="105">
        <v>1604</v>
      </c>
      <c r="H28" s="102">
        <v>6779.5</v>
      </c>
      <c r="I28" s="102">
        <v>4388.6000000000004</v>
      </c>
      <c r="J28" s="102">
        <v>20380</v>
      </c>
      <c r="K28" s="102">
        <v>2134.8000000000002</v>
      </c>
      <c r="L28" s="106" t="s">
        <v>15</v>
      </c>
      <c r="M28" s="102">
        <v>45068.3</v>
      </c>
    </row>
    <row r="29" spans="1:13" ht="22.5" x14ac:dyDescent="0.2">
      <c r="A29" s="100" t="s">
        <v>89</v>
      </c>
      <c r="B29" s="100" t="s">
        <v>90</v>
      </c>
      <c r="C29" s="102">
        <v>5958.5</v>
      </c>
      <c r="D29" s="102">
        <v>51393.8</v>
      </c>
      <c r="E29" s="102">
        <v>9649</v>
      </c>
      <c r="F29" s="102">
        <v>25642.9</v>
      </c>
      <c r="G29" s="105">
        <v>4400</v>
      </c>
      <c r="H29" s="102">
        <v>22400.1</v>
      </c>
      <c r="I29" s="102">
        <v>12939.2</v>
      </c>
      <c r="J29" s="102">
        <v>45681.4</v>
      </c>
      <c r="K29" s="102">
        <v>1046.8</v>
      </c>
      <c r="L29" s="106" t="s">
        <v>15</v>
      </c>
      <c r="M29" s="102">
        <v>41543.9</v>
      </c>
    </row>
    <row r="30" spans="1:13" ht="22.5" x14ac:dyDescent="0.2">
      <c r="A30" s="100" t="s">
        <v>125</v>
      </c>
      <c r="B30" s="100" t="s">
        <v>126</v>
      </c>
      <c r="C30" s="102">
        <v>2451</v>
      </c>
      <c r="D30" s="102">
        <v>56682.400000000001</v>
      </c>
      <c r="E30" s="102">
        <v>5713.5</v>
      </c>
      <c r="F30" s="102">
        <v>13321.5</v>
      </c>
      <c r="G30" s="105">
        <v>44356</v>
      </c>
      <c r="H30" s="102">
        <v>24880.9</v>
      </c>
      <c r="I30" s="102">
        <v>32039.200000000001</v>
      </c>
      <c r="J30" s="102">
        <v>54009.1</v>
      </c>
      <c r="K30" s="102">
        <v>3791.5</v>
      </c>
      <c r="L30" s="106" t="s">
        <v>15</v>
      </c>
      <c r="M30" s="102">
        <v>38111.699999999997</v>
      </c>
    </row>
    <row r="31" spans="1:13" x14ac:dyDescent="0.2">
      <c r="A31" s="100" t="s">
        <v>173</v>
      </c>
      <c r="B31" s="100" t="s">
        <v>14</v>
      </c>
      <c r="C31" s="102">
        <v>982.3</v>
      </c>
      <c r="D31" s="102">
        <v>102006</v>
      </c>
      <c r="E31" s="102">
        <v>3442.1</v>
      </c>
      <c r="F31" s="102">
        <v>9425.9</v>
      </c>
      <c r="G31" s="105">
        <v>150000</v>
      </c>
      <c r="H31" s="102">
        <v>52802.8</v>
      </c>
      <c r="I31" s="102">
        <v>82703.899999999994</v>
      </c>
      <c r="J31" s="102">
        <v>37151.300000000003</v>
      </c>
      <c r="K31" s="102">
        <v>9923.2999999999993</v>
      </c>
      <c r="L31" s="106" t="s">
        <v>15</v>
      </c>
      <c r="M31" s="102">
        <v>36521.5</v>
      </c>
    </row>
    <row r="32" spans="1:13" x14ac:dyDescent="0.2">
      <c r="A32" s="100" t="s">
        <v>91</v>
      </c>
      <c r="B32" s="100" t="s">
        <v>14</v>
      </c>
      <c r="C32" s="102">
        <v>2956</v>
      </c>
      <c r="D32" s="102">
        <v>166775.20000000001</v>
      </c>
      <c r="E32" s="102">
        <v>9614.2999999999993</v>
      </c>
      <c r="F32" s="102">
        <v>15303.4</v>
      </c>
      <c r="G32" s="105">
        <v>220000</v>
      </c>
      <c r="H32" s="102">
        <v>51968</v>
      </c>
      <c r="I32" s="102">
        <v>63386.3</v>
      </c>
      <c r="J32" s="102">
        <v>46976.6</v>
      </c>
      <c r="K32" s="102">
        <v>11716.9</v>
      </c>
      <c r="L32" s="106" t="s">
        <v>15</v>
      </c>
      <c r="M32" s="102">
        <v>35200.1</v>
      </c>
    </row>
    <row r="33" spans="1:13" x14ac:dyDescent="0.2">
      <c r="A33" s="100" t="s">
        <v>62</v>
      </c>
      <c r="B33" s="100" t="s">
        <v>63</v>
      </c>
      <c r="C33" s="102">
        <v>15339.2</v>
      </c>
      <c r="D33" s="102">
        <v>120890.6</v>
      </c>
      <c r="E33" s="102">
        <v>15682.5</v>
      </c>
      <c r="F33" s="102">
        <v>42343.1</v>
      </c>
      <c r="G33" s="105">
        <v>12381</v>
      </c>
      <c r="H33" s="102">
        <v>25297.599999999999</v>
      </c>
      <c r="I33" s="102">
        <v>25244.799999999999</v>
      </c>
      <c r="J33" s="102">
        <v>119879.1</v>
      </c>
      <c r="K33" s="102">
        <v>9160.7000000000007</v>
      </c>
      <c r="L33" s="106" t="s">
        <v>15</v>
      </c>
      <c r="M33" s="102">
        <v>34093.800000000003</v>
      </c>
    </row>
    <row r="34" spans="1:13" x14ac:dyDescent="0.2">
      <c r="A34" s="100" t="s">
        <v>64</v>
      </c>
      <c r="B34" s="100" t="s">
        <v>65</v>
      </c>
      <c r="C34" s="102">
        <v>23882.1</v>
      </c>
      <c r="D34" s="102">
        <v>139539.29999999999</v>
      </c>
      <c r="E34" s="102">
        <v>15448.2</v>
      </c>
      <c r="F34" s="102">
        <v>75143.899999999994</v>
      </c>
      <c r="G34" s="105">
        <v>11100</v>
      </c>
      <c r="H34" s="102">
        <v>54698.5</v>
      </c>
      <c r="I34" s="102">
        <v>31129</v>
      </c>
      <c r="J34" s="102">
        <v>102032.9</v>
      </c>
      <c r="K34" s="102">
        <v>3511.4</v>
      </c>
      <c r="L34" s="106" t="s">
        <v>15</v>
      </c>
      <c r="M34" s="102">
        <v>31821.3</v>
      </c>
    </row>
    <row r="35" spans="1:13" x14ac:dyDescent="0.2">
      <c r="A35" s="100" t="s">
        <v>111</v>
      </c>
      <c r="B35" s="100" t="s">
        <v>112</v>
      </c>
      <c r="C35" s="102">
        <v>672.3</v>
      </c>
      <c r="D35" s="102">
        <v>96036.800000000003</v>
      </c>
      <c r="E35" s="102">
        <v>6960.9</v>
      </c>
      <c r="F35" s="102">
        <v>17835.599999999999</v>
      </c>
      <c r="G35" s="105">
        <v>55000</v>
      </c>
      <c r="H35" s="102">
        <v>35700.400000000001</v>
      </c>
      <c r="I35" s="102">
        <v>16106.1</v>
      </c>
      <c r="J35" s="102">
        <v>27657.3</v>
      </c>
      <c r="K35" s="102">
        <v>7937.1</v>
      </c>
      <c r="L35" s="106" t="s">
        <v>15</v>
      </c>
      <c r="M35" s="102">
        <v>28276.799999999999</v>
      </c>
    </row>
    <row r="36" spans="1:13" ht="22.5" x14ac:dyDescent="0.2">
      <c r="A36" s="100" t="s">
        <v>79</v>
      </c>
      <c r="B36" s="100" t="s">
        <v>80</v>
      </c>
      <c r="C36" s="102">
        <v>13361.2</v>
      </c>
      <c r="D36" s="102">
        <v>269228.40000000002</v>
      </c>
      <c r="E36" s="102">
        <v>13581.9</v>
      </c>
      <c r="F36" s="102">
        <v>28130.9</v>
      </c>
      <c r="G36" s="105">
        <v>32803</v>
      </c>
      <c r="H36" s="102">
        <v>53667.8</v>
      </c>
      <c r="I36" s="102">
        <v>71031.399999999994</v>
      </c>
      <c r="J36" s="102">
        <v>58924.5</v>
      </c>
      <c r="K36" s="102">
        <v>35838.6</v>
      </c>
      <c r="L36" s="106" t="s">
        <v>15</v>
      </c>
      <c r="M36" s="102">
        <v>28175</v>
      </c>
    </row>
    <row r="37" spans="1:13" ht="22.5" x14ac:dyDescent="0.2">
      <c r="A37" s="100" t="s">
        <v>98</v>
      </c>
      <c r="B37" s="100" t="s">
        <v>99</v>
      </c>
      <c r="C37" s="102">
        <v>15694.7</v>
      </c>
      <c r="D37" s="102">
        <v>66244.100000000006</v>
      </c>
      <c r="E37" s="102">
        <v>8757.2999999999993</v>
      </c>
      <c r="F37" s="102">
        <v>33970.400000000001</v>
      </c>
      <c r="G37" s="105">
        <v>11000</v>
      </c>
      <c r="H37" s="102">
        <v>27395.599999999999</v>
      </c>
      <c r="I37" s="102">
        <v>24513.599999999999</v>
      </c>
      <c r="J37" s="102">
        <v>68147.8</v>
      </c>
      <c r="K37" s="102">
        <v>4127.6000000000004</v>
      </c>
      <c r="L37" s="106" t="s">
        <v>15</v>
      </c>
      <c r="M37" s="102">
        <v>27018</v>
      </c>
    </row>
    <row r="38" spans="1:13" x14ac:dyDescent="0.2">
      <c r="A38" s="100" t="s">
        <v>258</v>
      </c>
      <c r="B38" s="100" t="s">
        <v>259</v>
      </c>
      <c r="C38" s="102">
        <v>7350.1</v>
      </c>
      <c r="D38" s="102">
        <v>146241.1</v>
      </c>
      <c r="E38" s="102">
        <v>1954.4</v>
      </c>
      <c r="F38" s="102">
        <v>11100.8</v>
      </c>
      <c r="G38" s="105">
        <v>8955</v>
      </c>
      <c r="H38" s="102">
        <v>38056.400000000001</v>
      </c>
      <c r="I38" s="102">
        <v>36181.599999999999</v>
      </c>
      <c r="J38" s="102">
        <v>28190.799999999999</v>
      </c>
      <c r="K38" s="102">
        <v>16668</v>
      </c>
      <c r="L38" s="106" t="s">
        <v>15</v>
      </c>
      <c r="M38" s="102">
        <v>25007.200000000001</v>
      </c>
    </row>
    <row r="39" spans="1:13" x14ac:dyDescent="0.2">
      <c r="A39" s="100" t="s">
        <v>107</v>
      </c>
      <c r="B39" s="100" t="s">
        <v>108</v>
      </c>
      <c r="C39" s="102">
        <v>26223.1</v>
      </c>
      <c r="D39" s="102">
        <v>435060.8</v>
      </c>
      <c r="E39" s="102">
        <v>7305.9</v>
      </c>
      <c r="F39" s="102">
        <v>18607.900000000001</v>
      </c>
      <c r="G39" s="105">
        <v>14600</v>
      </c>
      <c r="H39" s="102">
        <v>47669</v>
      </c>
      <c r="I39" s="102">
        <v>33481</v>
      </c>
      <c r="J39" s="102">
        <v>90859.4</v>
      </c>
      <c r="K39" s="102">
        <v>11246.4</v>
      </c>
      <c r="L39" s="106" t="s">
        <v>15</v>
      </c>
      <c r="M39" s="102">
        <v>23158.7</v>
      </c>
    </row>
    <row r="40" spans="1:13" x14ac:dyDescent="0.2">
      <c r="A40" s="100" t="s">
        <v>42</v>
      </c>
      <c r="B40" s="100" t="s">
        <v>14</v>
      </c>
      <c r="C40" s="102">
        <v>5202</v>
      </c>
      <c r="D40" s="102">
        <v>173707</v>
      </c>
      <c r="E40" s="102">
        <v>30513.5</v>
      </c>
      <c r="F40" s="102">
        <v>29676.6</v>
      </c>
      <c r="G40" s="105">
        <v>30188</v>
      </c>
      <c r="H40" s="102">
        <v>63459.1</v>
      </c>
      <c r="I40" s="102">
        <v>32586.7</v>
      </c>
      <c r="J40" s="102">
        <v>89485.5</v>
      </c>
      <c r="K40" s="102">
        <v>19995.599999999999</v>
      </c>
      <c r="L40" s="106" t="s">
        <v>15</v>
      </c>
      <c r="M40" s="102">
        <v>22249.7</v>
      </c>
    </row>
    <row r="41" spans="1:13" ht="22.5" x14ac:dyDescent="0.2">
      <c r="A41" s="100" t="s">
        <v>330</v>
      </c>
      <c r="B41" s="100" t="s">
        <v>14</v>
      </c>
      <c r="C41" s="102">
        <v>89.5</v>
      </c>
      <c r="D41" s="102">
        <v>16251.6</v>
      </c>
      <c r="E41" s="102">
        <v>1234.7</v>
      </c>
      <c r="F41" s="102">
        <v>1901.5</v>
      </c>
      <c r="G41" s="105">
        <v>195</v>
      </c>
      <c r="H41" s="102">
        <v>16598.400000000001</v>
      </c>
      <c r="I41" s="102">
        <v>26842.799999999999</v>
      </c>
      <c r="J41" s="102">
        <v>12992.5</v>
      </c>
      <c r="K41" s="102">
        <v>2984.2</v>
      </c>
      <c r="L41" s="106" t="s">
        <v>15</v>
      </c>
      <c r="M41" s="102">
        <v>21194</v>
      </c>
    </row>
    <row r="42" spans="1:13" ht="22.5" x14ac:dyDescent="0.2">
      <c r="A42" s="100" t="s">
        <v>158</v>
      </c>
      <c r="B42" s="100" t="s">
        <v>159</v>
      </c>
      <c r="C42" s="102">
        <v>6532.8</v>
      </c>
      <c r="D42" s="102">
        <v>17076.3</v>
      </c>
      <c r="E42" s="102">
        <v>4409</v>
      </c>
      <c r="F42" s="102">
        <v>14109</v>
      </c>
      <c r="G42" s="105">
        <v>1127</v>
      </c>
      <c r="H42" s="102">
        <v>4146.5</v>
      </c>
      <c r="I42" s="102">
        <v>4406.6000000000004</v>
      </c>
      <c r="J42" s="102">
        <v>16997.900000000001</v>
      </c>
      <c r="K42" s="102">
        <v>322.7</v>
      </c>
      <c r="L42" s="106" t="s">
        <v>15</v>
      </c>
      <c r="M42" s="102">
        <v>20902.099999999999</v>
      </c>
    </row>
    <row r="43" spans="1:13" x14ac:dyDescent="0.2">
      <c r="A43" s="100" t="s">
        <v>192</v>
      </c>
      <c r="B43" s="100" t="s">
        <v>14</v>
      </c>
      <c r="C43" s="102">
        <v>498.4</v>
      </c>
      <c r="D43" s="102">
        <v>5290.7</v>
      </c>
      <c r="E43" s="102">
        <v>2924.5</v>
      </c>
      <c r="F43" s="102">
        <v>3014.3</v>
      </c>
      <c r="G43" s="105">
        <v>321</v>
      </c>
      <c r="H43" s="102">
        <v>5187.5</v>
      </c>
      <c r="I43" s="102">
        <v>3958.4</v>
      </c>
      <c r="J43" s="102">
        <v>24317.1</v>
      </c>
      <c r="K43" s="102">
        <v>541.1</v>
      </c>
      <c r="L43" s="106" t="s">
        <v>15</v>
      </c>
      <c r="M43" s="102">
        <v>20251.8</v>
      </c>
    </row>
    <row r="44" spans="1:13" ht="22.5" x14ac:dyDescent="0.2">
      <c r="A44" s="100" t="s">
        <v>209</v>
      </c>
      <c r="B44" s="100" t="s">
        <v>210</v>
      </c>
      <c r="C44" s="102">
        <v>4219.5</v>
      </c>
      <c r="D44" s="102">
        <v>23375.7</v>
      </c>
      <c r="E44" s="102">
        <v>2691.7</v>
      </c>
      <c r="F44" s="102">
        <v>6191.4</v>
      </c>
      <c r="G44" s="105">
        <v>1539</v>
      </c>
      <c r="H44" s="102">
        <v>2699.6</v>
      </c>
      <c r="I44" s="102">
        <v>3016.6</v>
      </c>
      <c r="J44" s="102">
        <v>36582.1</v>
      </c>
      <c r="K44" s="102">
        <v>443.8</v>
      </c>
      <c r="L44" s="106" t="s">
        <v>15</v>
      </c>
      <c r="M44" s="102">
        <v>19116.5</v>
      </c>
    </row>
    <row r="45" spans="1:13" x14ac:dyDescent="0.2">
      <c r="A45" s="100" t="s">
        <v>196</v>
      </c>
      <c r="B45" s="100" t="s">
        <v>14</v>
      </c>
      <c r="C45" s="102">
        <v>636.6</v>
      </c>
      <c r="D45" s="102">
        <v>40195.800000000003</v>
      </c>
      <c r="E45" s="102">
        <v>2849.8</v>
      </c>
      <c r="F45" s="102">
        <v>4065.1</v>
      </c>
      <c r="G45" s="105">
        <v>5704</v>
      </c>
      <c r="H45" s="102">
        <v>22204.2</v>
      </c>
      <c r="I45" s="102">
        <v>7457.5</v>
      </c>
      <c r="J45" s="102">
        <v>3040.4</v>
      </c>
      <c r="K45" s="102">
        <v>3330.2</v>
      </c>
      <c r="L45" s="106" t="s">
        <v>15</v>
      </c>
      <c r="M45" s="102">
        <v>18876.599999999999</v>
      </c>
    </row>
    <row r="46" spans="1:13" x14ac:dyDescent="0.2">
      <c r="A46" s="100" t="s">
        <v>94</v>
      </c>
      <c r="B46" s="100" t="s">
        <v>95</v>
      </c>
      <c r="C46" s="102">
        <v>19835.400000000001</v>
      </c>
      <c r="D46" s="102">
        <v>64992.1</v>
      </c>
      <c r="E46" s="102">
        <v>8863.2999999999993</v>
      </c>
      <c r="F46" s="102">
        <v>30029.7</v>
      </c>
      <c r="G46" s="105">
        <v>2664</v>
      </c>
      <c r="H46" s="102">
        <v>10862.5</v>
      </c>
      <c r="I46" s="102">
        <v>9028.7999999999993</v>
      </c>
      <c r="J46" s="102">
        <v>53940.800000000003</v>
      </c>
      <c r="K46" s="102">
        <v>1602.9</v>
      </c>
      <c r="L46" s="106" t="s">
        <v>15</v>
      </c>
      <c r="M46" s="102">
        <v>18394.599999999999</v>
      </c>
    </row>
    <row r="47" spans="1:13" x14ac:dyDescent="0.2">
      <c r="A47" s="100" t="s">
        <v>225</v>
      </c>
      <c r="B47" s="100" t="s">
        <v>14</v>
      </c>
      <c r="C47" s="102">
        <v>1099</v>
      </c>
      <c r="D47" s="102">
        <v>6287.4</v>
      </c>
      <c r="E47" s="102">
        <v>2403.4</v>
      </c>
      <c r="F47" s="102">
        <v>3662.2</v>
      </c>
      <c r="G47" s="105">
        <v>5</v>
      </c>
      <c r="H47" s="102">
        <v>684.1</v>
      </c>
      <c r="I47" s="102">
        <v>4833.8999999999996</v>
      </c>
      <c r="J47" s="102">
        <v>4955.5</v>
      </c>
      <c r="K47" s="102">
        <v>134.69999999999999</v>
      </c>
      <c r="L47" s="106" t="s">
        <v>15</v>
      </c>
      <c r="M47" s="102">
        <v>18300.3</v>
      </c>
    </row>
    <row r="48" spans="1:13" ht="22.5" x14ac:dyDescent="0.2">
      <c r="A48" s="100" t="s">
        <v>635</v>
      </c>
      <c r="B48" s="100" t="s">
        <v>14</v>
      </c>
      <c r="C48" s="102">
        <v>54.6</v>
      </c>
      <c r="D48" s="102">
        <v>105.1</v>
      </c>
      <c r="E48" s="102">
        <v>138.30000000000001</v>
      </c>
      <c r="F48" s="102">
        <v>207.9</v>
      </c>
      <c r="G48" s="105">
        <v>10</v>
      </c>
      <c r="H48" s="102">
        <v>17800.7</v>
      </c>
      <c r="I48" s="102">
        <v>1313.3</v>
      </c>
      <c r="J48" s="102">
        <v>166.3</v>
      </c>
      <c r="K48" s="102">
        <v>17616.3</v>
      </c>
      <c r="L48" s="106" t="s">
        <v>15</v>
      </c>
      <c r="M48" s="102">
        <v>17620.5</v>
      </c>
    </row>
    <row r="49" spans="1:13" ht="22.5" x14ac:dyDescent="0.2">
      <c r="A49" s="100" t="s">
        <v>109</v>
      </c>
      <c r="B49" s="100" t="s">
        <v>110</v>
      </c>
      <c r="C49" s="102">
        <v>4575.1000000000004</v>
      </c>
      <c r="D49" s="102">
        <v>119738.1</v>
      </c>
      <c r="E49" s="102">
        <v>6966.4</v>
      </c>
      <c r="F49" s="102">
        <v>7916.6</v>
      </c>
      <c r="G49" s="105">
        <v>12687</v>
      </c>
      <c r="H49" s="102">
        <v>20618.8</v>
      </c>
      <c r="I49" s="102">
        <v>23210.1</v>
      </c>
      <c r="J49" s="102">
        <v>19564.599999999999</v>
      </c>
      <c r="K49" s="102">
        <v>11441.8</v>
      </c>
      <c r="L49" s="106" t="s">
        <v>15</v>
      </c>
      <c r="M49" s="102">
        <v>16734.099999999999</v>
      </c>
    </row>
    <row r="50" spans="1:13" ht="22.5" x14ac:dyDescent="0.2">
      <c r="A50" s="100" t="s">
        <v>136</v>
      </c>
      <c r="B50" s="100" t="s">
        <v>137</v>
      </c>
      <c r="C50" s="102">
        <v>4116.5</v>
      </c>
      <c r="D50" s="102">
        <v>92986.4</v>
      </c>
      <c r="E50" s="102">
        <v>5389.9</v>
      </c>
      <c r="F50" s="102">
        <v>10373.1</v>
      </c>
      <c r="G50" s="105">
        <v>14922</v>
      </c>
      <c r="H50" s="102">
        <v>17769.5</v>
      </c>
      <c r="I50" s="102">
        <v>10183.799999999999</v>
      </c>
      <c r="J50" s="102">
        <v>36152.5</v>
      </c>
      <c r="K50" s="102">
        <v>4980.5</v>
      </c>
      <c r="L50" s="106" t="s">
        <v>15</v>
      </c>
      <c r="M50" s="102">
        <v>16655.900000000001</v>
      </c>
    </row>
    <row r="51" spans="1:13" ht="22.5" x14ac:dyDescent="0.2">
      <c r="A51" s="100" t="s">
        <v>177</v>
      </c>
      <c r="B51" s="100" t="s">
        <v>178</v>
      </c>
      <c r="C51" s="102">
        <v>1566.7</v>
      </c>
      <c r="D51" s="102">
        <v>42374.400000000001</v>
      </c>
      <c r="E51" s="102">
        <v>3355.8</v>
      </c>
      <c r="F51" s="102">
        <v>5053.3</v>
      </c>
      <c r="G51" s="105">
        <v>2130</v>
      </c>
      <c r="H51" s="102">
        <v>4206.7</v>
      </c>
      <c r="I51" s="102">
        <v>5355.2</v>
      </c>
      <c r="J51" s="102">
        <v>23097.5</v>
      </c>
      <c r="K51" s="102">
        <v>677.4</v>
      </c>
      <c r="L51" s="106" t="s">
        <v>15</v>
      </c>
      <c r="M51" s="102">
        <v>16536.7</v>
      </c>
    </row>
    <row r="52" spans="1:13" ht="22.5" x14ac:dyDescent="0.2">
      <c r="A52" s="100" t="s">
        <v>179</v>
      </c>
      <c r="B52" s="100" t="s">
        <v>180</v>
      </c>
      <c r="C52" s="102">
        <v>2713.2</v>
      </c>
      <c r="D52" s="102">
        <v>22993.8</v>
      </c>
      <c r="E52" s="102">
        <v>3351.9</v>
      </c>
      <c r="F52" s="102">
        <v>13817.9</v>
      </c>
      <c r="G52" s="105">
        <v>2300</v>
      </c>
      <c r="H52" s="102">
        <v>8500.2999999999993</v>
      </c>
      <c r="I52" s="102">
        <v>6519.3</v>
      </c>
      <c r="J52" s="102">
        <v>38784.5</v>
      </c>
      <c r="K52" s="102">
        <v>417.4</v>
      </c>
      <c r="L52" s="106" t="s">
        <v>15</v>
      </c>
      <c r="M52" s="102">
        <v>16334.7</v>
      </c>
    </row>
    <row r="53" spans="1:13" ht="22.5" x14ac:dyDescent="0.2">
      <c r="A53" s="100" t="s">
        <v>127</v>
      </c>
      <c r="B53" s="100" t="s">
        <v>14</v>
      </c>
      <c r="C53" s="102">
        <v>3406</v>
      </c>
      <c r="D53" s="102">
        <v>180374.9</v>
      </c>
      <c r="E53" s="102">
        <v>5620.2</v>
      </c>
      <c r="F53" s="102">
        <v>7281.6</v>
      </c>
      <c r="G53" s="105">
        <v>50000</v>
      </c>
      <c r="H53" s="102">
        <v>43461.4</v>
      </c>
      <c r="I53" s="102">
        <v>38670</v>
      </c>
      <c r="J53" s="102">
        <v>42818.400000000001</v>
      </c>
      <c r="K53" s="102">
        <v>9372.2999999999993</v>
      </c>
      <c r="L53" s="106" t="s">
        <v>15</v>
      </c>
      <c r="M53" s="102">
        <v>16172.6</v>
      </c>
    </row>
    <row r="54" spans="1:13" x14ac:dyDescent="0.2">
      <c r="A54" s="100" t="s">
        <v>247</v>
      </c>
      <c r="B54" s="100" t="s">
        <v>248</v>
      </c>
      <c r="C54" s="102">
        <v>817.2</v>
      </c>
      <c r="D54" s="102">
        <v>7089.7</v>
      </c>
      <c r="E54" s="102">
        <v>2207.4</v>
      </c>
      <c r="F54" s="102">
        <v>4212.3999999999996</v>
      </c>
      <c r="G54" s="105">
        <v>922</v>
      </c>
      <c r="H54" s="102">
        <v>7699.6</v>
      </c>
      <c r="I54" s="102">
        <v>4487</v>
      </c>
      <c r="J54" s="102">
        <v>8998.5</v>
      </c>
      <c r="K54" s="102">
        <v>556.5</v>
      </c>
      <c r="L54" s="106" t="s">
        <v>15</v>
      </c>
      <c r="M54" s="102">
        <v>16126</v>
      </c>
    </row>
    <row r="55" spans="1:13" ht="22.5" x14ac:dyDescent="0.2">
      <c r="A55" s="100" t="s">
        <v>260</v>
      </c>
      <c r="B55" s="100" t="s">
        <v>14</v>
      </c>
      <c r="C55" s="102">
        <v>1362.5</v>
      </c>
      <c r="D55" s="102">
        <v>31952.400000000001</v>
      </c>
      <c r="E55" s="102">
        <v>1937.1</v>
      </c>
      <c r="F55" s="102">
        <v>4581.5</v>
      </c>
      <c r="G55" s="105">
        <v>1000</v>
      </c>
      <c r="H55" s="102">
        <v>12944.2</v>
      </c>
      <c r="I55" s="102">
        <v>20755.5</v>
      </c>
      <c r="J55" s="102">
        <v>10907.5</v>
      </c>
      <c r="K55" s="102">
        <v>498.5</v>
      </c>
      <c r="L55" s="106" t="s">
        <v>15</v>
      </c>
      <c r="M55" s="102">
        <v>16124.4</v>
      </c>
    </row>
    <row r="56" spans="1:13" x14ac:dyDescent="0.2">
      <c r="A56" s="100" t="s">
        <v>38</v>
      </c>
      <c r="B56" s="100" t="s">
        <v>39</v>
      </c>
      <c r="C56" s="102">
        <v>19734.2</v>
      </c>
      <c r="D56" s="102">
        <v>113188.9</v>
      </c>
      <c r="E56" s="102">
        <v>34964.300000000003</v>
      </c>
      <c r="F56" s="102">
        <v>69442.899999999994</v>
      </c>
      <c r="G56" s="105">
        <v>18802</v>
      </c>
      <c r="H56" s="102">
        <v>70684.3</v>
      </c>
      <c r="I56" s="102">
        <v>31265.7</v>
      </c>
      <c r="J56" s="102">
        <v>193450.5</v>
      </c>
      <c r="K56" s="102">
        <v>3744</v>
      </c>
      <c r="L56" s="106" t="s">
        <v>15</v>
      </c>
      <c r="M56" s="102">
        <v>15242.9</v>
      </c>
    </row>
    <row r="57" spans="1:13" x14ac:dyDescent="0.2">
      <c r="A57" s="100" t="s">
        <v>281</v>
      </c>
      <c r="B57" s="100" t="s">
        <v>282</v>
      </c>
      <c r="C57" s="102">
        <v>264.10000000000002</v>
      </c>
      <c r="D57" s="102">
        <v>39080.6</v>
      </c>
      <c r="E57" s="102">
        <v>1741.1</v>
      </c>
      <c r="F57" s="102">
        <v>2417</v>
      </c>
      <c r="G57" s="105">
        <v>2700</v>
      </c>
      <c r="H57" s="102">
        <v>4379.3</v>
      </c>
      <c r="I57" s="102">
        <v>4929.2</v>
      </c>
      <c r="J57" s="102">
        <v>24639.5</v>
      </c>
      <c r="K57" s="102">
        <v>225.3</v>
      </c>
      <c r="L57" s="106" t="s">
        <v>15</v>
      </c>
      <c r="M57" s="102">
        <v>15075.9</v>
      </c>
    </row>
    <row r="58" spans="1:13" x14ac:dyDescent="0.2">
      <c r="A58" s="100" t="s">
        <v>221</v>
      </c>
      <c r="B58" s="100" t="s">
        <v>222</v>
      </c>
      <c r="C58" s="102">
        <v>1826.8</v>
      </c>
      <c r="D58" s="102">
        <v>7987.9</v>
      </c>
      <c r="E58" s="102">
        <v>2488.4</v>
      </c>
      <c r="F58" s="102">
        <v>3876.1</v>
      </c>
      <c r="G58" s="105">
        <v>1190</v>
      </c>
      <c r="H58" s="102">
        <v>812.5</v>
      </c>
      <c r="I58" s="102">
        <v>5111.6000000000004</v>
      </c>
      <c r="J58" s="102">
        <v>9149.6</v>
      </c>
      <c r="K58" s="102">
        <v>33.299999999999997</v>
      </c>
      <c r="L58" s="106" t="s">
        <v>15</v>
      </c>
      <c r="M58" s="102">
        <v>14286.8</v>
      </c>
    </row>
    <row r="59" spans="1:13" x14ac:dyDescent="0.2">
      <c r="A59" s="100" t="s">
        <v>275</v>
      </c>
      <c r="B59" s="100" t="s">
        <v>276</v>
      </c>
      <c r="C59" s="102">
        <v>388.2</v>
      </c>
      <c r="D59" s="102">
        <v>64679.5</v>
      </c>
      <c r="E59" s="102">
        <v>1835.4</v>
      </c>
      <c r="F59" s="102">
        <v>2437</v>
      </c>
      <c r="G59" s="105">
        <v>38</v>
      </c>
      <c r="H59" s="102">
        <v>15052.7</v>
      </c>
      <c r="I59" s="102">
        <v>4021.6</v>
      </c>
      <c r="J59" s="102">
        <v>7443.5</v>
      </c>
      <c r="K59" s="102">
        <v>1411.2</v>
      </c>
      <c r="L59" s="106" t="s">
        <v>15</v>
      </c>
      <c r="M59" s="102">
        <v>14118.5</v>
      </c>
    </row>
    <row r="60" spans="1:13" ht="22.5" x14ac:dyDescent="0.2">
      <c r="A60" s="100" t="s">
        <v>186</v>
      </c>
      <c r="B60" s="100" t="s">
        <v>14</v>
      </c>
      <c r="C60" s="102">
        <v>2521.1</v>
      </c>
      <c r="D60" s="102">
        <v>7639.2</v>
      </c>
      <c r="E60" s="102">
        <v>3029.8</v>
      </c>
      <c r="F60" s="102">
        <v>3501.5</v>
      </c>
      <c r="G60" s="105">
        <v>3000</v>
      </c>
      <c r="H60" s="102">
        <v>1987.6</v>
      </c>
      <c r="I60" s="102">
        <v>4442.3</v>
      </c>
      <c r="J60" s="102">
        <v>13790.6</v>
      </c>
      <c r="K60" s="102">
        <v>212</v>
      </c>
      <c r="L60" s="106" t="s">
        <v>15</v>
      </c>
      <c r="M60" s="102">
        <v>13956.2</v>
      </c>
    </row>
    <row r="61" spans="1:13" ht="22.5" x14ac:dyDescent="0.2">
      <c r="A61" s="100" t="s">
        <v>835</v>
      </c>
      <c r="B61" s="100" t="s">
        <v>836</v>
      </c>
      <c r="C61" s="102">
        <v>956.9</v>
      </c>
      <c r="D61" s="102">
        <v>12068.8</v>
      </c>
      <c r="E61" s="102">
        <v>23</v>
      </c>
      <c r="F61" s="102">
        <v>4537.8</v>
      </c>
      <c r="G61" s="105">
        <v>773</v>
      </c>
      <c r="H61" s="102">
        <v>1421.9</v>
      </c>
      <c r="I61" s="102">
        <v>2502.6</v>
      </c>
      <c r="J61" s="102">
        <v>19128.099999999999</v>
      </c>
      <c r="K61" s="102">
        <v>41.8</v>
      </c>
      <c r="L61" s="106" t="s">
        <v>15</v>
      </c>
      <c r="M61" s="102">
        <v>13609.6</v>
      </c>
    </row>
    <row r="62" spans="1:13" ht="22.5" x14ac:dyDescent="0.2">
      <c r="A62" s="100" t="s">
        <v>45</v>
      </c>
      <c r="B62" s="100" t="s">
        <v>46</v>
      </c>
      <c r="C62" s="102">
        <v>16780.599999999999</v>
      </c>
      <c r="D62" s="102">
        <v>278713.2</v>
      </c>
      <c r="E62" s="102">
        <v>27014.400000000001</v>
      </c>
      <c r="F62" s="102">
        <v>47753.4</v>
      </c>
      <c r="G62" s="105">
        <v>10630</v>
      </c>
      <c r="H62" s="102">
        <v>79504.7</v>
      </c>
      <c r="I62" s="102">
        <v>36023.1</v>
      </c>
      <c r="J62" s="102">
        <v>126911</v>
      </c>
      <c r="K62" s="102">
        <v>15329.7</v>
      </c>
      <c r="L62" s="106" t="s">
        <v>15</v>
      </c>
      <c r="M62" s="102">
        <v>13584</v>
      </c>
    </row>
    <row r="63" spans="1:13" ht="22.5" x14ac:dyDescent="0.2">
      <c r="A63" s="100" t="s">
        <v>302</v>
      </c>
      <c r="B63" s="100" t="s">
        <v>14</v>
      </c>
      <c r="C63" s="102">
        <v>7499.5</v>
      </c>
      <c r="D63" s="102">
        <v>49080.2</v>
      </c>
      <c r="E63" s="102">
        <v>1487.5</v>
      </c>
      <c r="F63" s="102">
        <v>43</v>
      </c>
      <c r="G63" s="105">
        <v>72179</v>
      </c>
      <c r="H63" s="102">
        <v>47761.4</v>
      </c>
      <c r="I63" s="102">
        <v>22556.2</v>
      </c>
      <c r="J63" s="102">
        <v>65932.399999999994</v>
      </c>
      <c r="K63" s="102">
        <v>1084.2</v>
      </c>
      <c r="L63" s="106" t="s">
        <v>15</v>
      </c>
      <c r="M63" s="102">
        <v>13284.7</v>
      </c>
    </row>
    <row r="64" spans="1:13" x14ac:dyDescent="0.2">
      <c r="A64" s="100" t="s">
        <v>310</v>
      </c>
      <c r="B64" s="100" t="s">
        <v>311</v>
      </c>
      <c r="C64" s="102">
        <v>136.9</v>
      </c>
      <c r="D64" s="102">
        <v>11779.1</v>
      </c>
      <c r="E64" s="102">
        <v>1388.5</v>
      </c>
      <c r="F64" s="102">
        <v>2175.1</v>
      </c>
      <c r="G64" s="105">
        <v>2100</v>
      </c>
      <c r="H64" s="102">
        <v>2107</v>
      </c>
      <c r="I64" s="102">
        <v>1511.4</v>
      </c>
      <c r="J64" s="102">
        <v>9142.2999999999993</v>
      </c>
      <c r="K64" s="102">
        <v>293.7</v>
      </c>
      <c r="L64" s="106" t="s">
        <v>15</v>
      </c>
      <c r="M64" s="102">
        <v>12220.6</v>
      </c>
    </row>
    <row r="65" spans="1:13" x14ac:dyDescent="0.2">
      <c r="A65" s="100" t="s">
        <v>266</v>
      </c>
      <c r="B65" s="100" t="s">
        <v>267</v>
      </c>
      <c r="C65" s="102">
        <v>728.1</v>
      </c>
      <c r="D65" s="102">
        <v>7615.2</v>
      </c>
      <c r="E65" s="102">
        <v>1874</v>
      </c>
      <c r="F65" s="102">
        <v>2573.3000000000002</v>
      </c>
      <c r="G65" s="105">
        <v>1694</v>
      </c>
      <c r="H65" s="102">
        <v>829.6</v>
      </c>
      <c r="I65" s="102">
        <v>2158.1999999999998</v>
      </c>
      <c r="J65" s="102">
        <v>8215.7000000000007</v>
      </c>
      <c r="K65" s="102">
        <v>89</v>
      </c>
      <c r="L65" s="106" t="s">
        <v>15</v>
      </c>
      <c r="M65" s="102">
        <v>12019.5</v>
      </c>
    </row>
    <row r="66" spans="1:13" ht="22.5" x14ac:dyDescent="0.2">
      <c r="A66" s="100" t="s">
        <v>235</v>
      </c>
      <c r="B66" s="100" t="s">
        <v>236</v>
      </c>
      <c r="C66" s="102">
        <v>1003.2</v>
      </c>
      <c r="D66" s="102">
        <v>29693</v>
      </c>
      <c r="E66" s="102">
        <v>2344.1</v>
      </c>
      <c r="F66" s="102">
        <v>4171.8</v>
      </c>
      <c r="G66" s="105">
        <v>1494</v>
      </c>
      <c r="H66" s="102">
        <v>2678.9</v>
      </c>
      <c r="I66" s="102">
        <v>3445.5</v>
      </c>
      <c r="J66" s="102">
        <v>18422.599999999999</v>
      </c>
      <c r="K66" s="102">
        <v>99.7</v>
      </c>
      <c r="L66" s="106" t="s">
        <v>15</v>
      </c>
      <c r="M66" s="102">
        <v>11630.4</v>
      </c>
    </row>
    <row r="67" spans="1:13" ht="22.5" x14ac:dyDescent="0.2">
      <c r="A67" s="100" t="s">
        <v>228</v>
      </c>
      <c r="B67" s="100" t="s">
        <v>229</v>
      </c>
      <c r="C67" s="102">
        <v>1820.8</v>
      </c>
      <c r="D67" s="102">
        <v>13153.6</v>
      </c>
      <c r="E67" s="102">
        <v>2378.9</v>
      </c>
      <c r="F67" s="102">
        <v>3833.6</v>
      </c>
      <c r="G67" s="105">
        <v>1630</v>
      </c>
      <c r="H67" s="102">
        <v>1378.1</v>
      </c>
      <c r="I67" s="102">
        <v>4236.8999999999996</v>
      </c>
      <c r="J67" s="102">
        <v>25355</v>
      </c>
      <c r="K67" s="102">
        <v>132.5</v>
      </c>
      <c r="L67" s="106" t="s">
        <v>15</v>
      </c>
      <c r="M67" s="102">
        <v>11412.1</v>
      </c>
    </row>
    <row r="68" spans="1:13" x14ac:dyDescent="0.2">
      <c r="A68" s="100" t="s">
        <v>492</v>
      </c>
      <c r="B68" s="100" t="s">
        <v>14</v>
      </c>
      <c r="C68" s="102">
        <v>1843.2</v>
      </c>
      <c r="D68" s="102">
        <v>6706.6</v>
      </c>
      <c r="E68" s="102">
        <v>430.9</v>
      </c>
      <c r="F68" s="102">
        <v>2264.8000000000002</v>
      </c>
      <c r="G68" s="105">
        <v>2149</v>
      </c>
      <c r="H68" s="102">
        <v>2993.6</v>
      </c>
      <c r="I68" s="102">
        <v>3023.6</v>
      </c>
      <c r="J68" s="102">
        <v>4356.2</v>
      </c>
      <c r="K68" s="102">
        <v>468.9</v>
      </c>
      <c r="L68" s="106" t="s">
        <v>15</v>
      </c>
      <c r="M68" s="102">
        <v>11312.2</v>
      </c>
    </row>
    <row r="69" spans="1:13" x14ac:dyDescent="0.2">
      <c r="A69" s="100" t="s">
        <v>295</v>
      </c>
      <c r="B69" s="100" t="s">
        <v>14</v>
      </c>
      <c r="C69" s="102">
        <v>826.6</v>
      </c>
      <c r="D69" s="102">
        <v>7014.9</v>
      </c>
      <c r="E69" s="102">
        <v>1516.6</v>
      </c>
      <c r="F69" s="102">
        <v>2312.5</v>
      </c>
      <c r="G69" s="105">
        <v>2286</v>
      </c>
      <c r="H69" s="102">
        <v>2620.4</v>
      </c>
      <c r="I69" s="102">
        <v>4266</v>
      </c>
      <c r="J69" s="102">
        <v>5444.1</v>
      </c>
      <c r="K69" s="102">
        <v>430.6</v>
      </c>
      <c r="L69" s="106" t="s">
        <v>15</v>
      </c>
      <c r="M69" s="102">
        <v>11250.1</v>
      </c>
    </row>
    <row r="70" spans="1:13" ht="22.5" x14ac:dyDescent="0.2">
      <c r="A70" s="100" t="s">
        <v>40</v>
      </c>
      <c r="B70" s="100" t="s">
        <v>41</v>
      </c>
      <c r="C70" s="102">
        <v>27027.200000000001</v>
      </c>
      <c r="D70" s="102">
        <v>151643.29999999999</v>
      </c>
      <c r="E70" s="102">
        <v>34129.5</v>
      </c>
      <c r="F70" s="102">
        <v>61744.7</v>
      </c>
      <c r="G70" s="105">
        <v>89057</v>
      </c>
      <c r="H70" s="102">
        <v>67530.899999999994</v>
      </c>
      <c r="I70" s="102">
        <v>59008.800000000003</v>
      </c>
      <c r="J70" s="102">
        <v>193007.5</v>
      </c>
      <c r="K70" s="102">
        <v>5929.6</v>
      </c>
      <c r="L70" s="106" t="s">
        <v>15</v>
      </c>
      <c r="M70" s="102">
        <v>10721.4</v>
      </c>
    </row>
    <row r="71" spans="1:13" x14ac:dyDescent="0.2">
      <c r="A71" s="100" t="s">
        <v>155</v>
      </c>
      <c r="B71" s="100" t="s">
        <v>156</v>
      </c>
      <c r="C71" s="102">
        <v>4098.7</v>
      </c>
      <c r="D71" s="102">
        <v>103706.3</v>
      </c>
      <c r="E71" s="102">
        <v>4438.5</v>
      </c>
      <c r="F71" s="102">
        <v>12064</v>
      </c>
      <c r="G71" s="105">
        <v>5400</v>
      </c>
      <c r="H71" s="102">
        <v>14282.6</v>
      </c>
      <c r="I71" s="102">
        <v>10925.2</v>
      </c>
      <c r="J71" s="102">
        <v>64545</v>
      </c>
      <c r="K71" s="102">
        <v>3962.2</v>
      </c>
      <c r="L71" s="106" t="s">
        <v>15</v>
      </c>
      <c r="M71" s="102">
        <v>10669</v>
      </c>
    </row>
    <row r="72" spans="1:13" x14ac:dyDescent="0.2">
      <c r="A72" s="100" t="s">
        <v>455</v>
      </c>
      <c r="B72" s="100" t="s">
        <v>14</v>
      </c>
      <c r="C72" s="102">
        <v>70</v>
      </c>
      <c r="D72" s="102">
        <v>8271.2000000000007</v>
      </c>
      <c r="E72" s="102">
        <v>530.79999999999995</v>
      </c>
      <c r="F72" s="102">
        <v>542.79999999999995</v>
      </c>
      <c r="G72" s="105">
        <v>2658</v>
      </c>
      <c r="H72" s="102">
        <v>15022.2</v>
      </c>
      <c r="I72" s="102">
        <v>18463.2</v>
      </c>
      <c r="J72" s="102">
        <v>18154.900000000001</v>
      </c>
      <c r="K72" s="102">
        <v>3547</v>
      </c>
      <c r="L72" s="106" t="s">
        <v>15</v>
      </c>
      <c r="M72" s="102">
        <v>10651</v>
      </c>
    </row>
    <row r="73" spans="1:13" ht="22.5" x14ac:dyDescent="0.2">
      <c r="A73" s="100" t="s">
        <v>340</v>
      </c>
      <c r="B73" s="100" t="s">
        <v>341</v>
      </c>
      <c r="C73" s="102">
        <v>905.8</v>
      </c>
      <c r="D73" s="102">
        <v>13483.4</v>
      </c>
      <c r="E73" s="102">
        <v>1188.0999999999999</v>
      </c>
      <c r="F73" s="102">
        <v>3091</v>
      </c>
      <c r="G73" s="105">
        <v>3209</v>
      </c>
      <c r="H73" s="102">
        <v>4676.8999999999996</v>
      </c>
      <c r="I73" s="102">
        <v>4636.7</v>
      </c>
      <c r="J73" s="102">
        <v>10636</v>
      </c>
      <c r="K73" s="102">
        <v>529.29999999999995</v>
      </c>
      <c r="L73" s="106" t="s">
        <v>15</v>
      </c>
      <c r="M73" s="102">
        <v>10595</v>
      </c>
    </row>
    <row r="74" spans="1:13" ht="22.5" x14ac:dyDescent="0.2">
      <c r="A74" s="100" t="s">
        <v>189</v>
      </c>
      <c r="B74" s="100" t="s">
        <v>190</v>
      </c>
      <c r="C74" s="102">
        <v>1704</v>
      </c>
      <c r="D74" s="102">
        <v>31527.7</v>
      </c>
      <c r="E74" s="102">
        <v>2952.6</v>
      </c>
      <c r="F74" s="102">
        <v>4592.3999999999996</v>
      </c>
      <c r="G74" s="105">
        <v>2058</v>
      </c>
      <c r="H74" s="102">
        <v>5172.6000000000004</v>
      </c>
      <c r="I74" s="102">
        <v>13541.5</v>
      </c>
      <c r="J74" s="102">
        <v>7815.1</v>
      </c>
      <c r="K74" s="102">
        <v>945.8</v>
      </c>
      <c r="L74" s="106" t="s">
        <v>15</v>
      </c>
      <c r="M74" s="102">
        <v>10557</v>
      </c>
    </row>
    <row r="75" spans="1:13" x14ac:dyDescent="0.2">
      <c r="A75" s="100" t="s">
        <v>287</v>
      </c>
      <c r="B75" s="100" t="s">
        <v>14</v>
      </c>
      <c r="C75" s="102">
        <v>882</v>
      </c>
      <c r="D75" s="102">
        <v>4431</v>
      </c>
      <c r="E75" s="102">
        <v>1662.4</v>
      </c>
      <c r="F75" s="102">
        <v>2124.5</v>
      </c>
      <c r="G75" s="105">
        <v>1358</v>
      </c>
      <c r="H75" s="102">
        <v>850.8</v>
      </c>
      <c r="I75" s="102">
        <v>1276.0999999999999</v>
      </c>
      <c r="J75" s="102">
        <v>4230.7</v>
      </c>
      <c r="K75" s="102">
        <v>120.9</v>
      </c>
      <c r="L75" s="106" t="s">
        <v>15</v>
      </c>
      <c r="M75" s="102">
        <v>10171</v>
      </c>
    </row>
    <row r="76" spans="1:13" x14ac:dyDescent="0.2">
      <c r="A76" s="100" t="s">
        <v>232</v>
      </c>
      <c r="B76" s="100" t="s">
        <v>14</v>
      </c>
      <c r="C76" s="102">
        <v>257.10000000000002</v>
      </c>
      <c r="D76" s="102">
        <v>70820.3</v>
      </c>
      <c r="E76" s="102">
        <v>2355.6</v>
      </c>
      <c r="F76" s="102">
        <v>2348.6999999999998</v>
      </c>
      <c r="G76" s="105">
        <v>8333</v>
      </c>
      <c r="H76" s="102">
        <v>8824.4</v>
      </c>
      <c r="I76" s="102">
        <v>9639.2000000000007</v>
      </c>
      <c r="J76" s="102">
        <v>7495.2</v>
      </c>
      <c r="K76" s="102">
        <v>3604.1</v>
      </c>
      <c r="L76" s="106" t="s">
        <v>15</v>
      </c>
      <c r="M76" s="102">
        <v>9874.1</v>
      </c>
    </row>
    <row r="77" spans="1:13" x14ac:dyDescent="0.2">
      <c r="A77" s="100" t="s">
        <v>239</v>
      </c>
      <c r="B77" s="100" t="s">
        <v>14</v>
      </c>
      <c r="C77" s="102">
        <v>1236.0999999999999</v>
      </c>
      <c r="D77" s="102">
        <v>23721.1</v>
      </c>
      <c r="E77" s="102">
        <v>2317.6999999999998</v>
      </c>
      <c r="F77" s="102">
        <v>2634.4</v>
      </c>
      <c r="G77" s="105">
        <v>1264</v>
      </c>
      <c r="H77" s="102">
        <v>4498.8999999999996</v>
      </c>
      <c r="I77" s="102">
        <v>4482.7</v>
      </c>
      <c r="J77" s="102">
        <v>4677.1000000000004</v>
      </c>
      <c r="K77" s="102">
        <v>3350.7</v>
      </c>
      <c r="L77" s="106" t="s">
        <v>15</v>
      </c>
      <c r="M77" s="102">
        <v>9704.2000000000007</v>
      </c>
    </row>
    <row r="78" spans="1:13" x14ac:dyDescent="0.2">
      <c r="A78" s="100" t="s">
        <v>166</v>
      </c>
      <c r="B78" s="100" t="s">
        <v>14</v>
      </c>
      <c r="C78" s="102">
        <v>2021.1</v>
      </c>
      <c r="D78" s="102">
        <v>8484.4</v>
      </c>
      <c r="E78" s="102">
        <v>4015.2</v>
      </c>
      <c r="F78" s="102">
        <v>5508.5</v>
      </c>
      <c r="G78" s="105">
        <v>1544</v>
      </c>
      <c r="H78" s="102">
        <v>3735.5</v>
      </c>
      <c r="I78" s="102">
        <v>3361.6</v>
      </c>
      <c r="J78" s="102">
        <v>7256.6</v>
      </c>
      <c r="K78" s="102">
        <v>2171.4</v>
      </c>
      <c r="L78" s="106" t="s">
        <v>15</v>
      </c>
      <c r="M78" s="102">
        <v>8371.9</v>
      </c>
    </row>
    <row r="79" spans="1:13" ht="22.5" x14ac:dyDescent="0.2">
      <c r="A79" s="100" t="s">
        <v>285</v>
      </c>
      <c r="B79" s="100" t="s">
        <v>286</v>
      </c>
      <c r="C79" s="102">
        <v>1001</v>
      </c>
      <c r="D79" s="102">
        <v>17731.400000000001</v>
      </c>
      <c r="E79" s="102">
        <v>1700</v>
      </c>
      <c r="F79" s="102">
        <v>3531.9</v>
      </c>
      <c r="G79" s="105">
        <v>28289</v>
      </c>
      <c r="H79" s="102">
        <v>8413.2000000000007</v>
      </c>
      <c r="I79" s="102">
        <v>12124.7</v>
      </c>
      <c r="J79" s="102">
        <v>10789.7</v>
      </c>
      <c r="K79" s="102">
        <v>1677.1</v>
      </c>
      <c r="L79" s="106" t="s">
        <v>15</v>
      </c>
      <c r="M79" s="102">
        <v>8303</v>
      </c>
    </row>
    <row r="80" spans="1:13" ht="22.5" x14ac:dyDescent="0.2">
      <c r="A80" s="100" t="s">
        <v>191</v>
      </c>
      <c r="B80" s="100" t="s">
        <v>14</v>
      </c>
      <c r="C80" s="102">
        <v>666.3</v>
      </c>
      <c r="D80" s="102">
        <v>7756.3</v>
      </c>
      <c r="E80" s="102">
        <v>2951</v>
      </c>
      <c r="F80" s="102">
        <v>4214.7</v>
      </c>
      <c r="G80" s="105">
        <v>1335</v>
      </c>
      <c r="H80" s="102">
        <v>2384</v>
      </c>
      <c r="I80" s="102">
        <v>3113</v>
      </c>
      <c r="J80" s="102">
        <v>19668.3</v>
      </c>
      <c r="K80" s="102">
        <v>132.6</v>
      </c>
      <c r="L80" s="106" t="s">
        <v>15</v>
      </c>
      <c r="M80" s="102">
        <v>8176.1</v>
      </c>
    </row>
    <row r="81" spans="1:13" x14ac:dyDescent="0.2">
      <c r="A81" s="100" t="s">
        <v>362</v>
      </c>
      <c r="B81" s="100" t="s">
        <v>363</v>
      </c>
      <c r="C81" s="102">
        <v>171.4</v>
      </c>
      <c r="D81" s="102">
        <v>2262.8000000000002</v>
      </c>
      <c r="E81" s="102">
        <v>975</v>
      </c>
      <c r="F81" s="102">
        <v>1562.3</v>
      </c>
      <c r="G81" s="105">
        <v>184</v>
      </c>
      <c r="H81" s="102">
        <v>1381.6</v>
      </c>
      <c r="I81" s="102">
        <v>976.8</v>
      </c>
      <c r="J81" s="102">
        <v>5840.6</v>
      </c>
      <c r="K81" s="102">
        <v>22.7</v>
      </c>
      <c r="L81" s="106" t="s">
        <v>15</v>
      </c>
      <c r="M81" s="102">
        <v>7879.8</v>
      </c>
    </row>
    <row r="82" spans="1:13" ht="22.5" x14ac:dyDescent="0.2">
      <c r="A82" s="100" t="s">
        <v>223</v>
      </c>
      <c r="B82" s="100" t="s">
        <v>224</v>
      </c>
      <c r="C82" s="102">
        <v>636.9</v>
      </c>
      <c r="D82" s="102">
        <v>6169.8</v>
      </c>
      <c r="E82" s="102">
        <v>2409.9</v>
      </c>
      <c r="F82" s="102">
        <v>1918.9</v>
      </c>
      <c r="G82" s="105">
        <v>22</v>
      </c>
      <c r="H82" s="102">
        <v>3205.9</v>
      </c>
      <c r="I82" s="102">
        <v>1779.4</v>
      </c>
      <c r="J82" s="102">
        <v>8760.7000000000007</v>
      </c>
      <c r="K82" s="102">
        <v>256.8</v>
      </c>
      <c r="L82" s="106" t="s">
        <v>15</v>
      </c>
      <c r="M82" s="102">
        <v>7863.1</v>
      </c>
    </row>
    <row r="83" spans="1:13" ht="22.5" x14ac:dyDescent="0.2">
      <c r="A83" s="100" t="s">
        <v>369</v>
      </c>
      <c r="B83" s="100" t="s">
        <v>14</v>
      </c>
      <c r="C83" s="102">
        <v>742.9</v>
      </c>
      <c r="D83" s="102">
        <v>18740.599999999999</v>
      </c>
      <c r="E83" s="102">
        <v>952.4</v>
      </c>
      <c r="F83" s="102">
        <v>797.8</v>
      </c>
      <c r="G83" s="105">
        <v>3617</v>
      </c>
      <c r="H83" s="102">
        <v>7682.6</v>
      </c>
      <c r="I83" s="102">
        <v>7507.3</v>
      </c>
      <c r="J83" s="102">
        <v>5358.6</v>
      </c>
      <c r="K83" s="102">
        <v>2132.1</v>
      </c>
      <c r="L83" s="106" t="s">
        <v>15</v>
      </c>
      <c r="M83" s="102">
        <v>7824.3</v>
      </c>
    </row>
    <row r="84" spans="1:13" ht="22.5" x14ac:dyDescent="0.2">
      <c r="A84" s="100" t="s">
        <v>164</v>
      </c>
      <c r="B84" s="100" t="s">
        <v>165</v>
      </c>
      <c r="C84" s="102">
        <v>1084.3</v>
      </c>
      <c r="D84" s="102">
        <v>89355.9</v>
      </c>
      <c r="E84" s="102">
        <v>4089.6</v>
      </c>
      <c r="F84" s="102">
        <v>3394.7</v>
      </c>
      <c r="G84" s="105">
        <v>16448</v>
      </c>
      <c r="H84" s="102">
        <v>15201.3</v>
      </c>
      <c r="I84" s="102">
        <v>7014</v>
      </c>
      <c r="J84" s="102">
        <v>9720.7999999999993</v>
      </c>
      <c r="K84" s="102">
        <v>3491.9</v>
      </c>
      <c r="L84" s="106" t="s">
        <v>15</v>
      </c>
      <c r="M84" s="102">
        <v>7309.3</v>
      </c>
    </row>
    <row r="85" spans="1:13" x14ac:dyDescent="0.2">
      <c r="A85" s="100" t="s">
        <v>195</v>
      </c>
      <c r="B85" s="100" t="s">
        <v>14</v>
      </c>
      <c r="C85" s="102">
        <v>1260</v>
      </c>
      <c r="D85" s="102">
        <v>67037.600000000006</v>
      </c>
      <c r="E85" s="102">
        <v>2907.3</v>
      </c>
      <c r="F85" s="102">
        <v>2959.9</v>
      </c>
      <c r="G85" s="105">
        <v>2200</v>
      </c>
      <c r="H85" s="102">
        <v>8031.9</v>
      </c>
      <c r="I85" s="102">
        <v>3783.7</v>
      </c>
      <c r="J85" s="102">
        <v>5535.4</v>
      </c>
      <c r="K85" s="102">
        <v>1788.9</v>
      </c>
      <c r="L85" s="106" t="s">
        <v>15</v>
      </c>
      <c r="M85" s="102">
        <v>7238.9</v>
      </c>
    </row>
    <row r="86" spans="1:13" x14ac:dyDescent="0.2">
      <c r="A86" s="100" t="s">
        <v>215</v>
      </c>
      <c r="B86" s="100" t="s">
        <v>14</v>
      </c>
      <c r="C86" s="102">
        <v>446.1</v>
      </c>
      <c r="D86" s="102">
        <v>3471.2</v>
      </c>
      <c r="E86" s="102">
        <v>2549.4</v>
      </c>
      <c r="F86" s="102">
        <v>2404.1999999999998</v>
      </c>
      <c r="G86" s="105">
        <v>2370</v>
      </c>
      <c r="H86" s="102">
        <v>2422.1</v>
      </c>
      <c r="I86" s="102">
        <v>2867</v>
      </c>
      <c r="J86" s="102">
        <v>8227.2999999999993</v>
      </c>
      <c r="K86" s="102">
        <v>601</v>
      </c>
      <c r="L86" s="106" t="s">
        <v>15</v>
      </c>
      <c r="M86" s="102">
        <v>6959.9</v>
      </c>
    </row>
    <row r="87" spans="1:13" ht="22.5" x14ac:dyDescent="0.2">
      <c r="A87" s="100" t="s">
        <v>181</v>
      </c>
      <c r="B87" s="100" t="s">
        <v>14</v>
      </c>
      <c r="C87" s="102">
        <v>2941.2</v>
      </c>
      <c r="D87" s="102">
        <v>6010.6</v>
      </c>
      <c r="E87" s="102">
        <v>3348.7</v>
      </c>
      <c r="F87" s="102">
        <v>4097.7</v>
      </c>
      <c r="G87" s="105">
        <v>1675</v>
      </c>
      <c r="H87" s="102">
        <v>907.7</v>
      </c>
      <c r="I87" s="102">
        <v>1238.9000000000001</v>
      </c>
      <c r="J87" s="102">
        <v>23526.400000000001</v>
      </c>
      <c r="K87" s="102">
        <v>165.6</v>
      </c>
      <c r="L87" s="106" t="s">
        <v>15</v>
      </c>
      <c r="M87" s="102">
        <v>6754.5</v>
      </c>
    </row>
    <row r="88" spans="1:13" ht="22.5" x14ac:dyDescent="0.2">
      <c r="A88" s="100" t="s">
        <v>300</v>
      </c>
      <c r="B88" s="100" t="s">
        <v>301</v>
      </c>
      <c r="C88" s="102">
        <v>122.4</v>
      </c>
      <c r="D88" s="102">
        <v>3759.6</v>
      </c>
      <c r="E88" s="102">
        <v>1505.5</v>
      </c>
      <c r="F88" s="102">
        <v>1115.2</v>
      </c>
      <c r="G88" s="105">
        <v>2796</v>
      </c>
      <c r="H88" s="102">
        <v>3792.5</v>
      </c>
      <c r="I88" s="102">
        <v>2904</v>
      </c>
      <c r="J88" s="102">
        <v>9808.7999999999993</v>
      </c>
      <c r="K88" s="102">
        <v>215.2</v>
      </c>
      <c r="L88" s="106" t="s">
        <v>15</v>
      </c>
      <c r="M88" s="102">
        <v>6607.7</v>
      </c>
    </row>
    <row r="89" spans="1:13" ht="33.75" x14ac:dyDescent="0.2">
      <c r="A89" s="100" t="s">
        <v>604</v>
      </c>
      <c r="B89" s="100" t="s">
        <v>14</v>
      </c>
      <c r="C89" s="102">
        <v>70.2</v>
      </c>
      <c r="D89" s="102">
        <v>706.3</v>
      </c>
      <c r="E89" s="102">
        <v>193.2</v>
      </c>
      <c r="F89" s="102">
        <v>120.1</v>
      </c>
      <c r="G89" s="105">
        <v>62</v>
      </c>
      <c r="H89" s="102">
        <v>9268.2000000000007</v>
      </c>
      <c r="I89" s="102">
        <v>2172</v>
      </c>
      <c r="J89" s="102">
        <v>1015.1</v>
      </c>
      <c r="K89" s="102">
        <v>7422.9</v>
      </c>
      <c r="L89" s="106" t="s">
        <v>15</v>
      </c>
      <c r="M89" s="102">
        <v>6455.7</v>
      </c>
    </row>
    <row r="90" spans="1:13" ht="22.5" x14ac:dyDescent="0.2">
      <c r="A90" s="100" t="s">
        <v>283</v>
      </c>
      <c r="B90" s="100" t="s">
        <v>14</v>
      </c>
      <c r="C90" s="102">
        <v>741</v>
      </c>
      <c r="D90" s="102">
        <v>40304.5</v>
      </c>
      <c r="E90" s="102">
        <v>1719.8</v>
      </c>
      <c r="F90" s="102">
        <v>2585.6999999999998</v>
      </c>
      <c r="G90" s="105">
        <v>1458</v>
      </c>
      <c r="H90" s="102">
        <v>7036.8</v>
      </c>
      <c r="I90" s="102">
        <v>4216.5</v>
      </c>
      <c r="J90" s="102">
        <v>807.4</v>
      </c>
      <c r="K90" s="102">
        <v>4326.6000000000004</v>
      </c>
      <c r="L90" s="106" t="s">
        <v>15</v>
      </c>
      <c r="M90" s="102">
        <v>5986.6</v>
      </c>
    </row>
    <row r="91" spans="1:13" ht="22.5" x14ac:dyDescent="0.2">
      <c r="A91" s="100" t="s">
        <v>695</v>
      </c>
      <c r="B91" s="100" t="s">
        <v>14</v>
      </c>
      <c r="C91" s="102">
        <v>468.9</v>
      </c>
      <c r="D91" s="102">
        <v>5743.8</v>
      </c>
      <c r="E91" s="102">
        <v>91.7</v>
      </c>
      <c r="F91" s="102">
        <v>479.8</v>
      </c>
      <c r="G91" s="105">
        <v>6500</v>
      </c>
      <c r="H91" s="102">
        <v>8633.1</v>
      </c>
      <c r="I91" s="102">
        <v>8518.5</v>
      </c>
      <c r="J91" s="102">
        <v>4595.6000000000004</v>
      </c>
      <c r="K91" s="102">
        <v>4952.5</v>
      </c>
      <c r="L91" s="106" t="s">
        <v>15</v>
      </c>
      <c r="M91" s="102">
        <v>5952.6</v>
      </c>
    </row>
    <row r="92" spans="1:13" ht="22.5" x14ac:dyDescent="0.2">
      <c r="A92" s="100" t="s">
        <v>316</v>
      </c>
      <c r="B92" s="100" t="s">
        <v>14</v>
      </c>
      <c r="C92" s="102">
        <v>197.2</v>
      </c>
      <c r="D92" s="102">
        <v>14750.3</v>
      </c>
      <c r="E92" s="102">
        <v>1361.7</v>
      </c>
      <c r="F92" s="102">
        <v>3152.8</v>
      </c>
      <c r="G92" s="105">
        <v>11000</v>
      </c>
      <c r="H92" s="102">
        <v>6078.5</v>
      </c>
      <c r="I92" s="102">
        <v>8057.8</v>
      </c>
      <c r="J92" s="102">
        <v>8464.9</v>
      </c>
      <c r="K92" s="102">
        <v>1027.7</v>
      </c>
      <c r="L92" s="106" t="s">
        <v>15</v>
      </c>
      <c r="M92" s="102">
        <v>5526.7</v>
      </c>
    </row>
    <row r="93" spans="1:13" x14ac:dyDescent="0.2">
      <c r="A93" s="100" t="s">
        <v>342</v>
      </c>
      <c r="B93" s="100" t="s">
        <v>14</v>
      </c>
      <c r="C93" s="102">
        <v>551.79999999999995</v>
      </c>
      <c r="D93" s="102">
        <v>4025.3</v>
      </c>
      <c r="E93" s="102">
        <v>1174.7</v>
      </c>
      <c r="F93" s="102">
        <v>1608</v>
      </c>
      <c r="G93" s="105">
        <v>47</v>
      </c>
      <c r="H93" s="102">
        <v>1812</v>
      </c>
      <c r="I93" s="102">
        <v>1167</v>
      </c>
      <c r="J93" s="102">
        <v>3859</v>
      </c>
      <c r="K93" s="102">
        <v>652.9</v>
      </c>
      <c r="L93" s="106" t="s">
        <v>15</v>
      </c>
      <c r="M93" s="102">
        <v>5518.3</v>
      </c>
    </row>
    <row r="94" spans="1:13" x14ac:dyDescent="0.2">
      <c r="A94" s="100" t="s">
        <v>214</v>
      </c>
      <c r="B94" s="100" t="s">
        <v>14</v>
      </c>
      <c r="C94" s="102">
        <v>296.10000000000002</v>
      </c>
      <c r="D94" s="102">
        <v>3381.4</v>
      </c>
      <c r="E94" s="102">
        <v>2557.9</v>
      </c>
      <c r="F94" s="102">
        <v>1092.5</v>
      </c>
      <c r="G94" s="105">
        <v>700</v>
      </c>
      <c r="H94" s="102">
        <v>1212.4000000000001</v>
      </c>
      <c r="I94" s="102">
        <v>1169.4000000000001</v>
      </c>
      <c r="J94" s="102">
        <v>17991</v>
      </c>
      <c r="K94" s="102">
        <v>109.3</v>
      </c>
      <c r="L94" s="106" t="s">
        <v>15</v>
      </c>
      <c r="M94" s="102">
        <v>5446</v>
      </c>
    </row>
    <row r="95" spans="1:13" x14ac:dyDescent="0.2">
      <c r="A95" s="100" t="s">
        <v>364</v>
      </c>
      <c r="B95" s="100" t="s">
        <v>14</v>
      </c>
      <c r="C95" s="102">
        <v>81.8</v>
      </c>
      <c r="D95" s="102">
        <v>3052.6</v>
      </c>
      <c r="E95" s="102">
        <v>974</v>
      </c>
      <c r="F95" s="102">
        <v>919.4</v>
      </c>
      <c r="G95" s="105">
        <v>839</v>
      </c>
      <c r="H95" s="102">
        <v>3124.5</v>
      </c>
      <c r="I95" s="102">
        <v>1312.2</v>
      </c>
      <c r="J95" s="102">
        <v>6394.3</v>
      </c>
      <c r="K95" s="102">
        <v>886.9</v>
      </c>
      <c r="L95" s="106" t="s">
        <v>15</v>
      </c>
      <c r="M95" s="102">
        <v>5438.6</v>
      </c>
    </row>
    <row r="96" spans="1:13" x14ac:dyDescent="0.2">
      <c r="A96" s="100" t="s">
        <v>488</v>
      </c>
      <c r="B96" s="100" t="s">
        <v>489</v>
      </c>
      <c r="C96" s="102">
        <v>2897</v>
      </c>
      <c r="D96" s="102">
        <v>109763.5</v>
      </c>
      <c r="E96" s="102">
        <v>435.5</v>
      </c>
      <c r="F96" s="102">
        <v>3130.1</v>
      </c>
      <c r="G96" s="105">
        <v>3165</v>
      </c>
      <c r="H96" s="102">
        <v>12597.9</v>
      </c>
      <c r="I96" s="102">
        <v>8013.1</v>
      </c>
      <c r="J96" s="102">
        <v>9616.5</v>
      </c>
      <c r="K96" s="102">
        <v>7333.5</v>
      </c>
      <c r="L96" s="106" t="s">
        <v>15</v>
      </c>
      <c r="M96" s="102">
        <v>5362</v>
      </c>
    </row>
    <row r="97" spans="1:13" ht="22.5" x14ac:dyDescent="0.2">
      <c r="A97" s="100" t="s">
        <v>439</v>
      </c>
      <c r="B97" s="100" t="s">
        <v>440</v>
      </c>
      <c r="C97" s="102">
        <v>552</v>
      </c>
      <c r="D97" s="102">
        <v>44403.3</v>
      </c>
      <c r="E97" s="102">
        <v>586.79999999999995</v>
      </c>
      <c r="F97" s="102">
        <v>2328</v>
      </c>
      <c r="G97" s="105">
        <v>4363</v>
      </c>
      <c r="H97" s="102">
        <v>3111.2</v>
      </c>
      <c r="I97" s="102">
        <v>3427.9</v>
      </c>
      <c r="J97" s="102">
        <v>4345</v>
      </c>
      <c r="K97" s="102">
        <v>1052.9000000000001</v>
      </c>
      <c r="L97" s="106" t="s">
        <v>15</v>
      </c>
      <c r="M97" s="102">
        <v>5260.5</v>
      </c>
    </row>
    <row r="98" spans="1:13" x14ac:dyDescent="0.2">
      <c r="A98" s="100" t="s">
        <v>272</v>
      </c>
      <c r="B98" s="100" t="s">
        <v>14</v>
      </c>
      <c r="C98" s="102">
        <v>446.2</v>
      </c>
      <c r="D98" s="102">
        <v>440.4</v>
      </c>
      <c r="E98" s="102">
        <v>1847.6</v>
      </c>
      <c r="F98" s="102">
        <v>523.70000000000005</v>
      </c>
      <c r="G98" s="105">
        <v>4</v>
      </c>
      <c r="H98" s="102">
        <v>6960</v>
      </c>
      <c r="I98" s="102">
        <v>380.6</v>
      </c>
      <c r="J98" s="102">
        <v>2044.8</v>
      </c>
      <c r="K98" s="102">
        <v>6811.7</v>
      </c>
      <c r="L98" s="106" t="s">
        <v>15</v>
      </c>
      <c r="M98" s="102">
        <v>4771.6000000000004</v>
      </c>
    </row>
    <row r="99" spans="1:13" x14ac:dyDescent="0.2">
      <c r="A99" s="100" t="s">
        <v>358</v>
      </c>
      <c r="B99" s="100" t="s">
        <v>359</v>
      </c>
      <c r="C99" s="102">
        <v>222.7</v>
      </c>
      <c r="D99" s="102">
        <v>3522.4</v>
      </c>
      <c r="E99" s="102">
        <v>1017.6</v>
      </c>
      <c r="F99" s="102">
        <v>1267.2</v>
      </c>
      <c r="G99" s="105">
        <v>1700</v>
      </c>
      <c r="H99" s="102">
        <v>732.6</v>
      </c>
      <c r="I99" s="102">
        <v>433.5</v>
      </c>
      <c r="J99" s="102">
        <v>2436.8000000000002</v>
      </c>
      <c r="K99" s="102">
        <v>300.39999999999998</v>
      </c>
      <c r="L99" s="106" t="s">
        <v>15</v>
      </c>
      <c r="M99" s="102">
        <v>4659.1000000000004</v>
      </c>
    </row>
    <row r="100" spans="1:13" ht="22.5" x14ac:dyDescent="0.2">
      <c r="A100" s="100" t="s">
        <v>168</v>
      </c>
      <c r="B100" s="100" t="s">
        <v>169</v>
      </c>
      <c r="C100" s="102">
        <v>6551.2</v>
      </c>
      <c r="D100" s="102">
        <v>30291.599999999999</v>
      </c>
      <c r="E100" s="102">
        <v>3939.1</v>
      </c>
      <c r="F100" s="102">
        <v>13076.5</v>
      </c>
      <c r="G100" s="105">
        <v>56694</v>
      </c>
      <c r="H100" s="102">
        <v>13649.1</v>
      </c>
      <c r="I100" s="102">
        <v>14643.2</v>
      </c>
      <c r="J100" s="102">
        <v>29818.799999999999</v>
      </c>
      <c r="K100" s="102">
        <v>428.2</v>
      </c>
      <c r="L100" s="106" t="s">
        <v>15</v>
      </c>
      <c r="M100" s="102">
        <v>4639.7</v>
      </c>
    </row>
    <row r="101" spans="1:13" ht="22.5" x14ac:dyDescent="0.2">
      <c r="A101" s="100" t="s">
        <v>349</v>
      </c>
      <c r="B101" s="100" t="s">
        <v>350</v>
      </c>
      <c r="C101" s="102">
        <v>2615.4</v>
      </c>
      <c r="D101" s="102">
        <v>7704.7</v>
      </c>
      <c r="E101" s="102">
        <v>1076</v>
      </c>
      <c r="F101" s="102">
        <v>5163.1000000000004</v>
      </c>
      <c r="G101" s="105">
        <v>251</v>
      </c>
      <c r="H101" s="102">
        <v>1187.9000000000001</v>
      </c>
      <c r="I101" s="102">
        <v>1912.8</v>
      </c>
      <c r="J101" s="102">
        <v>18490.3</v>
      </c>
      <c r="K101" s="102">
        <v>30.2</v>
      </c>
      <c r="L101" s="106" t="s">
        <v>15</v>
      </c>
      <c r="M101" s="102">
        <v>4521.3999999999996</v>
      </c>
    </row>
    <row r="102" spans="1:13" ht="22.5" x14ac:dyDescent="0.2">
      <c r="A102" s="100" t="s">
        <v>607</v>
      </c>
      <c r="B102" s="100" t="s">
        <v>608</v>
      </c>
      <c r="C102" s="102">
        <v>598.9</v>
      </c>
      <c r="D102" s="102">
        <v>4537.1000000000004</v>
      </c>
      <c r="E102" s="102">
        <v>188</v>
      </c>
      <c r="F102" s="102">
        <v>1274.5999999999999</v>
      </c>
      <c r="G102" s="105">
        <v>18453</v>
      </c>
      <c r="H102" s="102">
        <v>2079.1</v>
      </c>
      <c r="I102" s="102">
        <v>5256.8</v>
      </c>
      <c r="J102" s="102">
        <v>5114.6000000000004</v>
      </c>
      <c r="K102" s="102">
        <v>295</v>
      </c>
      <c r="L102" s="106" t="s">
        <v>15</v>
      </c>
      <c r="M102" s="102">
        <v>4511.8999999999996</v>
      </c>
    </row>
    <row r="103" spans="1:13" x14ac:dyDescent="0.2">
      <c r="A103" s="100" t="s">
        <v>346</v>
      </c>
      <c r="B103" s="100" t="s">
        <v>14</v>
      </c>
      <c r="C103" s="102">
        <v>498.5</v>
      </c>
      <c r="D103" s="102">
        <v>1882.2</v>
      </c>
      <c r="E103" s="102">
        <v>1102.5999999999999</v>
      </c>
      <c r="F103" s="102">
        <v>1185.7</v>
      </c>
      <c r="G103" s="105">
        <v>560</v>
      </c>
      <c r="H103" s="102">
        <v>741.9</v>
      </c>
      <c r="I103" s="102">
        <v>1712.2</v>
      </c>
      <c r="J103" s="102">
        <v>3727.6</v>
      </c>
      <c r="K103" s="103">
        <v>4.21</v>
      </c>
      <c r="L103" s="106" t="s">
        <v>15</v>
      </c>
      <c r="M103" s="102">
        <v>4511</v>
      </c>
    </row>
    <row r="104" spans="1:13" ht="22.5" x14ac:dyDescent="0.2">
      <c r="A104" s="100" t="s">
        <v>130</v>
      </c>
      <c r="B104" s="100" t="s">
        <v>131</v>
      </c>
      <c r="C104" s="102">
        <v>500.2</v>
      </c>
      <c r="D104" s="102">
        <v>90002.2</v>
      </c>
      <c r="E104" s="102">
        <v>5444.4</v>
      </c>
      <c r="F104" s="102">
        <v>10236.299999999999</v>
      </c>
      <c r="G104" s="105">
        <v>65000</v>
      </c>
      <c r="H104" s="102">
        <v>61280.7</v>
      </c>
      <c r="I104" s="102">
        <v>29472.6</v>
      </c>
      <c r="J104" s="102">
        <v>129766.39999999999</v>
      </c>
      <c r="K104" s="102">
        <v>15205.1</v>
      </c>
      <c r="L104" s="106" t="s">
        <v>15</v>
      </c>
      <c r="M104" s="102">
        <v>4392.6000000000004</v>
      </c>
    </row>
    <row r="105" spans="1:13" x14ac:dyDescent="0.2">
      <c r="A105" s="100" t="s">
        <v>305</v>
      </c>
      <c r="B105" s="100" t="s">
        <v>14</v>
      </c>
      <c r="C105" s="102">
        <v>1708.5</v>
      </c>
      <c r="D105" s="102">
        <v>9716.1</v>
      </c>
      <c r="E105" s="102">
        <v>1468.2</v>
      </c>
      <c r="F105" s="102">
        <v>2619.6</v>
      </c>
      <c r="G105" s="105">
        <v>11000</v>
      </c>
      <c r="H105" s="102">
        <v>3027.2</v>
      </c>
      <c r="I105" s="102">
        <v>2700.5</v>
      </c>
      <c r="J105" s="102">
        <v>6441.8</v>
      </c>
      <c r="K105" s="102">
        <v>174.6</v>
      </c>
      <c r="L105" s="106" t="s">
        <v>15</v>
      </c>
      <c r="M105" s="102">
        <v>4287</v>
      </c>
    </row>
    <row r="106" spans="1:13" ht="33.75" x14ac:dyDescent="0.2">
      <c r="A106" s="100" t="s">
        <v>103</v>
      </c>
      <c r="B106" s="100" t="s">
        <v>14</v>
      </c>
      <c r="C106" s="102">
        <v>5251.1</v>
      </c>
      <c r="D106" s="102">
        <v>33861.9</v>
      </c>
      <c r="E106" s="102">
        <v>7727</v>
      </c>
      <c r="F106" s="102">
        <v>13503.4</v>
      </c>
      <c r="G106" s="105">
        <v>580</v>
      </c>
      <c r="H106" s="102">
        <v>25215.3</v>
      </c>
      <c r="I106" s="102">
        <v>22804.799999999999</v>
      </c>
      <c r="J106" s="102">
        <v>51637.8</v>
      </c>
      <c r="K106" s="102">
        <v>7053.7</v>
      </c>
      <c r="L106" s="106" t="s">
        <v>15</v>
      </c>
      <c r="M106" s="102">
        <v>4246</v>
      </c>
    </row>
    <row r="107" spans="1:13" x14ac:dyDescent="0.2">
      <c r="A107" s="100" t="s">
        <v>401</v>
      </c>
      <c r="B107" s="100" t="s">
        <v>402</v>
      </c>
      <c r="C107" s="102">
        <v>273.7</v>
      </c>
      <c r="D107" s="102">
        <v>3027.3</v>
      </c>
      <c r="E107" s="102">
        <v>729.9</v>
      </c>
      <c r="F107" s="102">
        <v>1641.5</v>
      </c>
      <c r="G107" s="105">
        <v>2043</v>
      </c>
      <c r="H107" s="102">
        <v>1403.9</v>
      </c>
      <c r="I107" s="102">
        <v>1727.2</v>
      </c>
      <c r="J107" s="102">
        <v>4172</v>
      </c>
      <c r="K107" s="102">
        <v>105.3</v>
      </c>
      <c r="L107" s="106" t="s">
        <v>15</v>
      </c>
      <c r="M107" s="102">
        <v>4224.6000000000004</v>
      </c>
    </row>
    <row r="108" spans="1:13" ht="22.5" x14ac:dyDescent="0.2">
      <c r="A108" s="100" t="s">
        <v>336</v>
      </c>
      <c r="B108" s="100" t="s">
        <v>337</v>
      </c>
      <c r="C108" s="102">
        <v>470.3</v>
      </c>
      <c r="D108" s="102">
        <v>1427.6</v>
      </c>
      <c r="E108" s="102">
        <v>1196.7</v>
      </c>
      <c r="F108" s="102">
        <v>1070.5999999999999</v>
      </c>
      <c r="G108" s="105">
        <v>1</v>
      </c>
      <c r="H108" s="102">
        <v>1031.9000000000001</v>
      </c>
      <c r="I108" s="102">
        <v>596.6</v>
      </c>
      <c r="J108" s="102">
        <v>2807.8</v>
      </c>
      <c r="K108" s="102">
        <v>11.6</v>
      </c>
      <c r="L108" s="106" t="s">
        <v>15</v>
      </c>
      <c r="M108" s="102">
        <v>4153.3</v>
      </c>
    </row>
    <row r="109" spans="1:13" x14ac:dyDescent="0.2">
      <c r="A109" s="100" t="s">
        <v>413</v>
      </c>
      <c r="B109" s="100" t="s">
        <v>414</v>
      </c>
      <c r="C109" s="102">
        <v>277.39999999999998</v>
      </c>
      <c r="D109" s="102">
        <v>47215.199999999997</v>
      </c>
      <c r="E109" s="102">
        <v>698.6</v>
      </c>
      <c r="F109" s="102">
        <v>792.9</v>
      </c>
      <c r="G109" s="105">
        <v>2000</v>
      </c>
      <c r="H109" s="102">
        <v>2909</v>
      </c>
      <c r="I109" s="102">
        <v>2215</v>
      </c>
      <c r="J109" s="102">
        <v>1306.2</v>
      </c>
      <c r="K109" s="102">
        <v>1161.9000000000001</v>
      </c>
      <c r="L109" s="106" t="s">
        <v>15</v>
      </c>
      <c r="M109" s="102">
        <v>4041.7</v>
      </c>
    </row>
    <row r="110" spans="1:13" ht="22.5" x14ac:dyDescent="0.2">
      <c r="A110" s="100" t="s">
        <v>365</v>
      </c>
      <c r="B110" s="100" t="s">
        <v>366</v>
      </c>
      <c r="C110" s="102">
        <v>512.5</v>
      </c>
      <c r="D110" s="102">
        <v>9648.2999999999993</v>
      </c>
      <c r="E110" s="102">
        <v>967</v>
      </c>
      <c r="F110" s="102">
        <v>2305.4</v>
      </c>
      <c r="G110" s="105">
        <v>90416</v>
      </c>
      <c r="H110" s="102">
        <v>7706.7</v>
      </c>
      <c r="I110" s="102">
        <v>9744</v>
      </c>
      <c r="J110" s="102">
        <v>6978.5</v>
      </c>
      <c r="K110" s="102">
        <v>793.8</v>
      </c>
      <c r="L110" s="106" t="s">
        <v>15</v>
      </c>
      <c r="M110" s="102">
        <v>4031.4</v>
      </c>
    </row>
    <row r="111" spans="1:13" x14ac:dyDescent="0.2">
      <c r="A111" s="100" t="s">
        <v>1076</v>
      </c>
      <c r="B111" s="100" t="s">
        <v>14</v>
      </c>
      <c r="C111" s="103">
        <v>8</v>
      </c>
      <c r="D111" s="102">
        <v>612.6</v>
      </c>
      <c r="E111" s="103">
        <v>2.2799999999999998</v>
      </c>
      <c r="F111" s="103">
        <v>2.2799999999999998</v>
      </c>
      <c r="G111" s="105">
        <v>155</v>
      </c>
      <c r="H111" s="102">
        <v>388.2</v>
      </c>
      <c r="I111" s="102">
        <v>224.2</v>
      </c>
      <c r="J111" s="102">
        <v>1779.6</v>
      </c>
      <c r="K111" s="102">
        <v>25.4</v>
      </c>
      <c r="L111" s="106" t="s">
        <v>15</v>
      </c>
      <c r="M111" s="102">
        <v>3996.5</v>
      </c>
    </row>
    <row r="112" spans="1:13" x14ac:dyDescent="0.2">
      <c r="A112" s="100" t="s">
        <v>671</v>
      </c>
      <c r="B112" s="100" t="s">
        <v>14</v>
      </c>
      <c r="C112" s="102">
        <v>527.20000000000005</v>
      </c>
      <c r="D112" s="102">
        <v>1566.7</v>
      </c>
      <c r="E112" s="102">
        <v>113.6</v>
      </c>
      <c r="F112" s="102">
        <v>146.69999999999999</v>
      </c>
      <c r="G112" s="105">
        <v>339</v>
      </c>
      <c r="H112" s="102">
        <v>247.8</v>
      </c>
      <c r="I112" s="102">
        <v>236.2</v>
      </c>
      <c r="J112" s="102">
        <v>517.1</v>
      </c>
      <c r="K112" s="102">
        <v>36.9</v>
      </c>
      <c r="L112" s="106" t="s">
        <v>15</v>
      </c>
      <c r="M112" s="102">
        <v>3811.8</v>
      </c>
    </row>
    <row r="113" spans="1:13" ht="22.5" x14ac:dyDescent="0.2">
      <c r="A113" s="100" t="s">
        <v>443</v>
      </c>
      <c r="B113" s="100" t="s">
        <v>444</v>
      </c>
      <c r="C113" s="102">
        <v>36.200000000000003</v>
      </c>
      <c r="D113" s="102">
        <v>15819.6</v>
      </c>
      <c r="E113" s="102">
        <v>584.20000000000005</v>
      </c>
      <c r="F113" s="102">
        <v>508.9</v>
      </c>
      <c r="G113" s="105">
        <v>1427</v>
      </c>
      <c r="H113" s="102">
        <v>3996.6</v>
      </c>
      <c r="I113" s="102">
        <v>2935.9</v>
      </c>
      <c r="J113" s="102">
        <v>3508.5</v>
      </c>
      <c r="K113" s="102">
        <v>2358.1999999999998</v>
      </c>
      <c r="L113" s="106" t="s">
        <v>15</v>
      </c>
      <c r="M113" s="102">
        <v>3626.8</v>
      </c>
    </row>
    <row r="114" spans="1:13" ht="22.5" x14ac:dyDescent="0.2">
      <c r="A114" s="100" t="s">
        <v>353</v>
      </c>
      <c r="B114" s="100" t="s">
        <v>354</v>
      </c>
      <c r="C114" s="102">
        <v>624.29999999999995</v>
      </c>
      <c r="D114" s="102">
        <v>12083</v>
      </c>
      <c r="E114" s="102">
        <v>1066.9000000000001</v>
      </c>
      <c r="F114" s="102">
        <v>2154.8000000000002</v>
      </c>
      <c r="G114" s="105">
        <v>43786</v>
      </c>
      <c r="H114" s="102">
        <v>9143.7999999999993</v>
      </c>
      <c r="I114" s="102">
        <v>7436.7</v>
      </c>
      <c r="J114" s="102">
        <v>10599.9</v>
      </c>
      <c r="K114" s="102">
        <v>392.1</v>
      </c>
      <c r="L114" s="106" t="s">
        <v>15</v>
      </c>
      <c r="M114" s="102">
        <v>3583.4</v>
      </c>
    </row>
    <row r="115" spans="1:13" ht="22.5" x14ac:dyDescent="0.2">
      <c r="A115" s="100" t="s">
        <v>294</v>
      </c>
      <c r="B115" s="100" t="s">
        <v>14</v>
      </c>
      <c r="C115" s="102">
        <v>1836.9</v>
      </c>
      <c r="D115" s="102">
        <v>7254.6</v>
      </c>
      <c r="E115" s="102">
        <v>1523</v>
      </c>
      <c r="F115" s="102">
        <v>3137.4</v>
      </c>
      <c r="G115" s="105">
        <v>8000</v>
      </c>
      <c r="H115" s="102">
        <v>1524.5</v>
      </c>
      <c r="I115" s="102">
        <v>4131.2</v>
      </c>
      <c r="J115" s="102">
        <v>5836.3</v>
      </c>
      <c r="K115" s="102">
        <v>231.2</v>
      </c>
      <c r="L115" s="106" t="s">
        <v>15</v>
      </c>
      <c r="M115" s="102">
        <v>3564.1</v>
      </c>
    </row>
    <row r="116" spans="1:13" ht="22.5" x14ac:dyDescent="0.2">
      <c r="A116" s="100" t="s">
        <v>298</v>
      </c>
      <c r="B116" s="100" t="s">
        <v>299</v>
      </c>
      <c r="C116" s="102">
        <v>950.6</v>
      </c>
      <c r="D116" s="102">
        <v>7589</v>
      </c>
      <c r="E116" s="102">
        <v>1513.7</v>
      </c>
      <c r="F116" s="102">
        <v>3807.8</v>
      </c>
      <c r="G116" s="105">
        <v>468</v>
      </c>
      <c r="H116" s="102">
        <v>2534</v>
      </c>
      <c r="I116" s="102">
        <v>2087.1</v>
      </c>
      <c r="J116" s="102">
        <v>8360.7999999999993</v>
      </c>
      <c r="K116" s="102">
        <v>26.5</v>
      </c>
      <c r="L116" s="106" t="s">
        <v>15</v>
      </c>
      <c r="M116" s="102">
        <v>3451.3</v>
      </c>
    </row>
    <row r="117" spans="1:13" x14ac:dyDescent="0.2">
      <c r="A117" s="100" t="s">
        <v>261</v>
      </c>
      <c r="B117" s="100" t="s">
        <v>14</v>
      </c>
      <c r="C117" s="102">
        <v>121.2</v>
      </c>
      <c r="D117" s="102">
        <v>7464.5</v>
      </c>
      <c r="E117" s="102">
        <v>1935.1</v>
      </c>
      <c r="F117" s="102">
        <v>1582.5</v>
      </c>
      <c r="G117" s="105">
        <v>6700</v>
      </c>
      <c r="H117" s="102">
        <v>3882.4</v>
      </c>
      <c r="I117" s="102">
        <v>1753.4</v>
      </c>
      <c r="J117" s="102">
        <v>4226.8999999999996</v>
      </c>
      <c r="K117" s="102">
        <v>80.400000000000006</v>
      </c>
      <c r="L117" s="106" t="s">
        <v>15</v>
      </c>
      <c r="M117" s="102">
        <v>3370.2</v>
      </c>
    </row>
    <row r="118" spans="1:13" ht="22.5" x14ac:dyDescent="0.2">
      <c r="A118" s="100" t="s">
        <v>486</v>
      </c>
      <c r="B118" s="100" t="s">
        <v>487</v>
      </c>
      <c r="C118" s="102">
        <v>368.1</v>
      </c>
      <c r="D118" s="102">
        <v>1066.7</v>
      </c>
      <c r="E118" s="102">
        <v>437.4</v>
      </c>
      <c r="F118" s="102">
        <v>798.9</v>
      </c>
      <c r="G118" s="105">
        <v>1</v>
      </c>
      <c r="H118" s="102">
        <v>185.9</v>
      </c>
      <c r="I118" s="102">
        <v>406.8</v>
      </c>
      <c r="J118" s="102">
        <v>2415.6</v>
      </c>
      <c r="K118" s="103">
        <v>7.42</v>
      </c>
      <c r="L118" s="106" t="s">
        <v>15</v>
      </c>
      <c r="M118" s="102">
        <v>3248.7</v>
      </c>
    </row>
    <row r="119" spans="1:13" x14ac:dyDescent="0.2">
      <c r="A119" s="100" t="s">
        <v>149</v>
      </c>
      <c r="B119" s="100" t="s">
        <v>14</v>
      </c>
      <c r="C119" s="102">
        <v>3412.4</v>
      </c>
      <c r="D119" s="102">
        <v>123428.2</v>
      </c>
      <c r="E119" s="102">
        <v>4786.1000000000004</v>
      </c>
      <c r="F119" s="102">
        <v>6964.4</v>
      </c>
      <c r="G119" s="105">
        <v>2943</v>
      </c>
      <c r="H119" s="102">
        <v>22305</v>
      </c>
      <c r="I119" s="102">
        <v>17440.900000000001</v>
      </c>
      <c r="J119" s="102">
        <v>18425.8</v>
      </c>
      <c r="K119" s="102">
        <v>9927.1</v>
      </c>
      <c r="L119" s="106" t="s">
        <v>15</v>
      </c>
      <c r="M119" s="102">
        <v>3217</v>
      </c>
    </row>
    <row r="120" spans="1:13" ht="22.5" x14ac:dyDescent="0.2">
      <c r="A120" s="100" t="s">
        <v>520</v>
      </c>
      <c r="B120" s="100" t="s">
        <v>521</v>
      </c>
      <c r="C120" s="102">
        <v>126.8</v>
      </c>
      <c r="D120" s="102">
        <v>2605.5</v>
      </c>
      <c r="E120" s="102">
        <v>373.3</v>
      </c>
      <c r="F120" s="102">
        <v>534.79999999999995</v>
      </c>
      <c r="G120" s="105">
        <v>4263</v>
      </c>
      <c r="H120" s="102">
        <v>1220.3</v>
      </c>
      <c r="I120" s="102">
        <v>2673.4</v>
      </c>
      <c r="J120" s="102">
        <v>2337.5</v>
      </c>
      <c r="K120" s="102">
        <v>41.4</v>
      </c>
      <c r="L120" s="106" t="s">
        <v>15</v>
      </c>
      <c r="M120" s="102">
        <v>3119.7</v>
      </c>
    </row>
    <row r="121" spans="1:13" ht="33.75" x14ac:dyDescent="0.2">
      <c r="A121" s="100" t="s">
        <v>306</v>
      </c>
      <c r="B121" s="100" t="s">
        <v>307</v>
      </c>
      <c r="C121" s="102">
        <v>1811.9</v>
      </c>
      <c r="D121" s="102">
        <v>13642.7</v>
      </c>
      <c r="E121" s="102">
        <v>1463.4</v>
      </c>
      <c r="F121" s="102">
        <v>3779.6</v>
      </c>
      <c r="G121" s="105">
        <v>33734</v>
      </c>
      <c r="H121" s="102">
        <v>15854.2</v>
      </c>
      <c r="I121" s="102">
        <v>17486.7</v>
      </c>
      <c r="J121" s="102">
        <v>10354</v>
      </c>
      <c r="K121" s="102">
        <v>538.29999999999995</v>
      </c>
      <c r="L121" s="106" t="s">
        <v>15</v>
      </c>
      <c r="M121" s="102">
        <v>3006.7</v>
      </c>
    </row>
    <row r="122" spans="1:13" ht="22.5" x14ac:dyDescent="0.2">
      <c r="A122" s="100" t="s">
        <v>324</v>
      </c>
      <c r="B122" s="100" t="s">
        <v>14</v>
      </c>
      <c r="C122" s="102">
        <v>1184.5</v>
      </c>
      <c r="D122" s="102">
        <v>2741.2</v>
      </c>
      <c r="E122" s="102">
        <v>1321.2</v>
      </c>
      <c r="F122" s="102">
        <v>1852.8</v>
      </c>
      <c r="G122" s="105">
        <v>525</v>
      </c>
      <c r="H122" s="102">
        <v>443.9</v>
      </c>
      <c r="I122" s="102">
        <v>1229</v>
      </c>
      <c r="J122" s="102">
        <v>6668.4</v>
      </c>
      <c r="K122" s="102">
        <v>135.80000000000001</v>
      </c>
      <c r="L122" s="106" t="s">
        <v>15</v>
      </c>
      <c r="M122" s="102">
        <v>2974.8</v>
      </c>
    </row>
    <row r="123" spans="1:13" ht="22.5" x14ac:dyDescent="0.2">
      <c r="A123" s="100" t="s">
        <v>344</v>
      </c>
      <c r="B123" s="100" t="s">
        <v>345</v>
      </c>
      <c r="C123" s="102">
        <v>183.1</v>
      </c>
      <c r="D123" s="102">
        <v>10070.799999999999</v>
      </c>
      <c r="E123" s="102">
        <v>1117.0999999999999</v>
      </c>
      <c r="F123" s="102">
        <v>622.6</v>
      </c>
      <c r="G123" s="105">
        <v>2527</v>
      </c>
      <c r="H123" s="102">
        <v>5560.7</v>
      </c>
      <c r="I123" s="102">
        <v>5151.8999999999996</v>
      </c>
      <c r="J123" s="102">
        <v>999.9</v>
      </c>
      <c r="K123" s="102">
        <v>1479.7</v>
      </c>
      <c r="L123" s="106" t="s">
        <v>15</v>
      </c>
      <c r="M123" s="102">
        <v>2812.8</v>
      </c>
    </row>
    <row r="124" spans="1:13" x14ac:dyDescent="0.2">
      <c r="A124" s="100" t="s">
        <v>421</v>
      </c>
      <c r="B124" s="100" t="s">
        <v>422</v>
      </c>
      <c r="C124" s="102">
        <v>487</v>
      </c>
      <c r="D124" s="102">
        <v>3334.8</v>
      </c>
      <c r="E124" s="102">
        <v>660.2</v>
      </c>
      <c r="F124" s="102">
        <v>1336.2</v>
      </c>
      <c r="G124" s="105">
        <v>1375</v>
      </c>
      <c r="H124" s="102">
        <v>396.4</v>
      </c>
      <c r="I124" s="102">
        <v>602.70000000000005</v>
      </c>
      <c r="J124" s="102">
        <v>4457.3999999999996</v>
      </c>
      <c r="K124" s="103">
        <v>1.67</v>
      </c>
      <c r="L124" s="106" t="s">
        <v>15</v>
      </c>
      <c r="M124" s="102">
        <v>2765.4</v>
      </c>
    </row>
    <row r="125" spans="1:13" ht="22.5" x14ac:dyDescent="0.2">
      <c r="A125" s="100" t="s">
        <v>426</v>
      </c>
      <c r="B125" s="100" t="s">
        <v>427</v>
      </c>
      <c r="C125" s="102">
        <v>301</v>
      </c>
      <c r="D125" s="102">
        <v>12851</v>
      </c>
      <c r="E125" s="102">
        <v>644</v>
      </c>
      <c r="F125" s="102">
        <v>3270.7</v>
      </c>
      <c r="G125" s="105">
        <v>8000</v>
      </c>
      <c r="H125" s="102">
        <v>2474.1</v>
      </c>
      <c r="I125" s="102">
        <v>1809.5</v>
      </c>
      <c r="J125" s="102">
        <v>13192.6</v>
      </c>
      <c r="K125" s="102">
        <v>229.1</v>
      </c>
      <c r="L125" s="106" t="s">
        <v>15</v>
      </c>
      <c r="M125" s="102">
        <v>2729.5</v>
      </c>
    </row>
    <row r="126" spans="1:13" x14ac:dyDescent="0.2">
      <c r="A126" s="100" t="s">
        <v>508</v>
      </c>
      <c r="B126" s="100" t="s">
        <v>14</v>
      </c>
      <c r="C126" s="102">
        <v>268.10000000000002</v>
      </c>
      <c r="D126" s="102">
        <v>6435</v>
      </c>
      <c r="E126" s="102">
        <v>400.5</v>
      </c>
      <c r="F126" s="102">
        <v>946.7</v>
      </c>
      <c r="G126" s="105">
        <v>2858</v>
      </c>
      <c r="H126" s="102">
        <v>2343.5</v>
      </c>
      <c r="I126" s="102">
        <v>6072.6</v>
      </c>
      <c r="J126" s="102">
        <v>5726.4</v>
      </c>
      <c r="K126" s="102">
        <v>492</v>
      </c>
      <c r="L126" s="106" t="s">
        <v>15</v>
      </c>
      <c r="M126" s="102">
        <v>2698.6</v>
      </c>
    </row>
    <row r="127" spans="1:13" ht="22.5" x14ac:dyDescent="0.2">
      <c r="A127" s="100" t="s">
        <v>502</v>
      </c>
      <c r="B127" s="100" t="s">
        <v>503</v>
      </c>
      <c r="C127" s="102">
        <v>472.4</v>
      </c>
      <c r="D127" s="102">
        <v>34860</v>
      </c>
      <c r="E127" s="102">
        <v>413.5</v>
      </c>
      <c r="F127" s="102">
        <v>977.7</v>
      </c>
      <c r="G127" s="105">
        <v>1953</v>
      </c>
      <c r="H127" s="102">
        <v>11967.4</v>
      </c>
      <c r="I127" s="102">
        <v>9082.1</v>
      </c>
      <c r="J127" s="102">
        <v>3496</v>
      </c>
      <c r="K127" s="102">
        <v>2590.8000000000002</v>
      </c>
      <c r="L127" s="106" t="s">
        <v>15</v>
      </c>
      <c r="M127" s="102">
        <v>2697</v>
      </c>
    </row>
    <row r="128" spans="1:13" ht="22.5" x14ac:dyDescent="0.2">
      <c r="A128" s="100" t="s">
        <v>456</v>
      </c>
      <c r="B128" s="100" t="s">
        <v>457</v>
      </c>
      <c r="C128" s="102">
        <v>250.5</v>
      </c>
      <c r="D128" s="102">
        <v>4104</v>
      </c>
      <c r="E128" s="102">
        <v>528.79999999999995</v>
      </c>
      <c r="F128" s="102">
        <v>584.5</v>
      </c>
      <c r="G128" s="105">
        <v>601</v>
      </c>
      <c r="H128" s="102">
        <v>803.9</v>
      </c>
      <c r="I128" s="102">
        <v>445.2</v>
      </c>
      <c r="J128" s="102">
        <v>988</v>
      </c>
      <c r="K128" s="102">
        <v>322.2</v>
      </c>
      <c r="L128" s="106" t="s">
        <v>15</v>
      </c>
      <c r="M128" s="102">
        <v>2691.9</v>
      </c>
    </row>
    <row r="129" spans="1:13" x14ac:dyDescent="0.2">
      <c r="A129" s="100" t="s">
        <v>291</v>
      </c>
      <c r="B129" s="100" t="s">
        <v>14</v>
      </c>
      <c r="C129" s="102">
        <v>5866.9</v>
      </c>
      <c r="D129" s="102">
        <v>19329.8</v>
      </c>
      <c r="E129" s="102">
        <v>1589.2</v>
      </c>
      <c r="F129" s="102">
        <v>8869.1</v>
      </c>
      <c r="G129" s="105">
        <v>60</v>
      </c>
      <c r="H129" s="102">
        <v>9701.1</v>
      </c>
      <c r="I129" s="102">
        <v>3595</v>
      </c>
      <c r="J129" s="102">
        <v>23876.7</v>
      </c>
      <c r="K129" s="102">
        <v>1389.1</v>
      </c>
      <c r="L129" s="106" t="s">
        <v>15</v>
      </c>
      <c r="M129" s="102">
        <v>2689.5</v>
      </c>
    </row>
    <row r="130" spans="1:13" x14ac:dyDescent="0.2">
      <c r="A130" s="100" t="s">
        <v>396</v>
      </c>
      <c r="B130" s="100" t="s">
        <v>397</v>
      </c>
      <c r="C130" s="102">
        <v>337.3</v>
      </c>
      <c r="D130" s="102">
        <v>5721</v>
      </c>
      <c r="E130" s="102">
        <v>795.7</v>
      </c>
      <c r="F130" s="102">
        <v>1836.8</v>
      </c>
      <c r="G130" s="105">
        <v>1692</v>
      </c>
      <c r="H130" s="102">
        <v>1322.5</v>
      </c>
      <c r="I130" s="102">
        <v>1398.6</v>
      </c>
      <c r="J130" s="102">
        <v>1138.4000000000001</v>
      </c>
      <c r="K130" s="102">
        <v>177</v>
      </c>
      <c r="L130" s="106" t="s">
        <v>15</v>
      </c>
      <c r="M130" s="102">
        <v>2430.8000000000002</v>
      </c>
    </row>
    <row r="131" spans="1:13" x14ac:dyDescent="0.2">
      <c r="A131" s="100" t="s">
        <v>655</v>
      </c>
      <c r="B131" s="100" t="s">
        <v>656</v>
      </c>
      <c r="C131" s="102">
        <v>1465.5</v>
      </c>
      <c r="D131" s="102">
        <v>10342.4</v>
      </c>
      <c r="E131" s="102">
        <v>127.9</v>
      </c>
      <c r="F131" s="102">
        <v>2338.1999999999998</v>
      </c>
      <c r="G131" s="105">
        <v>4970</v>
      </c>
      <c r="H131" s="102">
        <v>4484.6000000000004</v>
      </c>
      <c r="I131" s="102">
        <v>2184.6999999999998</v>
      </c>
      <c r="J131" s="102">
        <v>3693.7</v>
      </c>
      <c r="K131" s="102">
        <v>253.2</v>
      </c>
      <c r="L131" s="106" t="s">
        <v>15</v>
      </c>
      <c r="M131" s="102">
        <v>2429.1</v>
      </c>
    </row>
    <row r="132" spans="1:13" ht="22.5" x14ac:dyDescent="0.2">
      <c r="A132" s="100" t="s">
        <v>560</v>
      </c>
      <c r="B132" s="100" t="s">
        <v>561</v>
      </c>
      <c r="C132" s="102">
        <v>526.20000000000005</v>
      </c>
      <c r="D132" s="102">
        <v>3122.7</v>
      </c>
      <c r="E132" s="102">
        <v>264.39999999999998</v>
      </c>
      <c r="F132" s="102">
        <v>1273</v>
      </c>
      <c r="G132" s="105">
        <v>8397</v>
      </c>
      <c r="H132" s="102">
        <v>1769.9</v>
      </c>
      <c r="I132" s="102">
        <v>1807.9</v>
      </c>
      <c r="J132" s="102">
        <v>6023.1</v>
      </c>
      <c r="K132" s="102">
        <v>233.5</v>
      </c>
      <c r="L132" s="106" t="s">
        <v>15</v>
      </c>
      <c r="M132" s="102">
        <v>2405.4</v>
      </c>
    </row>
    <row r="133" spans="1:13" ht="22.5" x14ac:dyDescent="0.2">
      <c r="A133" s="100" t="s">
        <v>595</v>
      </c>
      <c r="B133" s="100" t="s">
        <v>596</v>
      </c>
      <c r="C133" s="102">
        <v>121.6</v>
      </c>
      <c r="D133" s="102">
        <v>14499.9</v>
      </c>
      <c r="E133" s="102">
        <v>201.5</v>
      </c>
      <c r="F133" s="102">
        <v>425.6</v>
      </c>
      <c r="G133" s="105">
        <v>696</v>
      </c>
      <c r="H133" s="102">
        <v>2671.6</v>
      </c>
      <c r="I133" s="102">
        <v>2332.8000000000002</v>
      </c>
      <c r="J133" s="102">
        <v>436.7</v>
      </c>
      <c r="K133" s="102">
        <v>1112.5999999999999</v>
      </c>
      <c r="L133" s="106" t="s">
        <v>15</v>
      </c>
      <c r="M133" s="102">
        <v>2380.3000000000002</v>
      </c>
    </row>
    <row r="134" spans="1:13" ht="22.5" x14ac:dyDescent="0.2">
      <c r="A134" s="100" t="s">
        <v>468</v>
      </c>
      <c r="B134" s="100" t="s">
        <v>469</v>
      </c>
      <c r="C134" s="102">
        <v>631.79999999999995</v>
      </c>
      <c r="D134" s="102">
        <v>837.5</v>
      </c>
      <c r="E134" s="102">
        <v>492.1</v>
      </c>
      <c r="F134" s="102">
        <v>851.6</v>
      </c>
      <c r="G134" s="105">
        <v>132</v>
      </c>
      <c r="H134" s="102">
        <v>713.8</v>
      </c>
      <c r="I134" s="102">
        <v>263</v>
      </c>
      <c r="J134" s="102">
        <v>1498.6</v>
      </c>
      <c r="K134" s="102">
        <v>13</v>
      </c>
      <c r="L134" s="106" t="s">
        <v>15</v>
      </c>
      <c r="M134" s="102">
        <v>2357.5</v>
      </c>
    </row>
    <row r="135" spans="1:13" x14ac:dyDescent="0.2">
      <c r="A135" s="100" t="s">
        <v>479</v>
      </c>
      <c r="B135" s="100" t="s">
        <v>480</v>
      </c>
      <c r="C135" s="102">
        <v>2335.3000000000002</v>
      </c>
      <c r="D135" s="102">
        <v>4525.2</v>
      </c>
      <c r="E135" s="102">
        <v>447.5</v>
      </c>
      <c r="F135" s="102">
        <v>1892.3</v>
      </c>
      <c r="G135" s="105">
        <v>361</v>
      </c>
      <c r="H135" s="102">
        <v>779.7</v>
      </c>
      <c r="I135" s="102">
        <v>919</v>
      </c>
      <c r="J135" s="102">
        <v>2536.1</v>
      </c>
      <c r="K135" s="102">
        <v>30.3</v>
      </c>
      <c r="L135" s="106" t="s">
        <v>15</v>
      </c>
      <c r="M135" s="102">
        <v>2251.6</v>
      </c>
    </row>
    <row r="136" spans="1:13" ht="22.5" x14ac:dyDescent="0.2">
      <c r="A136" s="100" t="s">
        <v>393</v>
      </c>
      <c r="B136" s="100" t="s">
        <v>394</v>
      </c>
      <c r="C136" s="102">
        <v>417.1</v>
      </c>
      <c r="D136" s="102">
        <v>28346.2</v>
      </c>
      <c r="E136" s="102">
        <v>817.1</v>
      </c>
      <c r="F136" s="102">
        <v>1078.5999999999999</v>
      </c>
      <c r="G136" s="105">
        <v>1709</v>
      </c>
      <c r="H136" s="102">
        <v>3396.5</v>
      </c>
      <c r="I136" s="102">
        <v>4590.2</v>
      </c>
      <c r="J136" s="102">
        <v>2029.9</v>
      </c>
      <c r="K136" s="102">
        <v>2417</v>
      </c>
      <c r="L136" s="106" t="s">
        <v>15</v>
      </c>
      <c r="M136" s="102">
        <v>2228.1999999999998</v>
      </c>
    </row>
    <row r="137" spans="1:13" x14ac:dyDescent="0.2">
      <c r="A137" s="100" t="s">
        <v>526</v>
      </c>
      <c r="B137" s="100" t="s">
        <v>14</v>
      </c>
      <c r="C137" s="102">
        <v>58.6</v>
      </c>
      <c r="D137" s="102">
        <v>836.5</v>
      </c>
      <c r="E137" s="102">
        <v>368</v>
      </c>
      <c r="F137" s="102">
        <v>312.60000000000002</v>
      </c>
      <c r="G137" s="105">
        <v>1150</v>
      </c>
      <c r="H137" s="102">
        <v>305.10000000000002</v>
      </c>
      <c r="I137" s="102">
        <v>392.1</v>
      </c>
      <c r="J137" s="102">
        <v>175.6</v>
      </c>
      <c r="K137" s="103">
        <v>1.89</v>
      </c>
      <c r="L137" s="106" t="s">
        <v>15</v>
      </c>
      <c r="M137" s="102">
        <v>2213.4</v>
      </c>
    </row>
    <row r="138" spans="1:13" ht="22.5" x14ac:dyDescent="0.2">
      <c r="A138" s="100" t="s">
        <v>742</v>
      </c>
      <c r="B138" s="100" t="s">
        <v>14</v>
      </c>
      <c r="C138" s="102">
        <v>55.6</v>
      </c>
      <c r="D138" s="102">
        <v>518.6</v>
      </c>
      <c r="E138" s="102">
        <v>58.8</v>
      </c>
      <c r="F138" s="102">
        <v>70.7</v>
      </c>
      <c r="G138" s="105">
        <v>2000</v>
      </c>
      <c r="H138" s="102">
        <v>4985.2</v>
      </c>
      <c r="I138" s="102">
        <v>2451.1</v>
      </c>
      <c r="J138" s="102">
        <v>3139.6</v>
      </c>
      <c r="K138" s="102">
        <v>826.9</v>
      </c>
      <c r="L138" s="106" t="s">
        <v>15</v>
      </c>
      <c r="M138" s="102">
        <v>2209.6999999999998</v>
      </c>
    </row>
    <row r="139" spans="1:13" x14ac:dyDescent="0.2">
      <c r="A139" s="100" t="s">
        <v>211</v>
      </c>
      <c r="B139" s="100" t="s">
        <v>212</v>
      </c>
      <c r="C139" s="102">
        <v>2100.6</v>
      </c>
      <c r="D139" s="102">
        <v>68282.3</v>
      </c>
      <c r="E139" s="102">
        <v>2620.4</v>
      </c>
      <c r="F139" s="102">
        <v>3783.9</v>
      </c>
      <c r="G139" s="105">
        <v>5600</v>
      </c>
      <c r="H139" s="102">
        <v>7058</v>
      </c>
      <c r="I139" s="102">
        <v>6103.3</v>
      </c>
      <c r="J139" s="102">
        <v>8042</v>
      </c>
      <c r="K139" s="102">
        <v>4385.8</v>
      </c>
      <c r="L139" s="106" t="s">
        <v>15</v>
      </c>
      <c r="M139" s="102">
        <v>2107.3000000000002</v>
      </c>
    </row>
    <row r="140" spans="1:13" ht="22.5" x14ac:dyDescent="0.2">
      <c r="A140" s="100" t="s">
        <v>217</v>
      </c>
      <c r="B140" s="100" t="s">
        <v>218</v>
      </c>
      <c r="C140" s="102">
        <v>5282.2</v>
      </c>
      <c r="D140" s="102">
        <v>35783.199999999997</v>
      </c>
      <c r="E140" s="102">
        <v>2531.8000000000002</v>
      </c>
      <c r="F140" s="102">
        <v>10008.299999999999</v>
      </c>
      <c r="G140" s="105">
        <v>3836</v>
      </c>
      <c r="H140" s="102">
        <v>9971.1</v>
      </c>
      <c r="I140" s="102">
        <v>7049.3</v>
      </c>
      <c r="J140" s="102">
        <v>37363.4</v>
      </c>
      <c r="K140" s="102">
        <v>702.3</v>
      </c>
      <c r="L140" s="106" t="s">
        <v>15</v>
      </c>
      <c r="M140" s="102">
        <v>2047.2</v>
      </c>
    </row>
    <row r="141" spans="1:13" ht="22.5" x14ac:dyDescent="0.2">
      <c r="A141" s="100" t="s">
        <v>576</v>
      </c>
      <c r="B141" s="100" t="s">
        <v>577</v>
      </c>
      <c r="C141" s="102">
        <v>74.8</v>
      </c>
      <c r="D141" s="102">
        <v>9423.1</v>
      </c>
      <c r="E141" s="102">
        <v>229.5</v>
      </c>
      <c r="F141" s="102">
        <v>353.8</v>
      </c>
      <c r="G141" s="105">
        <v>604</v>
      </c>
      <c r="H141" s="102">
        <v>266.7</v>
      </c>
      <c r="I141" s="102">
        <v>309.60000000000002</v>
      </c>
      <c r="J141" s="102">
        <v>566.5</v>
      </c>
      <c r="K141" s="102">
        <v>50.1</v>
      </c>
      <c r="L141" s="106" t="s">
        <v>15</v>
      </c>
      <c r="M141" s="102">
        <v>2006.3</v>
      </c>
    </row>
    <row r="142" spans="1:13" ht="22.5" x14ac:dyDescent="0.2">
      <c r="A142" s="100" t="s">
        <v>431</v>
      </c>
      <c r="B142" s="100" t="s">
        <v>432</v>
      </c>
      <c r="C142" s="102">
        <v>460.5</v>
      </c>
      <c r="D142" s="102">
        <v>7487.1</v>
      </c>
      <c r="E142" s="102">
        <v>617.79999999999995</v>
      </c>
      <c r="F142" s="102">
        <v>1816.9</v>
      </c>
      <c r="G142" s="105">
        <v>2511</v>
      </c>
      <c r="H142" s="102">
        <v>2271</v>
      </c>
      <c r="I142" s="102">
        <v>1368.1</v>
      </c>
      <c r="J142" s="102">
        <v>4817.7</v>
      </c>
      <c r="K142" s="102">
        <v>236.5</v>
      </c>
      <c r="L142" s="106" t="s">
        <v>15</v>
      </c>
      <c r="M142" s="102">
        <v>1990.3</v>
      </c>
    </row>
    <row r="143" spans="1:13" x14ac:dyDescent="0.2">
      <c r="A143" s="100" t="s">
        <v>242</v>
      </c>
      <c r="B143" s="100" t="s">
        <v>14</v>
      </c>
      <c r="C143" s="102">
        <v>775.7</v>
      </c>
      <c r="D143" s="102">
        <v>5922</v>
      </c>
      <c r="E143" s="102">
        <v>2288.5</v>
      </c>
      <c r="F143" s="102">
        <v>1877.2</v>
      </c>
      <c r="G143" s="105">
        <v>3321</v>
      </c>
      <c r="H143" s="102">
        <v>939</v>
      </c>
      <c r="I143" s="102">
        <v>961.1</v>
      </c>
      <c r="J143" s="102">
        <v>3819.1</v>
      </c>
      <c r="K143" s="102">
        <v>199.7</v>
      </c>
      <c r="L143" s="106" t="s">
        <v>15</v>
      </c>
      <c r="M143" s="102">
        <v>1873</v>
      </c>
    </row>
    <row r="144" spans="1:13" x14ac:dyDescent="0.2">
      <c r="A144" s="100" t="s">
        <v>499</v>
      </c>
      <c r="B144" s="100" t="s">
        <v>500</v>
      </c>
      <c r="C144" s="102">
        <v>566.5</v>
      </c>
      <c r="D144" s="102">
        <v>3564.5</v>
      </c>
      <c r="E144" s="102">
        <v>423.5</v>
      </c>
      <c r="F144" s="102">
        <v>2137.9</v>
      </c>
      <c r="G144" s="105">
        <v>131</v>
      </c>
      <c r="H144" s="102">
        <v>2063.8000000000002</v>
      </c>
      <c r="I144" s="102">
        <v>1375.6</v>
      </c>
      <c r="J144" s="102">
        <v>5237.8999999999996</v>
      </c>
      <c r="K144" s="102">
        <v>269</v>
      </c>
      <c r="L144" s="106" t="s">
        <v>15</v>
      </c>
      <c r="M144" s="102">
        <v>1751.2</v>
      </c>
    </row>
    <row r="145" spans="1:13" ht="22.5" x14ac:dyDescent="0.2">
      <c r="A145" s="100" t="s">
        <v>437</v>
      </c>
      <c r="B145" s="100" t="s">
        <v>438</v>
      </c>
      <c r="C145" s="102">
        <v>670.2</v>
      </c>
      <c r="D145" s="102">
        <v>25286.400000000001</v>
      </c>
      <c r="E145" s="102">
        <v>596</v>
      </c>
      <c r="F145" s="102">
        <v>1477</v>
      </c>
      <c r="G145" s="105">
        <v>1430</v>
      </c>
      <c r="H145" s="102">
        <v>6433.9</v>
      </c>
      <c r="I145" s="102">
        <v>4419.8</v>
      </c>
      <c r="J145" s="102">
        <v>3897.8</v>
      </c>
      <c r="K145" s="102">
        <v>700.1</v>
      </c>
      <c r="L145" s="106" t="s">
        <v>15</v>
      </c>
      <c r="M145" s="102">
        <v>1652.4</v>
      </c>
    </row>
    <row r="146" spans="1:13" x14ac:dyDescent="0.2">
      <c r="A146" s="100" t="s">
        <v>145</v>
      </c>
      <c r="B146" s="100" t="s">
        <v>146</v>
      </c>
      <c r="C146" s="102">
        <v>4156.5</v>
      </c>
      <c r="D146" s="102">
        <v>58279.7</v>
      </c>
      <c r="E146" s="102">
        <v>5043.1000000000004</v>
      </c>
      <c r="F146" s="102">
        <v>7211.1</v>
      </c>
      <c r="G146" s="105">
        <v>5432</v>
      </c>
      <c r="H146" s="102">
        <v>14041.4</v>
      </c>
      <c r="I146" s="102">
        <v>7760.5</v>
      </c>
      <c r="J146" s="102">
        <v>17255.400000000001</v>
      </c>
      <c r="K146" s="102">
        <v>6217.2</v>
      </c>
      <c r="L146" s="106" t="s">
        <v>15</v>
      </c>
      <c r="M146" s="102">
        <v>1642.8</v>
      </c>
    </row>
    <row r="147" spans="1:13" ht="22.5" x14ac:dyDescent="0.2">
      <c r="A147" s="100" t="s">
        <v>534</v>
      </c>
      <c r="B147" s="100" t="s">
        <v>535</v>
      </c>
      <c r="C147" s="102">
        <v>703.6</v>
      </c>
      <c r="D147" s="102">
        <v>2937.2</v>
      </c>
      <c r="E147" s="102">
        <v>340.7</v>
      </c>
      <c r="F147" s="102">
        <v>2026.1</v>
      </c>
      <c r="G147" s="105">
        <v>217</v>
      </c>
      <c r="H147" s="102">
        <v>851.9</v>
      </c>
      <c r="I147" s="102">
        <v>936.2</v>
      </c>
      <c r="J147" s="102">
        <v>4165.8</v>
      </c>
      <c r="K147" s="102">
        <v>19.899999999999999</v>
      </c>
      <c r="L147" s="106" t="s">
        <v>15</v>
      </c>
      <c r="M147" s="102">
        <v>1582</v>
      </c>
    </row>
    <row r="148" spans="1:13" ht="22.5" x14ac:dyDescent="0.2">
      <c r="A148" s="100" t="s">
        <v>404</v>
      </c>
      <c r="B148" s="100" t="s">
        <v>14</v>
      </c>
      <c r="C148" s="102">
        <v>129.30000000000001</v>
      </c>
      <c r="D148" s="102">
        <v>6518.6</v>
      </c>
      <c r="E148" s="102">
        <v>722.7</v>
      </c>
      <c r="F148" s="102">
        <v>585.5</v>
      </c>
      <c r="G148" s="105">
        <v>2375</v>
      </c>
      <c r="H148" s="102">
        <v>2649.9</v>
      </c>
      <c r="I148" s="102">
        <v>2393.5</v>
      </c>
      <c r="J148" s="102">
        <v>2576.6999999999998</v>
      </c>
      <c r="K148" s="102">
        <v>1371.4</v>
      </c>
      <c r="L148" s="106" t="s">
        <v>15</v>
      </c>
      <c r="M148" s="102">
        <v>1518.1</v>
      </c>
    </row>
    <row r="149" spans="1:13" ht="22.5" x14ac:dyDescent="0.2">
      <c r="A149" s="100" t="s">
        <v>462</v>
      </c>
      <c r="B149" s="100" t="s">
        <v>463</v>
      </c>
      <c r="C149" s="102">
        <v>378.9</v>
      </c>
      <c r="D149" s="102">
        <v>11870.3</v>
      </c>
      <c r="E149" s="102">
        <v>510.9</v>
      </c>
      <c r="F149" s="102">
        <v>503.5</v>
      </c>
      <c r="G149" s="105">
        <v>1308</v>
      </c>
      <c r="H149" s="102">
        <v>4183.2</v>
      </c>
      <c r="I149" s="102">
        <v>2491.1999999999998</v>
      </c>
      <c r="J149" s="102">
        <v>2961.2</v>
      </c>
      <c r="K149" s="102">
        <v>937.1</v>
      </c>
      <c r="L149" s="106" t="s">
        <v>15</v>
      </c>
      <c r="M149" s="102">
        <v>1505.7</v>
      </c>
    </row>
    <row r="150" spans="1:13" x14ac:dyDescent="0.2">
      <c r="A150" s="100" t="s">
        <v>429</v>
      </c>
      <c r="B150" s="100" t="s">
        <v>14</v>
      </c>
      <c r="C150" s="102">
        <v>571.20000000000005</v>
      </c>
      <c r="D150" s="102">
        <v>7428.7</v>
      </c>
      <c r="E150" s="102">
        <v>640.29999999999995</v>
      </c>
      <c r="F150" s="102">
        <v>858.8</v>
      </c>
      <c r="G150" s="105">
        <v>1500</v>
      </c>
      <c r="H150" s="102">
        <v>2909.9</v>
      </c>
      <c r="I150" s="102">
        <v>2686.5</v>
      </c>
      <c r="J150" s="102">
        <v>1559.1</v>
      </c>
      <c r="K150" s="102">
        <v>902.4</v>
      </c>
      <c r="L150" s="106" t="s">
        <v>15</v>
      </c>
      <c r="M150" s="102">
        <v>1407.5</v>
      </c>
    </row>
    <row r="151" spans="1:13" x14ac:dyDescent="0.2">
      <c r="A151" s="100" t="s">
        <v>507</v>
      </c>
      <c r="B151" s="100" t="s">
        <v>14</v>
      </c>
      <c r="C151" s="102">
        <v>142.4</v>
      </c>
      <c r="D151" s="102">
        <v>2293.6</v>
      </c>
      <c r="E151" s="102">
        <v>407.3</v>
      </c>
      <c r="F151" s="102">
        <v>599.9</v>
      </c>
      <c r="G151" s="105">
        <v>7417</v>
      </c>
      <c r="H151" s="102">
        <v>1103.9000000000001</v>
      </c>
      <c r="I151" s="102">
        <v>831.4</v>
      </c>
      <c r="J151" s="102">
        <v>781</v>
      </c>
      <c r="K151" s="102">
        <v>362.8</v>
      </c>
      <c r="L151" s="106" t="s">
        <v>15</v>
      </c>
      <c r="M151" s="102">
        <v>1404.2</v>
      </c>
    </row>
    <row r="152" spans="1:13" x14ac:dyDescent="0.2">
      <c r="A152" s="100" t="s">
        <v>588</v>
      </c>
      <c r="B152" s="100" t="s">
        <v>589</v>
      </c>
      <c r="C152" s="102">
        <v>19.3</v>
      </c>
      <c r="D152" s="102">
        <v>470.2</v>
      </c>
      <c r="E152" s="102">
        <v>208.7</v>
      </c>
      <c r="F152" s="102">
        <v>241.3</v>
      </c>
      <c r="G152" s="105">
        <v>52</v>
      </c>
      <c r="H152" s="102">
        <v>83.3</v>
      </c>
      <c r="I152" s="102">
        <v>454.8</v>
      </c>
      <c r="J152" s="102">
        <v>306.8</v>
      </c>
      <c r="K152" s="102">
        <v>12.9</v>
      </c>
      <c r="L152" s="106" t="s">
        <v>15</v>
      </c>
      <c r="M152" s="102">
        <v>1399.8</v>
      </c>
    </row>
    <row r="153" spans="1:13" x14ac:dyDescent="0.2">
      <c r="A153" s="100" t="s">
        <v>711</v>
      </c>
      <c r="B153" s="100" t="s">
        <v>14</v>
      </c>
      <c r="C153" s="103">
        <v>7.74</v>
      </c>
      <c r="D153" s="102">
        <v>1187.0999999999999</v>
      </c>
      <c r="E153" s="102">
        <v>74</v>
      </c>
      <c r="F153" s="102">
        <v>351.1</v>
      </c>
      <c r="G153" s="105">
        <v>158</v>
      </c>
      <c r="H153" s="102">
        <v>912.1</v>
      </c>
      <c r="I153" s="102">
        <v>213.8</v>
      </c>
      <c r="J153" s="102">
        <v>1118.9000000000001</v>
      </c>
      <c r="K153" s="102">
        <v>105.6</v>
      </c>
      <c r="L153" s="106" t="s">
        <v>15</v>
      </c>
      <c r="M153" s="102">
        <v>1359</v>
      </c>
    </row>
    <row r="154" spans="1:13" ht="22.5" x14ac:dyDescent="0.2">
      <c r="A154" s="100" t="s">
        <v>446</v>
      </c>
      <c r="B154" s="100" t="s">
        <v>447</v>
      </c>
      <c r="C154" s="102">
        <v>350.4</v>
      </c>
      <c r="D154" s="102">
        <v>5715.4</v>
      </c>
      <c r="E154" s="102">
        <v>565.79999999999995</v>
      </c>
      <c r="F154" s="102">
        <v>1755.6</v>
      </c>
      <c r="G154" s="105">
        <v>6012</v>
      </c>
      <c r="H154" s="102">
        <v>5426.8</v>
      </c>
      <c r="I154" s="102">
        <v>4807.5</v>
      </c>
      <c r="J154" s="102">
        <v>5815.9</v>
      </c>
      <c r="K154" s="102">
        <v>155.19999999999999</v>
      </c>
      <c r="L154" s="106" t="s">
        <v>15</v>
      </c>
      <c r="M154" s="102">
        <v>1358.8</v>
      </c>
    </row>
    <row r="155" spans="1:13" x14ac:dyDescent="0.2">
      <c r="A155" s="100" t="s">
        <v>216</v>
      </c>
      <c r="B155" s="100" t="s">
        <v>14</v>
      </c>
      <c r="C155" s="102">
        <v>1607.1</v>
      </c>
      <c r="D155" s="102">
        <v>74586</v>
      </c>
      <c r="E155" s="102">
        <v>2534.1</v>
      </c>
      <c r="F155" s="102">
        <v>3245.4</v>
      </c>
      <c r="G155" s="105">
        <v>1601</v>
      </c>
      <c r="H155" s="102">
        <v>6809</v>
      </c>
      <c r="I155" s="102">
        <v>3401.2</v>
      </c>
      <c r="J155" s="102">
        <v>3021.8</v>
      </c>
      <c r="K155" s="102">
        <v>1851.4</v>
      </c>
      <c r="L155" s="106" t="s">
        <v>15</v>
      </c>
      <c r="M155" s="102">
        <v>1317.3</v>
      </c>
    </row>
    <row r="156" spans="1:13" x14ac:dyDescent="0.2">
      <c r="A156" s="100" t="s">
        <v>610</v>
      </c>
      <c r="B156" s="100" t="s">
        <v>14</v>
      </c>
      <c r="C156" s="102">
        <v>109.3</v>
      </c>
      <c r="D156" s="102">
        <v>1002.7</v>
      </c>
      <c r="E156" s="102">
        <v>184.9</v>
      </c>
      <c r="F156" s="102">
        <v>465.7</v>
      </c>
      <c r="G156" s="105">
        <v>30</v>
      </c>
      <c r="H156" s="102">
        <v>813.2</v>
      </c>
      <c r="I156" s="102">
        <v>504.9</v>
      </c>
      <c r="J156" s="102">
        <v>1620.2</v>
      </c>
      <c r="K156" s="102">
        <v>99.5</v>
      </c>
      <c r="L156" s="106" t="s">
        <v>15</v>
      </c>
      <c r="M156" s="102">
        <v>1307.5999999999999</v>
      </c>
    </row>
    <row r="157" spans="1:13" ht="22.5" x14ac:dyDescent="0.2">
      <c r="A157" s="100" t="s">
        <v>445</v>
      </c>
      <c r="B157" s="100" t="s">
        <v>14</v>
      </c>
      <c r="C157" s="102">
        <v>157.4</v>
      </c>
      <c r="D157" s="102">
        <v>3218.9</v>
      </c>
      <c r="E157" s="102">
        <v>582</v>
      </c>
      <c r="F157" s="102">
        <v>801.6</v>
      </c>
      <c r="G157" s="105">
        <v>21</v>
      </c>
      <c r="H157" s="102">
        <v>527.9</v>
      </c>
      <c r="I157" s="102">
        <v>1042</v>
      </c>
      <c r="J157" s="102">
        <v>1052.5999999999999</v>
      </c>
      <c r="K157" s="102">
        <v>69.7</v>
      </c>
      <c r="L157" s="106" t="s">
        <v>15</v>
      </c>
      <c r="M157" s="102">
        <v>1288.3</v>
      </c>
    </row>
    <row r="158" spans="1:13" x14ac:dyDescent="0.2">
      <c r="A158" s="100" t="s">
        <v>585</v>
      </c>
      <c r="B158" s="100" t="s">
        <v>14</v>
      </c>
      <c r="C158" s="102">
        <v>228.6</v>
      </c>
      <c r="D158" s="102">
        <v>1953.4</v>
      </c>
      <c r="E158" s="102">
        <v>211.1</v>
      </c>
      <c r="F158" s="102">
        <v>1237.5</v>
      </c>
      <c r="G158" s="105">
        <v>333</v>
      </c>
      <c r="H158" s="102">
        <v>1948.1</v>
      </c>
      <c r="I158" s="102">
        <v>917.6</v>
      </c>
      <c r="J158" s="102">
        <v>837.5</v>
      </c>
      <c r="K158" s="102">
        <v>45.3</v>
      </c>
      <c r="L158" s="106" t="s">
        <v>15</v>
      </c>
      <c r="M158" s="102">
        <v>1278.3</v>
      </c>
    </row>
    <row r="159" spans="1:13" ht="22.5" x14ac:dyDescent="0.2">
      <c r="A159" s="100" t="s">
        <v>524</v>
      </c>
      <c r="B159" s="100" t="s">
        <v>14</v>
      </c>
      <c r="C159" s="102">
        <v>21.7</v>
      </c>
      <c r="D159" s="102">
        <v>101</v>
      </c>
      <c r="E159" s="102">
        <v>369.9</v>
      </c>
      <c r="F159" s="102">
        <v>23</v>
      </c>
      <c r="G159" s="105">
        <v>34</v>
      </c>
      <c r="H159" s="102">
        <v>1563.6</v>
      </c>
      <c r="I159" s="102">
        <v>38</v>
      </c>
      <c r="J159" s="102">
        <v>139.80000000000001</v>
      </c>
      <c r="K159" s="102">
        <v>1386.6</v>
      </c>
      <c r="L159" s="106" t="s">
        <v>15</v>
      </c>
      <c r="M159" s="102">
        <v>1268.2</v>
      </c>
    </row>
    <row r="160" spans="1:13" x14ac:dyDescent="0.2">
      <c r="A160" s="100" t="s">
        <v>583</v>
      </c>
      <c r="B160" s="100" t="s">
        <v>584</v>
      </c>
      <c r="C160" s="102">
        <v>94.3</v>
      </c>
      <c r="D160" s="102">
        <v>7640.8</v>
      </c>
      <c r="E160" s="102">
        <v>220.8</v>
      </c>
      <c r="F160" s="102">
        <v>493.5</v>
      </c>
      <c r="G160" s="105">
        <v>3808</v>
      </c>
      <c r="H160" s="102">
        <v>1903.2</v>
      </c>
      <c r="I160" s="102">
        <v>1848.7</v>
      </c>
      <c r="J160" s="102">
        <v>1547.2</v>
      </c>
      <c r="K160" s="102">
        <v>599.9</v>
      </c>
      <c r="L160" s="106" t="s">
        <v>15</v>
      </c>
      <c r="M160" s="102">
        <v>1203.5999999999999</v>
      </c>
    </row>
    <row r="161" spans="1:13" ht="22.5" x14ac:dyDescent="0.2">
      <c r="A161" s="100" t="s">
        <v>351</v>
      </c>
      <c r="B161" s="100" t="s">
        <v>352</v>
      </c>
      <c r="C161" s="102">
        <v>101.6</v>
      </c>
      <c r="D161" s="102">
        <v>7597.5</v>
      </c>
      <c r="E161" s="102">
        <v>1073.5999999999999</v>
      </c>
      <c r="F161" s="102">
        <v>641.29999999999995</v>
      </c>
      <c r="G161" s="105">
        <v>8200</v>
      </c>
      <c r="H161" s="102">
        <v>3933.4</v>
      </c>
      <c r="I161" s="102">
        <v>1443.6</v>
      </c>
      <c r="J161" s="102">
        <v>5514</v>
      </c>
      <c r="K161" s="102">
        <v>713.2</v>
      </c>
      <c r="L161" s="106" t="s">
        <v>15</v>
      </c>
      <c r="M161" s="102">
        <v>1199.2</v>
      </c>
    </row>
    <row r="162" spans="1:13" x14ac:dyDescent="0.2">
      <c r="A162" s="100" t="s">
        <v>664</v>
      </c>
      <c r="B162" s="100" t="s">
        <v>14</v>
      </c>
      <c r="C162" s="102">
        <v>11.9</v>
      </c>
      <c r="D162" s="102">
        <v>2734.7</v>
      </c>
      <c r="E162" s="102">
        <v>123.1</v>
      </c>
      <c r="F162" s="102">
        <v>241.3</v>
      </c>
      <c r="G162" s="105">
        <v>2149</v>
      </c>
      <c r="H162" s="102">
        <v>4885.3</v>
      </c>
      <c r="I162" s="102">
        <v>7107.3</v>
      </c>
      <c r="J162" s="102">
        <v>6260.1</v>
      </c>
      <c r="K162" s="102">
        <v>241.9</v>
      </c>
      <c r="L162" s="106" t="s">
        <v>15</v>
      </c>
      <c r="M162" s="102">
        <v>1181.9000000000001</v>
      </c>
    </row>
    <row r="163" spans="1:13" ht="22.5" x14ac:dyDescent="0.2">
      <c r="A163" s="100" t="s">
        <v>725</v>
      </c>
      <c r="B163" s="100" t="s">
        <v>726</v>
      </c>
      <c r="C163" s="102">
        <v>108.2</v>
      </c>
      <c r="D163" s="102">
        <v>3721</v>
      </c>
      <c r="E163" s="102">
        <v>63.3</v>
      </c>
      <c r="F163" s="102">
        <v>428.5</v>
      </c>
      <c r="G163" s="105">
        <v>1724</v>
      </c>
      <c r="H163" s="102">
        <v>1262.0999999999999</v>
      </c>
      <c r="I163" s="102">
        <v>336.4</v>
      </c>
      <c r="J163" s="102">
        <v>1566.9</v>
      </c>
      <c r="K163" s="102">
        <v>469</v>
      </c>
      <c r="L163" s="106" t="s">
        <v>15</v>
      </c>
      <c r="M163" s="102">
        <v>1115.4000000000001</v>
      </c>
    </row>
    <row r="164" spans="1:13" x14ac:dyDescent="0.2">
      <c r="A164" s="100" t="s">
        <v>501</v>
      </c>
      <c r="B164" s="100" t="s">
        <v>14</v>
      </c>
      <c r="C164" s="102">
        <v>444.2</v>
      </c>
      <c r="D164" s="102">
        <v>2020.6</v>
      </c>
      <c r="E164" s="102">
        <v>421.2</v>
      </c>
      <c r="F164" s="102">
        <v>1049.5999999999999</v>
      </c>
      <c r="G164" s="105">
        <v>115</v>
      </c>
      <c r="H164" s="102">
        <v>1089</v>
      </c>
      <c r="I164" s="102">
        <v>1120.8</v>
      </c>
      <c r="J164" s="102">
        <v>2059.9</v>
      </c>
      <c r="K164" s="102">
        <v>65.599999999999994</v>
      </c>
      <c r="L164" s="106" t="s">
        <v>15</v>
      </c>
      <c r="M164" s="102">
        <v>1080.4000000000001</v>
      </c>
    </row>
    <row r="165" spans="1:13" x14ac:dyDescent="0.2">
      <c r="A165" s="100" t="s">
        <v>425</v>
      </c>
      <c r="B165" s="100" t="s">
        <v>14</v>
      </c>
      <c r="C165" s="102">
        <v>692.3</v>
      </c>
      <c r="D165" s="102">
        <v>86089.1</v>
      </c>
      <c r="E165" s="102">
        <v>644.4</v>
      </c>
      <c r="F165" s="102">
        <v>970.6</v>
      </c>
      <c r="G165" s="105">
        <v>7610</v>
      </c>
      <c r="H165" s="102">
        <v>10173.1</v>
      </c>
      <c r="I165" s="102">
        <v>11398.8</v>
      </c>
      <c r="J165" s="102">
        <v>1997.5</v>
      </c>
      <c r="K165" s="102">
        <v>2580.6</v>
      </c>
      <c r="L165" s="106" t="s">
        <v>15</v>
      </c>
      <c r="M165" s="102">
        <v>1073.3</v>
      </c>
    </row>
    <row r="166" spans="1:13" x14ac:dyDescent="0.2">
      <c r="A166" s="100" t="s">
        <v>484</v>
      </c>
      <c r="B166" s="100" t="s">
        <v>485</v>
      </c>
      <c r="C166" s="102">
        <v>132.1</v>
      </c>
      <c r="D166" s="102">
        <v>3787.9</v>
      </c>
      <c r="E166" s="102">
        <v>438.6</v>
      </c>
      <c r="F166" s="102">
        <v>542.9</v>
      </c>
      <c r="G166" s="105">
        <v>5704</v>
      </c>
      <c r="H166" s="102">
        <v>945.9</v>
      </c>
      <c r="I166" s="102">
        <v>466.3</v>
      </c>
      <c r="J166" s="102">
        <v>2614.4</v>
      </c>
      <c r="K166" s="102">
        <v>79.8</v>
      </c>
      <c r="L166" s="106" t="s">
        <v>15</v>
      </c>
      <c r="M166" s="102">
        <v>1071</v>
      </c>
    </row>
    <row r="167" spans="1:13" x14ac:dyDescent="0.2">
      <c r="A167" s="100" t="s">
        <v>466</v>
      </c>
      <c r="B167" s="100" t="s">
        <v>467</v>
      </c>
      <c r="C167" s="102">
        <v>69.8</v>
      </c>
      <c r="D167" s="102">
        <v>5467.9</v>
      </c>
      <c r="E167" s="102">
        <v>493</v>
      </c>
      <c r="F167" s="102">
        <v>812.7</v>
      </c>
      <c r="G167" s="105">
        <v>4500</v>
      </c>
      <c r="H167" s="102">
        <v>1797.3</v>
      </c>
      <c r="I167" s="102">
        <v>1353.3</v>
      </c>
      <c r="J167" s="102">
        <v>1837.8</v>
      </c>
      <c r="K167" s="102">
        <v>357.5</v>
      </c>
      <c r="L167" s="106" t="s">
        <v>15</v>
      </c>
      <c r="M167" s="102">
        <v>1057.8</v>
      </c>
    </row>
    <row r="168" spans="1:13" ht="33.75" x14ac:dyDescent="0.2">
      <c r="A168" s="100" t="s">
        <v>661</v>
      </c>
      <c r="B168" s="100" t="s">
        <v>662</v>
      </c>
      <c r="C168" s="102">
        <v>46</v>
      </c>
      <c r="D168" s="102">
        <v>716.7</v>
      </c>
      <c r="E168" s="102">
        <v>125.1</v>
      </c>
      <c r="F168" s="102">
        <v>232.5</v>
      </c>
      <c r="G168" s="105">
        <v>3039</v>
      </c>
      <c r="H168" s="102">
        <v>438.3</v>
      </c>
      <c r="I168" s="102">
        <v>527.9</v>
      </c>
      <c r="J168" s="102">
        <v>683.8</v>
      </c>
      <c r="K168" s="102">
        <v>98.8</v>
      </c>
      <c r="L168" s="106" t="s">
        <v>15</v>
      </c>
      <c r="M168" s="102">
        <v>1022.2</v>
      </c>
    </row>
    <row r="169" spans="1:13" x14ac:dyDescent="0.2">
      <c r="A169" s="100" t="s">
        <v>572</v>
      </c>
      <c r="B169" s="100" t="s">
        <v>573</v>
      </c>
      <c r="C169" s="102">
        <v>72.5</v>
      </c>
      <c r="D169" s="102">
        <v>1698</v>
      </c>
      <c r="E169" s="102">
        <v>231.2</v>
      </c>
      <c r="F169" s="102">
        <v>395.4</v>
      </c>
      <c r="G169" s="105">
        <v>3085</v>
      </c>
      <c r="H169" s="102">
        <v>1887.6</v>
      </c>
      <c r="I169" s="102">
        <v>874</v>
      </c>
      <c r="J169" s="102">
        <v>1763.5</v>
      </c>
      <c r="K169" s="102">
        <v>432.1</v>
      </c>
      <c r="L169" s="106" t="s">
        <v>15</v>
      </c>
      <c r="M169" s="102">
        <v>1020.1</v>
      </c>
    </row>
    <row r="170" spans="1:13" x14ac:dyDescent="0.2">
      <c r="A170" s="100" t="s">
        <v>558</v>
      </c>
      <c r="B170" s="100" t="s">
        <v>14</v>
      </c>
      <c r="C170" s="102">
        <v>57.1</v>
      </c>
      <c r="D170" s="102">
        <v>2566.1999999999998</v>
      </c>
      <c r="E170" s="102">
        <v>267.8</v>
      </c>
      <c r="F170" s="102">
        <v>267.8</v>
      </c>
      <c r="G170" s="105">
        <v>150</v>
      </c>
      <c r="H170" s="102">
        <v>1217.0999999999999</v>
      </c>
      <c r="I170" s="102">
        <v>483.8</v>
      </c>
      <c r="J170" s="102">
        <v>283.10000000000002</v>
      </c>
      <c r="K170" s="102">
        <v>205.9</v>
      </c>
      <c r="L170" s="106" t="s">
        <v>15</v>
      </c>
      <c r="M170" s="102">
        <v>1010.6</v>
      </c>
    </row>
    <row r="171" spans="1:13" x14ac:dyDescent="0.2">
      <c r="A171" s="100" t="s">
        <v>453</v>
      </c>
      <c r="B171" s="100" t="s">
        <v>14</v>
      </c>
      <c r="C171" s="102">
        <v>115.8</v>
      </c>
      <c r="D171" s="102">
        <v>1756.8</v>
      </c>
      <c r="E171" s="102">
        <v>534.70000000000005</v>
      </c>
      <c r="F171" s="102">
        <v>708.7</v>
      </c>
      <c r="G171" s="105">
        <v>371</v>
      </c>
      <c r="H171" s="102">
        <v>674.3</v>
      </c>
      <c r="I171" s="102">
        <v>842.1</v>
      </c>
      <c r="J171" s="102">
        <v>630.20000000000005</v>
      </c>
      <c r="K171" s="103">
        <v>3.94</v>
      </c>
      <c r="L171" s="106" t="s">
        <v>15</v>
      </c>
      <c r="M171" s="102">
        <v>996.8</v>
      </c>
    </row>
    <row r="172" spans="1:13" x14ac:dyDescent="0.2">
      <c r="A172" s="100" t="s">
        <v>454</v>
      </c>
      <c r="B172" s="100" t="s">
        <v>14</v>
      </c>
      <c r="C172" s="102">
        <v>191.8</v>
      </c>
      <c r="D172" s="102">
        <v>1963.7</v>
      </c>
      <c r="E172" s="102">
        <v>534.6</v>
      </c>
      <c r="F172" s="102">
        <v>812.2</v>
      </c>
      <c r="G172" s="105">
        <v>371</v>
      </c>
      <c r="H172" s="102">
        <v>677.8</v>
      </c>
      <c r="I172" s="102">
        <v>829.7</v>
      </c>
      <c r="J172" s="102">
        <v>646.20000000000005</v>
      </c>
      <c r="K172" s="103">
        <v>3.94</v>
      </c>
      <c r="L172" s="106" t="s">
        <v>15</v>
      </c>
      <c r="M172" s="102">
        <v>990.1</v>
      </c>
    </row>
    <row r="173" spans="1:13" x14ac:dyDescent="0.2">
      <c r="A173" s="100" t="s">
        <v>586</v>
      </c>
      <c r="B173" s="100" t="s">
        <v>587</v>
      </c>
      <c r="C173" s="102">
        <v>542.79999999999995</v>
      </c>
      <c r="D173" s="102">
        <v>3034.5</v>
      </c>
      <c r="E173" s="102">
        <v>210.1</v>
      </c>
      <c r="F173" s="102">
        <v>587.79999999999995</v>
      </c>
      <c r="G173" s="105">
        <v>2264</v>
      </c>
      <c r="H173" s="102">
        <v>1458.5</v>
      </c>
      <c r="I173" s="102">
        <v>593.6</v>
      </c>
      <c r="J173" s="102">
        <v>2495.6</v>
      </c>
      <c r="K173" s="102">
        <v>14.5</v>
      </c>
      <c r="L173" s="106" t="s">
        <v>15</v>
      </c>
      <c r="M173" s="102">
        <v>985</v>
      </c>
    </row>
    <row r="174" spans="1:13" x14ac:dyDescent="0.2">
      <c r="A174" s="100" t="s">
        <v>504</v>
      </c>
      <c r="B174" s="100" t="s">
        <v>14</v>
      </c>
      <c r="C174" s="102">
        <v>38</v>
      </c>
      <c r="D174" s="102">
        <v>904.4</v>
      </c>
      <c r="E174" s="102">
        <v>409.2</v>
      </c>
      <c r="F174" s="102">
        <v>730.7</v>
      </c>
      <c r="G174" s="105">
        <v>1</v>
      </c>
      <c r="H174" s="102">
        <v>694.6</v>
      </c>
      <c r="I174" s="102">
        <v>480.7</v>
      </c>
      <c r="J174" s="102">
        <v>39.700000000000003</v>
      </c>
      <c r="K174" s="102">
        <v>462</v>
      </c>
      <c r="L174" s="106" t="s">
        <v>15</v>
      </c>
      <c r="M174" s="102">
        <v>979.3</v>
      </c>
    </row>
    <row r="175" spans="1:13" ht="22.5" x14ac:dyDescent="0.2">
      <c r="A175" s="100" t="s">
        <v>626</v>
      </c>
      <c r="B175" s="100" t="s">
        <v>14</v>
      </c>
      <c r="C175" s="102">
        <v>88</v>
      </c>
      <c r="D175" s="102">
        <v>963.6</v>
      </c>
      <c r="E175" s="102">
        <v>150.9</v>
      </c>
      <c r="F175" s="102">
        <v>256.7</v>
      </c>
      <c r="G175" s="105">
        <v>3714</v>
      </c>
      <c r="H175" s="102">
        <v>4234</v>
      </c>
      <c r="I175" s="102">
        <v>3423.6</v>
      </c>
      <c r="J175" s="102">
        <v>2849.6</v>
      </c>
      <c r="K175" s="102">
        <v>521.9</v>
      </c>
      <c r="L175" s="106" t="s">
        <v>15</v>
      </c>
      <c r="M175" s="102">
        <v>977.5</v>
      </c>
    </row>
    <row r="176" spans="1:13" x14ac:dyDescent="0.2">
      <c r="A176" s="100" t="s">
        <v>374</v>
      </c>
      <c r="B176" s="100" t="s">
        <v>375</v>
      </c>
      <c r="C176" s="102">
        <v>440.9</v>
      </c>
      <c r="D176" s="102">
        <v>30598.5</v>
      </c>
      <c r="E176" s="102">
        <v>934.5</v>
      </c>
      <c r="F176" s="102">
        <v>1007.3</v>
      </c>
      <c r="G176" s="105">
        <v>5613</v>
      </c>
      <c r="H176" s="102">
        <v>6621</v>
      </c>
      <c r="I176" s="102">
        <v>5443.5</v>
      </c>
      <c r="J176" s="102">
        <v>4265.2</v>
      </c>
      <c r="K176" s="102">
        <v>883.1</v>
      </c>
      <c r="L176" s="106" t="s">
        <v>15</v>
      </c>
      <c r="M176" s="102">
        <v>955.2</v>
      </c>
    </row>
    <row r="177" spans="1:13" x14ac:dyDescent="0.2">
      <c r="A177" s="100" t="s">
        <v>568</v>
      </c>
      <c r="B177" s="100" t="s">
        <v>569</v>
      </c>
      <c r="C177" s="102">
        <v>138.9</v>
      </c>
      <c r="D177" s="102">
        <v>2226</v>
      </c>
      <c r="E177" s="102">
        <v>236.7</v>
      </c>
      <c r="F177" s="102">
        <v>1183</v>
      </c>
      <c r="G177" s="105">
        <v>405</v>
      </c>
      <c r="H177" s="102">
        <v>712.1</v>
      </c>
      <c r="I177" s="102">
        <v>550.9</v>
      </c>
      <c r="J177" s="102">
        <v>420.2</v>
      </c>
      <c r="K177" s="102">
        <v>19</v>
      </c>
      <c r="L177" s="106" t="s">
        <v>15</v>
      </c>
      <c r="M177" s="102">
        <v>894.7</v>
      </c>
    </row>
    <row r="178" spans="1:13" ht="22.5" x14ac:dyDescent="0.2">
      <c r="A178" s="100" t="s">
        <v>601</v>
      </c>
      <c r="B178" s="100" t="s">
        <v>602</v>
      </c>
      <c r="C178" s="102">
        <v>10.9</v>
      </c>
      <c r="D178" s="102">
        <v>797.8</v>
      </c>
      <c r="E178" s="102">
        <v>193.7</v>
      </c>
      <c r="F178" s="102">
        <v>287.10000000000002</v>
      </c>
      <c r="G178" s="105">
        <v>1700</v>
      </c>
      <c r="H178" s="102">
        <v>366</v>
      </c>
      <c r="I178" s="102">
        <v>1086.9000000000001</v>
      </c>
      <c r="J178" s="102">
        <v>936.8</v>
      </c>
      <c r="K178" s="103">
        <v>4.93</v>
      </c>
      <c r="L178" s="106" t="s">
        <v>15</v>
      </c>
      <c r="M178" s="102">
        <v>857.6</v>
      </c>
    </row>
    <row r="179" spans="1:13" x14ac:dyDescent="0.2">
      <c r="A179" s="100" t="s">
        <v>699</v>
      </c>
      <c r="B179" s="100" t="s">
        <v>14</v>
      </c>
      <c r="C179" s="102">
        <v>213.6</v>
      </c>
      <c r="D179" s="102">
        <v>1376.3</v>
      </c>
      <c r="E179" s="102">
        <v>85.6</v>
      </c>
      <c r="F179" s="102">
        <v>472.3</v>
      </c>
      <c r="G179" s="105">
        <v>697</v>
      </c>
      <c r="H179" s="102">
        <v>303.2</v>
      </c>
      <c r="I179" s="102">
        <v>263.10000000000002</v>
      </c>
      <c r="J179" s="102">
        <v>219.6</v>
      </c>
      <c r="K179" s="102">
        <v>23.7</v>
      </c>
      <c r="L179" s="106" t="s">
        <v>15</v>
      </c>
      <c r="M179" s="102">
        <v>849.6</v>
      </c>
    </row>
    <row r="180" spans="1:13" x14ac:dyDescent="0.2">
      <c r="A180" s="100" t="s">
        <v>580</v>
      </c>
      <c r="B180" s="100" t="s">
        <v>581</v>
      </c>
      <c r="C180" s="102">
        <v>62.4</v>
      </c>
      <c r="D180" s="102">
        <v>676.5</v>
      </c>
      <c r="E180" s="102">
        <v>226.9</v>
      </c>
      <c r="F180" s="102">
        <v>426.8</v>
      </c>
      <c r="G180" s="105">
        <v>37</v>
      </c>
      <c r="H180" s="102">
        <v>63.8</v>
      </c>
      <c r="I180" s="102">
        <v>137.19999999999999</v>
      </c>
      <c r="J180" s="102">
        <v>1347.9</v>
      </c>
      <c r="K180" s="103">
        <v>2.1</v>
      </c>
      <c r="L180" s="106" t="s">
        <v>15</v>
      </c>
      <c r="M180" s="102">
        <v>835.9</v>
      </c>
    </row>
    <row r="181" spans="1:13" ht="22.5" x14ac:dyDescent="0.2">
      <c r="A181" s="100" t="s">
        <v>687</v>
      </c>
      <c r="B181" s="100" t="s">
        <v>14</v>
      </c>
      <c r="C181" s="102">
        <v>101.5</v>
      </c>
      <c r="D181" s="102">
        <v>1919</v>
      </c>
      <c r="E181" s="102">
        <v>97.8</v>
      </c>
      <c r="F181" s="102">
        <v>241.5</v>
      </c>
      <c r="G181" s="105">
        <v>1000</v>
      </c>
      <c r="H181" s="102">
        <v>2180.9</v>
      </c>
      <c r="I181" s="102">
        <v>2000.1</v>
      </c>
      <c r="J181" s="102">
        <v>1970.6</v>
      </c>
      <c r="K181" s="102">
        <v>579.79999999999995</v>
      </c>
      <c r="L181" s="106" t="s">
        <v>15</v>
      </c>
      <c r="M181" s="102">
        <v>821.8</v>
      </c>
    </row>
    <row r="182" spans="1:13" ht="22.5" x14ac:dyDescent="0.2">
      <c r="A182" s="100" t="s">
        <v>646</v>
      </c>
      <c r="B182" s="100" t="s">
        <v>647</v>
      </c>
      <c r="C182" s="102">
        <v>113.9</v>
      </c>
      <c r="D182" s="102">
        <v>6096.1</v>
      </c>
      <c r="E182" s="102">
        <v>129.80000000000001</v>
      </c>
      <c r="F182" s="102">
        <v>331.9</v>
      </c>
      <c r="G182" s="105">
        <v>799</v>
      </c>
      <c r="H182" s="102">
        <v>1298.4000000000001</v>
      </c>
      <c r="I182" s="102">
        <v>2301.8000000000002</v>
      </c>
      <c r="J182" s="102">
        <v>754</v>
      </c>
      <c r="K182" s="102">
        <v>970.9</v>
      </c>
      <c r="L182" s="106" t="s">
        <v>15</v>
      </c>
      <c r="M182" s="102">
        <v>819.8</v>
      </c>
    </row>
    <row r="183" spans="1:13" ht="22.5" x14ac:dyDescent="0.2">
      <c r="A183" s="100" t="s">
        <v>805</v>
      </c>
      <c r="B183" s="100" t="s">
        <v>806</v>
      </c>
      <c r="C183" s="102">
        <v>68.400000000000006</v>
      </c>
      <c r="D183" s="102">
        <v>2514.3000000000002</v>
      </c>
      <c r="E183" s="102">
        <v>31.6</v>
      </c>
      <c r="F183" s="102">
        <v>375.3</v>
      </c>
      <c r="G183" s="105">
        <v>728</v>
      </c>
      <c r="H183" s="102">
        <v>690.4</v>
      </c>
      <c r="I183" s="102">
        <v>545.4</v>
      </c>
      <c r="J183" s="102">
        <v>1443.8</v>
      </c>
      <c r="K183" s="102">
        <v>180.3</v>
      </c>
      <c r="L183" s="106" t="s">
        <v>15</v>
      </c>
      <c r="M183" s="102">
        <v>819.8</v>
      </c>
    </row>
    <row r="184" spans="1:13" ht="22.5" x14ac:dyDescent="0.2">
      <c r="A184" s="100" t="s">
        <v>472</v>
      </c>
      <c r="B184" s="100" t="s">
        <v>473</v>
      </c>
      <c r="C184" s="102">
        <v>103.1</v>
      </c>
      <c r="D184" s="102">
        <v>2761</v>
      </c>
      <c r="E184" s="102">
        <v>482.6</v>
      </c>
      <c r="F184" s="102">
        <v>738.2</v>
      </c>
      <c r="G184" s="105">
        <v>17749</v>
      </c>
      <c r="H184" s="102">
        <v>2405</v>
      </c>
      <c r="I184" s="102">
        <v>3410.5</v>
      </c>
      <c r="J184" s="102">
        <v>2242.5</v>
      </c>
      <c r="K184" s="102">
        <v>175.1</v>
      </c>
      <c r="L184" s="106" t="s">
        <v>15</v>
      </c>
      <c r="M184" s="102">
        <v>818.1</v>
      </c>
    </row>
    <row r="185" spans="1:13" x14ac:dyDescent="0.2">
      <c r="A185" s="100" t="s">
        <v>616</v>
      </c>
      <c r="B185" s="100" t="s">
        <v>617</v>
      </c>
      <c r="C185" s="102">
        <v>47.9</v>
      </c>
      <c r="D185" s="102">
        <v>532</v>
      </c>
      <c r="E185" s="102">
        <v>171.3</v>
      </c>
      <c r="F185" s="102">
        <v>217.5</v>
      </c>
      <c r="G185" s="105">
        <v>344</v>
      </c>
      <c r="H185" s="102">
        <v>200.7</v>
      </c>
      <c r="I185" s="102">
        <v>250.6</v>
      </c>
      <c r="J185" s="102">
        <v>1042.0999999999999</v>
      </c>
      <c r="K185" s="102">
        <v>10.3</v>
      </c>
      <c r="L185" s="106" t="s">
        <v>15</v>
      </c>
      <c r="M185" s="102">
        <v>809.7</v>
      </c>
    </row>
    <row r="186" spans="1:13" ht="22.5" x14ac:dyDescent="0.2">
      <c r="A186" s="100" t="s">
        <v>857</v>
      </c>
      <c r="B186" s="100" t="s">
        <v>858</v>
      </c>
      <c r="C186" s="102">
        <v>92.5</v>
      </c>
      <c r="D186" s="102">
        <v>9308.2999999999993</v>
      </c>
      <c r="E186" s="102">
        <v>16.600000000000001</v>
      </c>
      <c r="F186" s="102">
        <v>62.4</v>
      </c>
      <c r="G186" s="105">
        <v>135</v>
      </c>
      <c r="H186" s="102">
        <v>2169.4</v>
      </c>
      <c r="I186" s="102">
        <v>1994.1</v>
      </c>
      <c r="J186" s="102">
        <v>1057.9000000000001</v>
      </c>
      <c r="K186" s="102">
        <v>365.5</v>
      </c>
      <c r="L186" s="106" t="s">
        <v>15</v>
      </c>
      <c r="M186" s="102">
        <v>754.3</v>
      </c>
    </row>
    <row r="187" spans="1:13" ht="22.5" x14ac:dyDescent="0.2">
      <c r="A187" s="100" t="s">
        <v>705</v>
      </c>
      <c r="B187" s="100" t="s">
        <v>14</v>
      </c>
      <c r="C187" s="102">
        <v>48.9</v>
      </c>
      <c r="D187" s="102">
        <v>1208.9000000000001</v>
      </c>
      <c r="E187" s="102">
        <v>79.400000000000006</v>
      </c>
      <c r="F187" s="102">
        <v>57.1</v>
      </c>
      <c r="G187" s="105">
        <v>748</v>
      </c>
      <c r="H187" s="102">
        <v>1657</v>
      </c>
      <c r="I187" s="102">
        <v>831.5</v>
      </c>
      <c r="J187" s="102">
        <v>481.9</v>
      </c>
      <c r="K187" s="102">
        <v>1295.2</v>
      </c>
      <c r="L187" s="106" t="s">
        <v>15</v>
      </c>
      <c r="M187" s="102">
        <v>734.4</v>
      </c>
    </row>
    <row r="188" spans="1:13" ht="22.5" x14ac:dyDescent="0.2">
      <c r="A188" s="100" t="s">
        <v>490</v>
      </c>
      <c r="B188" s="100" t="s">
        <v>491</v>
      </c>
      <c r="C188" s="102">
        <v>290.7</v>
      </c>
      <c r="D188" s="102">
        <v>2416.9</v>
      </c>
      <c r="E188" s="102">
        <v>434.7</v>
      </c>
      <c r="F188" s="102">
        <v>1571.3</v>
      </c>
      <c r="G188" s="105">
        <v>324</v>
      </c>
      <c r="H188" s="102">
        <v>481.1</v>
      </c>
      <c r="I188" s="102">
        <v>520</v>
      </c>
      <c r="J188" s="102">
        <v>3101.8</v>
      </c>
      <c r="K188" s="102">
        <v>23.4</v>
      </c>
      <c r="L188" s="106" t="s">
        <v>15</v>
      </c>
      <c r="M188" s="102">
        <v>726</v>
      </c>
    </row>
    <row r="189" spans="1:13" x14ac:dyDescent="0.2">
      <c r="A189" s="100" t="s">
        <v>423</v>
      </c>
      <c r="B189" s="100" t="s">
        <v>14</v>
      </c>
      <c r="C189" s="102">
        <v>1716.3</v>
      </c>
      <c r="D189" s="102">
        <v>29361.1</v>
      </c>
      <c r="E189" s="102">
        <v>646.4</v>
      </c>
      <c r="F189" s="102">
        <v>921.2</v>
      </c>
      <c r="G189" s="105">
        <v>753</v>
      </c>
      <c r="H189" s="102">
        <v>3264.1</v>
      </c>
      <c r="I189" s="102">
        <v>3214.5</v>
      </c>
      <c r="J189" s="102">
        <v>3182.8</v>
      </c>
      <c r="K189" s="102">
        <v>774.6</v>
      </c>
      <c r="L189" s="106" t="s">
        <v>15</v>
      </c>
      <c r="M189" s="102">
        <v>720.6</v>
      </c>
    </row>
    <row r="190" spans="1:13" x14ac:dyDescent="0.2">
      <c r="A190" s="100" t="s">
        <v>288</v>
      </c>
      <c r="B190" s="100" t="s">
        <v>14</v>
      </c>
      <c r="C190" s="102">
        <v>714.5</v>
      </c>
      <c r="D190" s="102">
        <v>2580.6999999999998</v>
      </c>
      <c r="E190" s="102">
        <v>1618.6</v>
      </c>
      <c r="F190" s="102">
        <v>1710.7</v>
      </c>
      <c r="G190" s="105">
        <v>1109</v>
      </c>
      <c r="H190" s="102">
        <v>1466.2</v>
      </c>
      <c r="I190" s="102">
        <v>621.9</v>
      </c>
      <c r="J190" s="102">
        <v>4136.3</v>
      </c>
      <c r="K190" s="102">
        <v>176.9</v>
      </c>
      <c r="L190" s="106" t="s">
        <v>15</v>
      </c>
      <c r="M190" s="102">
        <v>708.4</v>
      </c>
    </row>
    <row r="191" spans="1:13" ht="22.5" x14ac:dyDescent="0.2">
      <c r="A191" s="100" t="s">
        <v>522</v>
      </c>
      <c r="B191" s="100" t="s">
        <v>523</v>
      </c>
      <c r="C191" s="102">
        <v>369.7</v>
      </c>
      <c r="D191" s="102">
        <v>2840.2</v>
      </c>
      <c r="E191" s="102">
        <v>370.2</v>
      </c>
      <c r="F191" s="102">
        <v>646.5</v>
      </c>
      <c r="G191" s="105">
        <v>4600</v>
      </c>
      <c r="H191" s="102">
        <v>687.1</v>
      </c>
      <c r="I191" s="102">
        <v>347.9</v>
      </c>
      <c r="J191" s="102">
        <v>492.7</v>
      </c>
      <c r="K191" s="102">
        <v>110.4</v>
      </c>
      <c r="L191" s="106" t="s">
        <v>15</v>
      </c>
      <c r="M191" s="102">
        <v>705.6</v>
      </c>
    </row>
    <row r="192" spans="1:13" ht="22.5" x14ac:dyDescent="0.2">
      <c r="A192" s="100" t="s">
        <v>611</v>
      </c>
      <c r="B192" s="100" t="s">
        <v>612</v>
      </c>
      <c r="C192" s="102">
        <v>57.2</v>
      </c>
      <c r="D192" s="102">
        <v>759.3</v>
      </c>
      <c r="E192" s="102">
        <v>179.3</v>
      </c>
      <c r="F192" s="102">
        <v>153.5</v>
      </c>
      <c r="G192" s="105">
        <v>134</v>
      </c>
      <c r="H192" s="102">
        <v>830.5</v>
      </c>
      <c r="I192" s="102">
        <v>640.1</v>
      </c>
      <c r="J192" s="102">
        <v>778.9</v>
      </c>
      <c r="K192" s="103">
        <v>9.6999999999999993</v>
      </c>
      <c r="L192" s="106" t="s">
        <v>15</v>
      </c>
      <c r="M192" s="102">
        <v>685.7</v>
      </c>
    </row>
    <row r="193" spans="1:13" ht="22.5" x14ac:dyDescent="0.2">
      <c r="A193" s="100" t="s">
        <v>541</v>
      </c>
      <c r="B193" s="100" t="s">
        <v>542</v>
      </c>
      <c r="C193" s="102">
        <v>1025.5</v>
      </c>
      <c r="D193" s="102">
        <v>8284.9</v>
      </c>
      <c r="E193" s="102">
        <v>318.39999999999998</v>
      </c>
      <c r="F193" s="102">
        <v>1203</v>
      </c>
      <c r="G193" s="105">
        <v>853</v>
      </c>
      <c r="H193" s="102">
        <v>1178.3</v>
      </c>
      <c r="I193" s="102">
        <v>678.9</v>
      </c>
      <c r="J193" s="102">
        <v>1880.2</v>
      </c>
      <c r="K193" s="102">
        <v>538.6</v>
      </c>
      <c r="L193" s="106" t="s">
        <v>15</v>
      </c>
      <c r="M193" s="102">
        <v>685.5</v>
      </c>
    </row>
    <row r="194" spans="1:13" x14ac:dyDescent="0.2">
      <c r="A194" s="100" t="s">
        <v>273</v>
      </c>
      <c r="B194" s="100" t="s">
        <v>274</v>
      </c>
      <c r="C194" s="102">
        <v>1931.5</v>
      </c>
      <c r="D194" s="102">
        <v>9800.4</v>
      </c>
      <c r="E194" s="102">
        <v>1846.1</v>
      </c>
      <c r="F194" s="102">
        <v>2479</v>
      </c>
      <c r="G194" s="105">
        <v>9771</v>
      </c>
      <c r="H194" s="102">
        <v>4464.1000000000004</v>
      </c>
      <c r="I194" s="102">
        <v>1509.3</v>
      </c>
      <c r="J194" s="102">
        <v>17538.400000000001</v>
      </c>
      <c r="K194" s="102">
        <v>632.79999999999995</v>
      </c>
      <c r="L194" s="106" t="s">
        <v>15</v>
      </c>
      <c r="M194" s="102">
        <v>672.9</v>
      </c>
    </row>
    <row r="195" spans="1:13" x14ac:dyDescent="0.2">
      <c r="A195" s="100" t="s">
        <v>636</v>
      </c>
      <c r="B195" s="100" t="s">
        <v>637</v>
      </c>
      <c r="C195" s="102">
        <v>325.8</v>
      </c>
      <c r="D195" s="102">
        <v>909.2</v>
      </c>
      <c r="E195" s="102">
        <v>133.9</v>
      </c>
      <c r="F195" s="102">
        <v>86.9</v>
      </c>
      <c r="G195" s="105">
        <v>747</v>
      </c>
      <c r="H195" s="102">
        <v>273.5</v>
      </c>
      <c r="I195" s="102">
        <v>107.5</v>
      </c>
      <c r="J195" s="102">
        <v>1488.9</v>
      </c>
      <c r="K195" s="102">
        <v>69.900000000000006</v>
      </c>
      <c r="L195" s="106" t="s">
        <v>15</v>
      </c>
      <c r="M195" s="102">
        <v>633.79999999999995</v>
      </c>
    </row>
    <row r="196" spans="1:13" ht="22.5" x14ac:dyDescent="0.2">
      <c r="A196" s="100" t="s">
        <v>347</v>
      </c>
      <c r="B196" s="100" t="s">
        <v>348</v>
      </c>
      <c r="C196" s="102">
        <v>857.2</v>
      </c>
      <c r="D196" s="102">
        <v>3178.2</v>
      </c>
      <c r="E196" s="102">
        <v>1088</v>
      </c>
      <c r="F196" s="102">
        <v>1527.9</v>
      </c>
      <c r="G196" s="105">
        <v>2522</v>
      </c>
      <c r="H196" s="102">
        <v>1612.8</v>
      </c>
      <c r="I196" s="102">
        <v>954.9</v>
      </c>
      <c r="J196" s="102">
        <v>2497.4</v>
      </c>
      <c r="K196" s="102">
        <v>392</v>
      </c>
      <c r="L196" s="106" t="s">
        <v>15</v>
      </c>
      <c r="M196" s="102">
        <v>624.4</v>
      </c>
    </row>
    <row r="197" spans="1:13" x14ac:dyDescent="0.2">
      <c r="A197" s="100" t="s">
        <v>592</v>
      </c>
      <c r="B197" s="100" t="s">
        <v>14</v>
      </c>
      <c r="C197" s="102">
        <v>14.1</v>
      </c>
      <c r="D197" s="102">
        <v>867.2</v>
      </c>
      <c r="E197" s="102">
        <v>203.7</v>
      </c>
      <c r="F197" s="102">
        <v>175.3</v>
      </c>
      <c r="G197" s="105">
        <v>837</v>
      </c>
      <c r="H197" s="102">
        <v>1180</v>
      </c>
      <c r="I197" s="102">
        <v>433.8</v>
      </c>
      <c r="J197" s="102">
        <v>1150.8</v>
      </c>
      <c r="K197" s="102">
        <v>810.9</v>
      </c>
      <c r="L197" s="106" t="s">
        <v>15</v>
      </c>
      <c r="M197" s="102">
        <v>622.4</v>
      </c>
    </row>
    <row r="198" spans="1:13" x14ac:dyDescent="0.2">
      <c r="A198" s="100" t="s">
        <v>361</v>
      </c>
      <c r="B198" s="100" t="s">
        <v>14</v>
      </c>
      <c r="C198" s="102">
        <v>643</v>
      </c>
      <c r="D198" s="102">
        <v>1847.4</v>
      </c>
      <c r="E198" s="102">
        <v>975.5</v>
      </c>
      <c r="F198" s="102">
        <v>1113.0999999999999</v>
      </c>
      <c r="G198" s="105">
        <v>1042</v>
      </c>
      <c r="H198" s="102">
        <v>503.1</v>
      </c>
      <c r="I198" s="102">
        <v>290.60000000000002</v>
      </c>
      <c r="J198" s="102">
        <v>4424.7</v>
      </c>
      <c r="K198" s="102">
        <v>20.6</v>
      </c>
      <c r="L198" s="106" t="s">
        <v>15</v>
      </c>
      <c r="M198" s="102">
        <v>620.6</v>
      </c>
    </row>
    <row r="199" spans="1:13" ht="22.5" x14ac:dyDescent="0.2">
      <c r="A199" s="100" t="s">
        <v>563</v>
      </c>
      <c r="B199" s="100" t="s">
        <v>564</v>
      </c>
      <c r="C199" s="102">
        <v>105.6</v>
      </c>
      <c r="D199" s="102">
        <v>1087.2</v>
      </c>
      <c r="E199" s="102">
        <v>258.7</v>
      </c>
      <c r="F199" s="102">
        <v>294.10000000000002</v>
      </c>
      <c r="G199" s="105">
        <v>742</v>
      </c>
      <c r="H199" s="102">
        <v>237.3</v>
      </c>
      <c r="I199" s="102">
        <v>179.8</v>
      </c>
      <c r="J199" s="102">
        <v>825.9</v>
      </c>
      <c r="K199" s="102">
        <v>75.7</v>
      </c>
      <c r="L199" s="106" t="s">
        <v>15</v>
      </c>
      <c r="M199" s="102">
        <v>606.4</v>
      </c>
    </row>
    <row r="200" spans="1:13" ht="22.5" x14ac:dyDescent="0.2">
      <c r="A200" s="100" t="s">
        <v>382</v>
      </c>
      <c r="B200" s="100" t="s">
        <v>383</v>
      </c>
      <c r="C200" s="102">
        <v>810.2</v>
      </c>
      <c r="D200" s="102">
        <v>15411.1</v>
      </c>
      <c r="E200" s="102">
        <v>896</v>
      </c>
      <c r="F200" s="102">
        <v>1170.8</v>
      </c>
      <c r="G200" s="105">
        <v>698</v>
      </c>
      <c r="H200" s="102">
        <v>3040.7</v>
      </c>
      <c r="I200" s="102">
        <v>2070.1999999999998</v>
      </c>
      <c r="J200" s="102">
        <v>2792.7</v>
      </c>
      <c r="K200" s="102">
        <v>1436.4</v>
      </c>
      <c r="L200" s="106" t="s">
        <v>15</v>
      </c>
      <c r="M200" s="102">
        <v>589.4</v>
      </c>
    </row>
    <row r="201" spans="1:13" x14ac:dyDescent="0.2">
      <c r="A201" s="100" t="s">
        <v>779</v>
      </c>
      <c r="B201" s="100" t="s">
        <v>14</v>
      </c>
      <c r="C201" s="102">
        <v>10.3</v>
      </c>
      <c r="D201" s="102">
        <v>11724.2</v>
      </c>
      <c r="E201" s="102">
        <v>43.9</v>
      </c>
      <c r="F201" s="102">
        <v>56.1</v>
      </c>
      <c r="G201" s="105">
        <v>70</v>
      </c>
      <c r="H201" s="102">
        <v>1113.0999999999999</v>
      </c>
      <c r="I201" s="102">
        <v>1011.6</v>
      </c>
      <c r="J201" s="102">
        <v>74.5</v>
      </c>
      <c r="K201" s="103">
        <v>1.58</v>
      </c>
      <c r="L201" s="106" t="s">
        <v>15</v>
      </c>
      <c r="M201" s="102">
        <v>501.2</v>
      </c>
    </row>
    <row r="202" spans="1:13" x14ac:dyDescent="0.2">
      <c r="A202" s="100" t="s">
        <v>760</v>
      </c>
      <c r="B202" s="100" t="s">
        <v>14</v>
      </c>
      <c r="C202" s="103">
        <v>7.16</v>
      </c>
      <c r="D202" s="102">
        <v>2566.1999999999998</v>
      </c>
      <c r="E202" s="102">
        <v>52.2</v>
      </c>
      <c r="F202" s="102">
        <v>36.4</v>
      </c>
      <c r="G202" s="105">
        <v>75</v>
      </c>
      <c r="H202" s="102">
        <v>230.9</v>
      </c>
      <c r="I202" s="102">
        <v>472.3</v>
      </c>
      <c r="J202" s="102">
        <v>202.2</v>
      </c>
      <c r="K202" s="102">
        <v>64.599999999999994</v>
      </c>
      <c r="L202" s="106" t="s">
        <v>15</v>
      </c>
      <c r="M202" s="102">
        <v>481.3</v>
      </c>
    </row>
    <row r="203" spans="1:13" x14ac:dyDescent="0.2">
      <c r="A203" s="100" t="s">
        <v>677</v>
      </c>
      <c r="B203" s="100" t="s">
        <v>14</v>
      </c>
      <c r="C203" s="102">
        <v>83.7</v>
      </c>
      <c r="D203" s="102">
        <v>18772.400000000001</v>
      </c>
      <c r="E203" s="102">
        <v>106.2</v>
      </c>
      <c r="F203" s="102">
        <v>223.9</v>
      </c>
      <c r="G203" s="105">
        <v>238</v>
      </c>
      <c r="H203" s="102">
        <v>1529.1</v>
      </c>
      <c r="I203" s="102">
        <v>1859.8</v>
      </c>
      <c r="J203" s="102">
        <v>802.1</v>
      </c>
      <c r="K203" s="102">
        <v>350.6</v>
      </c>
      <c r="L203" s="106" t="s">
        <v>15</v>
      </c>
      <c r="M203" s="102">
        <v>477.5</v>
      </c>
    </row>
    <row r="204" spans="1:13" ht="22.5" x14ac:dyDescent="0.2">
      <c r="A204" s="100" t="s">
        <v>477</v>
      </c>
      <c r="B204" s="100" t="s">
        <v>478</v>
      </c>
      <c r="C204" s="102">
        <v>380.7</v>
      </c>
      <c r="D204" s="102">
        <v>3774.8</v>
      </c>
      <c r="E204" s="102">
        <v>456.4</v>
      </c>
      <c r="F204" s="102">
        <v>1492.6</v>
      </c>
      <c r="G204" s="105">
        <v>16370</v>
      </c>
      <c r="H204" s="102">
        <v>1526.7</v>
      </c>
      <c r="I204" s="102">
        <v>1773.9</v>
      </c>
      <c r="J204" s="102">
        <v>4676.8</v>
      </c>
      <c r="K204" s="102">
        <v>140.1</v>
      </c>
      <c r="L204" s="106" t="s">
        <v>15</v>
      </c>
      <c r="M204" s="102">
        <v>467.3</v>
      </c>
    </row>
    <row r="205" spans="1:13" ht="22.5" x14ac:dyDescent="0.2">
      <c r="A205" s="100" t="s">
        <v>391</v>
      </c>
      <c r="B205" s="100" t="s">
        <v>392</v>
      </c>
      <c r="C205" s="102">
        <v>823.7</v>
      </c>
      <c r="D205" s="102">
        <v>7743.6</v>
      </c>
      <c r="E205" s="102">
        <v>822.1</v>
      </c>
      <c r="F205" s="102">
        <v>1729.8</v>
      </c>
      <c r="G205" s="105">
        <v>5117</v>
      </c>
      <c r="H205" s="102">
        <v>2563.5</v>
      </c>
      <c r="I205" s="102">
        <v>2207.4</v>
      </c>
      <c r="J205" s="102">
        <v>4278</v>
      </c>
      <c r="K205" s="102">
        <v>734.7</v>
      </c>
      <c r="L205" s="106" t="s">
        <v>15</v>
      </c>
      <c r="M205" s="102">
        <v>462.7</v>
      </c>
    </row>
    <row r="206" spans="1:13" ht="22.5" x14ac:dyDescent="0.2">
      <c r="A206" s="100" t="s">
        <v>843</v>
      </c>
      <c r="B206" s="100" t="s">
        <v>14</v>
      </c>
      <c r="C206" s="102">
        <v>11.6</v>
      </c>
      <c r="D206" s="102">
        <v>1744.8</v>
      </c>
      <c r="E206" s="102">
        <v>21.3</v>
      </c>
      <c r="F206" s="103">
        <v>8.9499999999999993</v>
      </c>
      <c r="G206" s="105">
        <v>250</v>
      </c>
      <c r="H206" s="102">
        <v>768.8</v>
      </c>
      <c r="I206" s="102">
        <v>845.6</v>
      </c>
      <c r="J206" s="102">
        <v>146.69999999999999</v>
      </c>
      <c r="K206" s="102">
        <v>137.9</v>
      </c>
      <c r="L206" s="106" t="s">
        <v>15</v>
      </c>
      <c r="M206" s="102">
        <v>458.3</v>
      </c>
    </row>
    <row r="207" spans="1:13" x14ac:dyDescent="0.2">
      <c r="A207" s="100" t="s">
        <v>852</v>
      </c>
      <c r="B207" s="100" t="s">
        <v>14</v>
      </c>
      <c r="C207" s="102">
        <v>58.2</v>
      </c>
      <c r="D207" s="102">
        <v>278.7</v>
      </c>
      <c r="E207" s="102">
        <v>18.5</v>
      </c>
      <c r="F207" s="102">
        <v>71.400000000000006</v>
      </c>
      <c r="G207" s="105">
        <v>22</v>
      </c>
      <c r="H207" s="102">
        <v>317.89999999999998</v>
      </c>
      <c r="I207" s="102">
        <v>596.20000000000005</v>
      </c>
      <c r="J207" s="102">
        <v>943.7</v>
      </c>
      <c r="K207" s="102">
        <v>175.8</v>
      </c>
      <c r="L207" s="106" t="s">
        <v>15</v>
      </c>
      <c r="M207" s="102">
        <v>452</v>
      </c>
    </row>
    <row r="208" spans="1:13" x14ac:dyDescent="0.2">
      <c r="A208" s="100" t="s">
        <v>690</v>
      </c>
      <c r="B208" s="100" t="s">
        <v>14</v>
      </c>
      <c r="C208" s="102">
        <v>17</v>
      </c>
      <c r="D208" s="102">
        <v>745</v>
      </c>
      <c r="E208" s="102">
        <v>93.4</v>
      </c>
      <c r="F208" s="102">
        <v>122.7</v>
      </c>
      <c r="G208" s="105">
        <v>347</v>
      </c>
      <c r="H208" s="102">
        <v>297</v>
      </c>
      <c r="I208" s="102">
        <v>107.5</v>
      </c>
      <c r="J208" s="102">
        <v>212.2</v>
      </c>
      <c r="K208" s="102">
        <v>38.4</v>
      </c>
      <c r="L208" s="106" t="s">
        <v>15</v>
      </c>
      <c r="M208" s="102">
        <v>429.9</v>
      </c>
    </row>
    <row r="209" spans="1:13" x14ac:dyDescent="0.2">
      <c r="A209" s="100" t="s">
        <v>824</v>
      </c>
      <c r="B209" s="100" t="s">
        <v>14</v>
      </c>
      <c r="C209" s="102">
        <v>33.700000000000003</v>
      </c>
      <c r="D209" s="102">
        <v>5631.9</v>
      </c>
      <c r="E209" s="102">
        <v>25.6</v>
      </c>
      <c r="F209" s="102">
        <v>30.9</v>
      </c>
      <c r="G209" s="105">
        <v>181</v>
      </c>
      <c r="H209" s="102">
        <v>779.1</v>
      </c>
      <c r="I209" s="102">
        <v>447.3</v>
      </c>
      <c r="J209" s="102">
        <v>252.4</v>
      </c>
      <c r="K209" s="102">
        <v>136.1</v>
      </c>
      <c r="L209" s="106" t="s">
        <v>15</v>
      </c>
      <c r="M209" s="102">
        <v>423.7</v>
      </c>
    </row>
    <row r="210" spans="1:13" ht="22.5" x14ac:dyDescent="0.2">
      <c r="A210" s="100" t="s">
        <v>717</v>
      </c>
      <c r="B210" s="100" t="s">
        <v>718</v>
      </c>
      <c r="C210" s="102">
        <v>509</v>
      </c>
      <c r="D210" s="102">
        <v>6324.6</v>
      </c>
      <c r="E210" s="102">
        <v>70.599999999999994</v>
      </c>
      <c r="F210" s="102">
        <v>1277</v>
      </c>
      <c r="G210" s="105">
        <v>2202</v>
      </c>
      <c r="H210" s="102">
        <v>2329.6</v>
      </c>
      <c r="I210" s="102">
        <v>708.7</v>
      </c>
      <c r="J210" s="102">
        <v>4626.1000000000004</v>
      </c>
      <c r="K210" s="102">
        <v>306</v>
      </c>
      <c r="L210" s="106" t="s">
        <v>15</v>
      </c>
      <c r="M210" s="102">
        <v>421.9</v>
      </c>
    </row>
    <row r="211" spans="1:13" x14ac:dyDescent="0.2">
      <c r="A211" s="100" t="s">
        <v>543</v>
      </c>
      <c r="B211" s="100" t="s">
        <v>14</v>
      </c>
      <c r="C211" s="102">
        <v>166</v>
      </c>
      <c r="D211" s="102">
        <v>1839.2</v>
      </c>
      <c r="E211" s="102">
        <v>312.7</v>
      </c>
      <c r="F211" s="102">
        <v>294.89999999999998</v>
      </c>
      <c r="G211" s="105">
        <v>2487</v>
      </c>
      <c r="H211" s="102">
        <v>1640.2</v>
      </c>
      <c r="I211" s="102">
        <v>1216.5</v>
      </c>
      <c r="J211" s="102">
        <v>548.5</v>
      </c>
      <c r="K211" s="102">
        <v>775.2</v>
      </c>
      <c r="L211" s="106" t="s">
        <v>15</v>
      </c>
      <c r="M211" s="102">
        <v>384.4</v>
      </c>
    </row>
    <row r="212" spans="1:13" x14ac:dyDescent="0.2">
      <c r="A212" s="100" t="s">
        <v>621</v>
      </c>
      <c r="B212" s="100" t="s">
        <v>14</v>
      </c>
      <c r="C212" s="102">
        <v>142.19999999999999</v>
      </c>
      <c r="D212" s="102">
        <v>1702.3</v>
      </c>
      <c r="E212" s="102">
        <v>155.5</v>
      </c>
      <c r="F212" s="102">
        <v>273</v>
      </c>
      <c r="G212" s="105">
        <v>1300</v>
      </c>
      <c r="H212" s="102">
        <v>265.3</v>
      </c>
      <c r="I212" s="102">
        <v>632.4</v>
      </c>
      <c r="J212" s="102">
        <v>690.5</v>
      </c>
      <c r="K212" s="102">
        <v>40.9</v>
      </c>
      <c r="L212" s="106" t="s">
        <v>15</v>
      </c>
      <c r="M212" s="102">
        <v>375.3</v>
      </c>
    </row>
    <row r="213" spans="1:13" x14ac:dyDescent="0.2">
      <c r="A213" s="100" t="s">
        <v>815</v>
      </c>
      <c r="B213" s="100" t="s">
        <v>14</v>
      </c>
      <c r="C213" s="102">
        <v>10.8</v>
      </c>
      <c r="D213" s="102">
        <v>3422.5</v>
      </c>
      <c r="E213" s="102">
        <v>27.2</v>
      </c>
      <c r="F213" s="102">
        <v>22.9</v>
      </c>
      <c r="G213" s="105">
        <v>503</v>
      </c>
      <c r="H213" s="102">
        <v>563.6</v>
      </c>
      <c r="I213" s="102">
        <v>503.6</v>
      </c>
      <c r="J213" s="102">
        <v>183</v>
      </c>
      <c r="K213" s="102">
        <v>22.1</v>
      </c>
      <c r="L213" s="106" t="s">
        <v>15</v>
      </c>
      <c r="M213" s="102">
        <v>374.9</v>
      </c>
    </row>
    <row r="214" spans="1:13" x14ac:dyDescent="0.2">
      <c r="A214" s="100" t="s">
        <v>663</v>
      </c>
      <c r="B214" s="100" t="s">
        <v>14</v>
      </c>
      <c r="C214" s="107">
        <v>0.27</v>
      </c>
      <c r="D214" s="102">
        <v>779.1</v>
      </c>
      <c r="E214" s="102">
        <v>123.3</v>
      </c>
      <c r="F214" s="102">
        <v>85.7</v>
      </c>
      <c r="G214" s="105">
        <v>951</v>
      </c>
      <c r="H214" s="102">
        <v>4622</v>
      </c>
      <c r="I214" s="102">
        <v>4703</v>
      </c>
      <c r="J214" s="102">
        <v>368.6</v>
      </c>
      <c r="K214" s="102">
        <v>140</v>
      </c>
      <c r="L214" s="106" t="s">
        <v>15</v>
      </c>
      <c r="M214" s="102">
        <v>357.2</v>
      </c>
    </row>
    <row r="215" spans="1:13" ht="33.75" x14ac:dyDescent="0.2">
      <c r="A215" s="100" t="s">
        <v>706</v>
      </c>
      <c r="B215" s="100" t="s">
        <v>707</v>
      </c>
      <c r="C215" s="102">
        <v>23.6</v>
      </c>
      <c r="D215" s="102">
        <v>910.5</v>
      </c>
      <c r="E215" s="102">
        <v>76</v>
      </c>
      <c r="F215" s="102">
        <v>94.9</v>
      </c>
      <c r="G215" s="105">
        <v>1243</v>
      </c>
      <c r="H215" s="102">
        <v>1288.8</v>
      </c>
      <c r="I215" s="102">
        <v>974.1</v>
      </c>
      <c r="J215" s="102">
        <v>1121.4000000000001</v>
      </c>
      <c r="K215" s="102">
        <v>97.9</v>
      </c>
      <c r="L215" s="106" t="s">
        <v>15</v>
      </c>
      <c r="M215" s="102">
        <v>352.4</v>
      </c>
    </row>
    <row r="216" spans="1:13" ht="33.75" x14ac:dyDescent="0.2">
      <c r="A216" s="100" t="s">
        <v>388</v>
      </c>
      <c r="B216" s="100" t="s">
        <v>389</v>
      </c>
      <c r="C216" s="102">
        <v>1201.9000000000001</v>
      </c>
      <c r="D216" s="102">
        <v>4583.2</v>
      </c>
      <c r="E216" s="102">
        <v>864.3</v>
      </c>
      <c r="F216" s="102">
        <v>1908.5</v>
      </c>
      <c r="G216" s="105">
        <v>4593</v>
      </c>
      <c r="H216" s="102">
        <v>2885.1</v>
      </c>
      <c r="I216" s="102">
        <v>1793.3</v>
      </c>
      <c r="J216" s="102">
        <v>5528.5</v>
      </c>
      <c r="K216" s="102">
        <v>164.6</v>
      </c>
      <c r="L216" s="106" t="s">
        <v>15</v>
      </c>
      <c r="M216" s="102">
        <v>340.9</v>
      </c>
    </row>
    <row r="217" spans="1:13" ht="22.5" x14ac:dyDescent="0.2">
      <c r="A217" s="100" t="s">
        <v>653</v>
      </c>
      <c r="B217" s="100" t="s">
        <v>654</v>
      </c>
      <c r="C217" s="102">
        <v>935.1</v>
      </c>
      <c r="D217" s="102">
        <v>7126.4</v>
      </c>
      <c r="E217" s="102">
        <v>128.69999999999999</v>
      </c>
      <c r="F217" s="102">
        <v>2208.6</v>
      </c>
      <c r="G217" s="105">
        <v>1846</v>
      </c>
      <c r="H217" s="102">
        <v>1041.5999999999999</v>
      </c>
      <c r="I217" s="102">
        <v>728.7</v>
      </c>
      <c r="J217" s="102">
        <v>1682.2</v>
      </c>
      <c r="K217" s="102">
        <v>59</v>
      </c>
      <c r="L217" s="106" t="s">
        <v>15</v>
      </c>
      <c r="M217" s="102">
        <v>340.4</v>
      </c>
    </row>
    <row r="218" spans="1:13" x14ac:dyDescent="0.2">
      <c r="A218" s="100" t="s">
        <v>767</v>
      </c>
      <c r="B218" s="100" t="s">
        <v>768</v>
      </c>
      <c r="C218" s="102">
        <v>12.2</v>
      </c>
      <c r="D218" s="102">
        <v>1021.8</v>
      </c>
      <c r="E218" s="102">
        <v>49.6</v>
      </c>
      <c r="F218" s="102">
        <v>54.5</v>
      </c>
      <c r="G218" s="105">
        <v>291</v>
      </c>
      <c r="H218" s="102">
        <v>415.9</v>
      </c>
      <c r="I218" s="102">
        <v>393.7</v>
      </c>
      <c r="J218" s="102">
        <v>323</v>
      </c>
      <c r="K218" s="102">
        <v>252.2</v>
      </c>
      <c r="L218" s="106" t="s">
        <v>15</v>
      </c>
      <c r="M218" s="102">
        <v>335.3</v>
      </c>
    </row>
    <row r="219" spans="1:13" ht="22.5" x14ac:dyDescent="0.2">
      <c r="A219" s="100" t="s">
        <v>134</v>
      </c>
      <c r="B219" s="100" t="s">
        <v>135</v>
      </c>
      <c r="C219" s="102">
        <v>3565.9</v>
      </c>
      <c r="D219" s="102">
        <v>31341.3</v>
      </c>
      <c r="E219" s="102">
        <v>5410.3</v>
      </c>
      <c r="F219" s="102">
        <v>8192.2000000000007</v>
      </c>
      <c r="G219" s="105">
        <v>24806</v>
      </c>
      <c r="H219" s="102">
        <v>11272.3</v>
      </c>
      <c r="I219" s="102">
        <v>7209.5</v>
      </c>
      <c r="J219" s="102">
        <v>32017.3</v>
      </c>
      <c r="K219" s="102">
        <v>2616.5</v>
      </c>
      <c r="L219" s="106" t="s">
        <v>15</v>
      </c>
      <c r="M219" s="102">
        <v>325.60000000000002</v>
      </c>
    </row>
    <row r="220" spans="1:13" ht="22.5" x14ac:dyDescent="0.2">
      <c r="A220" s="100" t="s">
        <v>398</v>
      </c>
      <c r="B220" s="100" t="s">
        <v>399</v>
      </c>
      <c r="C220" s="102">
        <v>749.6</v>
      </c>
      <c r="D220" s="102">
        <v>40523.199999999997</v>
      </c>
      <c r="E220" s="102">
        <v>784.1</v>
      </c>
      <c r="F220" s="102">
        <v>1235.0999999999999</v>
      </c>
      <c r="G220" s="105">
        <v>1206</v>
      </c>
      <c r="H220" s="102">
        <v>6124.3</v>
      </c>
      <c r="I220" s="102">
        <v>5518.8</v>
      </c>
      <c r="J220" s="102">
        <v>5782.8</v>
      </c>
      <c r="K220" s="102">
        <v>2497.6</v>
      </c>
      <c r="L220" s="106" t="s">
        <v>15</v>
      </c>
      <c r="M220" s="102">
        <v>324</v>
      </c>
    </row>
    <row r="221" spans="1:13" x14ac:dyDescent="0.2">
      <c r="A221" s="100" t="s">
        <v>745</v>
      </c>
      <c r="B221" s="100" t="s">
        <v>746</v>
      </c>
      <c r="C221" s="102">
        <v>15.6</v>
      </c>
      <c r="D221" s="102">
        <v>374.2</v>
      </c>
      <c r="E221" s="102">
        <v>57.3</v>
      </c>
      <c r="F221" s="102">
        <v>108.7</v>
      </c>
      <c r="G221" s="105">
        <v>800</v>
      </c>
      <c r="H221" s="102">
        <v>281.10000000000002</v>
      </c>
      <c r="I221" s="102">
        <v>263.7</v>
      </c>
      <c r="J221" s="102">
        <v>458.4</v>
      </c>
      <c r="K221" s="102">
        <v>17.399999999999999</v>
      </c>
      <c r="L221" s="106" t="s">
        <v>15</v>
      </c>
      <c r="M221" s="102">
        <v>322</v>
      </c>
    </row>
    <row r="222" spans="1:13" x14ac:dyDescent="0.2">
      <c r="A222" s="100" t="s">
        <v>809</v>
      </c>
      <c r="B222" s="100" t="s">
        <v>14</v>
      </c>
      <c r="C222" s="103">
        <v>4.6500000000000004</v>
      </c>
      <c r="D222" s="102">
        <v>1253.7</v>
      </c>
      <c r="E222" s="102">
        <v>30</v>
      </c>
      <c r="F222" s="102">
        <v>44.7</v>
      </c>
      <c r="G222" s="105">
        <v>17</v>
      </c>
      <c r="H222" s="102">
        <v>130.30000000000001</v>
      </c>
      <c r="I222" s="102">
        <v>386.1</v>
      </c>
      <c r="J222" s="102">
        <v>146.1</v>
      </c>
      <c r="K222" s="103">
        <v>5.13</v>
      </c>
      <c r="L222" s="106" t="s">
        <v>15</v>
      </c>
      <c r="M222" s="102">
        <v>321.89999999999998</v>
      </c>
    </row>
    <row r="223" spans="1:13" x14ac:dyDescent="0.2">
      <c r="A223" s="100" t="s">
        <v>559</v>
      </c>
      <c r="B223" s="100" t="s">
        <v>14</v>
      </c>
      <c r="C223" s="102">
        <v>142.4</v>
      </c>
      <c r="D223" s="102">
        <v>1049.2</v>
      </c>
      <c r="E223" s="102">
        <v>266.39999999999998</v>
      </c>
      <c r="F223" s="102">
        <v>414.2</v>
      </c>
      <c r="G223" s="105">
        <v>4000</v>
      </c>
      <c r="H223" s="102">
        <v>691.9</v>
      </c>
      <c r="I223" s="102">
        <v>296.8</v>
      </c>
      <c r="J223" s="102">
        <v>794.4</v>
      </c>
      <c r="K223" s="102">
        <v>21</v>
      </c>
      <c r="L223" s="106" t="s">
        <v>15</v>
      </c>
      <c r="M223" s="102">
        <v>321.3</v>
      </c>
    </row>
    <row r="224" spans="1:13" ht="22.5" x14ac:dyDescent="0.2">
      <c r="A224" s="100" t="s">
        <v>947</v>
      </c>
      <c r="B224" s="100" t="s">
        <v>948</v>
      </c>
      <c r="C224" s="102">
        <v>70.900000000000006</v>
      </c>
      <c r="D224" s="102">
        <v>469.8</v>
      </c>
      <c r="E224" s="103">
        <v>5.67</v>
      </c>
      <c r="F224" s="102">
        <v>309.60000000000002</v>
      </c>
      <c r="G224" s="105">
        <v>23</v>
      </c>
      <c r="H224" s="102">
        <v>160.19999999999999</v>
      </c>
      <c r="I224" s="102">
        <v>124</v>
      </c>
      <c r="J224" s="102">
        <v>225.4</v>
      </c>
      <c r="K224" s="107">
        <v>0.67600000000000005</v>
      </c>
      <c r="L224" s="106" t="s">
        <v>15</v>
      </c>
      <c r="M224" s="102">
        <v>305.3</v>
      </c>
    </row>
    <row r="225" spans="1:13" x14ac:dyDescent="0.2">
      <c r="A225" s="100" t="s">
        <v>820</v>
      </c>
      <c r="B225" s="100" t="s">
        <v>14</v>
      </c>
      <c r="C225" s="102">
        <v>16.8</v>
      </c>
      <c r="D225" s="102">
        <v>820.6</v>
      </c>
      <c r="E225" s="102">
        <v>25.8</v>
      </c>
      <c r="F225" s="102">
        <v>46.7</v>
      </c>
      <c r="G225" s="105">
        <v>513</v>
      </c>
      <c r="H225" s="102">
        <v>181.2</v>
      </c>
      <c r="I225" s="102">
        <v>192.7</v>
      </c>
      <c r="J225" s="102">
        <v>499.3</v>
      </c>
      <c r="K225" s="102">
        <v>70.3</v>
      </c>
      <c r="L225" s="106" t="s">
        <v>15</v>
      </c>
      <c r="M225" s="102">
        <v>304.60000000000002</v>
      </c>
    </row>
    <row r="226" spans="1:13" ht="22.5" x14ac:dyDescent="0.2">
      <c r="A226" s="100" t="s">
        <v>545</v>
      </c>
      <c r="B226" s="100" t="s">
        <v>546</v>
      </c>
      <c r="C226" s="102">
        <v>448.6</v>
      </c>
      <c r="D226" s="102">
        <v>2922.2</v>
      </c>
      <c r="E226" s="102">
        <v>303.7</v>
      </c>
      <c r="F226" s="102">
        <v>592.29999999999995</v>
      </c>
      <c r="G226" s="105">
        <v>1610</v>
      </c>
      <c r="H226" s="102">
        <v>2261.8000000000002</v>
      </c>
      <c r="I226" s="102">
        <v>1459.1</v>
      </c>
      <c r="J226" s="102">
        <v>3439.2</v>
      </c>
      <c r="K226" s="102">
        <v>88.3</v>
      </c>
      <c r="L226" s="106" t="s">
        <v>15</v>
      </c>
      <c r="M226" s="102">
        <v>303.10000000000002</v>
      </c>
    </row>
    <row r="227" spans="1:13" ht="22.5" x14ac:dyDescent="0.2">
      <c r="A227" s="100" t="s">
        <v>801</v>
      </c>
      <c r="B227" s="100" t="s">
        <v>802</v>
      </c>
      <c r="C227" s="102">
        <v>57.7</v>
      </c>
      <c r="D227" s="102">
        <v>4472.1000000000004</v>
      </c>
      <c r="E227" s="102">
        <v>32.700000000000003</v>
      </c>
      <c r="F227" s="102">
        <v>137.80000000000001</v>
      </c>
      <c r="G227" s="105">
        <v>420</v>
      </c>
      <c r="H227" s="102">
        <v>1109.4000000000001</v>
      </c>
      <c r="I227" s="102">
        <v>1119.3</v>
      </c>
      <c r="J227" s="102">
        <v>761.7</v>
      </c>
      <c r="K227" s="102">
        <v>11.5</v>
      </c>
      <c r="L227" s="106" t="s">
        <v>15</v>
      </c>
      <c r="M227" s="102">
        <v>301.7</v>
      </c>
    </row>
    <row r="228" spans="1:13" x14ac:dyDescent="0.2">
      <c r="A228" s="100" t="s">
        <v>615</v>
      </c>
      <c r="B228" s="100" t="s">
        <v>14</v>
      </c>
      <c r="C228" s="102">
        <v>136.6</v>
      </c>
      <c r="D228" s="102">
        <v>670.6</v>
      </c>
      <c r="E228" s="102">
        <v>173.2</v>
      </c>
      <c r="F228" s="102">
        <v>566.70000000000005</v>
      </c>
      <c r="G228" s="105">
        <v>17</v>
      </c>
      <c r="H228" s="102">
        <v>6326.2</v>
      </c>
      <c r="I228" s="102">
        <v>5152.7</v>
      </c>
      <c r="J228" s="102">
        <v>1812</v>
      </c>
      <c r="K228" s="102">
        <v>62.7</v>
      </c>
      <c r="L228" s="106" t="s">
        <v>15</v>
      </c>
      <c r="M228" s="102">
        <v>291.89999999999998</v>
      </c>
    </row>
    <row r="229" spans="1:13" x14ac:dyDescent="0.2">
      <c r="A229" s="100" t="s">
        <v>704</v>
      </c>
      <c r="B229" s="100" t="s">
        <v>14</v>
      </c>
      <c r="C229" s="107">
        <v>0.77700000000000002</v>
      </c>
      <c r="D229" s="102">
        <v>708.2</v>
      </c>
      <c r="E229" s="102">
        <v>81.5</v>
      </c>
      <c r="F229" s="102">
        <v>62.3</v>
      </c>
      <c r="G229" s="105">
        <v>1116</v>
      </c>
      <c r="H229" s="102">
        <v>275.10000000000002</v>
      </c>
      <c r="I229" s="102">
        <v>161.1</v>
      </c>
      <c r="J229" s="102">
        <v>170.8</v>
      </c>
      <c r="K229" s="102">
        <v>13.7</v>
      </c>
      <c r="L229" s="106" t="s">
        <v>15</v>
      </c>
      <c r="M229" s="102">
        <v>276.89999999999998</v>
      </c>
    </row>
    <row r="230" spans="1:13" x14ac:dyDescent="0.2">
      <c r="A230" s="100" t="s">
        <v>562</v>
      </c>
      <c r="B230" s="100" t="s">
        <v>14</v>
      </c>
      <c r="C230" s="102">
        <v>81.7</v>
      </c>
      <c r="D230" s="102">
        <v>6805.9</v>
      </c>
      <c r="E230" s="102">
        <v>259.60000000000002</v>
      </c>
      <c r="F230" s="102">
        <v>330.4</v>
      </c>
      <c r="G230" s="105">
        <v>1600</v>
      </c>
      <c r="H230" s="102">
        <v>778.6</v>
      </c>
      <c r="I230" s="102">
        <v>551</v>
      </c>
      <c r="J230" s="102">
        <v>664.5</v>
      </c>
      <c r="K230" s="102">
        <v>254</v>
      </c>
      <c r="L230" s="106" t="s">
        <v>15</v>
      </c>
      <c r="M230" s="102">
        <v>276.2</v>
      </c>
    </row>
    <row r="231" spans="1:13" x14ac:dyDescent="0.2">
      <c r="A231" s="100" t="s">
        <v>684</v>
      </c>
      <c r="B231" s="100" t="s">
        <v>14</v>
      </c>
      <c r="C231" s="102">
        <v>34.799999999999997</v>
      </c>
      <c r="D231" s="102">
        <v>281.3</v>
      </c>
      <c r="E231" s="102">
        <v>100.7</v>
      </c>
      <c r="F231" s="102">
        <v>103.1</v>
      </c>
      <c r="G231" s="105">
        <v>1200</v>
      </c>
      <c r="H231" s="102">
        <v>150.19999999999999</v>
      </c>
      <c r="I231" s="102">
        <v>187.6</v>
      </c>
      <c r="J231" s="102">
        <v>288.89999999999998</v>
      </c>
      <c r="K231" s="102">
        <v>37.299999999999997</v>
      </c>
      <c r="L231" s="106" t="s">
        <v>15</v>
      </c>
      <c r="M231" s="102">
        <v>265.7</v>
      </c>
    </row>
    <row r="232" spans="1:13" ht="22.5" x14ac:dyDescent="0.2">
      <c r="A232" s="100" t="s">
        <v>578</v>
      </c>
      <c r="B232" s="100" t="s">
        <v>579</v>
      </c>
      <c r="C232" s="102">
        <v>179.5</v>
      </c>
      <c r="D232" s="102">
        <v>575.79999999999995</v>
      </c>
      <c r="E232" s="102">
        <v>227.3</v>
      </c>
      <c r="F232" s="102">
        <v>263.10000000000002</v>
      </c>
      <c r="G232" s="105">
        <v>1400</v>
      </c>
      <c r="H232" s="102">
        <v>871.1</v>
      </c>
      <c r="I232" s="102">
        <v>378</v>
      </c>
      <c r="J232" s="102">
        <v>1053.5</v>
      </c>
      <c r="K232" s="102">
        <v>69.3</v>
      </c>
      <c r="L232" s="106" t="s">
        <v>15</v>
      </c>
      <c r="M232" s="102">
        <v>251.7</v>
      </c>
    </row>
    <row r="233" spans="1:13" x14ac:dyDescent="0.2">
      <c r="A233" s="100" t="s">
        <v>839</v>
      </c>
      <c r="B233" s="100" t="s">
        <v>14</v>
      </c>
      <c r="C233" s="102">
        <v>12.4</v>
      </c>
      <c r="D233" s="102">
        <v>785.4</v>
      </c>
      <c r="E233" s="102">
        <v>22.8</v>
      </c>
      <c r="F233" s="102">
        <v>38.200000000000003</v>
      </c>
      <c r="G233" s="105">
        <v>197</v>
      </c>
      <c r="H233" s="102">
        <v>194.9</v>
      </c>
      <c r="I233" s="102">
        <v>337.2</v>
      </c>
      <c r="J233" s="102">
        <v>115.6</v>
      </c>
      <c r="K233" s="102">
        <v>22.1</v>
      </c>
      <c r="L233" s="106" t="s">
        <v>15</v>
      </c>
      <c r="M233" s="102">
        <v>250.7</v>
      </c>
    </row>
    <row r="234" spans="1:13" ht="22.5" x14ac:dyDescent="0.2">
      <c r="A234" s="100" t="s">
        <v>756</v>
      </c>
      <c r="B234" s="100" t="s">
        <v>757</v>
      </c>
      <c r="C234" s="102">
        <v>161.5</v>
      </c>
      <c r="D234" s="102">
        <v>5885.9</v>
      </c>
      <c r="E234" s="102">
        <v>52.9</v>
      </c>
      <c r="F234" s="102">
        <v>907.9</v>
      </c>
      <c r="G234" s="105">
        <v>5100</v>
      </c>
      <c r="H234" s="102">
        <v>1479.2</v>
      </c>
      <c r="I234" s="102">
        <v>613.5</v>
      </c>
      <c r="J234" s="102">
        <v>3522.6</v>
      </c>
      <c r="K234" s="102">
        <v>147.69999999999999</v>
      </c>
      <c r="L234" s="106" t="s">
        <v>15</v>
      </c>
      <c r="M234" s="102">
        <v>245.8</v>
      </c>
    </row>
    <row r="235" spans="1:13" x14ac:dyDescent="0.2">
      <c r="A235" s="100" t="s">
        <v>849</v>
      </c>
      <c r="B235" s="100" t="s">
        <v>14</v>
      </c>
      <c r="C235" s="102">
        <v>21.6</v>
      </c>
      <c r="D235" s="102">
        <v>1253.7</v>
      </c>
      <c r="E235" s="102">
        <v>19</v>
      </c>
      <c r="F235" s="102">
        <v>94.3</v>
      </c>
      <c r="G235" s="105">
        <v>5365</v>
      </c>
      <c r="H235" s="102">
        <v>558.29999999999995</v>
      </c>
      <c r="I235" s="102">
        <v>671.7</v>
      </c>
      <c r="J235" s="102">
        <v>208</v>
      </c>
      <c r="K235" s="102">
        <v>53</v>
      </c>
      <c r="L235" s="106" t="s">
        <v>15</v>
      </c>
      <c r="M235" s="102">
        <v>239.7</v>
      </c>
    </row>
    <row r="236" spans="1:13" x14ac:dyDescent="0.2">
      <c r="A236" s="100" t="s">
        <v>710</v>
      </c>
      <c r="B236" s="100" t="s">
        <v>14</v>
      </c>
      <c r="C236" s="102">
        <v>53.9</v>
      </c>
      <c r="D236" s="102">
        <v>1861.2</v>
      </c>
      <c r="E236" s="102">
        <v>74.5</v>
      </c>
      <c r="F236" s="102">
        <v>87.1</v>
      </c>
      <c r="G236" s="105">
        <v>879</v>
      </c>
      <c r="H236" s="102">
        <v>279.3</v>
      </c>
      <c r="I236" s="102">
        <v>605.70000000000005</v>
      </c>
      <c r="J236" s="102">
        <v>425</v>
      </c>
      <c r="K236" s="102">
        <v>34.4</v>
      </c>
      <c r="L236" s="106" t="s">
        <v>15</v>
      </c>
      <c r="M236" s="102">
        <v>237.9</v>
      </c>
    </row>
    <row r="237" spans="1:13" x14ac:dyDescent="0.2">
      <c r="A237" s="100" t="s">
        <v>736</v>
      </c>
      <c r="B237" s="100" t="s">
        <v>14</v>
      </c>
      <c r="C237" s="102">
        <v>31.5</v>
      </c>
      <c r="D237" s="102">
        <v>141.1</v>
      </c>
      <c r="E237" s="102">
        <v>59.7</v>
      </c>
      <c r="F237" s="102">
        <v>66.099999999999994</v>
      </c>
      <c r="G237" s="105">
        <v>169</v>
      </c>
      <c r="H237" s="102">
        <v>207.2</v>
      </c>
      <c r="I237" s="102">
        <v>120.4</v>
      </c>
      <c r="J237" s="102">
        <v>543.6</v>
      </c>
      <c r="K237" s="107">
        <v>5.2999999999999999E-2</v>
      </c>
      <c r="L237" s="106" t="s">
        <v>15</v>
      </c>
      <c r="M237" s="102">
        <v>235.3</v>
      </c>
    </row>
    <row r="238" spans="1:13" x14ac:dyDescent="0.2">
      <c r="A238" s="100" t="s">
        <v>734</v>
      </c>
      <c r="B238" s="100" t="s">
        <v>735</v>
      </c>
      <c r="C238" s="102">
        <v>20.8</v>
      </c>
      <c r="D238" s="102">
        <v>2119.4</v>
      </c>
      <c r="E238" s="102">
        <v>59.9</v>
      </c>
      <c r="F238" s="102">
        <v>54.1</v>
      </c>
      <c r="G238" s="105">
        <v>577</v>
      </c>
      <c r="H238" s="102">
        <v>422.3</v>
      </c>
      <c r="I238" s="102">
        <v>354.3</v>
      </c>
      <c r="J238" s="102">
        <v>513.70000000000005</v>
      </c>
      <c r="K238" s="102">
        <v>77.2</v>
      </c>
      <c r="L238" s="106" t="s">
        <v>15</v>
      </c>
      <c r="M238" s="102">
        <v>234.2</v>
      </c>
    </row>
    <row r="239" spans="1:13" ht="22.5" x14ac:dyDescent="0.2">
      <c r="A239" s="100" t="s">
        <v>609</v>
      </c>
      <c r="B239" s="100" t="s">
        <v>14</v>
      </c>
      <c r="C239" s="102">
        <v>1783.2</v>
      </c>
      <c r="D239" s="102">
        <v>1362.4</v>
      </c>
      <c r="E239" s="102">
        <v>188</v>
      </c>
      <c r="F239" s="102">
        <v>564.9</v>
      </c>
      <c r="G239" s="105">
        <v>27</v>
      </c>
      <c r="H239" s="102">
        <v>4080.5</v>
      </c>
      <c r="I239" s="102">
        <v>753.9</v>
      </c>
      <c r="J239" s="102">
        <v>7538.1</v>
      </c>
      <c r="K239" s="102">
        <v>784.9</v>
      </c>
      <c r="L239" s="106" t="s">
        <v>15</v>
      </c>
      <c r="M239" s="102">
        <v>231.5</v>
      </c>
    </row>
    <row r="240" spans="1:13" ht="22.5" x14ac:dyDescent="0.2">
      <c r="A240" s="100" t="s">
        <v>777</v>
      </c>
      <c r="B240" s="100" t="s">
        <v>778</v>
      </c>
      <c r="C240" s="102">
        <v>442.8</v>
      </c>
      <c r="D240" s="102">
        <v>220.6</v>
      </c>
      <c r="E240" s="102">
        <v>45.5</v>
      </c>
      <c r="F240" s="102">
        <v>100.6</v>
      </c>
      <c r="G240" s="105">
        <v>393</v>
      </c>
      <c r="H240" s="102">
        <v>468.1</v>
      </c>
      <c r="I240" s="102">
        <v>292.60000000000002</v>
      </c>
      <c r="J240" s="102">
        <v>957.3</v>
      </c>
      <c r="K240" s="102">
        <v>31.6</v>
      </c>
      <c r="L240" s="106" t="s">
        <v>15</v>
      </c>
      <c r="M240" s="102">
        <v>226.7</v>
      </c>
    </row>
    <row r="241" spans="1:13" ht="22.5" x14ac:dyDescent="0.2">
      <c r="A241" s="100" t="s">
        <v>786</v>
      </c>
      <c r="B241" s="100" t="s">
        <v>787</v>
      </c>
      <c r="C241" s="102">
        <v>15.1</v>
      </c>
      <c r="D241" s="102">
        <v>7832.4</v>
      </c>
      <c r="E241" s="102">
        <v>39.1</v>
      </c>
      <c r="F241" s="102">
        <v>58.3</v>
      </c>
      <c r="G241" s="105">
        <v>307</v>
      </c>
      <c r="H241" s="102">
        <v>519.6</v>
      </c>
      <c r="I241" s="102">
        <v>436.6</v>
      </c>
      <c r="J241" s="102">
        <v>210.6</v>
      </c>
      <c r="K241" s="102">
        <v>77.400000000000006</v>
      </c>
      <c r="L241" s="106" t="s">
        <v>15</v>
      </c>
      <c r="M241" s="102">
        <v>225.9</v>
      </c>
    </row>
    <row r="242" spans="1:13" x14ac:dyDescent="0.2">
      <c r="A242" s="100" t="s">
        <v>555</v>
      </c>
      <c r="B242" s="100" t="s">
        <v>14</v>
      </c>
      <c r="C242" s="102">
        <v>120</v>
      </c>
      <c r="D242" s="102">
        <v>387.5</v>
      </c>
      <c r="E242" s="102">
        <v>279.3</v>
      </c>
      <c r="F242" s="102">
        <v>311.10000000000002</v>
      </c>
      <c r="G242" s="105">
        <v>92</v>
      </c>
      <c r="H242" s="102">
        <v>159.69999999999999</v>
      </c>
      <c r="I242" s="102">
        <v>432.9</v>
      </c>
      <c r="J242" s="102">
        <v>1784.9</v>
      </c>
      <c r="K242" s="103">
        <v>2.02</v>
      </c>
      <c r="L242" s="106" t="s">
        <v>15</v>
      </c>
      <c r="M242" s="102">
        <v>216.7</v>
      </c>
    </row>
    <row r="243" spans="1:13" x14ac:dyDescent="0.2">
      <c r="A243" s="100" t="s">
        <v>762</v>
      </c>
      <c r="B243" s="100" t="s">
        <v>14</v>
      </c>
      <c r="C243" s="103">
        <v>6.21</v>
      </c>
      <c r="D243" s="102">
        <v>2448</v>
      </c>
      <c r="E243" s="102">
        <v>51.5</v>
      </c>
      <c r="F243" s="102">
        <v>23.7</v>
      </c>
      <c r="G243" s="105">
        <v>551</v>
      </c>
      <c r="H243" s="102">
        <v>427.3</v>
      </c>
      <c r="I243" s="102">
        <v>412.6</v>
      </c>
      <c r="J243" s="102">
        <v>929.9</v>
      </c>
      <c r="K243" s="103">
        <v>7.03</v>
      </c>
      <c r="L243" s="106" t="s">
        <v>15</v>
      </c>
      <c r="M243" s="102">
        <v>213.3</v>
      </c>
    </row>
    <row r="244" spans="1:13" x14ac:dyDescent="0.2">
      <c r="A244" s="100" t="s">
        <v>632</v>
      </c>
      <c r="B244" s="100" t="s">
        <v>14</v>
      </c>
      <c r="C244" s="102">
        <v>95.7</v>
      </c>
      <c r="D244" s="102">
        <v>5915.5</v>
      </c>
      <c r="E244" s="102">
        <v>142.9</v>
      </c>
      <c r="F244" s="102">
        <v>202.7</v>
      </c>
      <c r="G244" s="105">
        <v>214</v>
      </c>
      <c r="H244" s="102">
        <v>324.39999999999998</v>
      </c>
      <c r="I244" s="102">
        <v>212.7</v>
      </c>
      <c r="J244" s="102">
        <v>319.2</v>
      </c>
      <c r="K244" s="102">
        <v>63.7</v>
      </c>
      <c r="L244" s="106" t="s">
        <v>15</v>
      </c>
      <c r="M244" s="102">
        <v>209.2</v>
      </c>
    </row>
    <row r="245" spans="1:13" x14ac:dyDescent="0.2">
      <c r="A245" s="100" t="s">
        <v>582</v>
      </c>
      <c r="B245" s="100" t="s">
        <v>14</v>
      </c>
      <c r="C245" s="102">
        <v>295.3</v>
      </c>
      <c r="D245" s="102">
        <v>2100.1</v>
      </c>
      <c r="E245" s="102">
        <v>224.5</v>
      </c>
      <c r="F245" s="102">
        <v>502.3</v>
      </c>
      <c r="G245" s="105">
        <v>966</v>
      </c>
      <c r="H245" s="102">
        <v>1696.3</v>
      </c>
      <c r="I245" s="102">
        <v>718.3</v>
      </c>
      <c r="J245" s="102">
        <v>1445.7</v>
      </c>
      <c r="K245" s="102">
        <v>15</v>
      </c>
      <c r="L245" s="106" t="s">
        <v>15</v>
      </c>
      <c r="M245" s="102">
        <v>200.6</v>
      </c>
    </row>
    <row r="246" spans="1:13" ht="22.5" x14ac:dyDescent="0.2">
      <c r="A246" s="100" t="s">
        <v>676</v>
      </c>
      <c r="B246" s="100" t="s">
        <v>14</v>
      </c>
      <c r="C246" s="102">
        <v>35.700000000000003</v>
      </c>
      <c r="D246" s="102">
        <v>435.9</v>
      </c>
      <c r="E246" s="102">
        <v>107.8</v>
      </c>
      <c r="F246" s="102">
        <v>252</v>
      </c>
      <c r="G246" s="105">
        <v>6</v>
      </c>
      <c r="H246" s="102">
        <v>159.80000000000001</v>
      </c>
      <c r="I246" s="102">
        <v>73.599999999999994</v>
      </c>
      <c r="J246" s="102">
        <v>244.3</v>
      </c>
      <c r="K246" s="102">
        <v>18</v>
      </c>
      <c r="L246" s="106" t="s">
        <v>15</v>
      </c>
      <c r="M246" s="102">
        <v>198.6</v>
      </c>
    </row>
    <row r="247" spans="1:13" x14ac:dyDescent="0.2">
      <c r="A247" s="100" t="s">
        <v>856</v>
      </c>
      <c r="B247" s="100" t="s">
        <v>14</v>
      </c>
      <c r="C247" s="103">
        <v>1.81</v>
      </c>
      <c r="D247" s="102">
        <v>329.6</v>
      </c>
      <c r="E247" s="102">
        <v>16.7</v>
      </c>
      <c r="F247" s="102">
        <v>18.600000000000001</v>
      </c>
      <c r="G247" s="105">
        <v>238</v>
      </c>
      <c r="H247" s="102">
        <v>110.5</v>
      </c>
      <c r="I247" s="102">
        <v>75.8</v>
      </c>
      <c r="J247" s="102">
        <v>187.2</v>
      </c>
      <c r="K247" s="103">
        <v>4</v>
      </c>
      <c r="L247" s="106" t="s">
        <v>15</v>
      </c>
      <c r="M247" s="102">
        <v>196.1</v>
      </c>
    </row>
    <row r="248" spans="1:13" x14ac:dyDescent="0.2">
      <c r="A248" s="100" t="s">
        <v>1135</v>
      </c>
      <c r="B248" s="100" t="s">
        <v>14</v>
      </c>
      <c r="C248" s="102">
        <v>30.6</v>
      </c>
      <c r="D248" s="102">
        <v>7121.7</v>
      </c>
      <c r="E248" s="103">
        <v>1.52</v>
      </c>
      <c r="F248" s="102">
        <v>34.1</v>
      </c>
      <c r="G248" s="105">
        <v>30</v>
      </c>
      <c r="H248" s="102">
        <v>638.1</v>
      </c>
      <c r="I248" s="102">
        <v>435.4</v>
      </c>
      <c r="J248" s="102">
        <v>14.3</v>
      </c>
      <c r="K248" s="107">
        <v>0.128</v>
      </c>
      <c r="L248" s="106" t="s">
        <v>15</v>
      </c>
      <c r="M248" s="102">
        <v>195.8</v>
      </c>
    </row>
    <row r="249" spans="1:13" x14ac:dyDescent="0.2">
      <c r="A249" s="100" t="s">
        <v>988</v>
      </c>
      <c r="B249" s="100" t="s">
        <v>14</v>
      </c>
      <c r="C249" s="103">
        <v>1.03</v>
      </c>
      <c r="D249" s="102">
        <v>226</v>
      </c>
      <c r="E249" s="103">
        <v>3.89</v>
      </c>
      <c r="F249" s="103">
        <v>3.67</v>
      </c>
      <c r="G249" s="105">
        <v>74</v>
      </c>
      <c r="H249" s="102">
        <v>60.6</v>
      </c>
      <c r="I249" s="102">
        <v>197.8</v>
      </c>
      <c r="J249" s="102">
        <v>275.10000000000002</v>
      </c>
      <c r="K249" s="103">
        <v>4.29</v>
      </c>
      <c r="L249" s="106" t="s">
        <v>15</v>
      </c>
      <c r="M249" s="102">
        <v>193.9</v>
      </c>
    </row>
    <row r="250" spans="1:13" x14ac:dyDescent="0.2">
      <c r="A250" s="100" t="s">
        <v>909</v>
      </c>
      <c r="B250" s="100" t="s">
        <v>14</v>
      </c>
      <c r="C250" s="103">
        <v>2.4900000000000002</v>
      </c>
      <c r="D250" s="102">
        <v>2699</v>
      </c>
      <c r="E250" s="103">
        <v>8.57</v>
      </c>
      <c r="F250" s="103">
        <v>5.31</v>
      </c>
      <c r="G250" s="105">
        <v>39</v>
      </c>
      <c r="H250" s="102">
        <v>355.6</v>
      </c>
      <c r="I250" s="102">
        <v>404</v>
      </c>
      <c r="J250" s="102">
        <v>89.7</v>
      </c>
      <c r="K250" s="102">
        <v>34.799999999999997</v>
      </c>
      <c r="L250" s="106" t="s">
        <v>15</v>
      </c>
      <c r="M250" s="102">
        <v>192.6</v>
      </c>
    </row>
    <row r="251" spans="1:13" x14ac:dyDescent="0.2">
      <c r="A251" s="100" t="s">
        <v>794</v>
      </c>
      <c r="B251" s="100" t="s">
        <v>14</v>
      </c>
      <c r="C251" s="103">
        <v>5.47</v>
      </c>
      <c r="D251" s="102">
        <v>135.19999999999999</v>
      </c>
      <c r="E251" s="102">
        <v>36</v>
      </c>
      <c r="F251" s="102">
        <v>39.799999999999997</v>
      </c>
      <c r="G251" s="105">
        <v>85</v>
      </c>
      <c r="H251" s="102">
        <v>21.1</v>
      </c>
      <c r="I251" s="102">
        <v>254.1</v>
      </c>
      <c r="J251" s="102">
        <v>63.6</v>
      </c>
      <c r="K251" s="103">
        <v>1.41</v>
      </c>
      <c r="L251" s="106" t="s">
        <v>15</v>
      </c>
      <c r="M251" s="102">
        <v>188.1</v>
      </c>
    </row>
    <row r="252" spans="1:13" x14ac:dyDescent="0.2">
      <c r="A252" s="100" t="s">
        <v>570</v>
      </c>
      <c r="B252" s="100" t="s">
        <v>571</v>
      </c>
      <c r="C252" s="102">
        <v>83.9</v>
      </c>
      <c r="D252" s="102">
        <v>1087.5</v>
      </c>
      <c r="E252" s="102">
        <v>233</v>
      </c>
      <c r="F252" s="102">
        <v>285.39999999999998</v>
      </c>
      <c r="G252" s="105">
        <v>503</v>
      </c>
      <c r="H252" s="102">
        <v>1352.9</v>
      </c>
      <c r="I252" s="102">
        <v>1532.7</v>
      </c>
      <c r="J252" s="102">
        <v>863.6</v>
      </c>
      <c r="K252" s="102">
        <v>70.099999999999994</v>
      </c>
      <c r="L252" s="106" t="s">
        <v>15</v>
      </c>
      <c r="M252" s="102">
        <v>187</v>
      </c>
    </row>
    <row r="253" spans="1:13" x14ac:dyDescent="0.2">
      <c r="A253" s="100" t="s">
        <v>904</v>
      </c>
      <c r="B253" s="100" t="s">
        <v>14</v>
      </c>
      <c r="C253" s="103">
        <v>2.86</v>
      </c>
      <c r="D253" s="102">
        <v>526.29999999999995</v>
      </c>
      <c r="E253" s="103">
        <v>8.7799999999999994</v>
      </c>
      <c r="F253" s="102">
        <v>11</v>
      </c>
      <c r="G253" s="105">
        <v>246</v>
      </c>
      <c r="H253" s="102">
        <v>157.30000000000001</v>
      </c>
      <c r="I253" s="102">
        <v>205.6</v>
      </c>
      <c r="J253" s="102">
        <v>46.8</v>
      </c>
      <c r="K253" s="102">
        <v>69.2</v>
      </c>
      <c r="L253" s="106" t="s">
        <v>15</v>
      </c>
      <c r="M253" s="102">
        <v>186.2</v>
      </c>
    </row>
    <row r="254" spans="1:13" x14ac:dyDescent="0.2">
      <c r="A254" s="100" t="s">
        <v>748</v>
      </c>
      <c r="B254" s="100" t="s">
        <v>14</v>
      </c>
      <c r="C254" s="102">
        <v>56.1</v>
      </c>
      <c r="D254" s="102">
        <v>1233.5999999999999</v>
      </c>
      <c r="E254" s="102">
        <v>57.1</v>
      </c>
      <c r="F254" s="102">
        <v>119.9</v>
      </c>
      <c r="G254" s="105">
        <v>512</v>
      </c>
      <c r="H254" s="102">
        <v>305.10000000000002</v>
      </c>
      <c r="I254" s="102">
        <v>198.2</v>
      </c>
      <c r="J254" s="102">
        <v>672.9</v>
      </c>
      <c r="K254" s="102">
        <v>28.7</v>
      </c>
      <c r="L254" s="106" t="s">
        <v>15</v>
      </c>
      <c r="M254" s="102">
        <v>185.5</v>
      </c>
    </row>
    <row r="255" spans="1:13" x14ac:dyDescent="0.2">
      <c r="A255" s="100" t="s">
        <v>855</v>
      </c>
      <c r="B255" s="100" t="s">
        <v>14</v>
      </c>
      <c r="C255" s="102">
        <v>11.5</v>
      </c>
      <c r="D255" s="102">
        <v>123.9</v>
      </c>
      <c r="E255" s="102">
        <v>16.8</v>
      </c>
      <c r="F255" s="102">
        <v>21.1</v>
      </c>
      <c r="G255" s="105">
        <v>100</v>
      </c>
      <c r="H255" s="102">
        <v>54.2</v>
      </c>
      <c r="I255" s="102">
        <v>50.6</v>
      </c>
      <c r="J255" s="102">
        <v>77.099999999999994</v>
      </c>
      <c r="K255" s="102">
        <v>10.7</v>
      </c>
      <c r="L255" s="106" t="s">
        <v>15</v>
      </c>
      <c r="M255" s="102">
        <v>184.2</v>
      </c>
    </row>
    <row r="256" spans="1:13" ht="22.5" x14ac:dyDescent="0.2">
      <c r="A256" s="100" t="s">
        <v>769</v>
      </c>
      <c r="B256" s="100" t="s">
        <v>14</v>
      </c>
      <c r="C256" s="103">
        <v>9.85</v>
      </c>
      <c r="D256" s="102">
        <v>338.4</v>
      </c>
      <c r="E256" s="102">
        <v>48.8</v>
      </c>
      <c r="F256" s="102">
        <v>65.7</v>
      </c>
      <c r="G256" s="105">
        <v>120</v>
      </c>
      <c r="H256" s="102">
        <v>210.5</v>
      </c>
      <c r="I256" s="102">
        <v>85.4</v>
      </c>
      <c r="J256" s="102">
        <v>73.599999999999994</v>
      </c>
      <c r="K256" s="102">
        <v>25.4</v>
      </c>
      <c r="L256" s="106" t="s">
        <v>15</v>
      </c>
      <c r="M256" s="102">
        <v>178.2</v>
      </c>
    </row>
    <row r="257" spans="1:13" x14ac:dyDescent="0.2">
      <c r="A257" s="100" t="s">
        <v>867</v>
      </c>
      <c r="B257" s="100" t="s">
        <v>14</v>
      </c>
      <c r="C257" s="103">
        <v>7.81</v>
      </c>
      <c r="D257" s="102">
        <v>131</v>
      </c>
      <c r="E257" s="102">
        <v>14.6</v>
      </c>
      <c r="F257" s="102">
        <v>22.1</v>
      </c>
      <c r="G257" s="105">
        <v>45</v>
      </c>
      <c r="H257" s="102">
        <v>119.3</v>
      </c>
      <c r="I257" s="102">
        <v>62.8</v>
      </c>
      <c r="J257" s="102">
        <v>35.5</v>
      </c>
      <c r="K257" s="107">
        <v>0.2</v>
      </c>
      <c r="L257" s="106" t="s">
        <v>15</v>
      </c>
      <c r="M257" s="102">
        <v>177.1</v>
      </c>
    </row>
    <row r="258" spans="1:13" x14ac:dyDescent="0.2">
      <c r="A258" s="100" t="s">
        <v>629</v>
      </c>
      <c r="B258" s="100" t="s">
        <v>14</v>
      </c>
      <c r="C258" s="102">
        <v>46.1</v>
      </c>
      <c r="D258" s="102">
        <v>1900.9</v>
      </c>
      <c r="E258" s="102">
        <v>144.4</v>
      </c>
      <c r="F258" s="102">
        <v>116.2</v>
      </c>
      <c r="G258" s="105">
        <v>1038</v>
      </c>
      <c r="H258" s="102">
        <v>475.9</v>
      </c>
      <c r="I258" s="102">
        <v>521</v>
      </c>
      <c r="J258" s="102">
        <v>766.9</v>
      </c>
      <c r="K258" s="103">
        <v>4.46</v>
      </c>
      <c r="L258" s="106" t="s">
        <v>15</v>
      </c>
      <c r="M258" s="102">
        <v>175.5</v>
      </c>
    </row>
    <row r="259" spans="1:13" x14ac:dyDescent="0.2">
      <c r="A259" s="100" t="s">
        <v>674</v>
      </c>
      <c r="B259" s="100" t="s">
        <v>14</v>
      </c>
      <c r="C259" s="102">
        <v>53.1</v>
      </c>
      <c r="D259" s="102">
        <v>2053.1999999999998</v>
      </c>
      <c r="E259" s="102">
        <v>110.8</v>
      </c>
      <c r="F259" s="102">
        <v>122.7</v>
      </c>
      <c r="G259" s="105">
        <v>631</v>
      </c>
      <c r="H259" s="102">
        <v>492.5</v>
      </c>
      <c r="I259" s="102">
        <v>500.9</v>
      </c>
      <c r="J259" s="102">
        <v>558.9</v>
      </c>
      <c r="K259" s="102">
        <v>87.6</v>
      </c>
      <c r="L259" s="106" t="s">
        <v>15</v>
      </c>
      <c r="M259" s="102">
        <v>168.6</v>
      </c>
    </row>
    <row r="260" spans="1:13" x14ac:dyDescent="0.2">
      <c r="A260" s="100" t="s">
        <v>476</v>
      </c>
      <c r="B260" s="100" t="s">
        <v>14</v>
      </c>
      <c r="C260" s="102">
        <v>1188</v>
      </c>
      <c r="D260" s="102">
        <v>4085.6</v>
      </c>
      <c r="E260" s="102">
        <v>471.9</v>
      </c>
      <c r="F260" s="102">
        <v>1918</v>
      </c>
      <c r="G260" s="105">
        <v>15</v>
      </c>
      <c r="H260" s="102">
        <v>3468.2</v>
      </c>
      <c r="I260" s="102">
        <v>777.6</v>
      </c>
      <c r="J260" s="102">
        <v>3848.4</v>
      </c>
      <c r="K260" s="102">
        <v>213.4</v>
      </c>
      <c r="L260" s="106" t="s">
        <v>15</v>
      </c>
      <c r="M260" s="102">
        <v>166.6</v>
      </c>
    </row>
    <row r="261" spans="1:13" ht="22.5" x14ac:dyDescent="0.2">
      <c r="A261" s="100" t="s">
        <v>818</v>
      </c>
      <c r="B261" s="100" t="s">
        <v>819</v>
      </c>
      <c r="C261" s="103">
        <v>5.14</v>
      </c>
      <c r="D261" s="102">
        <v>93.1</v>
      </c>
      <c r="E261" s="102">
        <v>26.3</v>
      </c>
      <c r="F261" s="102">
        <v>49.6</v>
      </c>
      <c r="G261" s="105">
        <v>478</v>
      </c>
      <c r="H261" s="102">
        <v>147</v>
      </c>
      <c r="I261" s="102">
        <v>21.8</v>
      </c>
      <c r="J261" s="102">
        <v>430.1</v>
      </c>
      <c r="K261" s="103">
        <v>3.6</v>
      </c>
      <c r="L261" s="106" t="s">
        <v>15</v>
      </c>
      <c r="M261" s="102">
        <v>165.6</v>
      </c>
    </row>
    <row r="262" spans="1:13" ht="22.5" x14ac:dyDescent="0.2">
      <c r="A262" s="100" t="s">
        <v>715</v>
      </c>
      <c r="B262" s="100" t="s">
        <v>716</v>
      </c>
      <c r="C262" s="102">
        <v>49.6</v>
      </c>
      <c r="D262" s="102">
        <v>304.2</v>
      </c>
      <c r="E262" s="102">
        <v>72.599999999999994</v>
      </c>
      <c r="F262" s="102">
        <v>130.80000000000001</v>
      </c>
      <c r="G262" s="105">
        <v>173</v>
      </c>
      <c r="H262" s="102">
        <v>99.2</v>
      </c>
      <c r="I262" s="102">
        <v>101.4</v>
      </c>
      <c r="J262" s="102">
        <v>137.5</v>
      </c>
      <c r="K262" s="103">
        <v>5.46</v>
      </c>
      <c r="L262" s="106" t="s">
        <v>15</v>
      </c>
      <c r="M262" s="102">
        <v>165.3</v>
      </c>
    </row>
    <row r="263" spans="1:13" x14ac:dyDescent="0.2">
      <c r="A263" s="100" t="s">
        <v>830</v>
      </c>
      <c r="B263" s="100" t="s">
        <v>831</v>
      </c>
      <c r="C263" s="102">
        <v>16</v>
      </c>
      <c r="D263" s="102">
        <v>3155.4</v>
      </c>
      <c r="E263" s="102">
        <v>23.4</v>
      </c>
      <c r="F263" s="102">
        <v>28.6</v>
      </c>
      <c r="G263" s="105">
        <v>73</v>
      </c>
      <c r="H263" s="102">
        <v>241.1</v>
      </c>
      <c r="I263" s="102">
        <v>286</v>
      </c>
      <c r="J263" s="102">
        <v>41.3</v>
      </c>
      <c r="K263" s="102">
        <v>24.3</v>
      </c>
      <c r="L263" s="106" t="s">
        <v>15</v>
      </c>
      <c r="M263" s="102">
        <v>164.5</v>
      </c>
    </row>
    <row r="264" spans="1:13" x14ac:dyDescent="0.2">
      <c r="A264" s="100" t="s">
        <v>776</v>
      </c>
      <c r="B264" s="100" t="s">
        <v>14</v>
      </c>
      <c r="C264" s="102">
        <v>85.9</v>
      </c>
      <c r="D264" s="102">
        <v>2088.4</v>
      </c>
      <c r="E264" s="102">
        <v>45.5</v>
      </c>
      <c r="F264" s="102">
        <v>45.5</v>
      </c>
      <c r="G264" s="105">
        <v>68</v>
      </c>
      <c r="H264" s="102">
        <v>396.6</v>
      </c>
      <c r="I264" s="102">
        <v>326.5</v>
      </c>
      <c r="J264" s="102">
        <v>129</v>
      </c>
      <c r="K264" s="102">
        <v>164.4</v>
      </c>
      <c r="L264" s="106" t="s">
        <v>15</v>
      </c>
      <c r="M264" s="102">
        <v>158.4</v>
      </c>
    </row>
    <row r="265" spans="1:13" x14ac:dyDescent="0.2">
      <c r="A265" s="100" t="s">
        <v>793</v>
      </c>
      <c r="B265" s="100" t="s">
        <v>14</v>
      </c>
      <c r="C265" s="102">
        <v>17.399999999999999</v>
      </c>
      <c r="D265" s="102">
        <v>7108</v>
      </c>
      <c r="E265" s="102">
        <v>36.1</v>
      </c>
      <c r="F265" s="102">
        <v>33.4</v>
      </c>
      <c r="G265" s="105">
        <v>1416</v>
      </c>
      <c r="H265" s="102">
        <v>1201.2</v>
      </c>
      <c r="I265" s="102">
        <v>1298.4000000000001</v>
      </c>
      <c r="J265" s="102">
        <v>794.4</v>
      </c>
      <c r="K265" s="102">
        <v>44.3</v>
      </c>
      <c r="L265" s="106" t="s">
        <v>15</v>
      </c>
      <c r="M265" s="102">
        <v>158.1</v>
      </c>
    </row>
    <row r="266" spans="1:13" x14ac:dyDescent="0.2">
      <c r="A266" s="100" t="s">
        <v>926</v>
      </c>
      <c r="B266" s="100" t="s">
        <v>14</v>
      </c>
      <c r="C266" s="107">
        <v>0.73099999999999998</v>
      </c>
      <c r="D266" s="102">
        <v>541.9</v>
      </c>
      <c r="E266" s="103">
        <v>7.02</v>
      </c>
      <c r="F266" s="103">
        <v>6.97</v>
      </c>
      <c r="G266" s="105">
        <v>259</v>
      </c>
      <c r="H266" s="102">
        <v>162.9</v>
      </c>
      <c r="I266" s="102">
        <v>204.3</v>
      </c>
      <c r="J266" s="102">
        <v>60.8</v>
      </c>
      <c r="K266" s="103">
        <v>7.91</v>
      </c>
      <c r="L266" s="106" t="s">
        <v>15</v>
      </c>
      <c r="M266" s="102">
        <v>158.1</v>
      </c>
    </row>
    <row r="267" spans="1:13" x14ac:dyDescent="0.2">
      <c r="A267" s="100" t="s">
        <v>833</v>
      </c>
      <c r="B267" s="100" t="s">
        <v>834</v>
      </c>
      <c r="C267" s="103">
        <v>5.18</v>
      </c>
      <c r="D267" s="102">
        <v>2269.9</v>
      </c>
      <c r="E267" s="102">
        <v>23.2</v>
      </c>
      <c r="F267" s="102">
        <v>18.7</v>
      </c>
      <c r="G267" s="105">
        <v>426</v>
      </c>
      <c r="H267" s="102">
        <v>356.9</v>
      </c>
      <c r="I267" s="102">
        <v>197.7</v>
      </c>
      <c r="J267" s="102">
        <v>581</v>
      </c>
      <c r="K267" s="102">
        <v>32.1</v>
      </c>
      <c r="L267" s="106" t="s">
        <v>15</v>
      </c>
      <c r="M267" s="102">
        <v>147.4</v>
      </c>
    </row>
    <row r="268" spans="1:13" x14ac:dyDescent="0.2">
      <c r="A268" s="100" t="s">
        <v>696</v>
      </c>
      <c r="B268" s="100" t="s">
        <v>14</v>
      </c>
      <c r="C268" s="102">
        <v>100.3</v>
      </c>
      <c r="D268" s="102">
        <v>6026</v>
      </c>
      <c r="E268" s="102">
        <v>88.8</v>
      </c>
      <c r="F268" s="102">
        <v>108.8</v>
      </c>
      <c r="G268" s="105">
        <v>717</v>
      </c>
      <c r="H268" s="102">
        <v>1317.6</v>
      </c>
      <c r="I268" s="102">
        <v>779.3</v>
      </c>
      <c r="J268" s="102">
        <v>837.9</v>
      </c>
      <c r="K268" s="102">
        <v>249.1</v>
      </c>
      <c r="L268" s="106" t="s">
        <v>15</v>
      </c>
      <c r="M268" s="102">
        <v>143.80000000000001</v>
      </c>
    </row>
    <row r="269" spans="1:13" x14ac:dyDescent="0.2">
      <c r="A269" s="100" t="s">
        <v>798</v>
      </c>
      <c r="B269" s="100" t="s">
        <v>799</v>
      </c>
      <c r="C269" s="103">
        <v>4.6100000000000003</v>
      </c>
      <c r="D269" s="102">
        <v>336.1</v>
      </c>
      <c r="E269" s="102">
        <v>33.6</v>
      </c>
      <c r="F269" s="102">
        <v>113.6</v>
      </c>
      <c r="G269" s="105">
        <v>41</v>
      </c>
      <c r="H269" s="102">
        <v>61.8</v>
      </c>
      <c r="I269" s="102">
        <v>44.7</v>
      </c>
      <c r="J269" s="102">
        <v>411.9</v>
      </c>
      <c r="K269" s="102">
        <v>19.3</v>
      </c>
      <c r="L269" s="106" t="s">
        <v>15</v>
      </c>
      <c r="M269" s="102">
        <v>141.30000000000001</v>
      </c>
    </row>
    <row r="270" spans="1:13" x14ac:dyDescent="0.2">
      <c r="A270" s="100" t="s">
        <v>921</v>
      </c>
      <c r="B270" s="100" t="s">
        <v>14</v>
      </c>
      <c r="C270" s="103">
        <v>2.19</v>
      </c>
      <c r="D270" s="102">
        <v>463.4</v>
      </c>
      <c r="E270" s="103">
        <v>7.65</v>
      </c>
      <c r="F270" s="103">
        <v>9.49</v>
      </c>
      <c r="G270" s="105">
        <v>120</v>
      </c>
      <c r="H270" s="102">
        <v>142.6</v>
      </c>
      <c r="I270" s="102">
        <v>105.8</v>
      </c>
      <c r="J270" s="102">
        <v>60</v>
      </c>
      <c r="K270" s="102">
        <v>22.2</v>
      </c>
      <c r="L270" s="106" t="s">
        <v>15</v>
      </c>
      <c r="M270" s="102">
        <v>135.4</v>
      </c>
    </row>
    <row r="271" spans="1:13" x14ac:dyDescent="0.2">
      <c r="A271" s="100" t="s">
        <v>905</v>
      </c>
      <c r="B271" s="100" t="s">
        <v>14</v>
      </c>
      <c r="C271" s="103">
        <v>7.87</v>
      </c>
      <c r="D271" s="102">
        <v>941.3</v>
      </c>
      <c r="E271" s="103">
        <v>8.74</v>
      </c>
      <c r="F271" s="103">
        <v>5.21</v>
      </c>
      <c r="G271" s="105">
        <v>60</v>
      </c>
      <c r="H271" s="102">
        <v>219.8</v>
      </c>
      <c r="I271" s="102">
        <v>207.7</v>
      </c>
      <c r="J271" s="102">
        <v>112.1</v>
      </c>
      <c r="K271" s="102">
        <v>10.4</v>
      </c>
      <c r="L271" s="106" t="s">
        <v>15</v>
      </c>
      <c r="M271" s="102">
        <v>134.6</v>
      </c>
    </row>
    <row r="272" spans="1:13" ht="22.5" x14ac:dyDescent="0.2">
      <c r="A272" s="100" t="s">
        <v>727</v>
      </c>
      <c r="B272" s="100" t="s">
        <v>728</v>
      </c>
      <c r="C272" s="102">
        <v>33.200000000000003</v>
      </c>
      <c r="D272" s="102">
        <v>318.2</v>
      </c>
      <c r="E272" s="102">
        <v>62.4</v>
      </c>
      <c r="F272" s="102">
        <v>83</v>
      </c>
      <c r="G272" s="105">
        <v>488</v>
      </c>
      <c r="H272" s="102">
        <v>164.3</v>
      </c>
      <c r="I272" s="102">
        <v>155</v>
      </c>
      <c r="J272" s="102">
        <v>145.4</v>
      </c>
      <c r="K272" s="102">
        <v>20.7</v>
      </c>
      <c r="L272" s="106" t="s">
        <v>15</v>
      </c>
      <c r="M272" s="102">
        <v>129</v>
      </c>
    </row>
    <row r="273" spans="1:13" x14ac:dyDescent="0.2">
      <c r="A273" s="100" t="s">
        <v>622</v>
      </c>
      <c r="B273" s="100" t="s">
        <v>14</v>
      </c>
      <c r="C273" s="102">
        <v>43.8</v>
      </c>
      <c r="D273" s="102">
        <v>8471.5</v>
      </c>
      <c r="E273" s="102">
        <v>155.19999999999999</v>
      </c>
      <c r="F273" s="102">
        <v>163.9</v>
      </c>
      <c r="G273" s="105">
        <v>110</v>
      </c>
      <c r="H273" s="102">
        <v>370.7</v>
      </c>
      <c r="I273" s="102">
        <v>239.1</v>
      </c>
      <c r="J273" s="102">
        <v>550.9</v>
      </c>
      <c r="K273" s="102">
        <v>101.4</v>
      </c>
      <c r="L273" s="106" t="s">
        <v>15</v>
      </c>
      <c r="M273" s="102">
        <v>128.4</v>
      </c>
    </row>
    <row r="274" spans="1:13" x14ac:dyDescent="0.2">
      <c r="A274" s="100" t="s">
        <v>774</v>
      </c>
      <c r="B274" s="100" t="s">
        <v>14</v>
      </c>
      <c r="C274" s="102">
        <v>17.8</v>
      </c>
      <c r="D274" s="102">
        <v>469.5</v>
      </c>
      <c r="E274" s="102">
        <v>45.7</v>
      </c>
      <c r="F274" s="102">
        <v>50.6</v>
      </c>
      <c r="G274" s="105">
        <v>270</v>
      </c>
      <c r="H274" s="102">
        <v>172.5</v>
      </c>
      <c r="I274" s="102">
        <v>147.6</v>
      </c>
      <c r="J274" s="102">
        <v>123.7</v>
      </c>
      <c r="K274" s="102">
        <v>42.6</v>
      </c>
      <c r="L274" s="106" t="s">
        <v>15</v>
      </c>
      <c r="M274" s="102">
        <v>128.4</v>
      </c>
    </row>
    <row r="275" spans="1:13" x14ac:dyDescent="0.2">
      <c r="A275" s="100" t="s">
        <v>930</v>
      </c>
      <c r="B275" s="100" t="s">
        <v>14</v>
      </c>
      <c r="C275" s="103">
        <v>3.27</v>
      </c>
      <c r="D275" s="102">
        <v>870.6</v>
      </c>
      <c r="E275" s="103">
        <v>6.79</v>
      </c>
      <c r="F275" s="102">
        <v>10.3</v>
      </c>
      <c r="G275" s="105">
        <v>5</v>
      </c>
      <c r="H275" s="102">
        <v>256.7</v>
      </c>
      <c r="I275" s="102">
        <v>251.3</v>
      </c>
      <c r="J275" s="102">
        <v>47.9</v>
      </c>
      <c r="K275" s="103">
        <v>3.9</v>
      </c>
      <c r="L275" s="106" t="s">
        <v>15</v>
      </c>
      <c r="M275" s="102">
        <v>124</v>
      </c>
    </row>
    <row r="276" spans="1:13" ht="22.5" x14ac:dyDescent="0.2">
      <c r="A276" s="100" t="s">
        <v>603</v>
      </c>
      <c r="B276" s="100" t="s">
        <v>14</v>
      </c>
      <c r="C276" s="102">
        <v>203.5</v>
      </c>
      <c r="D276" s="102">
        <v>10840.7</v>
      </c>
      <c r="E276" s="102">
        <v>193.4</v>
      </c>
      <c r="F276" s="102">
        <v>531.6</v>
      </c>
      <c r="G276" s="105">
        <v>1700</v>
      </c>
      <c r="H276" s="102">
        <v>1725</v>
      </c>
      <c r="I276" s="102">
        <v>1134.9000000000001</v>
      </c>
      <c r="J276" s="102">
        <v>3539.2</v>
      </c>
      <c r="K276" s="102">
        <v>1087.8</v>
      </c>
      <c r="L276" s="106" t="s">
        <v>15</v>
      </c>
      <c r="M276" s="102">
        <v>118.9</v>
      </c>
    </row>
    <row r="277" spans="1:13" x14ac:dyDescent="0.2">
      <c r="A277" s="100" t="s">
        <v>552</v>
      </c>
      <c r="B277" s="100" t="s">
        <v>553</v>
      </c>
      <c r="C277" s="102">
        <v>244.3</v>
      </c>
      <c r="D277" s="102">
        <v>1782.6</v>
      </c>
      <c r="E277" s="102">
        <v>290.5</v>
      </c>
      <c r="F277" s="102">
        <v>456.5</v>
      </c>
      <c r="G277" s="105">
        <v>822</v>
      </c>
      <c r="H277" s="102">
        <v>1275.2</v>
      </c>
      <c r="I277" s="102">
        <v>1317.4</v>
      </c>
      <c r="J277" s="102">
        <v>867.5</v>
      </c>
      <c r="K277" s="102">
        <v>140</v>
      </c>
      <c r="L277" s="106" t="s">
        <v>15</v>
      </c>
      <c r="M277" s="102">
        <v>116.9</v>
      </c>
    </row>
    <row r="278" spans="1:13" x14ac:dyDescent="0.2">
      <c r="A278" s="100" t="s">
        <v>1000</v>
      </c>
      <c r="B278" s="100" t="s">
        <v>14</v>
      </c>
      <c r="C278" s="102">
        <v>22.7</v>
      </c>
      <c r="D278" s="102">
        <v>562.29999999999995</v>
      </c>
      <c r="E278" s="103">
        <v>3.66</v>
      </c>
      <c r="F278" s="102">
        <v>72.400000000000006</v>
      </c>
      <c r="G278" s="105">
        <v>222</v>
      </c>
      <c r="H278" s="102">
        <v>314.60000000000002</v>
      </c>
      <c r="I278" s="102">
        <v>313</v>
      </c>
      <c r="J278" s="102">
        <v>118.3</v>
      </c>
      <c r="K278" s="102">
        <v>107.1</v>
      </c>
      <c r="L278" s="106" t="s">
        <v>15</v>
      </c>
      <c r="M278" s="102">
        <v>113.2</v>
      </c>
    </row>
    <row r="279" spans="1:13" ht="22.5" x14ac:dyDescent="0.2">
      <c r="A279" s="100" t="s">
        <v>633</v>
      </c>
      <c r="B279" s="100" t="s">
        <v>634</v>
      </c>
      <c r="C279" s="102">
        <v>37.4</v>
      </c>
      <c r="D279" s="102">
        <v>1194.9000000000001</v>
      </c>
      <c r="E279" s="102">
        <v>141.30000000000001</v>
      </c>
      <c r="F279" s="102">
        <v>167</v>
      </c>
      <c r="G279" s="105">
        <v>1451</v>
      </c>
      <c r="H279" s="102">
        <v>240.4</v>
      </c>
      <c r="I279" s="102">
        <v>208.2</v>
      </c>
      <c r="J279" s="102">
        <v>596.29999999999995</v>
      </c>
      <c r="K279" s="103">
        <v>1.18</v>
      </c>
      <c r="L279" s="106" t="s">
        <v>15</v>
      </c>
      <c r="M279" s="102">
        <v>110.2</v>
      </c>
    </row>
    <row r="280" spans="1:13" ht="22.5" x14ac:dyDescent="0.2">
      <c r="A280" s="100" t="s">
        <v>874</v>
      </c>
      <c r="B280" s="100" t="s">
        <v>14</v>
      </c>
      <c r="C280" s="102">
        <v>18</v>
      </c>
      <c r="D280" s="102">
        <v>41.7</v>
      </c>
      <c r="E280" s="102">
        <v>13.4</v>
      </c>
      <c r="F280" s="102">
        <v>19</v>
      </c>
      <c r="G280" s="105">
        <v>9</v>
      </c>
      <c r="H280" s="102">
        <v>54.3</v>
      </c>
      <c r="I280" s="102">
        <v>65.5</v>
      </c>
      <c r="J280" s="102">
        <v>258.2</v>
      </c>
      <c r="K280" s="107">
        <v>3.2000000000000001E-2</v>
      </c>
      <c r="L280" s="106" t="s">
        <v>15</v>
      </c>
      <c r="M280" s="102">
        <v>110.1</v>
      </c>
    </row>
    <row r="281" spans="1:13" x14ac:dyDescent="0.2">
      <c r="A281" s="100" t="s">
        <v>670</v>
      </c>
      <c r="B281" s="100" t="s">
        <v>14</v>
      </c>
      <c r="C281" s="102">
        <v>47.4</v>
      </c>
      <c r="D281" s="102">
        <v>353</v>
      </c>
      <c r="E281" s="102">
        <v>116</v>
      </c>
      <c r="F281" s="102">
        <v>155.19999999999999</v>
      </c>
      <c r="G281" s="105">
        <v>166</v>
      </c>
      <c r="H281" s="102">
        <v>182.2</v>
      </c>
      <c r="I281" s="102">
        <v>136</v>
      </c>
      <c r="J281" s="102">
        <v>189.7</v>
      </c>
      <c r="K281" s="102">
        <v>12</v>
      </c>
      <c r="L281" s="106" t="s">
        <v>15</v>
      </c>
      <c r="M281" s="102">
        <v>108.9</v>
      </c>
    </row>
    <row r="282" spans="1:13" ht="22.5" x14ac:dyDescent="0.2">
      <c r="A282" s="100" t="s">
        <v>723</v>
      </c>
      <c r="B282" s="100" t="s">
        <v>724</v>
      </c>
      <c r="C282" s="102">
        <v>22.2</v>
      </c>
      <c r="D282" s="102">
        <v>894.2</v>
      </c>
      <c r="E282" s="102">
        <v>63.6</v>
      </c>
      <c r="F282" s="102">
        <v>70.900000000000006</v>
      </c>
      <c r="G282" s="105">
        <v>144</v>
      </c>
      <c r="H282" s="102">
        <v>177.9</v>
      </c>
      <c r="I282" s="102">
        <v>186.4</v>
      </c>
      <c r="J282" s="102">
        <v>224.6</v>
      </c>
      <c r="K282" s="102">
        <v>11.2</v>
      </c>
      <c r="L282" s="106" t="s">
        <v>15</v>
      </c>
      <c r="M282" s="102">
        <v>108.8</v>
      </c>
    </row>
    <row r="283" spans="1:13" ht="22.5" x14ac:dyDescent="0.2">
      <c r="A283" s="100" t="s">
        <v>685</v>
      </c>
      <c r="B283" s="100" t="s">
        <v>686</v>
      </c>
      <c r="C283" s="102">
        <v>111.6</v>
      </c>
      <c r="D283" s="102">
        <v>2833.5</v>
      </c>
      <c r="E283" s="102">
        <v>100.5</v>
      </c>
      <c r="F283" s="102">
        <v>173.1</v>
      </c>
      <c r="G283" s="105">
        <v>400</v>
      </c>
      <c r="H283" s="102">
        <v>318.39999999999998</v>
      </c>
      <c r="I283" s="102">
        <v>431.2</v>
      </c>
      <c r="J283" s="102">
        <v>648.5</v>
      </c>
      <c r="K283" s="102">
        <v>13.2</v>
      </c>
      <c r="L283" s="106" t="s">
        <v>15</v>
      </c>
      <c r="M283" s="102">
        <v>106.2</v>
      </c>
    </row>
    <row r="284" spans="1:13" x14ac:dyDescent="0.2">
      <c r="A284" s="100" t="s">
        <v>691</v>
      </c>
      <c r="B284" s="100" t="s">
        <v>14</v>
      </c>
      <c r="C284" s="102">
        <v>43.2</v>
      </c>
      <c r="D284" s="102">
        <v>260.89999999999998</v>
      </c>
      <c r="E284" s="102">
        <v>93.1</v>
      </c>
      <c r="F284" s="102">
        <v>92.6</v>
      </c>
      <c r="G284" s="105">
        <v>712</v>
      </c>
      <c r="H284" s="102">
        <v>229.2</v>
      </c>
      <c r="I284" s="102">
        <v>127.2</v>
      </c>
      <c r="J284" s="102">
        <v>163.6</v>
      </c>
      <c r="K284" s="102">
        <v>30.5</v>
      </c>
      <c r="L284" s="106" t="s">
        <v>15</v>
      </c>
      <c r="M284" s="102">
        <v>106.2</v>
      </c>
    </row>
    <row r="285" spans="1:13" ht="22.5" x14ac:dyDescent="0.2">
      <c r="A285" s="100" t="s">
        <v>649</v>
      </c>
      <c r="B285" s="100" t="s">
        <v>650</v>
      </c>
      <c r="C285" s="102">
        <v>13.7</v>
      </c>
      <c r="D285" s="102">
        <v>920.4</v>
      </c>
      <c r="E285" s="102">
        <v>129.5</v>
      </c>
      <c r="F285" s="102">
        <v>95.4</v>
      </c>
      <c r="G285" s="105">
        <v>2688</v>
      </c>
      <c r="H285" s="102">
        <v>918.5</v>
      </c>
      <c r="I285" s="102">
        <v>570.79999999999995</v>
      </c>
      <c r="J285" s="102">
        <v>1969.2</v>
      </c>
      <c r="K285" s="102">
        <v>110.2</v>
      </c>
      <c r="L285" s="106" t="s">
        <v>15</v>
      </c>
      <c r="M285" s="102">
        <v>105.3</v>
      </c>
    </row>
    <row r="286" spans="1:13" ht="22.5" x14ac:dyDescent="0.2">
      <c r="A286" s="100" t="s">
        <v>618</v>
      </c>
      <c r="B286" s="100" t="s">
        <v>619</v>
      </c>
      <c r="C286" s="102">
        <v>224.4</v>
      </c>
      <c r="D286" s="102">
        <v>1278.7</v>
      </c>
      <c r="E286" s="102">
        <v>168.9</v>
      </c>
      <c r="F286" s="102">
        <v>555</v>
      </c>
      <c r="G286" s="105">
        <v>567</v>
      </c>
      <c r="H286" s="102">
        <v>510.4</v>
      </c>
      <c r="I286" s="102">
        <v>396.1</v>
      </c>
      <c r="J286" s="102">
        <v>2392.9</v>
      </c>
      <c r="K286" s="102">
        <v>52.6</v>
      </c>
      <c r="L286" s="106" t="s">
        <v>15</v>
      </c>
      <c r="M286" s="102">
        <v>101.7</v>
      </c>
    </row>
    <row r="287" spans="1:13" x14ac:dyDescent="0.2">
      <c r="A287" s="100" t="s">
        <v>804</v>
      </c>
      <c r="B287" s="100" t="s">
        <v>14</v>
      </c>
      <c r="C287" s="102">
        <v>26.1</v>
      </c>
      <c r="D287" s="102">
        <v>867.9</v>
      </c>
      <c r="E287" s="102">
        <v>31.7</v>
      </c>
      <c r="F287" s="102">
        <v>70.2</v>
      </c>
      <c r="G287" s="105">
        <v>231</v>
      </c>
      <c r="H287" s="102">
        <v>362.8</v>
      </c>
      <c r="I287" s="102">
        <v>270.5</v>
      </c>
      <c r="J287" s="102">
        <v>234.1</v>
      </c>
      <c r="K287" s="102">
        <v>53.1</v>
      </c>
      <c r="L287" s="106" t="s">
        <v>15</v>
      </c>
      <c r="M287" s="102">
        <v>100.5</v>
      </c>
    </row>
    <row r="288" spans="1:13" ht="22.5" x14ac:dyDescent="0.2">
      <c r="A288" s="100" t="s">
        <v>565</v>
      </c>
      <c r="B288" s="100" t="s">
        <v>14</v>
      </c>
      <c r="C288" s="102">
        <v>663.7</v>
      </c>
      <c r="D288" s="102">
        <v>4104.3999999999996</v>
      </c>
      <c r="E288" s="102">
        <v>254</v>
      </c>
      <c r="F288" s="102">
        <v>1186.9000000000001</v>
      </c>
      <c r="G288" s="105">
        <v>495</v>
      </c>
      <c r="H288" s="102">
        <v>1892.4</v>
      </c>
      <c r="I288" s="102">
        <v>1109.0999999999999</v>
      </c>
      <c r="J288" s="102">
        <v>2312.5</v>
      </c>
      <c r="K288" s="102">
        <v>184.4</v>
      </c>
      <c r="L288" s="106" t="s">
        <v>15</v>
      </c>
      <c r="M288" s="102">
        <v>99.4</v>
      </c>
    </row>
    <row r="289" spans="1:13" x14ac:dyDescent="0.2">
      <c r="A289" s="100" t="s">
        <v>924</v>
      </c>
      <c r="B289" s="100" t="s">
        <v>14</v>
      </c>
      <c r="C289" s="102">
        <v>16.399999999999999</v>
      </c>
      <c r="D289" s="102">
        <v>1142.5</v>
      </c>
      <c r="E289" s="103">
        <v>7.18</v>
      </c>
      <c r="F289" s="102">
        <v>46</v>
      </c>
      <c r="G289" s="105">
        <v>16</v>
      </c>
      <c r="H289" s="102">
        <v>55.5</v>
      </c>
      <c r="I289" s="102">
        <v>86.5</v>
      </c>
      <c r="J289" s="102">
        <v>109.8</v>
      </c>
      <c r="K289" s="103">
        <v>2.23</v>
      </c>
      <c r="L289" s="106" t="s">
        <v>15</v>
      </c>
      <c r="M289" s="102">
        <v>97</v>
      </c>
    </row>
    <row r="290" spans="1:13" x14ac:dyDescent="0.2">
      <c r="A290" s="100" t="s">
        <v>854</v>
      </c>
      <c r="B290" s="100" t="s">
        <v>14</v>
      </c>
      <c r="C290" s="103">
        <v>8.94</v>
      </c>
      <c r="D290" s="102">
        <v>129.9</v>
      </c>
      <c r="E290" s="102">
        <v>17.7</v>
      </c>
      <c r="F290" s="103">
        <v>8.39</v>
      </c>
      <c r="G290" s="105">
        <v>48</v>
      </c>
      <c r="H290" s="102">
        <v>35.5</v>
      </c>
      <c r="I290" s="102">
        <v>94.3</v>
      </c>
      <c r="J290" s="102">
        <v>49.2</v>
      </c>
      <c r="K290" s="103">
        <v>8.2100000000000009</v>
      </c>
      <c r="L290" s="106" t="s">
        <v>15</v>
      </c>
      <c r="M290" s="102">
        <v>95.6</v>
      </c>
    </row>
    <row r="291" spans="1:13" ht="22.5" x14ac:dyDescent="0.2">
      <c r="A291" s="100" t="s">
        <v>733</v>
      </c>
      <c r="B291" s="100" t="s">
        <v>14</v>
      </c>
      <c r="C291" s="102">
        <v>49.9</v>
      </c>
      <c r="D291" s="102">
        <v>652.4</v>
      </c>
      <c r="E291" s="102">
        <v>60.7</v>
      </c>
      <c r="F291" s="102">
        <v>123</v>
      </c>
      <c r="G291" s="105">
        <v>307</v>
      </c>
      <c r="H291" s="102">
        <v>594.1</v>
      </c>
      <c r="I291" s="102">
        <v>701</v>
      </c>
      <c r="J291" s="102">
        <v>237.3</v>
      </c>
      <c r="K291" s="102">
        <v>186.7</v>
      </c>
      <c r="L291" s="106" t="s">
        <v>15</v>
      </c>
      <c r="M291" s="102">
        <v>93.3</v>
      </c>
    </row>
    <row r="292" spans="1:13" x14ac:dyDescent="0.2">
      <c r="A292" s="100" t="s">
        <v>641</v>
      </c>
      <c r="B292" s="100" t="s">
        <v>14</v>
      </c>
      <c r="C292" s="102">
        <v>82.7</v>
      </c>
      <c r="D292" s="102">
        <v>921.9</v>
      </c>
      <c r="E292" s="102">
        <v>133.1</v>
      </c>
      <c r="F292" s="102">
        <v>125</v>
      </c>
      <c r="G292" s="105">
        <v>779</v>
      </c>
      <c r="H292" s="102">
        <v>578.20000000000005</v>
      </c>
      <c r="I292" s="102">
        <v>392.5</v>
      </c>
      <c r="J292" s="102">
        <v>407.5</v>
      </c>
      <c r="K292" s="102">
        <v>105.8</v>
      </c>
      <c r="L292" s="106" t="s">
        <v>15</v>
      </c>
      <c r="M292" s="102">
        <v>88.7</v>
      </c>
    </row>
    <row r="293" spans="1:13" ht="22.5" x14ac:dyDescent="0.2">
      <c r="A293" s="100" t="s">
        <v>719</v>
      </c>
      <c r="B293" s="100" t="s">
        <v>720</v>
      </c>
      <c r="C293" s="102">
        <v>42.2</v>
      </c>
      <c r="D293" s="102">
        <v>319.2</v>
      </c>
      <c r="E293" s="102">
        <v>69.5</v>
      </c>
      <c r="F293" s="102">
        <v>153.80000000000001</v>
      </c>
      <c r="G293" s="105">
        <v>1676</v>
      </c>
      <c r="H293" s="102">
        <v>245.8</v>
      </c>
      <c r="I293" s="102">
        <v>315.10000000000002</v>
      </c>
      <c r="J293" s="102">
        <v>234.4</v>
      </c>
      <c r="K293" s="102">
        <v>10.4</v>
      </c>
      <c r="L293" s="106" t="s">
        <v>15</v>
      </c>
      <c r="M293" s="102">
        <v>88</v>
      </c>
    </row>
    <row r="294" spans="1:13" ht="22.5" x14ac:dyDescent="0.2">
      <c r="A294" s="100" t="s">
        <v>750</v>
      </c>
      <c r="B294" s="100" t="s">
        <v>751</v>
      </c>
      <c r="C294" s="102">
        <v>13.4</v>
      </c>
      <c r="D294" s="102">
        <v>1131.8</v>
      </c>
      <c r="E294" s="102">
        <v>53.9</v>
      </c>
      <c r="F294" s="102">
        <v>64.8</v>
      </c>
      <c r="G294" s="105">
        <v>176</v>
      </c>
      <c r="H294" s="102">
        <v>222.5</v>
      </c>
      <c r="I294" s="102">
        <v>144.69999999999999</v>
      </c>
      <c r="J294" s="102">
        <v>200.9</v>
      </c>
      <c r="K294" s="102">
        <v>71.599999999999994</v>
      </c>
      <c r="L294" s="106" t="s">
        <v>15</v>
      </c>
      <c r="M294" s="102">
        <v>87.5</v>
      </c>
    </row>
    <row r="295" spans="1:13" x14ac:dyDescent="0.2">
      <c r="A295" s="100" t="s">
        <v>481</v>
      </c>
      <c r="B295" s="100" t="s">
        <v>14</v>
      </c>
      <c r="C295" s="102">
        <v>472.4</v>
      </c>
      <c r="D295" s="102">
        <v>2012</v>
      </c>
      <c r="E295" s="102">
        <v>444.4</v>
      </c>
      <c r="F295" s="102">
        <v>787.1</v>
      </c>
      <c r="G295" s="105">
        <v>387</v>
      </c>
      <c r="H295" s="102">
        <v>229.6</v>
      </c>
      <c r="I295" s="102">
        <v>246.1</v>
      </c>
      <c r="J295" s="102">
        <v>1462.5</v>
      </c>
      <c r="K295" s="102">
        <v>54.9</v>
      </c>
      <c r="L295" s="106" t="s">
        <v>15</v>
      </c>
      <c r="M295" s="102">
        <v>87.2</v>
      </c>
    </row>
    <row r="296" spans="1:13" x14ac:dyDescent="0.2">
      <c r="A296" s="100" t="s">
        <v>908</v>
      </c>
      <c r="B296" s="100" t="s">
        <v>14</v>
      </c>
      <c r="C296" s="103">
        <v>1.32</v>
      </c>
      <c r="D296" s="102">
        <v>368.3</v>
      </c>
      <c r="E296" s="103">
        <v>8.61</v>
      </c>
      <c r="F296" s="103">
        <v>7.18</v>
      </c>
      <c r="G296" s="105">
        <v>30</v>
      </c>
      <c r="H296" s="102">
        <v>114</v>
      </c>
      <c r="I296" s="102">
        <v>44.4</v>
      </c>
      <c r="J296" s="102">
        <v>71</v>
      </c>
      <c r="K296" s="107">
        <v>7.3999999999999996E-2</v>
      </c>
      <c r="L296" s="106" t="s">
        <v>15</v>
      </c>
      <c r="M296" s="102">
        <v>86.2</v>
      </c>
    </row>
    <row r="297" spans="1:13" x14ac:dyDescent="0.2">
      <c r="A297" s="100" t="s">
        <v>1072</v>
      </c>
      <c r="B297" s="100" t="s">
        <v>14</v>
      </c>
      <c r="C297" s="103">
        <v>3.04</v>
      </c>
      <c r="D297" s="102">
        <v>732.7</v>
      </c>
      <c r="E297" s="103">
        <v>2.31</v>
      </c>
      <c r="F297" s="103">
        <v>7.59</v>
      </c>
      <c r="G297" s="105">
        <v>8</v>
      </c>
      <c r="H297" s="102">
        <v>252.5</v>
      </c>
      <c r="I297" s="102">
        <v>235.9</v>
      </c>
      <c r="J297" s="102">
        <v>20.5</v>
      </c>
      <c r="K297" s="103">
        <v>3.38</v>
      </c>
      <c r="L297" s="106" t="s">
        <v>15</v>
      </c>
      <c r="M297" s="102">
        <v>82.4</v>
      </c>
    </row>
    <row r="298" spans="1:13" x14ac:dyDescent="0.2">
      <c r="A298" s="100" t="s">
        <v>797</v>
      </c>
      <c r="B298" s="100" t="s">
        <v>14</v>
      </c>
      <c r="C298" s="103">
        <v>4.29</v>
      </c>
      <c r="D298" s="102">
        <v>3327</v>
      </c>
      <c r="E298" s="102">
        <v>33.700000000000003</v>
      </c>
      <c r="F298" s="102">
        <v>43.2</v>
      </c>
      <c r="G298" s="105">
        <v>179</v>
      </c>
      <c r="H298" s="102">
        <v>247.3</v>
      </c>
      <c r="I298" s="102">
        <v>247.1</v>
      </c>
      <c r="J298" s="102">
        <v>51.6</v>
      </c>
      <c r="K298" s="102">
        <v>67.900000000000006</v>
      </c>
      <c r="L298" s="106" t="s">
        <v>15</v>
      </c>
      <c r="M298" s="102">
        <v>80.8</v>
      </c>
    </row>
    <row r="299" spans="1:13" x14ac:dyDescent="0.2">
      <c r="A299" s="100" t="s">
        <v>974</v>
      </c>
      <c r="B299" s="100" t="s">
        <v>14</v>
      </c>
      <c r="C299" s="107">
        <v>0.48499999999999999</v>
      </c>
      <c r="D299" s="102">
        <v>54.1</v>
      </c>
      <c r="E299" s="103">
        <v>4.28</v>
      </c>
      <c r="F299" s="103">
        <v>5.28</v>
      </c>
      <c r="G299" s="105">
        <v>35</v>
      </c>
      <c r="H299" s="102">
        <v>28.8</v>
      </c>
      <c r="I299" s="103">
        <v>4.79</v>
      </c>
      <c r="J299" s="103">
        <v>9.33</v>
      </c>
      <c r="K299" s="103">
        <v>2.13</v>
      </c>
      <c r="L299" s="106" t="s">
        <v>15</v>
      </c>
      <c r="M299" s="102">
        <v>80.099999999999994</v>
      </c>
    </row>
    <row r="300" spans="1:13" x14ac:dyDescent="0.2">
      <c r="A300" s="100" t="s">
        <v>944</v>
      </c>
      <c r="B300" s="100" t="s">
        <v>14</v>
      </c>
      <c r="C300" s="103">
        <v>3.63</v>
      </c>
      <c r="D300" s="102">
        <v>333.7</v>
      </c>
      <c r="E300" s="103">
        <v>5.75</v>
      </c>
      <c r="F300" s="103">
        <v>7.08</v>
      </c>
      <c r="G300" s="105">
        <v>165</v>
      </c>
      <c r="H300" s="102">
        <v>86.4</v>
      </c>
      <c r="I300" s="102">
        <v>77</v>
      </c>
      <c r="J300" s="102">
        <v>81.099999999999994</v>
      </c>
      <c r="K300" s="102">
        <v>10.1</v>
      </c>
      <c r="L300" s="106" t="s">
        <v>15</v>
      </c>
      <c r="M300" s="102">
        <v>79.900000000000006</v>
      </c>
    </row>
    <row r="301" spans="1:13" x14ac:dyDescent="0.2">
      <c r="A301" s="100" t="s">
        <v>651</v>
      </c>
      <c r="B301" s="100" t="s">
        <v>652</v>
      </c>
      <c r="C301" s="102">
        <v>107.6</v>
      </c>
      <c r="D301" s="102">
        <v>3699.1</v>
      </c>
      <c r="E301" s="102">
        <v>128.80000000000001</v>
      </c>
      <c r="F301" s="102">
        <v>150.80000000000001</v>
      </c>
      <c r="G301" s="105">
        <v>400</v>
      </c>
      <c r="H301" s="102">
        <v>850.8</v>
      </c>
      <c r="I301" s="102">
        <v>490.2</v>
      </c>
      <c r="J301" s="102">
        <v>688.1</v>
      </c>
      <c r="K301" s="102">
        <v>400.4</v>
      </c>
      <c r="L301" s="106" t="s">
        <v>15</v>
      </c>
      <c r="M301" s="102">
        <v>75.5</v>
      </c>
    </row>
    <row r="302" spans="1:13" ht="22.5" x14ac:dyDescent="0.2">
      <c r="A302" s="100" t="s">
        <v>627</v>
      </c>
      <c r="B302" s="100" t="s">
        <v>628</v>
      </c>
      <c r="C302" s="102">
        <v>106</v>
      </c>
      <c r="D302" s="102">
        <v>1343.9</v>
      </c>
      <c r="E302" s="102">
        <v>150</v>
      </c>
      <c r="F302" s="102">
        <v>314.5</v>
      </c>
      <c r="G302" s="105">
        <v>524</v>
      </c>
      <c r="H302" s="102">
        <v>1147.4000000000001</v>
      </c>
      <c r="I302" s="102">
        <v>345</v>
      </c>
      <c r="J302" s="102">
        <v>511.6</v>
      </c>
      <c r="K302" s="102">
        <v>25.4</v>
      </c>
      <c r="L302" s="106" t="s">
        <v>15</v>
      </c>
      <c r="M302" s="102">
        <v>74.599999999999994</v>
      </c>
    </row>
    <row r="303" spans="1:13" ht="22.5" x14ac:dyDescent="0.2">
      <c r="A303" s="100" t="s">
        <v>693</v>
      </c>
      <c r="B303" s="100" t="s">
        <v>694</v>
      </c>
      <c r="C303" s="102">
        <v>525.79999999999995</v>
      </c>
      <c r="D303" s="102">
        <v>397.1</v>
      </c>
      <c r="E303" s="102">
        <v>91.9</v>
      </c>
      <c r="F303" s="102">
        <v>48</v>
      </c>
      <c r="G303" s="105">
        <v>1595</v>
      </c>
      <c r="H303" s="102">
        <v>222.4</v>
      </c>
      <c r="I303" s="102">
        <v>176.9</v>
      </c>
      <c r="J303" s="102">
        <v>376.2</v>
      </c>
      <c r="K303" s="103">
        <v>9.8000000000000007</v>
      </c>
      <c r="L303" s="106" t="s">
        <v>15</v>
      </c>
      <c r="M303" s="102">
        <v>73.8</v>
      </c>
    </row>
    <row r="304" spans="1:13" x14ac:dyDescent="0.2">
      <c r="A304" s="100" t="s">
        <v>910</v>
      </c>
      <c r="B304" s="100" t="s">
        <v>14</v>
      </c>
      <c r="C304" s="103">
        <v>1.99</v>
      </c>
      <c r="D304" s="102">
        <v>368.3</v>
      </c>
      <c r="E304" s="103">
        <v>8.5399999999999991</v>
      </c>
      <c r="F304" s="103">
        <v>8.27</v>
      </c>
      <c r="G304" s="105">
        <v>107</v>
      </c>
      <c r="H304" s="102">
        <v>77.5</v>
      </c>
      <c r="I304" s="102">
        <v>105.1</v>
      </c>
      <c r="J304" s="102">
        <v>80.400000000000006</v>
      </c>
      <c r="K304" s="102">
        <v>47.2</v>
      </c>
      <c r="L304" s="106" t="s">
        <v>15</v>
      </c>
      <c r="M304" s="102">
        <v>73.2</v>
      </c>
    </row>
    <row r="305" spans="1:13" x14ac:dyDescent="0.2">
      <c r="A305" s="100" t="s">
        <v>899</v>
      </c>
      <c r="B305" s="100" t="s">
        <v>14</v>
      </c>
      <c r="C305" s="107">
        <v>0.55600000000000005</v>
      </c>
      <c r="D305" s="102">
        <v>133.80000000000001</v>
      </c>
      <c r="E305" s="103">
        <v>9.44</v>
      </c>
      <c r="F305" s="103">
        <v>8.5500000000000007</v>
      </c>
      <c r="G305" s="105">
        <v>200</v>
      </c>
      <c r="H305" s="102">
        <v>50.5</v>
      </c>
      <c r="I305" s="102">
        <v>55.1</v>
      </c>
      <c r="J305" s="102">
        <v>29.9</v>
      </c>
      <c r="K305" s="102">
        <v>11.3</v>
      </c>
      <c r="L305" s="106" t="s">
        <v>15</v>
      </c>
      <c r="M305" s="102">
        <v>72.5</v>
      </c>
    </row>
    <row r="306" spans="1:13" x14ac:dyDescent="0.2">
      <c r="A306" s="100" t="s">
        <v>741</v>
      </c>
      <c r="B306" s="100" t="s">
        <v>14</v>
      </c>
      <c r="C306" s="102">
        <v>57.5</v>
      </c>
      <c r="D306" s="102">
        <v>200.4</v>
      </c>
      <c r="E306" s="102">
        <v>58.8</v>
      </c>
      <c r="F306" s="102">
        <v>92.3</v>
      </c>
      <c r="G306" s="105">
        <v>56</v>
      </c>
      <c r="H306" s="103">
        <v>6.28</v>
      </c>
      <c r="I306" s="102">
        <v>90.1</v>
      </c>
      <c r="J306" s="102">
        <v>74.7</v>
      </c>
      <c r="K306" s="103">
        <v>3.11</v>
      </c>
      <c r="L306" s="106" t="s">
        <v>15</v>
      </c>
      <c r="M306" s="102">
        <v>71.599999999999994</v>
      </c>
    </row>
    <row r="307" spans="1:13" x14ac:dyDescent="0.2">
      <c r="A307" s="100" t="s">
        <v>962</v>
      </c>
      <c r="B307" s="100" t="s">
        <v>14</v>
      </c>
      <c r="C307" s="103">
        <v>1.61</v>
      </c>
      <c r="D307" s="102">
        <v>331</v>
      </c>
      <c r="E307" s="103">
        <v>4.75</v>
      </c>
      <c r="F307" s="103">
        <v>4.74</v>
      </c>
      <c r="G307" s="105">
        <v>67</v>
      </c>
      <c r="H307" s="102">
        <v>119.5</v>
      </c>
      <c r="I307" s="102">
        <v>78.7</v>
      </c>
      <c r="J307" s="102">
        <v>38.9</v>
      </c>
      <c r="K307" s="103">
        <v>2.68</v>
      </c>
      <c r="L307" s="106" t="s">
        <v>15</v>
      </c>
      <c r="M307" s="102">
        <v>70.3</v>
      </c>
    </row>
    <row r="308" spans="1:13" x14ac:dyDescent="0.2">
      <c r="A308" s="100" t="s">
        <v>1244</v>
      </c>
      <c r="B308" s="100" t="s">
        <v>14</v>
      </c>
      <c r="C308" s="107">
        <v>0.191</v>
      </c>
      <c r="D308" s="102">
        <v>2588.4</v>
      </c>
      <c r="E308" s="107">
        <v>0.72799999999999998</v>
      </c>
      <c r="F308" s="107">
        <v>0.79800000000000004</v>
      </c>
      <c r="G308" s="105">
        <v>10</v>
      </c>
      <c r="H308" s="102">
        <v>211.6</v>
      </c>
      <c r="I308" s="102">
        <v>212</v>
      </c>
      <c r="J308" s="102">
        <v>11.9</v>
      </c>
      <c r="K308" s="102">
        <v>45.7</v>
      </c>
      <c r="L308" s="106" t="s">
        <v>15</v>
      </c>
      <c r="M308" s="102">
        <v>68.400000000000006</v>
      </c>
    </row>
    <row r="309" spans="1:13" x14ac:dyDescent="0.2">
      <c r="A309" s="100" t="s">
        <v>763</v>
      </c>
      <c r="B309" s="100" t="s">
        <v>14</v>
      </c>
      <c r="C309" s="102">
        <v>13.9</v>
      </c>
      <c r="D309" s="102">
        <v>1607.1</v>
      </c>
      <c r="E309" s="102">
        <v>51.2</v>
      </c>
      <c r="F309" s="102">
        <v>75.3</v>
      </c>
      <c r="G309" s="105">
        <v>316</v>
      </c>
      <c r="H309" s="102">
        <v>218.7</v>
      </c>
      <c r="I309" s="102">
        <v>286.60000000000002</v>
      </c>
      <c r="J309" s="102">
        <v>370.2</v>
      </c>
      <c r="K309" s="102">
        <v>26.9</v>
      </c>
      <c r="L309" s="106" t="s">
        <v>15</v>
      </c>
      <c r="M309" s="102">
        <v>67.900000000000006</v>
      </c>
    </row>
    <row r="310" spans="1:13" x14ac:dyDescent="0.2">
      <c r="A310" s="100" t="s">
        <v>868</v>
      </c>
      <c r="B310" s="100" t="s">
        <v>14</v>
      </c>
      <c r="C310" s="102">
        <v>11.7</v>
      </c>
      <c r="D310" s="102">
        <v>80.2</v>
      </c>
      <c r="E310" s="102">
        <v>14.1</v>
      </c>
      <c r="F310" s="102">
        <v>25.2</v>
      </c>
      <c r="G310" s="105">
        <v>277</v>
      </c>
      <c r="H310" s="102">
        <v>19.399999999999999</v>
      </c>
      <c r="I310" s="102">
        <v>17.5</v>
      </c>
      <c r="J310" s="102">
        <v>51.7</v>
      </c>
      <c r="K310" s="103">
        <v>1.57</v>
      </c>
      <c r="L310" s="106" t="s">
        <v>15</v>
      </c>
      <c r="M310" s="102">
        <v>67.599999999999994</v>
      </c>
    </row>
    <row r="311" spans="1:13" ht="33.75" x14ac:dyDescent="0.2">
      <c r="A311" s="100" t="s">
        <v>688</v>
      </c>
      <c r="B311" s="100" t="s">
        <v>689</v>
      </c>
      <c r="C311" s="102">
        <v>58.4</v>
      </c>
      <c r="D311" s="102">
        <v>4968.2</v>
      </c>
      <c r="E311" s="102">
        <v>94</v>
      </c>
      <c r="F311" s="102">
        <v>91.7</v>
      </c>
      <c r="G311" s="105">
        <v>275</v>
      </c>
      <c r="H311" s="102">
        <v>876.3</v>
      </c>
      <c r="I311" s="102">
        <v>732</v>
      </c>
      <c r="J311" s="102">
        <v>426.5</v>
      </c>
      <c r="K311" s="102">
        <v>33.4</v>
      </c>
      <c r="L311" s="106" t="s">
        <v>15</v>
      </c>
      <c r="M311" s="102">
        <v>64.5</v>
      </c>
    </row>
    <row r="312" spans="1:13" ht="22.5" x14ac:dyDescent="0.2">
      <c r="A312" s="100" t="s">
        <v>790</v>
      </c>
      <c r="B312" s="100" t="s">
        <v>14</v>
      </c>
      <c r="C312" s="103">
        <v>6.38</v>
      </c>
      <c r="D312" s="102">
        <v>557.5</v>
      </c>
      <c r="E312" s="102">
        <v>37.700000000000003</v>
      </c>
      <c r="F312" s="102">
        <v>46.7</v>
      </c>
      <c r="G312" s="105">
        <v>79</v>
      </c>
      <c r="H312" s="102">
        <v>123.6</v>
      </c>
      <c r="I312" s="102">
        <v>62.6</v>
      </c>
      <c r="J312" s="102">
        <v>52.9</v>
      </c>
      <c r="K312" s="102">
        <v>20.3</v>
      </c>
      <c r="L312" s="106" t="s">
        <v>15</v>
      </c>
      <c r="M312" s="102">
        <v>62.5</v>
      </c>
    </row>
    <row r="313" spans="1:13" x14ac:dyDescent="0.2">
      <c r="A313" s="100" t="s">
        <v>1070</v>
      </c>
      <c r="B313" s="100" t="s">
        <v>14</v>
      </c>
      <c r="C313" s="107">
        <v>0.51600000000000001</v>
      </c>
      <c r="D313" s="102">
        <v>314.7</v>
      </c>
      <c r="E313" s="103">
        <v>2.35</v>
      </c>
      <c r="F313" s="103">
        <v>1.37</v>
      </c>
      <c r="G313" s="105">
        <v>158</v>
      </c>
      <c r="H313" s="102">
        <v>78.400000000000006</v>
      </c>
      <c r="I313" s="102">
        <v>87.7</v>
      </c>
      <c r="J313" s="102">
        <v>55.2</v>
      </c>
      <c r="K313" s="103">
        <v>6.62</v>
      </c>
      <c r="L313" s="106" t="s">
        <v>15</v>
      </c>
      <c r="M313" s="102">
        <v>58.9</v>
      </c>
    </row>
    <row r="314" spans="1:13" ht="22.5" x14ac:dyDescent="0.2">
      <c r="A314" s="100" t="s">
        <v>807</v>
      </c>
      <c r="B314" s="100" t="s">
        <v>808</v>
      </c>
      <c r="C314" s="102">
        <v>10</v>
      </c>
      <c r="D314" s="102">
        <v>542.20000000000005</v>
      </c>
      <c r="E314" s="102">
        <v>30.5</v>
      </c>
      <c r="F314" s="102">
        <v>32.5</v>
      </c>
      <c r="G314" s="105">
        <v>464</v>
      </c>
      <c r="H314" s="102">
        <v>151.5</v>
      </c>
      <c r="I314" s="102">
        <v>94.5</v>
      </c>
      <c r="J314" s="102">
        <v>93.2</v>
      </c>
      <c r="K314" s="102">
        <v>21.4</v>
      </c>
      <c r="L314" s="106" t="s">
        <v>15</v>
      </c>
      <c r="M314" s="102">
        <v>58.8</v>
      </c>
    </row>
    <row r="315" spans="1:13" x14ac:dyDescent="0.2">
      <c r="A315" s="100" t="s">
        <v>938</v>
      </c>
      <c r="B315" s="100" t="s">
        <v>14</v>
      </c>
      <c r="C315" s="103">
        <v>2.61</v>
      </c>
      <c r="D315" s="102">
        <v>390.7</v>
      </c>
      <c r="E315" s="103">
        <v>6.12</v>
      </c>
      <c r="F315" s="103">
        <v>6.11</v>
      </c>
      <c r="G315" s="105">
        <v>95</v>
      </c>
      <c r="H315" s="102">
        <v>51.4</v>
      </c>
      <c r="I315" s="102">
        <v>48.6</v>
      </c>
      <c r="J315" s="102">
        <v>73.2</v>
      </c>
      <c r="K315" s="103">
        <v>6.53</v>
      </c>
      <c r="L315" s="106" t="s">
        <v>15</v>
      </c>
      <c r="M315" s="102">
        <v>58.8</v>
      </c>
    </row>
    <row r="316" spans="1:13" ht="22.5" x14ac:dyDescent="0.2">
      <c r="A316" s="100" t="s">
        <v>841</v>
      </c>
      <c r="B316" s="100" t="s">
        <v>14</v>
      </c>
      <c r="C316" s="102">
        <v>15.8</v>
      </c>
      <c r="D316" s="102">
        <v>27.8</v>
      </c>
      <c r="E316" s="102">
        <v>22.6</v>
      </c>
      <c r="F316" s="102">
        <v>26.2</v>
      </c>
      <c r="G316" s="105">
        <v>1</v>
      </c>
      <c r="H316" s="102">
        <v>21.8</v>
      </c>
      <c r="I316" s="102">
        <v>19.7</v>
      </c>
      <c r="J316" s="102">
        <v>79.900000000000006</v>
      </c>
      <c r="K316" s="107">
        <v>0.53400000000000003</v>
      </c>
      <c r="L316" s="106" t="s">
        <v>15</v>
      </c>
      <c r="M316" s="102">
        <v>57.2</v>
      </c>
    </row>
    <row r="317" spans="1:13" ht="22.5" x14ac:dyDescent="0.2">
      <c r="A317" s="100" t="s">
        <v>872</v>
      </c>
      <c r="B317" s="100" t="s">
        <v>873</v>
      </c>
      <c r="C317" s="103">
        <v>1.1200000000000001</v>
      </c>
      <c r="D317" s="102">
        <v>163.30000000000001</v>
      </c>
      <c r="E317" s="102">
        <v>13.4</v>
      </c>
      <c r="F317" s="102">
        <v>16.100000000000001</v>
      </c>
      <c r="G317" s="105">
        <v>154</v>
      </c>
      <c r="H317" s="102">
        <v>166.6</v>
      </c>
      <c r="I317" s="102">
        <v>103.7</v>
      </c>
      <c r="J317" s="102">
        <v>183.4</v>
      </c>
      <c r="K317" s="102">
        <v>89.8</v>
      </c>
      <c r="L317" s="106" t="s">
        <v>15</v>
      </c>
      <c r="M317" s="102">
        <v>57</v>
      </c>
    </row>
    <row r="318" spans="1:13" x14ac:dyDescent="0.2">
      <c r="A318" s="100" t="s">
        <v>898</v>
      </c>
      <c r="B318" s="100" t="s">
        <v>14</v>
      </c>
      <c r="C318" s="103">
        <v>1.95</v>
      </c>
      <c r="D318" s="102">
        <v>50.4</v>
      </c>
      <c r="E318" s="103">
        <v>9.7100000000000009</v>
      </c>
      <c r="F318" s="102">
        <v>12.5</v>
      </c>
      <c r="G318" s="105">
        <v>29</v>
      </c>
      <c r="H318" s="102">
        <v>27.3</v>
      </c>
      <c r="I318" s="102">
        <v>94.3</v>
      </c>
      <c r="J318" s="102">
        <v>18.8</v>
      </c>
      <c r="K318" s="103">
        <v>1.66</v>
      </c>
      <c r="L318" s="106" t="s">
        <v>15</v>
      </c>
      <c r="M318" s="102">
        <v>55.9</v>
      </c>
    </row>
    <row r="319" spans="1:13" x14ac:dyDescent="0.2">
      <c r="A319" s="100" t="s">
        <v>1015</v>
      </c>
      <c r="B319" s="100" t="s">
        <v>14</v>
      </c>
      <c r="C319" s="107">
        <v>0.91900000000000004</v>
      </c>
      <c r="D319" s="102">
        <v>293.7</v>
      </c>
      <c r="E319" s="103">
        <v>3.12</v>
      </c>
      <c r="F319" s="103">
        <v>2.2999999999999998</v>
      </c>
      <c r="G319" s="105">
        <v>33</v>
      </c>
      <c r="H319" s="102">
        <v>42.6</v>
      </c>
      <c r="I319" s="102">
        <v>47.5</v>
      </c>
      <c r="J319" s="102">
        <v>13.6</v>
      </c>
      <c r="K319" s="103">
        <v>2.48</v>
      </c>
      <c r="L319" s="106" t="s">
        <v>15</v>
      </c>
      <c r="M319" s="102">
        <v>53.1</v>
      </c>
    </row>
    <row r="320" spans="1:13" x14ac:dyDescent="0.2">
      <c r="A320" s="100" t="s">
        <v>810</v>
      </c>
      <c r="B320" s="100" t="s">
        <v>811</v>
      </c>
      <c r="C320" s="102">
        <v>11.1</v>
      </c>
      <c r="D320" s="102">
        <v>94.1</v>
      </c>
      <c r="E320" s="102">
        <v>29.3</v>
      </c>
      <c r="F320" s="102">
        <v>29.6</v>
      </c>
      <c r="G320" s="105">
        <v>50</v>
      </c>
      <c r="H320" s="102">
        <v>30.4</v>
      </c>
      <c r="I320" s="102">
        <v>26.1</v>
      </c>
      <c r="J320" s="102">
        <v>128.5</v>
      </c>
      <c r="K320" s="102">
        <v>15</v>
      </c>
      <c r="L320" s="106" t="s">
        <v>15</v>
      </c>
      <c r="M320" s="102">
        <v>51.5</v>
      </c>
    </row>
    <row r="321" spans="1:13" x14ac:dyDescent="0.2">
      <c r="A321" s="100" t="s">
        <v>917</v>
      </c>
      <c r="B321" s="100" t="s">
        <v>14</v>
      </c>
      <c r="C321" s="103">
        <v>6.94</v>
      </c>
      <c r="D321" s="102">
        <v>624.20000000000005</v>
      </c>
      <c r="E321" s="103">
        <v>7.77</v>
      </c>
      <c r="F321" s="102">
        <v>13.2</v>
      </c>
      <c r="G321" s="105">
        <v>75</v>
      </c>
      <c r="H321" s="102">
        <v>175.3</v>
      </c>
      <c r="I321" s="102">
        <v>147.30000000000001</v>
      </c>
      <c r="J321" s="102">
        <v>60.6</v>
      </c>
      <c r="K321" s="102">
        <v>10</v>
      </c>
      <c r="L321" s="106" t="s">
        <v>15</v>
      </c>
      <c r="M321" s="102">
        <v>49.8</v>
      </c>
    </row>
    <row r="322" spans="1:13" x14ac:dyDescent="0.2">
      <c r="A322" s="100" t="s">
        <v>953</v>
      </c>
      <c r="B322" s="100" t="s">
        <v>14</v>
      </c>
      <c r="C322" s="103">
        <v>1.55</v>
      </c>
      <c r="D322" s="102">
        <v>494.9</v>
      </c>
      <c r="E322" s="103">
        <v>5.33</v>
      </c>
      <c r="F322" s="103">
        <v>6.46</v>
      </c>
      <c r="G322" s="105">
        <v>29</v>
      </c>
      <c r="H322" s="102">
        <v>156.1</v>
      </c>
      <c r="I322" s="102">
        <v>122</v>
      </c>
      <c r="J322" s="102">
        <v>35.9</v>
      </c>
      <c r="K322" s="103">
        <v>6.07</v>
      </c>
      <c r="L322" s="106" t="s">
        <v>15</v>
      </c>
      <c r="M322" s="102">
        <v>49.7</v>
      </c>
    </row>
    <row r="323" spans="1:13" x14ac:dyDescent="0.2">
      <c r="A323" s="100" t="s">
        <v>860</v>
      </c>
      <c r="B323" s="100" t="s">
        <v>14</v>
      </c>
      <c r="C323" s="103">
        <v>3.8</v>
      </c>
      <c r="D323" s="102">
        <v>125.6</v>
      </c>
      <c r="E323" s="102">
        <v>16.100000000000001</v>
      </c>
      <c r="F323" s="103">
        <v>5.49</v>
      </c>
      <c r="G323" s="105">
        <v>79</v>
      </c>
      <c r="H323" s="102">
        <v>29.3</v>
      </c>
      <c r="I323" s="102">
        <v>49.2</v>
      </c>
      <c r="J323" s="102">
        <v>50.9</v>
      </c>
      <c r="K323" s="103">
        <v>1.36</v>
      </c>
      <c r="L323" s="106" t="s">
        <v>15</v>
      </c>
      <c r="M323" s="102">
        <v>49.6</v>
      </c>
    </row>
    <row r="324" spans="1:13" x14ac:dyDescent="0.2">
      <c r="A324" s="100" t="s">
        <v>882</v>
      </c>
      <c r="B324" s="100" t="s">
        <v>14</v>
      </c>
      <c r="C324" s="103">
        <v>5.53</v>
      </c>
      <c r="D324" s="102">
        <v>469.3</v>
      </c>
      <c r="E324" s="102">
        <v>12.3</v>
      </c>
      <c r="F324" s="102">
        <v>12.7</v>
      </c>
      <c r="G324" s="105">
        <v>50</v>
      </c>
      <c r="H324" s="102">
        <v>126.2</v>
      </c>
      <c r="I324" s="102">
        <v>111.4</v>
      </c>
      <c r="J324" s="102">
        <v>28.4</v>
      </c>
      <c r="K324" s="103">
        <v>7.74</v>
      </c>
      <c r="L324" s="106" t="s">
        <v>15</v>
      </c>
      <c r="M324" s="102">
        <v>47.4</v>
      </c>
    </row>
    <row r="325" spans="1:13" x14ac:dyDescent="0.2">
      <c r="A325" s="100" t="s">
        <v>1030</v>
      </c>
      <c r="B325" s="100" t="s">
        <v>14</v>
      </c>
      <c r="C325" s="107">
        <v>0.27300000000000002</v>
      </c>
      <c r="D325" s="102">
        <v>132.9</v>
      </c>
      <c r="E325" s="103">
        <v>2.92</v>
      </c>
      <c r="F325" s="103">
        <v>3.35</v>
      </c>
      <c r="G325" s="105">
        <v>5</v>
      </c>
      <c r="H325" s="102">
        <v>42</v>
      </c>
      <c r="I325" s="102">
        <v>47.5</v>
      </c>
      <c r="J325" s="103">
        <v>8.83</v>
      </c>
      <c r="K325" s="103">
        <v>2.64</v>
      </c>
      <c r="L325" s="106" t="s">
        <v>15</v>
      </c>
      <c r="M325" s="102">
        <v>46.8</v>
      </c>
    </row>
    <row r="326" spans="1:13" x14ac:dyDescent="0.2">
      <c r="A326" s="100" t="s">
        <v>1018</v>
      </c>
      <c r="B326" s="100" t="s">
        <v>14</v>
      </c>
      <c r="C326" s="103">
        <v>1.99</v>
      </c>
      <c r="D326" s="102">
        <v>101</v>
      </c>
      <c r="E326" s="103">
        <v>3.08</v>
      </c>
      <c r="F326" s="103">
        <v>2.2400000000000002</v>
      </c>
      <c r="G326" s="105">
        <v>77</v>
      </c>
      <c r="H326" s="102">
        <v>50.2</v>
      </c>
      <c r="I326" s="102">
        <v>14.9</v>
      </c>
      <c r="J326" s="102">
        <v>18.899999999999999</v>
      </c>
      <c r="K326" s="103">
        <v>3</v>
      </c>
      <c r="L326" s="106" t="s">
        <v>15</v>
      </c>
      <c r="M326" s="102">
        <v>46.7</v>
      </c>
    </row>
    <row r="327" spans="1:13" x14ac:dyDescent="0.2">
      <c r="A327" s="100" t="s">
        <v>968</v>
      </c>
      <c r="B327" s="100" t="s">
        <v>14</v>
      </c>
      <c r="C327" s="103">
        <v>2.2799999999999998</v>
      </c>
      <c r="D327" s="102">
        <v>175.1</v>
      </c>
      <c r="E327" s="103">
        <v>4.4800000000000004</v>
      </c>
      <c r="F327" s="103">
        <v>5.72</v>
      </c>
      <c r="G327" s="105">
        <v>37</v>
      </c>
      <c r="H327" s="102">
        <v>53.4</v>
      </c>
      <c r="I327" s="102">
        <v>66.400000000000006</v>
      </c>
      <c r="J327" s="102">
        <v>30.1</v>
      </c>
      <c r="K327" s="107">
        <v>0.96799999999999997</v>
      </c>
      <c r="L327" s="106" t="s">
        <v>15</v>
      </c>
      <c r="M327" s="102">
        <v>46.6</v>
      </c>
    </row>
    <row r="328" spans="1:13" x14ac:dyDescent="0.2">
      <c r="A328" s="100" t="s">
        <v>800</v>
      </c>
      <c r="B328" s="100" t="s">
        <v>14</v>
      </c>
      <c r="C328" s="102">
        <v>42.8</v>
      </c>
      <c r="D328" s="102">
        <v>709.3</v>
      </c>
      <c r="E328" s="102">
        <v>33.200000000000003</v>
      </c>
      <c r="F328" s="102">
        <v>64</v>
      </c>
      <c r="G328" s="105">
        <v>459</v>
      </c>
      <c r="H328" s="102">
        <v>583.20000000000005</v>
      </c>
      <c r="I328" s="102">
        <v>249.8</v>
      </c>
      <c r="J328" s="102">
        <v>320.7</v>
      </c>
      <c r="K328" s="103">
        <v>3.4</v>
      </c>
      <c r="L328" s="106" t="s">
        <v>15</v>
      </c>
      <c r="M328" s="102">
        <v>45.9</v>
      </c>
    </row>
    <row r="329" spans="1:13" x14ac:dyDescent="0.2">
      <c r="A329" s="100" t="s">
        <v>943</v>
      </c>
      <c r="B329" s="100" t="s">
        <v>14</v>
      </c>
      <c r="C329" s="103">
        <v>2.72</v>
      </c>
      <c r="D329" s="102">
        <v>198.9</v>
      </c>
      <c r="E329" s="103">
        <v>5.8</v>
      </c>
      <c r="F329" s="103">
        <v>3.67</v>
      </c>
      <c r="G329" s="105">
        <v>14</v>
      </c>
      <c r="H329" s="102">
        <v>82.1</v>
      </c>
      <c r="I329" s="102">
        <v>93.7</v>
      </c>
      <c r="J329" s="102">
        <v>29.6</v>
      </c>
      <c r="K329" s="103">
        <v>1.6</v>
      </c>
      <c r="L329" s="106" t="s">
        <v>15</v>
      </c>
      <c r="M329" s="102">
        <v>44.7</v>
      </c>
    </row>
    <row r="330" spans="1:13" x14ac:dyDescent="0.2">
      <c r="A330" s="100" t="s">
        <v>931</v>
      </c>
      <c r="B330" s="100" t="s">
        <v>14</v>
      </c>
      <c r="C330" s="103">
        <v>4.5999999999999996</v>
      </c>
      <c r="D330" s="102">
        <v>131</v>
      </c>
      <c r="E330" s="103">
        <v>6.75</v>
      </c>
      <c r="F330" s="103">
        <v>5.92</v>
      </c>
      <c r="G330" s="105">
        <v>26</v>
      </c>
      <c r="H330" s="102">
        <v>42.9</v>
      </c>
      <c r="I330" s="102">
        <v>36.6</v>
      </c>
      <c r="J330" s="103">
        <v>1.93</v>
      </c>
      <c r="K330" s="103">
        <v>6.46</v>
      </c>
      <c r="L330" s="106" t="s">
        <v>15</v>
      </c>
      <c r="M330" s="102">
        <v>44.2</v>
      </c>
    </row>
    <row r="331" spans="1:13" x14ac:dyDescent="0.2">
      <c r="A331" s="100" t="s">
        <v>957</v>
      </c>
      <c r="B331" s="100" t="s">
        <v>14</v>
      </c>
      <c r="C331" s="103">
        <v>1.24</v>
      </c>
      <c r="D331" s="102">
        <v>130.30000000000001</v>
      </c>
      <c r="E331" s="103">
        <v>5.15</v>
      </c>
      <c r="F331" s="103">
        <v>2.37</v>
      </c>
      <c r="G331" s="105">
        <v>27</v>
      </c>
      <c r="H331" s="102">
        <v>43.1</v>
      </c>
      <c r="I331" s="102">
        <v>30.5</v>
      </c>
      <c r="J331" s="102">
        <v>11.3</v>
      </c>
      <c r="K331" s="103">
        <v>1.73</v>
      </c>
      <c r="L331" s="106" t="s">
        <v>15</v>
      </c>
      <c r="M331" s="102">
        <v>43.9</v>
      </c>
    </row>
    <row r="332" spans="1:13" x14ac:dyDescent="0.2">
      <c r="A332" s="100" t="s">
        <v>675</v>
      </c>
      <c r="B332" s="100" t="s">
        <v>14</v>
      </c>
      <c r="C332" s="102">
        <v>40</v>
      </c>
      <c r="D332" s="102">
        <v>555</v>
      </c>
      <c r="E332" s="102">
        <v>109.7</v>
      </c>
      <c r="F332" s="102">
        <v>96.4</v>
      </c>
      <c r="G332" s="105">
        <v>32</v>
      </c>
      <c r="H332" s="102">
        <v>183.5</v>
      </c>
      <c r="I332" s="102">
        <v>127.3</v>
      </c>
      <c r="J332" s="102">
        <v>625.4</v>
      </c>
      <c r="K332" s="103">
        <v>1.03</v>
      </c>
      <c r="L332" s="106" t="s">
        <v>15</v>
      </c>
      <c r="M332" s="102">
        <v>43.9</v>
      </c>
    </row>
    <row r="333" spans="1:13" x14ac:dyDescent="0.2">
      <c r="A333" s="100" t="s">
        <v>884</v>
      </c>
      <c r="B333" s="100" t="s">
        <v>14</v>
      </c>
      <c r="C333" s="103">
        <v>5.46</v>
      </c>
      <c r="D333" s="102">
        <v>286.7</v>
      </c>
      <c r="E333" s="102">
        <v>11.4</v>
      </c>
      <c r="F333" s="102">
        <v>11.4</v>
      </c>
      <c r="G333" s="105">
        <v>200</v>
      </c>
      <c r="H333" s="102">
        <v>64.8</v>
      </c>
      <c r="I333" s="102">
        <v>47.7</v>
      </c>
      <c r="J333" s="102">
        <v>30.4</v>
      </c>
      <c r="K333" s="103">
        <v>4.62</v>
      </c>
      <c r="L333" s="106" t="s">
        <v>15</v>
      </c>
      <c r="M333" s="102">
        <v>43.9</v>
      </c>
    </row>
    <row r="334" spans="1:13" x14ac:dyDescent="0.2">
      <c r="A334" s="100" t="s">
        <v>965</v>
      </c>
      <c r="B334" s="100" t="s">
        <v>14</v>
      </c>
      <c r="C334" s="103">
        <v>1.24</v>
      </c>
      <c r="D334" s="102">
        <v>493.7</v>
      </c>
      <c r="E334" s="103">
        <v>4.6399999999999997</v>
      </c>
      <c r="F334" s="103">
        <v>6.34</v>
      </c>
      <c r="G334" s="105">
        <v>46</v>
      </c>
      <c r="H334" s="102">
        <v>50.7</v>
      </c>
      <c r="I334" s="102">
        <v>68.599999999999994</v>
      </c>
      <c r="J334" s="102">
        <v>16.399999999999999</v>
      </c>
      <c r="K334" s="103">
        <v>5.1100000000000003</v>
      </c>
      <c r="L334" s="106" t="s">
        <v>15</v>
      </c>
      <c r="M334" s="102">
        <v>40.799999999999997</v>
      </c>
    </row>
    <row r="335" spans="1:13" x14ac:dyDescent="0.2">
      <c r="A335" s="100" t="s">
        <v>887</v>
      </c>
      <c r="B335" s="100" t="s">
        <v>14</v>
      </c>
      <c r="C335" s="107">
        <v>0.51300000000000001</v>
      </c>
      <c r="D335" s="102">
        <v>71.7</v>
      </c>
      <c r="E335" s="102">
        <v>11</v>
      </c>
      <c r="F335" s="103">
        <v>8.9600000000000009</v>
      </c>
      <c r="G335" s="105">
        <v>40</v>
      </c>
      <c r="H335" s="102">
        <v>30</v>
      </c>
      <c r="I335" s="102">
        <v>11.2</v>
      </c>
      <c r="J335" s="103">
        <v>9.43</v>
      </c>
      <c r="K335" s="103">
        <v>2.2799999999999998</v>
      </c>
      <c r="L335" s="106" t="s">
        <v>15</v>
      </c>
      <c r="M335" s="102">
        <v>40.6</v>
      </c>
    </row>
    <row r="336" spans="1:13" x14ac:dyDescent="0.2">
      <c r="A336" s="100" t="s">
        <v>1208</v>
      </c>
      <c r="B336" s="100" t="s">
        <v>14</v>
      </c>
      <c r="C336" s="107">
        <v>0.05</v>
      </c>
      <c r="D336" s="102">
        <v>456.7</v>
      </c>
      <c r="E336" s="107">
        <v>0.93300000000000005</v>
      </c>
      <c r="F336" s="107">
        <v>0.752</v>
      </c>
      <c r="G336" s="105">
        <v>33</v>
      </c>
      <c r="H336" s="102">
        <v>59.7</v>
      </c>
      <c r="I336" s="102">
        <v>69.099999999999994</v>
      </c>
      <c r="J336" s="102">
        <v>10.5</v>
      </c>
      <c r="K336" s="103">
        <v>1.42</v>
      </c>
      <c r="L336" s="106" t="s">
        <v>15</v>
      </c>
      <c r="M336" s="102">
        <v>40.5</v>
      </c>
    </row>
    <row r="337" spans="1:13" x14ac:dyDescent="0.2">
      <c r="A337" s="100" t="s">
        <v>925</v>
      </c>
      <c r="B337" s="100" t="s">
        <v>14</v>
      </c>
      <c r="C337" s="103">
        <v>3.92</v>
      </c>
      <c r="D337" s="102">
        <v>674.1</v>
      </c>
      <c r="E337" s="103">
        <v>7.06</v>
      </c>
      <c r="F337" s="102">
        <v>14.9</v>
      </c>
      <c r="G337" s="105">
        <v>108</v>
      </c>
      <c r="H337" s="102">
        <v>201.6</v>
      </c>
      <c r="I337" s="102">
        <v>188.9</v>
      </c>
      <c r="J337" s="102">
        <v>29.7</v>
      </c>
      <c r="K337" s="103">
        <v>7.76</v>
      </c>
      <c r="L337" s="106" t="s">
        <v>15</v>
      </c>
      <c r="M337" s="102">
        <v>40.200000000000003</v>
      </c>
    </row>
    <row r="338" spans="1:13" x14ac:dyDescent="0.2">
      <c r="A338" s="100" t="s">
        <v>933</v>
      </c>
      <c r="B338" s="100" t="s">
        <v>14</v>
      </c>
      <c r="C338" s="103">
        <v>4.05</v>
      </c>
      <c r="D338" s="102">
        <v>147.80000000000001</v>
      </c>
      <c r="E338" s="103">
        <v>6.68</v>
      </c>
      <c r="F338" s="103">
        <v>7.77</v>
      </c>
      <c r="G338" s="105">
        <v>64</v>
      </c>
      <c r="H338" s="102">
        <v>53.4</v>
      </c>
      <c r="I338" s="102">
        <v>27.6</v>
      </c>
      <c r="J338" s="102">
        <v>15.9</v>
      </c>
      <c r="K338" s="103">
        <v>9.07</v>
      </c>
      <c r="L338" s="106" t="s">
        <v>15</v>
      </c>
      <c r="M338" s="102">
        <v>39.9</v>
      </c>
    </row>
    <row r="339" spans="1:13" x14ac:dyDescent="0.2">
      <c r="A339" s="100" t="s">
        <v>1023</v>
      </c>
      <c r="B339" s="100" t="s">
        <v>14</v>
      </c>
      <c r="C339" s="107">
        <v>8.2000000000000003E-2</v>
      </c>
      <c r="D339" s="102">
        <v>87.4</v>
      </c>
      <c r="E339" s="103">
        <v>3.01</v>
      </c>
      <c r="F339" s="103">
        <v>1.1399999999999999</v>
      </c>
      <c r="G339" s="105">
        <v>56</v>
      </c>
      <c r="H339" s="102">
        <v>23.6</v>
      </c>
      <c r="I339" s="102">
        <v>33</v>
      </c>
      <c r="J339" s="102">
        <v>17</v>
      </c>
      <c r="K339" s="103">
        <v>1.99</v>
      </c>
      <c r="L339" s="106" t="s">
        <v>15</v>
      </c>
      <c r="M339" s="102">
        <v>39.6</v>
      </c>
    </row>
    <row r="340" spans="1:13" x14ac:dyDescent="0.2">
      <c r="A340" s="100" t="s">
        <v>937</v>
      </c>
      <c r="B340" s="100" t="s">
        <v>14</v>
      </c>
      <c r="C340" s="103">
        <v>2.3199999999999998</v>
      </c>
      <c r="D340" s="102">
        <v>135.69999999999999</v>
      </c>
      <c r="E340" s="103">
        <v>6.12</v>
      </c>
      <c r="F340" s="103">
        <v>5.87</v>
      </c>
      <c r="G340" s="105">
        <v>110</v>
      </c>
      <c r="H340" s="102">
        <v>59.2</v>
      </c>
      <c r="I340" s="102">
        <v>44.8</v>
      </c>
      <c r="J340" s="102">
        <v>21.8</v>
      </c>
      <c r="K340" s="103">
        <v>5.64</v>
      </c>
      <c r="L340" s="106" t="s">
        <v>15</v>
      </c>
      <c r="M340" s="102">
        <v>39.200000000000003</v>
      </c>
    </row>
    <row r="341" spans="1:13" x14ac:dyDescent="0.2">
      <c r="A341" s="100" t="s">
        <v>918</v>
      </c>
      <c r="B341" s="100" t="s">
        <v>14</v>
      </c>
      <c r="C341" s="102">
        <v>11.3</v>
      </c>
      <c r="D341" s="102">
        <v>195.1</v>
      </c>
      <c r="E341" s="103">
        <v>7.75</v>
      </c>
      <c r="F341" s="102">
        <v>17.899999999999999</v>
      </c>
      <c r="G341" s="105">
        <v>32</v>
      </c>
      <c r="H341" s="102">
        <v>59.4</v>
      </c>
      <c r="I341" s="102">
        <v>79</v>
      </c>
      <c r="J341" s="102">
        <v>36.200000000000003</v>
      </c>
      <c r="K341" s="107">
        <v>0.24299999999999999</v>
      </c>
      <c r="L341" s="106" t="s">
        <v>15</v>
      </c>
      <c r="M341" s="102">
        <v>38.799999999999997</v>
      </c>
    </row>
    <row r="342" spans="1:13" x14ac:dyDescent="0.2">
      <c r="A342" s="100" t="s">
        <v>846</v>
      </c>
      <c r="B342" s="100" t="s">
        <v>14</v>
      </c>
      <c r="C342" s="103">
        <v>7.74</v>
      </c>
      <c r="D342" s="102">
        <v>43.1</v>
      </c>
      <c r="E342" s="102">
        <v>19.399999999999999</v>
      </c>
      <c r="F342" s="102">
        <v>15.5</v>
      </c>
      <c r="G342" s="105">
        <v>54</v>
      </c>
      <c r="H342" s="102">
        <v>51.2</v>
      </c>
      <c r="I342" s="102">
        <v>33.4</v>
      </c>
      <c r="J342" s="102">
        <v>72.3</v>
      </c>
      <c r="K342" s="103">
        <v>6.58</v>
      </c>
      <c r="L342" s="106" t="s">
        <v>15</v>
      </c>
      <c r="M342" s="102">
        <v>37.6</v>
      </c>
    </row>
    <row r="343" spans="1:13" x14ac:dyDescent="0.2">
      <c r="A343" s="100" t="s">
        <v>1173</v>
      </c>
      <c r="B343" s="100" t="s">
        <v>14</v>
      </c>
      <c r="C343" s="107">
        <v>0.23499999999999999</v>
      </c>
      <c r="D343" s="102">
        <v>334.6</v>
      </c>
      <c r="E343" s="103">
        <v>1.19</v>
      </c>
      <c r="F343" s="103">
        <v>1.63</v>
      </c>
      <c r="G343" s="105">
        <v>8</v>
      </c>
      <c r="H343" s="102">
        <v>83.6</v>
      </c>
      <c r="I343" s="102">
        <v>82</v>
      </c>
      <c r="J343" s="103">
        <v>6.79</v>
      </c>
      <c r="K343" s="107">
        <v>0.63600000000000001</v>
      </c>
      <c r="L343" s="106" t="s">
        <v>15</v>
      </c>
      <c r="M343" s="102">
        <v>36.799999999999997</v>
      </c>
    </row>
    <row r="344" spans="1:13" x14ac:dyDescent="0.2">
      <c r="A344" s="100" t="s">
        <v>1047</v>
      </c>
      <c r="B344" s="100" t="s">
        <v>14</v>
      </c>
      <c r="C344" s="107">
        <v>0.96299999999999997</v>
      </c>
      <c r="D344" s="102">
        <v>174.8</v>
      </c>
      <c r="E344" s="103">
        <v>2.65</v>
      </c>
      <c r="F344" s="103">
        <v>3.34</v>
      </c>
      <c r="G344" s="105">
        <v>13</v>
      </c>
      <c r="H344" s="102">
        <v>57.5</v>
      </c>
      <c r="I344" s="102">
        <v>59.9</v>
      </c>
      <c r="J344" s="103">
        <v>7.21</v>
      </c>
      <c r="K344" s="103">
        <v>4.49</v>
      </c>
      <c r="L344" s="106" t="s">
        <v>15</v>
      </c>
      <c r="M344" s="102">
        <v>36.700000000000003</v>
      </c>
    </row>
    <row r="345" spans="1:13" x14ac:dyDescent="0.2">
      <c r="A345" s="100" t="s">
        <v>928</v>
      </c>
      <c r="B345" s="100" t="s">
        <v>14</v>
      </c>
      <c r="C345" s="102">
        <v>599.6</v>
      </c>
      <c r="D345" s="102">
        <v>446.1</v>
      </c>
      <c r="E345" s="103">
        <v>6.9</v>
      </c>
      <c r="F345" s="102">
        <v>583.9</v>
      </c>
      <c r="G345" s="105">
        <v>16</v>
      </c>
      <c r="H345" s="102">
        <v>146.6</v>
      </c>
      <c r="I345" s="102">
        <v>92.2</v>
      </c>
      <c r="J345" s="102">
        <v>31.2</v>
      </c>
      <c r="K345" s="102">
        <v>45.8</v>
      </c>
      <c r="L345" s="106" t="s">
        <v>15</v>
      </c>
      <c r="M345" s="102">
        <v>36.4</v>
      </c>
    </row>
    <row r="346" spans="1:13" x14ac:dyDescent="0.2">
      <c r="A346" s="100" t="s">
        <v>900</v>
      </c>
      <c r="B346" s="100" t="s">
        <v>14</v>
      </c>
      <c r="C346" s="103">
        <v>4.97</v>
      </c>
      <c r="D346" s="102">
        <v>241.3</v>
      </c>
      <c r="E346" s="103">
        <v>9.43</v>
      </c>
      <c r="F346" s="103">
        <v>9.43</v>
      </c>
      <c r="G346" s="105">
        <v>39</v>
      </c>
      <c r="H346" s="102">
        <v>111.7</v>
      </c>
      <c r="I346" s="102">
        <v>66.5</v>
      </c>
      <c r="J346" s="102">
        <v>53.6</v>
      </c>
      <c r="K346" s="102">
        <v>11</v>
      </c>
      <c r="L346" s="106" t="s">
        <v>15</v>
      </c>
      <c r="M346" s="102">
        <v>35.9</v>
      </c>
    </row>
    <row r="347" spans="1:13" x14ac:dyDescent="0.2">
      <c r="A347" s="100" t="s">
        <v>1022</v>
      </c>
      <c r="B347" s="100" t="s">
        <v>14</v>
      </c>
      <c r="C347" s="107">
        <v>0.19700000000000001</v>
      </c>
      <c r="D347" s="102">
        <v>36.9</v>
      </c>
      <c r="E347" s="103">
        <v>3.03</v>
      </c>
      <c r="F347" s="103">
        <v>2.29</v>
      </c>
      <c r="G347" s="105">
        <v>30</v>
      </c>
      <c r="H347" s="102">
        <v>12.9</v>
      </c>
      <c r="I347" s="103">
        <v>5.92</v>
      </c>
      <c r="J347" s="103">
        <v>9.1999999999999993</v>
      </c>
      <c r="K347" s="103">
        <v>1.63</v>
      </c>
      <c r="L347" s="106" t="s">
        <v>15</v>
      </c>
      <c r="M347" s="102">
        <v>35.4</v>
      </c>
    </row>
    <row r="348" spans="1:13" x14ac:dyDescent="0.2">
      <c r="A348" s="100" t="s">
        <v>890</v>
      </c>
      <c r="B348" s="100" t="s">
        <v>14</v>
      </c>
      <c r="C348" s="103">
        <v>1.21</v>
      </c>
      <c r="D348" s="102">
        <v>148.6</v>
      </c>
      <c r="E348" s="102">
        <v>10.7</v>
      </c>
      <c r="F348" s="102">
        <v>14</v>
      </c>
      <c r="G348" s="105">
        <v>61</v>
      </c>
      <c r="H348" s="102">
        <v>85.6</v>
      </c>
      <c r="I348" s="102">
        <v>44.7</v>
      </c>
      <c r="J348" s="102">
        <v>17.600000000000001</v>
      </c>
      <c r="K348" s="103">
        <v>1.93</v>
      </c>
      <c r="L348" s="106" t="s">
        <v>15</v>
      </c>
      <c r="M348" s="102">
        <v>35.4</v>
      </c>
    </row>
    <row r="349" spans="1:13" x14ac:dyDescent="0.2">
      <c r="A349" s="100" t="s">
        <v>975</v>
      </c>
      <c r="B349" s="100" t="s">
        <v>14</v>
      </c>
      <c r="C349" s="107">
        <v>0.373</v>
      </c>
      <c r="D349" s="102">
        <v>521.9</v>
      </c>
      <c r="E349" s="103">
        <v>4.26</v>
      </c>
      <c r="F349" s="103">
        <v>6.39</v>
      </c>
      <c r="G349" s="105">
        <v>34</v>
      </c>
      <c r="H349" s="102">
        <v>108.4</v>
      </c>
      <c r="I349" s="102">
        <v>151.80000000000001</v>
      </c>
      <c r="J349" s="102">
        <v>18.600000000000001</v>
      </c>
      <c r="K349" s="103">
        <v>7.4</v>
      </c>
      <c r="L349" s="106" t="s">
        <v>15</v>
      </c>
      <c r="M349" s="102">
        <v>35.299999999999997</v>
      </c>
    </row>
    <row r="350" spans="1:13" ht="22.5" x14ac:dyDescent="0.2">
      <c r="A350" s="100" t="s">
        <v>888</v>
      </c>
      <c r="B350" s="100" t="s">
        <v>889</v>
      </c>
      <c r="C350" s="103">
        <v>2.77</v>
      </c>
      <c r="D350" s="102">
        <v>278.10000000000002</v>
      </c>
      <c r="E350" s="102">
        <v>10.9</v>
      </c>
      <c r="F350" s="103">
        <v>8.2899999999999991</v>
      </c>
      <c r="G350" s="105">
        <v>111</v>
      </c>
      <c r="H350" s="102">
        <v>15.8</v>
      </c>
      <c r="I350" s="102">
        <v>47</v>
      </c>
      <c r="J350" s="102">
        <v>140.1</v>
      </c>
      <c r="K350" s="103">
        <v>4.93</v>
      </c>
      <c r="L350" s="106" t="s">
        <v>15</v>
      </c>
      <c r="M350" s="102">
        <v>35.200000000000003</v>
      </c>
    </row>
    <row r="351" spans="1:13" x14ac:dyDescent="0.2">
      <c r="A351" s="100" t="s">
        <v>771</v>
      </c>
      <c r="B351" s="100" t="s">
        <v>14</v>
      </c>
      <c r="C351" s="102">
        <v>44.6</v>
      </c>
      <c r="D351" s="102">
        <v>815.8</v>
      </c>
      <c r="E351" s="102">
        <v>46.7</v>
      </c>
      <c r="F351" s="102">
        <v>59.9</v>
      </c>
      <c r="G351" s="105">
        <v>40</v>
      </c>
      <c r="H351" s="102">
        <v>316.60000000000002</v>
      </c>
      <c r="I351" s="102">
        <v>136.69999999999999</v>
      </c>
      <c r="J351" s="102">
        <v>174.2</v>
      </c>
      <c r="K351" s="102">
        <v>209.6</v>
      </c>
      <c r="L351" s="106" t="s">
        <v>15</v>
      </c>
      <c r="M351" s="102">
        <v>34.5</v>
      </c>
    </row>
    <row r="352" spans="1:13" x14ac:dyDescent="0.2">
      <c r="A352" s="100" t="s">
        <v>996</v>
      </c>
      <c r="B352" s="100" t="s">
        <v>14</v>
      </c>
      <c r="C352" s="103">
        <v>1.78</v>
      </c>
      <c r="D352" s="102">
        <v>250.2</v>
      </c>
      <c r="E352" s="103">
        <v>3.82</v>
      </c>
      <c r="F352" s="103">
        <v>1.87</v>
      </c>
      <c r="G352" s="105">
        <v>66</v>
      </c>
      <c r="H352" s="102">
        <v>84.3</v>
      </c>
      <c r="I352" s="102">
        <v>26.6</v>
      </c>
      <c r="J352" s="102">
        <v>26.1</v>
      </c>
      <c r="K352" s="103">
        <v>1.33</v>
      </c>
      <c r="L352" s="106" t="s">
        <v>15</v>
      </c>
      <c r="M352" s="102">
        <v>34.4</v>
      </c>
    </row>
    <row r="353" spans="1:13" x14ac:dyDescent="0.2">
      <c r="A353" s="100" t="s">
        <v>927</v>
      </c>
      <c r="B353" s="100" t="s">
        <v>14</v>
      </c>
      <c r="C353" s="103">
        <v>2.15</v>
      </c>
      <c r="D353" s="102">
        <v>275.39999999999998</v>
      </c>
      <c r="E353" s="103">
        <v>6.92</v>
      </c>
      <c r="F353" s="103">
        <v>6.01</v>
      </c>
      <c r="G353" s="105">
        <v>33</v>
      </c>
      <c r="H353" s="102">
        <v>74.7</v>
      </c>
      <c r="I353" s="102">
        <v>59.6</v>
      </c>
      <c r="J353" s="102">
        <v>25.5</v>
      </c>
      <c r="K353" s="103">
        <v>2.15</v>
      </c>
      <c r="L353" s="106" t="s">
        <v>15</v>
      </c>
      <c r="M353" s="102">
        <v>33.5</v>
      </c>
    </row>
    <row r="354" spans="1:13" x14ac:dyDescent="0.2">
      <c r="A354" s="100" t="s">
        <v>1085</v>
      </c>
      <c r="B354" s="100" t="s">
        <v>14</v>
      </c>
      <c r="C354" s="107">
        <v>0.73599999999999999</v>
      </c>
      <c r="D354" s="102">
        <v>25.5</v>
      </c>
      <c r="E354" s="103">
        <v>2.15</v>
      </c>
      <c r="F354" s="103">
        <v>2.25</v>
      </c>
      <c r="G354" s="105">
        <v>11</v>
      </c>
      <c r="H354" s="103">
        <v>5.5</v>
      </c>
      <c r="I354" s="102">
        <v>15.4</v>
      </c>
      <c r="J354" s="102">
        <v>10.7</v>
      </c>
      <c r="K354" s="107">
        <v>0.33500000000000002</v>
      </c>
      <c r="L354" s="106" t="s">
        <v>15</v>
      </c>
      <c r="M354" s="102">
        <v>33.299999999999997</v>
      </c>
    </row>
    <row r="355" spans="1:13" ht="22.5" x14ac:dyDescent="0.2">
      <c r="A355" s="100" t="s">
        <v>1074</v>
      </c>
      <c r="B355" s="100" t="s">
        <v>14</v>
      </c>
      <c r="C355" s="107">
        <v>0.89500000000000002</v>
      </c>
      <c r="D355" s="102">
        <v>134.69999999999999</v>
      </c>
      <c r="E355" s="103">
        <v>2.29</v>
      </c>
      <c r="F355" s="103">
        <v>3.49</v>
      </c>
      <c r="G355" s="105">
        <v>15</v>
      </c>
      <c r="H355" s="102">
        <v>46.2</v>
      </c>
      <c r="I355" s="102">
        <v>45.9</v>
      </c>
      <c r="J355" s="103">
        <v>6.54</v>
      </c>
      <c r="K355" s="103">
        <v>2.12</v>
      </c>
      <c r="L355" s="106" t="s">
        <v>15</v>
      </c>
      <c r="M355" s="102">
        <v>32.700000000000003</v>
      </c>
    </row>
    <row r="356" spans="1:13" x14ac:dyDescent="0.2">
      <c r="A356" s="100" t="s">
        <v>984</v>
      </c>
      <c r="B356" s="100" t="s">
        <v>14</v>
      </c>
      <c r="C356" s="103">
        <v>7.95</v>
      </c>
      <c r="D356" s="102">
        <v>205.1</v>
      </c>
      <c r="E356" s="103">
        <v>3.94</v>
      </c>
      <c r="F356" s="102">
        <v>19.899999999999999</v>
      </c>
      <c r="G356" s="105">
        <v>17</v>
      </c>
      <c r="H356" s="102">
        <v>41.1</v>
      </c>
      <c r="I356" s="102">
        <v>39</v>
      </c>
      <c r="J356" s="102">
        <v>24.9</v>
      </c>
      <c r="K356" s="103">
        <v>2.52</v>
      </c>
      <c r="L356" s="106" t="s">
        <v>15</v>
      </c>
      <c r="M356" s="102">
        <v>32.700000000000003</v>
      </c>
    </row>
    <row r="357" spans="1:13" x14ac:dyDescent="0.2">
      <c r="A357" s="100" t="s">
        <v>997</v>
      </c>
      <c r="B357" s="100" t="s">
        <v>14</v>
      </c>
      <c r="C357" s="103">
        <v>1.69</v>
      </c>
      <c r="D357" s="102">
        <v>33.299999999999997</v>
      </c>
      <c r="E357" s="103">
        <v>3.81</v>
      </c>
      <c r="F357" s="103">
        <v>3.8</v>
      </c>
      <c r="G357" s="105">
        <v>50</v>
      </c>
      <c r="H357" s="102">
        <v>13.1</v>
      </c>
      <c r="I357" s="103">
        <v>2.76</v>
      </c>
      <c r="J357" s="103">
        <v>8.57</v>
      </c>
      <c r="K357" s="103">
        <v>1.89</v>
      </c>
      <c r="L357" s="106" t="s">
        <v>15</v>
      </c>
      <c r="M357" s="102">
        <v>32.700000000000003</v>
      </c>
    </row>
    <row r="358" spans="1:13" x14ac:dyDescent="0.2">
      <c r="A358" s="100" t="s">
        <v>803</v>
      </c>
      <c r="B358" s="100" t="s">
        <v>14</v>
      </c>
      <c r="C358" s="102">
        <v>16.399999999999999</v>
      </c>
      <c r="D358" s="102">
        <v>197.1</v>
      </c>
      <c r="E358" s="102">
        <v>31.7</v>
      </c>
      <c r="F358" s="102">
        <v>39.200000000000003</v>
      </c>
      <c r="G358" s="105">
        <v>148</v>
      </c>
      <c r="H358" s="103">
        <v>7.29</v>
      </c>
      <c r="I358" s="102">
        <v>64.3</v>
      </c>
      <c r="J358" s="102">
        <v>180.7</v>
      </c>
      <c r="K358" s="103">
        <v>1.72</v>
      </c>
      <c r="L358" s="106" t="s">
        <v>15</v>
      </c>
      <c r="M358" s="102">
        <v>31.5</v>
      </c>
    </row>
    <row r="359" spans="1:13" x14ac:dyDescent="0.2">
      <c r="A359" s="100" t="s">
        <v>713</v>
      </c>
      <c r="B359" s="100" t="s">
        <v>714</v>
      </c>
      <c r="C359" s="102">
        <v>12.7</v>
      </c>
      <c r="D359" s="102">
        <v>2788.4</v>
      </c>
      <c r="E359" s="102">
        <v>73.099999999999994</v>
      </c>
      <c r="F359" s="102">
        <v>27.8</v>
      </c>
      <c r="G359" s="105">
        <v>72</v>
      </c>
      <c r="H359" s="102">
        <v>365.9</v>
      </c>
      <c r="I359" s="102">
        <v>309.89999999999998</v>
      </c>
      <c r="J359" s="102">
        <v>114.3</v>
      </c>
      <c r="K359" s="102">
        <v>60</v>
      </c>
      <c r="L359" s="106" t="s">
        <v>15</v>
      </c>
      <c r="M359" s="102">
        <v>30.9</v>
      </c>
    </row>
    <row r="360" spans="1:13" x14ac:dyDescent="0.2">
      <c r="A360" s="100" t="s">
        <v>1090</v>
      </c>
      <c r="B360" s="100" t="s">
        <v>14</v>
      </c>
      <c r="C360" s="107">
        <v>2.7E-2</v>
      </c>
      <c r="D360" s="102">
        <v>42</v>
      </c>
      <c r="E360" s="103">
        <v>2.0499999999999998</v>
      </c>
      <c r="F360" s="103">
        <v>2.4</v>
      </c>
      <c r="G360" s="105">
        <v>59</v>
      </c>
      <c r="H360" s="102">
        <v>20.399999999999999</v>
      </c>
      <c r="I360" s="102">
        <v>23.7</v>
      </c>
      <c r="J360" s="103">
        <v>8.82</v>
      </c>
      <c r="K360" s="103">
        <v>2.92</v>
      </c>
      <c r="L360" s="106" t="s">
        <v>15</v>
      </c>
      <c r="M360" s="102">
        <v>30.8</v>
      </c>
    </row>
    <row r="361" spans="1:13" ht="22.5" x14ac:dyDescent="0.2">
      <c r="A361" s="100" t="s">
        <v>845</v>
      </c>
      <c r="B361" s="100" t="s">
        <v>14</v>
      </c>
      <c r="C361" s="103">
        <v>2</v>
      </c>
      <c r="D361" s="102">
        <v>71.3</v>
      </c>
      <c r="E361" s="102">
        <v>20.100000000000001</v>
      </c>
      <c r="F361" s="103">
        <v>7.84</v>
      </c>
      <c r="G361" s="105">
        <v>215</v>
      </c>
      <c r="H361" s="102">
        <v>130.9</v>
      </c>
      <c r="I361" s="102">
        <v>87.9</v>
      </c>
      <c r="J361" s="102">
        <v>89.9</v>
      </c>
      <c r="K361" s="107">
        <v>0.69599999999999995</v>
      </c>
      <c r="L361" s="106" t="s">
        <v>15</v>
      </c>
      <c r="M361" s="102">
        <v>30.1</v>
      </c>
    </row>
    <row r="362" spans="1:13" x14ac:dyDescent="0.2">
      <c r="A362" s="100" t="s">
        <v>1098</v>
      </c>
      <c r="B362" s="100" t="s">
        <v>14</v>
      </c>
      <c r="C362" s="107">
        <v>3.6999999999999998E-2</v>
      </c>
      <c r="D362" s="102">
        <v>61.6</v>
      </c>
      <c r="E362" s="103">
        <v>1.92</v>
      </c>
      <c r="F362" s="103">
        <v>1.8</v>
      </c>
      <c r="G362" s="105">
        <v>68</v>
      </c>
      <c r="H362" s="102">
        <v>30.8</v>
      </c>
      <c r="I362" s="102">
        <v>14</v>
      </c>
      <c r="J362" s="103">
        <v>3.02</v>
      </c>
      <c r="K362" s="103">
        <v>2.29</v>
      </c>
      <c r="L362" s="106" t="s">
        <v>15</v>
      </c>
      <c r="M362" s="102">
        <v>29.9</v>
      </c>
    </row>
    <row r="363" spans="1:13" x14ac:dyDescent="0.2">
      <c r="A363" s="100" t="s">
        <v>1165</v>
      </c>
      <c r="B363" s="100" t="s">
        <v>14</v>
      </c>
      <c r="C363" s="107">
        <v>0.497</v>
      </c>
      <c r="D363" s="102">
        <v>28.8</v>
      </c>
      <c r="E363" s="103">
        <v>1.24</v>
      </c>
      <c r="F363" s="103">
        <v>1.99</v>
      </c>
      <c r="G363" s="105">
        <v>52</v>
      </c>
      <c r="H363" s="102">
        <v>18.100000000000001</v>
      </c>
      <c r="I363" s="102">
        <v>19.8</v>
      </c>
      <c r="J363" s="102">
        <v>23.2</v>
      </c>
      <c r="K363" s="103">
        <v>3.8</v>
      </c>
      <c r="L363" s="106" t="s">
        <v>15</v>
      </c>
      <c r="M363" s="102">
        <v>29.3</v>
      </c>
    </row>
    <row r="364" spans="1:13" x14ac:dyDescent="0.2">
      <c r="A364" s="100" t="s">
        <v>978</v>
      </c>
      <c r="B364" s="100" t="s">
        <v>14</v>
      </c>
      <c r="C364" s="103">
        <v>1.74</v>
      </c>
      <c r="D364" s="102">
        <v>33.700000000000003</v>
      </c>
      <c r="E364" s="103">
        <v>4.2</v>
      </c>
      <c r="F364" s="103">
        <v>3.25</v>
      </c>
      <c r="G364" s="105">
        <v>44</v>
      </c>
      <c r="H364" s="102">
        <v>10.199999999999999</v>
      </c>
      <c r="I364" s="103">
        <v>5.34</v>
      </c>
      <c r="J364" s="103">
        <v>9.91</v>
      </c>
      <c r="K364" s="103">
        <v>1.54</v>
      </c>
      <c r="L364" s="106" t="s">
        <v>15</v>
      </c>
      <c r="M364" s="102">
        <v>28.8</v>
      </c>
    </row>
    <row r="365" spans="1:13" x14ac:dyDescent="0.2">
      <c r="A365" s="100" t="s">
        <v>862</v>
      </c>
      <c r="B365" s="100" t="s">
        <v>14</v>
      </c>
      <c r="C365" s="103">
        <v>5</v>
      </c>
      <c r="D365" s="102">
        <v>274.8</v>
      </c>
      <c r="E365" s="102">
        <v>15.4</v>
      </c>
      <c r="F365" s="102">
        <v>15.3</v>
      </c>
      <c r="G365" s="105">
        <v>98</v>
      </c>
      <c r="H365" s="102">
        <v>37.6</v>
      </c>
      <c r="I365" s="102">
        <v>31.6</v>
      </c>
      <c r="J365" s="102">
        <v>105.2</v>
      </c>
      <c r="K365" s="103">
        <v>2.98</v>
      </c>
      <c r="L365" s="106" t="s">
        <v>15</v>
      </c>
      <c r="M365" s="102">
        <v>28.6</v>
      </c>
    </row>
    <row r="366" spans="1:13" x14ac:dyDescent="0.2">
      <c r="A366" s="100" t="s">
        <v>993</v>
      </c>
      <c r="B366" s="100" t="s">
        <v>14</v>
      </c>
      <c r="C366" s="103">
        <v>2</v>
      </c>
      <c r="D366" s="102">
        <v>186.8</v>
      </c>
      <c r="E366" s="103">
        <v>3.84</v>
      </c>
      <c r="F366" s="103">
        <v>3.38</v>
      </c>
      <c r="G366" s="105">
        <v>99</v>
      </c>
      <c r="H366" s="102">
        <v>32.799999999999997</v>
      </c>
      <c r="I366" s="102">
        <v>40.700000000000003</v>
      </c>
      <c r="J366" s="102">
        <v>41.8</v>
      </c>
      <c r="K366" s="103">
        <v>4.49</v>
      </c>
      <c r="L366" s="106" t="s">
        <v>15</v>
      </c>
      <c r="M366" s="102">
        <v>28.6</v>
      </c>
    </row>
    <row r="367" spans="1:13" x14ac:dyDescent="0.2">
      <c r="A367" s="100" t="s">
        <v>1129</v>
      </c>
      <c r="B367" s="100" t="s">
        <v>14</v>
      </c>
      <c r="C367" s="107">
        <v>0.29099999999999998</v>
      </c>
      <c r="D367" s="102">
        <v>77.8</v>
      </c>
      <c r="E367" s="103">
        <v>1.63</v>
      </c>
      <c r="F367" s="103">
        <v>1.74</v>
      </c>
      <c r="G367" s="105">
        <v>14</v>
      </c>
      <c r="H367" s="102">
        <v>12.6</v>
      </c>
      <c r="I367" s="102">
        <v>13.4</v>
      </c>
      <c r="J367" s="103">
        <v>3.9</v>
      </c>
      <c r="K367" s="103">
        <v>2.5099999999999998</v>
      </c>
      <c r="L367" s="106" t="s">
        <v>15</v>
      </c>
      <c r="M367" s="102">
        <v>28.1</v>
      </c>
    </row>
    <row r="368" spans="1:13" x14ac:dyDescent="0.2">
      <c r="A368" s="100" t="s">
        <v>1133</v>
      </c>
      <c r="B368" s="100" t="s">
        <v>14</v>
      </c>
      <c r="C368" s="107">
        <v>0.23200000000000001</v>
      </c>
      <c r="D368" s="102">
        <v>23.9</v>
      </c>
      <c r="E368" s="103">
        <v>1.58</v>
      </c>
      <c r="F368" s="103">
        <v>1</v>
      </c>
      <c r="G368" s="105">
        <v>20</v>
      </c>
      <c r="H368" s="102">
        <v>10.5</v>
      </c>
      <c r="I368" s="102">
        <v>16.100000000000001</v>
      </c>
      <c r="J368" s="103">
        <v>2.2000000000000002</v>
      </c>
      <c r="K368" s="103">
        <v>2.38</v>
      </c>
      <c r="L368" s="106" t="s">
        <v>15</v>
      </c>
      <c r="M368" s="102">
        <v>27.9</v>
      </c>
    </row>
    <row r="369" spans="1:13" x14ac:dyDescent="0.2">
      <c r="A369" s="100" t="s">
        <v>1089</v>
      </c>
      <c r="B369" s="100" t="s">
        <v>14</v>
      </c>
      <c r="C369" s="107">
        <v>0.48099999999999998</v>
      </c>
      <c r="D369" s="102">
        <v>69.8</v>
      </c>
      <c r="E369" s="103">
        <v>2.0499999999999998</v>
      </c>
      <c r="F369" s="103">
        <v>1.69</v>
      </c>
      <c r="G369" s="105">
        <v>23</v>
      </c>
      <c r="H369" s="102">
        <v>30.9</v>
      </c>
      <c r="I369" s="103">
        <v>9.5399999999999991</v>
      </c>
      <c r="J369" s="103">
        <v>8.82</v>
      </c>
      <c r="K369" s="103">
        <v>2.86</v>
      </c>
      <c r="L369" s="106" t="s">
        <v>15</v>
      </c>
      <c r="M369" s="102">
        <v>27.5</v>
      </c>
    </row>
    <row r="370" spans="1:13" x14ac:dyDescent="0.2">
      <c r="A370" s="100" t="s">
        <v>934</v>
      </c>
      <c r="B370" s="100" t="s">
        <v>14</v>
      </c>
      <c r="C370" s="103">
        <v>7.45</v>
      </c>
      <c r="D370" s="102">
        <v>311.5</v>
      </c>
      <c r="E370" s="103">
        <v>6.55</v>
      </c>
      <c r="F370" s="102">
        <v>12.9</v>
      </c>
      <c r="G370" s="105">
        <v>17</v>
      </c>
      <c r="H370" s="102">
        <v>53.6</v>
      </c>
      <c r="I370" s="102">
        <v>40.1</v>
      </c>
      <c r="J370" s="102">
        <v>30.9</v>
      </c>
      <c r="K370" s="103">
        <v>1.91</v>
      </c>
      <c r="L370" s="106" t="s">
        <v>15</v>
      </c>
      <c r="M370" s="102">
        <v>27.4</v>
      </c>
    </row>
    <row r="371" spans="1:13" x14ac:dyDescent="0.2">
      <c r="A371" s="100" t="s">
        <v>712</v>
      </c>
      <c r="B371" s="100" t="s">
        <v>14</v>
      </c>
      <c r="C371" s="102">
        <v>53.2</v>
      </c>
      <c r="D371" s="102">
        <v>1149.5</v>
      </c>
      <c r="E371" s="102">
        <v>73.7</v>
      </c>
      <c r="F371" s="102">
        <v>85</v>
      </c>
      <c r="G371" s="105">
        <v>333</v>
      </c>
      <c r="H371" s="102">
        <v>317.10000000000002</v>
      </c>
      <c r="I371" s="102">
        <v>247.2</v>
      </c>
      <c r="J371" s="102">
        <v>347.2</v>
      </c>
      <c r="K371" s="102">
        <v>58.1</v>
      </c>
      <c r="L371" s="106" t="s">
        <v>15</v>
      </c>
      <c r="M371" s="102">
        <v>26.9</v>
      </c>
    </row>
    <row r="372" spans="1:13" x14ac:dyDescent="0.2">
      <c r="A372" s="100" t="s">
        <v>915</v>
      </c>
      <c r="B372" s="100" t="s">
        <v>14</v>
      </c>
      <c r="C372" s="103">
        <v>3.3</v>
      </c>
      <c r="D372" s="102">
        <v>66.900000000000006</v>
      </c>
      <c r="E372" s="103">
        <v>8</v>
      </c>
      <c r="F372" s="102">
        <v>18.2</v>
      </c>
      <c r="G372" s="105">
        <v>490</v>
      </c>
      <c r="H372" s="102">
        <v>14.4</v>
      </c>
      <c r="I372" s="102">
        <v>31</v>
      </c>
      <c r="J372" s="102">
        <v>28.8</v>
      </c>
      <c r="K372" s="103">
        <v>3.36</v>
      </c>
      <c r="L372" s="106" t="s">
        <v>15</v>
      </c>
      <c r="M372" s="102">
        <v>26.5</v>
      </c>
    </row>
    <row r="373" spans="1:13" x14ac:dyDescent="0.2">
      <c r="A373" s="100" t="s">
        <v>941</v>
      </c>
      <c r="B373" s="100" t="s">
        <v>14</v>
      </c>
      <c r="C373" s="103">
        <v>2.96</v>
      </c>
      <c r="D373" s="102">
        <v>393.2</v>
      </c>
      <c r="E373" s="103">
        <v>6.05</v>
      </c>
      <c r="F373" s="102">
        <v>11.4</v>
      </c>
      <c r="G373" s="105">
        <v>19</v>
      </c>
      <c r="H373" s="102">
        <v>37.799999999999997</v>
      </c>
      <c r="I373" s="102">
        <v>44</v>
      </c>
      <c r="J373" s="102">
        <v>26.2</v>
      </c>
      <c r="K373" s="103">
        <v>1.99</v>
      </c>
      <c r="L373" s="106" t="s">
        <v>15</v>
      </c>
      <c r="M373" s="102">
        <v>26.5</v>
      </c>
    </row>
    <row r="374" spans="1:13" x14ac:dyDescent="0.2">
      <c r="A374" s="100" t="s">
        <v>648</v>
      </c>
      <c r="B374" s="100" t="s">
        <v>14</v>
      </c>
      <c r="C374" s="102">
        <v>33.700000000000003</v>
      </c>
      <c r="D374" s="102">
        <v>2828.2</v>
      </c>
      <c r="E374" s="102">
        <v>129.6</v>
      </c>
      <c r="F374" s="102">
        <v>103.1</v>
      </c>
      <c r="G374" s="105">
        <v>80</v>
      </c>
      <c r="H374" s="102">
        <v>121</v>
      </c>
      <c r="I374" s="102">
        <v>187.4</v>
      </c>
      <c r="J374" s="102">
        <v>38.200000000000003</v>
      </c>
      <c r="K374" s="103">
        <v>4.03</v>
      </c>
      <c r="L374" s="106" t="s">
        <v>15</v>
      </c>
      <c r="M374" s="102">
        <v>26.4</v>
      </c>
    </row>
    <row r="375" spans="1:13" x14ac:dyDescent="0.2">
      <c r="A375" s="100" t="s">
        <v>1052</v>
      </c>
      <c r="B375" s="100" t="s">
        <v>14</v>
      </c>
      <c r="C375" s="107">
        <v>0.745</v>
      </c>
      <c r="D375" s="102">
        <v>95</v>
      </c>
      <c r="E375" s="103">
        <v>2.5499999999999998</v>
      </c>
      <c r="F375" s="103">
        <v>1.31</v>
      </c>
      <c r="G375" s="105">
        <v>36</v>
      </c>
      <c r="H375" s="102">
        <v>29.6</v>
      </c>
      <c r="I375" s="102">
        <v>15.9</v>
      </c>
      <c r="J375" s="103">
        <v>1.74</v>
      </c>
      <c r="K375" s="103">
        <v>4.25</v>
      </c>
      <c r="L375" s="106" t="s">
        <v>15</v>
      </c>
      <c r="M375" s="102">
        <v>26.1</v>
      </c>
    </row>
    <row r="376" spans="1:13" x14ac:dyDescent="0.2">
      <c r="A376" s="100" t="s">
        <v>1109</v>
      </c>
      <c r="B376" s="100" t="s">
        <v>14</v>
      </c>
      <c r="C376" s="103">
        <v>1.08</v>
      </c>
      <c r="D376" s="102">
        <v>129.5</v>
      </c>
      <c r="E376" s="103">
        <v>1.82</v>
      </c>
      <c r="F376" s="103">
        <v>3.41</v>
      </c>
      <c r="G376" s="105">
        <v>5</v>
      </c>
      <c r="H376" s="102">
        <v>46.3</v>
      </c>
      <c r="I376" s="102">
        <v>36.299999999999997</v>
      </c>
      <c r="J376" s="102">
        <v>16.3</v>
      </c>
      <c r="K376" s="107">
        <v>0.72</v>
      </c>
      <c r="L376" s="106" t="s">
        <v>15</v>
      </c>
      <c r="M376" s="102">
        <v>25.7</v>
      </c>
    </row>
    <row r="377" spans="1:13" x14ac:dyDescent="0.2">
      <c r="A377" s="100" t="s">
        <v>977</v>
      </c>
      <c r="B377" s="100" t="s">
        <v>14</v>
      </c>
      <c r="C377" s="107">
        <v>0.81100000000000005</v>
      </c>
      <c r="D377" s="102">
        <v>89.5</v>
      </c>
      <c r="E377" s="103">
        <v>4.22</v>
      </c>
      <c r="F377" s="103">
        <v>2.92</v>
      </c>
      <c r="G377" s="105">
        <v>23</v>
      </c>
      <c r="H377" s="102">
        <v>61.3</v>
      </c>
      <c r="I377" s="102">
        <v>43</v>
      </c>
      <c r="J377" s="103">
        <v>6.67</v>
      </c>
      <c r="K377" s="103">
        <v>4.47</v>
      </c>
      <c r="L377" s="106" t="s">
        <v>15</v>
      </c>
      <c r="M377" s="102">
        <v>25.6</v>
      </c>
    </row>
    <row r="378" spans="1:13" ht="22.5" x14ac:dyDescent="0.2">
      <c r="A378" s="100" t="s">
        <v>1069</v>
      </c>
      <c r="B378" s="100" t="s">
        <v>14</v>
      </c>
      <c r="C378" s="103">
        <v>1.1100000000000001</v>
      </c>
      <c r="D378" s="102">
        <v>166.3</v>
      </c>
      <c r="E378" s="103">
        <v>2.35</v>
      </c>
      <c r="F378" s="103">
        <v>3.2</v>
      </c>
      <c r="G378" s="105">
        <v>60</v>
      </c>
      <c r="H378" s="102">
        <v>63.7</v>
      </c>
      <c r="I378" s="102">
        <v>60.6</v>
      </c>
      <c r="J378" s="102">
        <v>13.7</v>
      </c>
      <c r="K378" s="102">
        <v>23.2</v>
      </c>
      <c r="L378" s="106" t="s">
        <v>15</v>
      </c>
      <c r="M378" s="102">
        <v>25.6</v>
      </c>
    </row>
    <row r="379" spans="1:13" x14ac:dyDescent="0.2">
      <c r="A379" s="100" t="s">
        <v>823</v>
      </c>
      <c r="B379" s="100" t="s">
        <v>14</v>
      </c>
      <c r="C379" s="102">
        <v>10.7</v>
      </c>
      <c r="D379" s="102">
        <v>237.6</v>
      </c>
      <c r="E379" s="102">
        <v>25.7</v>
      </c>
      <c r="F379" s="102">
        <v>24.2</v>
      </c>
      <c r="G379" s="105">
        <v>207</v>
      </c>
      <c r="H379" s="102">
        <v>43.1</v>
      </c>
      <c r="I379" s="102">
        <v>37.700000000000003</v>
      </c>
      <c r="J379" s="102">
        <v>63.5</v>
      </c>
      <c r="K379" s="103">
        <v>5.52</v>
      </c>
      <c r="L379" s="106" t="s">
        <v>15</v>
      </c>
      <c r="M379" s="102">
        <v>25.5</v>
      </c>
    </row>
    <row r="380" spans="1:13" x14ac:dyDescent="0.2">
      <c r="A380" s="100" t="s">
        <v>1056</v>
      </c>
      <c r="B380" s="100" t="s">
        <v>14</v>
      </c>
      <c r="C380" s="103">
        <v>2.54</v>
      </c>
      <c r="D380" s="102">
        <v>173.9</v>
      </c>
      <c r="E380" s="103">
        <v>2.5</v>
      </c>
      <c r="F380" s="103">
        <v>1.81</v>
      </c>
      <c r="G380" s="105">
        <v>78</v>
      </c>
      <c r="H380" s="102">
        <v>48.4</v>
      </c>
      <c r="I380" s="102">
        <v>28.7</v>
      </c>
      <c r="J380" s="102">
        <v>19.7</v>
      </c>
      <c r="K380" s="103">
        <v>5.33</v>
      </c>
      <c r="L380" s="106" t="s">
        <v>15</v>
      </c>
      <c r="M380" s="102">
        <v>24.8</v>
      </c>
    </row>
    <row r="381" spans="1:13" x14ac:dyDescent="0.2">
      <c r="A381" s="100" t="s">
        <v>891</v>
      </c>
      <c r="B381" s="100" t="s">
        <v>14</v>
      </c>
      <c r="C381" s="103">
        <v>5.12</v>
      </c>
      <c r="D381" s="102">
        <v>90.6</v>
      </c>
      <c r="E381" s="102">
        <v>10.6</v>
      </c>
      <c r="F381" s="102">
        <v>10.6</v>
      </c>
      <c r="G381" s="105">
        <v>11</v>
      </c>
      <c r="H381" s="102">
        <v>15.9</v>
      </c>
      <c r="I381" s="103">
        <v>3.38</v>
      </c>
      <c r="J381" s="102">
        <v>18</v>
      </c>
      <c r="K381" s="107">
        <v>9.7000000000000003E-2</v>
      </c>
      <c r="L381" s="106" t="s">
        <v>15</v>
      </c>
      <c r="M381" s="102">
        <v>23.8</v>
      </c>
    </row>
    <row r="382" spans="1:13" x14ac:dyDescent="0.2">
      <c r="A382" s="100" t="s">
        <v>871</v>
      </c>
      <c r="B382" s="100" t="s">
        <v>14</v>
      </c>
      <c r="C382" s="102">
        <v>11.5</v>
      </c>
      <c r="D382" s="102">
        <v>166.3</v>
      </c>
      <c r="E382" s="102">
        <v>13.9</v>
      </c>
      <c r="F382" s="102">
        <v>18.5</v>
      </c>
      <c r="G382" s="105">
        <v>62</v>
      </c>
      <c r="H382" s="102">
        <v>56.5</v>
      </c>
      <c r="I382" s="102">
        <v>35.9</v>
      </c>
      <c r="J382" s="102">
        <v>51.8</v>
      </c>
      <c r="K382" s="103">
        <v>5.41</v>
      </c>
      <c r="L382" s="106" t="s">
        <v>15</v>
      </c>
      <c r="M382" s="102">
        <v>23.6</v>
      </c>
    </row>
    <row r="383" spans="1:13" x14ac:dyDescent="0.2">
      <c r="A383" s="100" t="s">
        <v>955</v>
      </c>
      <c r="B383" s="100" t="s">
        <v>14</v>
      </c>
      <c r="C383" s="103">
        <v>4.1900000000000004</v>
      </c>
      <c r="D383" s="102">
        <v>286.2</v>
      </c>
      <c r="E383" s="103">
        <v>5.18</v>
      </c>
      <c r="F383" s="103">
        <v>7.03</v>
      </c>
      <c r="G383" s="105">
        <v>14</v>
      </c>
      <c r="H383" s="102">
        <v>88.7</v>
      </c>
      <c r="I383" s="102">
        <v>71.900000000000006</v>
      </c>
      <c r="J383" s="102">
        <v>21</v>
      </c>
      <c r="K383" s="103">
        <v>1.23</v>
      </c>
      <c r="L383" s="106" t="s">
        <v>15</v>
      </c>
      <c r="M383" s="102">
        <v>23.5</v>
      </c>
    </row>
    <row r="384" spans="1:13" x14ac:dyDescent="0.2">
      <c r="A384" s="100" t="s">
        <v>932</v>
      </c>
      <c r="B384" s="100" t="s">
        <v>14</v>
      </c>
      <c r="C384" s="107">
        <v>0.61299999999999999</v>
      </c>
      <c r="D384" s="102">
        <v>176.4</v>
      </c>
      <c r="E384" s="103">
        <v>6.73</v>
      </c>
      <c r="F384" s="103">
        <v>5.72</v>
      </c>
      <c r="G384" s="105">
        <v>123</v>
      </c>
      <c r="H384" s="102">
        <v>102.1</v>
      </c>
      <c r="I384" s="102">
        <v>41.9</v>
      </c>
      <c r="J384" s="102">
        <v>39.6</v>
      </c>
      <c r="K384" s="103">
        <v>6.46</v>
      </c>
      <c r="L384" s="106" t="s">
        <v>15</v>
      </c>
      <c r="M384" s="102">
        <v>23.3</v>
      </c>
    </row>
    <row r="385" spans="1:13" ht="22.5" x14ac:dyDescent="0.2">
      <c r="A385" s="100" t="s">
        <v>1136</v>
      </c>
      <c r="B385" s="100" t="s">
        <v>14</v>
      </c>
      <c r="C385" s="103">
        <v>1.61</v>
      </c>
      <c r="D385" s="102">
        <v>138.5</v>
      </c>
      <c r="E385" s="103">
        <v>1.52</v>
      </c>
      <c r="F385" s="103">
        <v>4</v>
      </c>
      <c r="G385" s="105">
        <v>13</v>
      </c>
      <c r="H385" s="102">
        <v>62.6</v>
      </c>
      <c r="I385" s="102">
        <v>43.4</v>
      </c>
      <c r="J385" s="102">
        <v>34.200000000000003</v>
      </c>
      <c r="K385" s="103">
        <v>2.86</v>
      </c>
      <c r="L385" s="106" t="s">
        <v>15</v>
      </c>
      <c r="M385" s="102">
        <v>23.2</v>
      </c>
    </row>
    <row r="386" spans="1:13" x14ac:dyDescent="0.2">
      <c r="A386" s="100" t="s">
        <v>1040</v>
      </c>
      <c r="B386" s="100" t="s">
        <v>14</v>
      </c>
      <c r="C386" s="107">
        <v>0.72199999999999998</v>
      </c>
      <c r="D386" s="102">
        <v>50</v>
      </c>
      <c r="E386" s="103">
        <v>2.74</v>
      </c>
      <c r="F386" s="103">
        <v>3.47</v>
      </c>
      <c r="G386" s="105">
        <v>18</v>
      </c>
      <c r="H386" s="102">
        <v>24.4</v>
      </c>
      <c r="I386" s="102">
        <v>21.3</v>
      </c>
      <c r="J386" s="102">
        <v>10.9</v>
      </c>
      <c r="K386" s="107">
        <v>0.81100000000000005</v>
      </c>
      <c r="L386" s="106" t="s">
        <v>15</v>
      </c>
      <c r="M386" s="102">
        <v>22.9</v>
      </c>
    </row>
    <row r="387" spans="1:13" x14ac:dyDescent="0.2">
      <c r="A387" s="100" t="s">
        <v>1068</v>
      </c>
      <c r="B387" s="100" t="s">
        <v>14</v>
      </c>
      <c r="C387" s="107">
        <v>0.20300000000000001</v>
      </c>
      <c r="D387" s="102">
        <v>18.600000000000001</v>
      </c>
      <c r="E387" s="103">
        <v>2.36</v>
      </c>
      <c r="F387" s="103">
        <v>2</v>
      </c>
      <c r="G387" s="105">
        <v>14</v>
      </c>
      <c r="H387" s="102">
        <v>16.7</v>
      </c>
      <c r="I387" s="102">
        <v>19</v>
      </c>
      <c r="J387" s="103">
        <v>2.29</v>
      </c>
      <c r="K387" s="107">
        <v>0.64400000000000002</v>
      </c>
      <c r="L387" s="106" t="s">
        <v>15</v>
      </c>
      <c r="M387" s="102">
        <v>22.9</v>
      </c>
    </row>
    <row r="388" spans="1:13" x14ac:dyDescent="0.2">
      <c r="A388" s="100" t="s">
        <v>1036</v>
      </c>
      <c r="B388" s="100" t="s">
        <v>14</v>
      </c>
      <c r="C388" s="107">
        <v>0.12</v>
      </c>
      <c r="D388" s="102">
        <v>25.7</v>
      </c>
      <c r="E388" s="103">
        <v>2.87</v>
      </c>
      <c r="F388" s="103">
        <v>1.39</v>
      </c>
      <c r="G388" s="105">
        <v>27</v>
      </c>
      <c r="H388" s="102">
        <v>11.4</v>
      </c>
      <c r="I388" s="103">
        <v>8.92</v>
      </c>
      <c r="J388" s="103">
        <v>7.9</v>
      </c>
      <c r="K388" s="107">
        <v>0.89100000000000001</v>
      </c>
      <c r="L388" s="106" t="s">
        <v>15</v>
      </c>
      <c r="M388" s="102">
        <v>22.8</v>
      </c>
    </row>
    <row r="389" spans="1:13" x14ac:dyDescent="0.2">
      <c r="A389" s="100" t="s">
        <v>1075</v>
      </c>
      <c r="B389" s="100" t="s">
        <v>14</v>
      </c>
      <c r="C389" s="103">
        <v>1.31</v>
      </c>
      <c r="D389" s="102">
        <v>18.899999999999999</v>
      </c>
      <c r="E389" s="103">
        <v>2.29</v>
      </c>
      <c r="F389" s="103">
        <v>3.37</v>
      </c>
      <c r="G389" s="105">
        <v>21</v>
      </c>
      <c r="H389" s="102">
        <v>14.4</v>
      </c>
      <c r="I389" s="102">
        <v>10.4</v>
      </c>
      <c r="J389" s="103">
        <v>7.09</v>
      </c>
      <c r="K389" s="107">
        <v>0.16</v>
      </c>
      <c r="L389" s="106" t="s">
        <v>15</v>
      </c>
      <c r="M389" s="102">
        <v>22.8</v>
      </c>
    </row>
    <row r="390" spans="1:13" x14ac:dyDescent="0.2">
      <c r="A390" s="100" t="s">
        <v>1116</v>
      </c>
      <c r="B390" s="100" t="s">
        <v>14</v>
      </c>
      <c r="C390" s="103">
        <v>7.41</v>
      </c>
      <c r="D390" s="102">
        <v>344.9</v>
      </c>
      <c r="E390" s="103">
        <v>1.76</v>
      </c>
      <c r="F390" s="103">
        <v>2.15</v>
      </c>
      <c r="G390" s="105">
        <v>33</v>
      </c>
      <c r="H390" s="102">
        <v>83.4</v>
      </c>
      <c r="I390" s="102">
        <v>35.299999999999997</v>
      </c>
      <c r="J390" s="102">
        <v>100.5</v>
      </c>
      <c r="K390" s="103">
        <v>3.19</v>
      </c>
      <c r="L390" s="106" t="s">
        <v>15</v>
      </c>
      <c r="M390" s="102">
        <v>22.3</v>
      </c>
    </row>
    <row r="391" spans="1:13" ht="22.5" x14ac:dyDescent="0.2">
      <c r="A391" s="100" t="s">
        <v>853</v>
      </c>
      <c r="B391" s="100" t="s">
        <v>14</v>
      </c>
      <c r="C391" s="102">
        <v>11.5</v>
      </c>
      <c r="D391" s="102">
        <v>272.5</v>
      </c>
      <c r="E391" s="102">
        <v>18.3</v>
      </c>
      <c r="F391" s="102">
        <v>21</v>
      </c>
      <c r="G391" s="105">
        <v>62</v>
      </c>
      <c r="H391" s="102">
        <v>133.69999999999999</v>
      </c>
      <c r="I391" s="102">
        <v>101.9</v>
      </c>
      <c r="J391" s="102">
        <v>70.400000000000006</v>
      </c>
      <c r="K391" s="102">
        <v>33.5</v>
      </c>
      <c r="L391" s="106" t="s">
        <v>15</v>
      </c>
      <c r="M391" s="102">
        <v>21.7</v>
      </c>
    </row>
    <row r="392" spans="1:13" x14ac:dyDescent="0.2">
      <c r="A392" s="100" t="s">
        <v>1113</v>
      </c>
      <c r="B392" s="100" t="s">
        <v>14</v>
      </c>
      <c r="C392" s="107">
        <v>0.58599999999999997</v>
      </c>
      <c r="D392" s="102">
        <v>62.4</v>
      </c>
      <c r="E392" s="103">
        <v>1.77</v>
      </c>
      <c r="F392" s="103">
        <v>1.1100000000000001</v>
      </c>
      <c r="G392" s="105">
        <v>14</v>
      </c>
      <c r="H392" s="102">
        <v>29.5</v>
      </c>
      <c r="I392" s="102">
        <v>19.100000000000001</v>
      </c>
      <c r="J392" s="102">
        <v>14.6</v>
      </c>
      <c r="K392" s="107">
        <v>0.109</v>
      </c>
      <c r="L392" s="106" t="s">
        <v>15</v>
      </c>
      <c r="M392" s="102">
        <v>21.5</v>
      </c>
    </row>
    <row r="393" spans="1:13" x14ac:dyDescent="0.2">
      <c r="A393" s="100" t="s">
        <v>976</v>
      </c>
      <c r="B393" s="100" t="s">
        <v>14</v>
      </c>
      <c r="C393" s="103">
        <v>6.19</v>
      </c>
      <c r="D393" s="102">
        <v>180.2</v>
      </c>
      <c r="E393" s="103">
        <v>4.2300000000000004</v>
      </c>
      <c r="F393" s="102">
        <v>10.1</v>
      </c>
      <c r="G393" s="105">
        <v>9</v>
      </c>
      <c r="H393" s="102">
        <v>32.5</v>
      </c>
      <c r="I393" s="102">
        <v>40.299999999999997</v>
      </c>
      <c r="J393" s="102">
        <v>47.9</v>
      </c>
      <c r="K393" s="103">
        <v>1.79</v>
      </c>
      <c r="L393" s="106" t="s">
        <v>15</v>
      </c>
      <c r="M393" s="102">
        <v>21.3</v>
      </c>
    </row>
    <row r="394" spans="1:13" x14ac:dyDescent="0.2">
      <c r="A394" s="100" t="s">
        <v>1142</v>
      </c>
      <c r="B394" s="100" t="s">
        <v>14</v>
      </c>
      <c r="C394" s="107">
        <v>0.441</v>
      </c>
      <c r="D394" s="102">
        <v>22.9</v>
      </c>
      <c r="E394" s="103">
        <v>1.49</v>
      </c>
      <c r="F394" s="103">
        <v>1.46</v>
      </c>
      <c r="G394" s="105">
        <v>47</v>
      </c>
      <c r="H394" s="102">
        <v>10.5</v>
      </c>
      <c r="I394" s="103">
        <v>6.36</v>
      </c>
      <c r="J394" s="103">
        <v>6.32</v>
      </c>
      <c r="K394" s="103">
        <v>1.71</v>
      </c>
      <c r="L394" s="106" t="s">
        <v>15</v>
      </c>
      <c r="M394" s="102">
        <v>21</v>
      </c>
    </row>
    <row r="395" spans="1:13" x14ac:dyDescent="0.2">
      <c r="A395" s="100" t="s">
        <v>1046</v>
      </c>
      <c r="B395" s="100" t="s">
        <v>14</v>
      </c>
      <c r="C395" s="107">
        <v>4.8000000000000001E-2</v>
      </c>
      <c r="D395" s="102">
        <v>71.900000000000006</v>
      </c>
      <c r="E395" s="103">
        <v>2.66</v>
      </c>
      <c r="F395" s="103">
        <v>2.54</v>
      </c>
      <c r="G395" s="105">
        <v>57</v>
      </c>
      <c r="H395" s="102">
        <v>38</v>
      </c>
      <c r="I395" s="102">
        <v>30.7</v>
      </c>
      <c r="J395" s="102">
        <v>15.3</v>
      </c>
      <c r="K395" s="103">
        <v>5.08</v>
      </c>
      <c r="L395" s="106" t="s">
        <v>15</v>
      </c>
      <c r="M395" s="102">
        <v>21</v>
      </c>
    </row>
    <row r="396" spans="1:13" x14ac:dyDescent="0.2">
      <c r="A396" s="100" t="s">
        <v>1123</v>
      </c>
      <c r="B396" s="100" t="s">
        <v>14</v>
      </c>
      <c r="C396" s="107">
        <v>0.875</v>
      </c>
      <c r="D396" s="102">
        <v>299.2</v>
      </c>
      <c r="E396" s="103">
        <v>1.68</v>
      </c>
      <c r="F396" s="103">
        <v>2.68</v>
      </c>
      <c r="G396" s="105">
        <v>42</v>
      </c>
      <c r="H396" s="102">
        <v>40.9</v>
      </c>
      <c r="I396" s="102">
        <v>39.700000000000003</v>
      </c>
      <c r="J396" s="103">
        <v>2.59</v>
      </c>
      <c r="K396" s="103">
        <v>1.26</v>
      </c>
      <c r="L396" s="106" t="s">
        <v>15</v>
      </c>
      <c r="M396" s="102">
        <v>20.9</v>
      </c>
    </row>
    <row r="397" spans="1:13" x14ac:dyDescent="0.2">
      <c r="A397" s="100" t="s">
        <v>875</v>
      </c>
      <c r="B397" s="100" t="s">
        <v>14</v>
      </c>
      <c r="C397" s="103">
        <v>5.92</v>
      </c>
      <c r="D397" s="102">
        <v>68.400000000000006</v>
      </c>
      <c r="E397" s="102">
        <v>13.3</v>
      </c>
      <c r="F397" s="102">
        <v>12.3</v>
      </c>
      <c r="G397" s="105">
        <v>57</v>
      </c>
      <c r="H397" s="102">
        <v>13.9</v>
      </c>
      <c r="I397" s="102">
        <v>16.5</v>
      </c>
      <c r="J397" s="102">
        <v>47.3</v>
      </c>
      <c r="K397" s="103">
        <v>2.16</v>
      </c>
      <c r="L397" s="106" t="s">
        <v>15</v>
      </c>
      <c r="M397" s="102">
        <v>20.7</v>
      </c>
    </row>
    <row r="398" spans="1:13" x14ac:dyDescent="0.2">
      <c r="A398" s="100" t="s">
        <v>964</v>
      </c>
      <c r="B398" s="100" t="s">
        <v>14</v>
      </c>
      <c r="C398" s="103">
        <v>1.06</v>
      </c>
      <c r="D398" s="102">
        <v>199.5</v>
      </c>
      <c r="E398" s="103">
        <v>4.6500000000000004</v>
      </c>
      <c r="F398" s="103">
        <v>4.83</v>
      </c>
      <c r="G398" s="105">
        <v>22</v>
      </c>
      <c r="H398" s="102">
        <v>27</v>
      </c>
      <c r="I398" s="102">
        <v>31.3</v>
      </c>
      <c r="J398" s="102">
        <v>20.399999999999999</v>
      </c>
      <c r="K398" s="107">
        <v>0.871</v>
      </c>
      <c r="L398" s="106" t="s">
        <v>15</v>
      </c>
      <c r="M398" s="102">
        <v>20.5</v>
      </c>
    </row>
    <row r="399" spans="1:13" x14ac:dyDescent="0.2">
      <c r="A399" s="100" t="s">
        <v>973</v>
      </c>
      <c r="B399" s="100" t="s">
        <v>14</v>
      </c>
      <c r="C399" s="103">
        <v>2.0099999999999998</v>
      </c>
      <c r="D399" s="102">
        <v>19.8</v>
      </c>
      <c r="E399" s="103">
        <v>4.3</v>
      </c>
      <c r="F399" s="103">
        <v>3.47</v>
      </c>
      <c r="G399" s="105">
        <v>23</v>
      </c>
      <c r="H399" s="103">
        <v>7.64</v>
      </c>
      <c r="I399" s="103">
        <v>5.44</v>
      </c>
      <c r="J399" s="102">
        <v>12.2</v>
      </c>
      <c r="K399" s="107">
        <v>7.5999999999999998E-2</v>
      </c>
      <c r="L399" s="106" t="s">
        <v>15</v>
      </c>
      <c r="M399" s="102">
        <v>20</v>
      </c>
    </row>
    <row r="400" spans="1:13" x14ac:dyDescent="0.2">
      <c r="A400" s="100" t="s">
        <v>935</v>
      </c>
      <c r="B400" s="100" t="s">
        <v>14</v>
      </c>
      <c r="C400" s="107">
        <v>0.58399999999999996</v>
      </c>
      <c r="D400" s="102">
        <v>64</v>
      </c>
      <c r="E400" s="103">
        <v>6.44</v>
      </c>
      <c r="F400" s="103">
        <v>6.43</v>
      </c>
      <c r="G400" s="105">
        <v>145</v>
      </c>
      <c r="H400" s="102">
        <v>30.2</v>
      </c>
      <c r="I400" s="102">
        <v>19.600000000000001</v>
      </c>
      <c r="J400" s="102">
        <v>40.6</v>
      </c>
      <c r="K400" s="103">
        <v>1.71</v>
      </c>
      <c r="L400" s="106" t="s">
        <v>15</v>
      </c>
      <c r="M400" s="102">
        <v>19.899999999999999</v>
      </c>
    </row>
    <row r="401" spans="1:13" x14ac:dyDescent="0.2">
      <c r="A401" s="100" t="s">
        <v>1149</v>
      </c>
      <c r="B401" s="100" t="s">
        <v>1150</v>
      </c>
      <c r="C401" s="103">
        <v>2.0499999999999998</v>
      </c>
      <c r="D401" s="102">
        <v>21</v>
      </c>
      <c r="E401" s="103">
        <v>1.41</v>
      </c>
      <c r="F401" s="103">
        <v>1.53</v>
      </c>
      <c r="G401" s="105">
        <v>9</v>
      </c>
      <c r="H401" s="102">
        <v>20.399999999999999</v>
      </c>
      <c r="I401" s="103">
        <v>6.5</v>
      </c>
      <c r="J401" s="102">
        <v>17.7</v>
      </c>
      <c r="K401" s="107">
        <v>0.28199999999999997</v>
      </c>
      <c r="L401" s="106" t="s">
        <v>15</v>
      </c>
      <c r="M401" s="102">
        <v>19.3</v>
      </c>
    </row>
    <row r="402" spans="1:13" x14ac:dyDescent="0.2">
      <c r="A402" s="100" t="s">
        <v>828</v>
      </c>
      <c r="B402" s="100" t="s">
        <v>14</v>
      </c>
      <c r="C402" s="103">
        <v>4.68</v>
      </c>
      <c r="D402" s="102">
        <v>191.5</v>
      </c>
      <c r="E402" s="102">
        <v>24.8</v>
      </c>
      <c r="F402" s="102">
        <v>18.600000000000001</v>
      </c>
      <c r="G402" s="105">
        <v>167</v>
      </c>
      <c r="H402" s="102">
        <v>108.8</v>
      </c>
      <c r="I402" s="102">
        <v>27.3</v>
      </c>
      <c r="J402" s="102">
        <v>87.6</v>
      </c>
      <c r="K402" s="103">
        <v>4.57</v>
      </c>
      <c r="L402" s="106" t="s">
        <v>15</v>
      </c>
      <c r="M402" s="102">
        <v>18.8</v>
      </c>
    </row>
    <row r="403" spans="1:13" x14ac:dyDescent="0.2">
      <c r="A403" s="100" t="s">
        <v>1049</v>
      </c>
      <c r="B403" s="100" t="s">
        <v>14</v>
      </c>
      <c r="C403" s="107">
        <v>0.20899999999999999</v>
      </c>
      <c r="D403" s="102">
        <v>23.4</v>
      </c>
      <c r="E403" s="103">
        <v>2.61</v>
      </c>
      <c r="F403" s="103">
        <v>2.4500000000000002</v>
      </c>
      <c r="G403" s="105">
        <v>14</v>
      </c>
      <c r="H403" s="103">
        <v>7.39</v>
      </c>
      <c r="I403" s="103">
        <v>5.33</v>
      </c>
      <c r="J403" s="103">
        <v>4.37</v>
      </c>
      <c r="K403" s="107">
        <v>0.221</v>
      </c>
      <c r="L403" s="106" t="s">
        <v>15</v>
      </c>
      <c r="M403" s="102">
        <v>18.8</v>
      </c>
    </row>
    <row r="404" spans="1:13" x14ac:dyDescent="0.2">
      <c r="A404" s="100" t="s">
        <v>775</v>
      </c>
      <c r="B404" s="100" t="s">
        <v>14</v>
      </c>
      <c r="C404" s="102">
        <v>16.100000000000001</v>
      </c>
      <c r="D404" s="102">
        <v>589.9</v>
      </c>
      <c r="E404" s="102">
        <v>45.5</v>
      </c>
      <c r="F404" s="102">
        <v>50.3</v>
      </c>
      <c r="G404" s="105">
        <v>89</v>
      </c>
      <c r="H404" s="102">
        <v>101.9</v>
      </c>
      <c r="I404" s="102">
        <v>104.2</v>
      </c>
      <c r="J404" s="102">
        <v>174</v>
      </c>
      <c r="K404" s="102">
        <v>19.2</v>
      </c>
      <c r="L404" s="106" t="s">
        <v>15</v>
      </c>
      <c r="M404" s="102">
        <v>18.7</v>
      </c>
    </row>
    <row r="405" spans="1:13" x14ac:dyDescent="0.2">
      <c r="A405" s="100" t="s">
        <v>987</v>
      </c>
      <c r="B405" s="100" t="s">
        <v>14</v>
      </c>
      <c r="C405" s="103">
        <v>3.42</v>
      </c>
      <c r="D405" s="102">
        <v>67.5</v>
      </c>
      <c r="E405" s="103">
        <v>3.89</v>
      </c>
      <c r="F405" s="103">
        <v>4.45</v>
      </c>
      <c r="G405" s="105">
        <v>36</v>
      </c>
      <c r="H405" s="102">
        <v>29.6</v>
      </c>
      <c r="I405" s="102">
        <v>35.9</v>
      </c>
      <c r="J405" s="102">
        <v>36.799999999999997</v>
      </c>
      <c r="K405" s="103">
        <v>1.67</v>
      </c>
      <c r="L405" s="106" t="s">
        <v>15</v>
      </c>
      <c r="M405" s="102">
        <v>18.600000000000001</v>
      </c>
    </row>
    <row r="406" spans="1:13" x14ac:dyDescent="0.2">
      <c r="A406" s="100" t="s">
        <v>1034</v>
      </c>
      <c r="B406" s="100" t="s">
        <v>14</v>
      </c>
      <c r="C406" s="107">
        <v>0.14099999999999999</v>
      </c>
      <c r="D406" s="102">
        <v>170.4</v>
      </c>
      <c r="E406" s="103">
        <v>2.88</v>
      </c>
      <c r="F406" s="107">
        <v>0.41799999999999998</v>
      </c>
      <c r="G406" s="105">
        <v>14</v>
      </c>
      <c r="H406" s="102">
        <v>31</v>
      </c>
      <c r="I406" s="102">
        <v>31.1</v>
      </c>
      <c r="J406" s="103">
        <v>4.1500000000000004</v>
      </c>
      <c r="K406" s="107">
        <v>0.90600000000000003</v>
      </c>
      <c r="L406" s="106" t="s">
        <v>15</v>
      </c>
      <c r="M406" s="102">
        <v>18.399999999999999</v>
      </c>
    </row>
    <row r="407" spans="1:13" x14ac:dyDescent="0.2">
      <c r="A407" s="100" t="s">
        <v>812</v>
      </c>
      <c r="B407" s="100" t="s">
        <v>14</v>
      </c>
      <c r="C407" s="103">
        <v>1.17</v>
      </c>
      <c r="D407" s="102">
        <v>250</v>
      </c>
      <c r="E407" s="102">
        <v>29.2</v>
      </c>
      <c r="F407" s="102">
        <v>19.100000000000001</v>
      </c>
      <c r="G407" s="105">
        <v>136</v>
      </c>
      <c r="H407" s="102">
        <v>50.5</v>
      </c>
      <c r="I407" s="102">
        <v>63.5</v>
      </c>
      <c r="J407" s="102">
        <v>154</v>
      </c>
      <c r="K407" s="103">
        <v>6.31</v>
      </c>
      <c r="L407" s="106" t="s">
        <v>15</v>
      </c>
      <c r="M407" s="102">
        <v>18.3</v>
      </c>
    </row>
    <row r="408" spans="1:13" x14ac:dyDescent="0.2">
      <c r="A408" s="100" t="s">
        <v>894</v>
      </c>
      <c r="B408" s="100" t="s">
        <v>14</v>
      </c>
      <c r="C408" s="102">
        <v>12.1</v>
      </c>
      <c r="D408" s="102">
        <v>98.3</v>
      </c>
      <c r="E408" s="102">
        <v>10</v>
      </c>
      <c r="F408" s="102">
        <v>21</v>
      </c>
      <c r="G408" s="105">
        <v>117</v>
      </c>
      <c r="H408" s="102">
        <v>16.5</v>
      </c>
      <c r="I408" s="102">
        <v>28.1</v>
      </c>
      <c r="J408" s="102">
        <v>30</v>
      </c>
      <c r="K408" s="103">
        <v>3.25</v>
      </c>
      <c r="L408" s="106" t="s">
        <v>15</v>
      </c>
      <c r="M408" s="102">
        <v>18.2</v>
      </c>
    </row>
    <row r="409" spans="1:13" x14ac:dyDescent="0.2">
      <c r="A409" s="100" t="s">
        <v>1137</v>
      </c>
      <c r="B409" s="100" t="s">
        <v>14</v>
      </c>
      <c r="C409" s="107">
        <v>0.96299999999999997</v>
      </c>
      <c r="D409" s="102">
        <v>176.7</v>
      </c>
      <c r="E409" s="103">
        <v>1.52</v>
      </c>
      <c r="F409" s="103">
        <v>1.52</v>
      </c>
      <c r="G409" s="105">
        <v>8</v>
      </c>
      <c r="H409" s="102">
        <v>49.4</v>
      </c>
      <c r="I409" s="102">
        <v>46.8</v>
      </c>
      <c r="J409" s="103">
        <v>2.54</v>
      </c>
      <c r="K409" s="107">
        <v>0.71199999999999997</v>
      </c>
      <c r="L409" s="106" t="s">
        <v>15</v>
      </c>
      <c r="M409" s="102">
        <v>17.899999999999999</v>
      </c>
    </row>
    <row r="410" spans="1:13" x14ac:dyDescent="0.2">
      <c r="A410" s="100" t="s">
        <v>972</v>
      </c>
      <c r="B410" s="100" t="s">
        <v>14</v>
      </c>
      <c r="C410" s="103">
        <v>2.38</v>
      </c>
      <c r="D410" s="102">
        <v>54.9</v>
      </c>
      <c r="E410" s="103">
        <v>4.38</v>
      </c>
      <c r="F410" s="103">
        <v>6.16</v>
      </c>
      <c r="G410" s="105">
        <v>130</v>
      </c>
      <c r="H410" s="102">
        <v>31.5</v>
      </c>
      <c r="I410" s="102">
        <v>33.4</v>
      </c>
      <c r="J410" s="102">
        <v>19.2</v>
      </c>
      <c r="K410" s="102">
        <v>10.6</v>
      </c>
      <c r="L410" s="106" t="s">
        <v>15</v>
      </c>
      <c r="M410" s="102">
        <v>17.8</v>
      </c>
    </row>
    <row r="411" spans="1:13" ht="22.5" x14ac:dyDescent="0.2">
      <c r="A411" s="100" t="s">
        <v>754</v>
      </c>
      <c r="B411" s="100" t="s">
        <v>755</v>
      </c>
      <c r="C411" s="102">
        <v>43.1</v>
      </c>
      <c r="D411" s="102">
        <v>3362.7</v>
      </c>
      <c r="E411" s="102">
        <v>53.5</v>
      </c>
      <c r="F411" s="102">
        <v>74.8</v>
      </c>
      <c r="G411" s="105">
        <v>1172</v>
      </c>
      <c r="H411" s="102">
        <v>204.7</v>
      </c>
      <c r="I411" s="102">
        <v>183.7</v>
      </c>
      <c r="J411" s="102">
        <v>365.1</v>
      </c>
      <c r="K411" s="102">
        <v>64.7</v>
      </c>
      <c r="L411" s="106" t="s">
        <v>15</v>
      </c>
      <c r="M411" s="102">
        <v>17.8</v>
      </c>
    </row>
    <row r="412" spans="1:13" x14ac:dyDescent="0.2">
      <c r="A412" s="100" t="s">
        <v>896</v>
      </c>
      <c r="B412" s="100" t="s">
        <v>14</v>
      </c>
      <c r="C412" s="103">
        <v>2.5</v>
      </c>
      <c r="D412" s="102">
        <v>177</v>
      </c>
      <c r="E412" s="103">
        <v>9.9700000000000006</v>
      </c>
      <c r="F412" s="103">
        <v>4.54</v>
      </c>
      <c r="G412" s="105">
        <v>72</v>
      </c>
      <c r="H412" s="102">
        <v>37.700000000000003</v>
      </c>
      <c r="I412" s="102">
        <v>21</v>
      </c>
      <c r="J412" s="102">
        <v>15</v>
      </c>
      <c r="K412" s="103">
        <v>1.66</v>
      </c>
      <c r="L412" s="106" t="s">
        <v>15</v>
      </c>
      <c r="M412" s="102">
        <v>17.600000000000001</v>
      </c>
    </row>
    <row r="413" spans="1:13" x14ac:dyDescent="0.2">
      <c r="A413" s="100" t="s">
        <v>1095</v>
      </c>
      <c r="B413" s="100" t="s">
        <v>14</v>
      </c>
      <c r="C413" s="107">
        <v>0.67600000000000005</v>
      </c>
      <c r="D413" s="102">
        <v>42.5</v>
      </c>
      <c r="E413" s="103">
        <v>1.99</v>
      </c>
      <c r="F413" s="103">
        <v>1.8</v>
      </c>
      <c r="G413" s="105">
        <v>46</v>
      </c>
      <c r="H413" s="102">
        <v>14.5</v>
      </c>
      <c r="I413" s="102">
        <v>10.1</v>
      </c>
      <c r="J413" s="103">
        <v>6.73</v>
      </c>
      <c r="K413" s="103">
        <v>1.82</v>
      </c>
      <c r="L413" s="106" t="s">
        <v>15</v>
      </c>
      <c r="M413" s="102">
        <v>17.3</v>
      </c>
    </row>
    <row r="414" spans="1:13" ht="33.75" x14ac:dyDescent="0.2">
      <c r="A414" s="100" t="s">
        <v>680</v>
      </c>
      <c r="B414" s="100" t="s">
        <v>681</v>
      </c>
      <c r="C414" s="102">
        <v>91.2</v>
      </c>
      <c r="D414" s="102">
        <v>1706.9</v>
      </c>
      <c r="E414" s="102">
        <v>103.3</v>
      </c>
      <c r="F414" s="102">
        <v>177.2</v>
      </c>
      <c r="G414" s="105">
        <v>784</v>
      </c>
      <c r="H414" s="102">
        <v>393.8</v>
      </c>
      <c r="I414" s="102">
        <v>286.3</v>
      </c>
      <c r="J414" s="102">
        <v>1080.3</v>
      </c>
      <c r="K414" s="102">
        <v>11.6</v>
      </c>
      <c r="L414" s="106" t="s">
        <v>15</v>
      </c>
      <c r="M414" s="102">
        <v>16.8</v>
      </c>
    </row>
    <row r="415" spans="1:13" x14ac:dyDescent="0.2">
      <c r="A415" s="100" t="s">
        <v>967</v>
      </c>
      <c r="B415" s="100" t="s">
        <v>14</v>
      </c>
      <c r="C415" s="107">
        <v>0.73199999999999998</v>
      </c>
      <c r="D415" s="102">
        <v>55.8</v>
      </c>
      <c r="E415" s="103">
        <v>4.5</v>
      </c>
      <c r="F415" s="103">
        <v>2.88</v>
      </c>
      <c r="G415" s="105">
        <v>49</v>
      </c>
      <c r="H415" s="102">
        <v>23</v>
      </c>
      <c r="I415" s="103">
        <v>9.92</v>
      </c>
      <c r="J415" s="102">
        <v>10.9</v>
      </c>
      <c r="K415" s="103">
        <v>2.39</v>
      </c>
      <c r="L415" s="106" t="s">
        <v>15</v>
      </c>
      <c r="M415" s="102">
        <v>16.5</v>
      </c>
    </row>
    <row r="416" spans="1:13" x14ac:dyDescent="0.2">
      <c r="A416" s="100" t="s">
        <v>1115</v>
      </c>
      <c r="B416" s="100" t="s">
        <v>14</v>
      </c>
      <c r="C416" s="107">
        <v>0.16200000000000001</v>
      </c>
      <c r="D416" s="102">
        <v>54.4</v>
      </c>
      <c r="E416" s="103">
        <v>1.77</v>
      </c>
      <c r="F416" s="103">
        <v>1.21</v>
      </c>
      <c r="G416" s="105">
        <v>72</v>
      </c>
      <c r="H416" s="102">
        <v>14.8</v>
      </c>
      <c r="I416" s="102">
        <v>13.5</v>
      </c>
      <c r="J416" s="103">
        <v>6.61</v>
      </c>
      <c r="K416" s="103">
        <v>1.34</v>
      </c>
      <c r="L416" s="106" t="s">
        <v>15</v>
      </c>
      <c r="M416" s="102">
        <v>16.2</v>
      </c>
    </row>
    <row r="417" spans="1:13" x14ac:dyDescent="0.2">
      <c r="A417" s="100" t="s">
        <v>1225</v>
      </c>
      <c r="B417" s="100" t="s">
        <v>14</v>
      </c>
      <c r="C417" s="107">
        <v>4.4999999999999998E-2</v>
      </c>
      <c r="D417" s="102">
        <v>42</v>
      </c>
      <c r="E417" s="107">
        <v>0.83499999999999996</v>
      </c>
      <c r="F417" s="107">
        <v>0.73199999999999998</v>
      </c>
      <c r="G417" s="105">
        <v>5</v>
      </c>
      <c r="H417" s="103">
        <v>8.6300000000000008</v>
      </c>
      <c r="I417" s="102">
        <v>23.7</v>
      </c>
      <c r="J417" s="102">
        <v>35.1</v>
      </c>
      <c r="K417" s="103">
        <v>4.1100000000000003</v>
      </c>
      <c r="L417" s="106" t="s">
        <v>15</v>
      </c>
      <c r="M417" s="102">
        <v>16</v>
      </c>
    </row>
    <row r="418" spans="1:13" x14ac:dyDescent="0.2">
      <c r="A418" s="100" t="s">
        <v>982</v>
      </c>
      <c r="B418" s="100" t="s">
        <v>14</v>
      </c>
      <c r="C418" s="103">
        <v>1.83</v>
      </c>
      <c r="D418" s="102">
        <v>38.1</v>
      </c>
      <c r="E418" s="103">
        <v>4.0599999999999996</v>
      </c>
      <c r="F418" s="103">
        <v>4.0599999999999996</v>
      </c>
      <c r="G418" s="105">
        <v>27</v>
      </c>
      <c r="H418" s="102">
        <v>19.8</v>
      </c>
      <c r="I418" s="102">
        <v>19.100000000000001</v>
      </c>
      <c r="J418" s="103">
        <v>5.89</v>
      </c>
      <c r="K418" s="103">
        <v>5.58</v>
      </c>
      <c r="L418" s="106" t="s">
        <v>15</v>
      </c>
      <c r="M418" s="102">
        <v>15.9</v>
      </c>
    </row>
    <row r="419" spans="1:13" x14ac:dyDescent="0.2">
      <c r="A419" s="100" t="s">
        <v>1139</v>
      </c>
      <c r="B419" s="100" t="s">
        <v>14</v>
      </c>
      <c r="C419" s="103">
        <v>2.1800000000000002</v>
      </c>
      <c r="D419" s="102">
        <v>76.099999999999994</v>
      </c>
      <c r="E419" s="103">
        <v>1.5</v>
      </c>
      <c r="F419" s="103">
        <v>3.76</v>
      </c>
      <c r="G419" s="105">
        <v>7</v>
      </c>
      <c r="H419" s="102">
        <v>35.4</v>
      </c>
      <c r="I419" s="102">
        <v>19.600000000000001</v>
      </c>
      <c r="J419" s="103">
        <v>9.16</v>
      </c>
      <c r="K419" s="107">
        <v>0.98199999999999998</v>
      </c>
      <c r="L419" s="106" t="s">
        <v>15</v>
      </c>
      <c r="M419" s="102">
        <v>15.7</v>
      </c>
    </row>
    <row r="420" spans="1:13" x14ac:dyDescent="0.2">
      <c r="A420" s="100" t="s">
        <v>1110</v>
      </c>
      <c r="B420" s="100" t="s">
        <v>14</v>
      </c>
      <c r="C420" s="103">
        <v>1.52</v>
      </c>
      <c r="D420" s="102">
        <v>48.1</v>
      </c>
      <c r="E420" s="103">
        <v>1.82</v>
      </c>
      <c r="F420" s="103">
        <v>1.48</v>
      </c>
      <c r="G420" s="105">
        <v>80</v>
      </c>
      <c r="H420" s="102">
        <v>15.7</v>
      </c>
      <c r="I420" s="102">
        <v>13.1</v>
      </c>
      <c r="J420" s="103">
        <v>1.7</v>
      </c>
      <c r="K420" s="107">
        <v>0.623</v>
      </c>
      <c r="L420" s="106" t="s">
        <v>15</v>
      </c>
      <c r="M420" s="102">
        <v>15.6</v>
      </c>
    </row>
    <row r="421" spans="1:13" x14ac:dyDescent="0.2">
      <c r="A421" s="100" t="s">
        <v>970</v>
      </c>
      <c r="B421" s="100" t="s">
        <v>14</v>
      </c>
      <c r="C421" s="107">
        <v>0.41599999999999998</v>
      </c>
      <c r="D421" s="102">
        <v>101.9</v>
      </c>
      <c r="E421" s="103">
        <v>4.46</v>
      </c>
      <c r="F421" s="103">
        <v>2.2799999999999998</v>
      </c>
      <c r="G421" s="105">
        <v>65</v>
      </c>
      <c r="H421" s="102">
        <v>17.899999999999999</v>
      </c>
      <c r="I421" s="102">
        <v>12.5</v>
      </c>
      <c r="J421" s="102">
        <v>14.1</v>
      </c>
      <c r="K421" s="103">
        <v>1.65</v>
      </c>
      <c r="L421" s="106" t="s">
        <v>15</v>
      </c>
      <c r="M421" s="102">
        <v>15.4</v>
      </c>
    </row>
    <row r="422" spans="1:13" x14ac:dyDescent="0.2">
      <c r="A422" s="100" t="s">
        <v>1081</v>
      </c>
      <c r="B422" s="100" t="s">
        <v>14</v>
      </c>
      <c r="C422" s="107">
        <v>0.42899999999999999</v>
      </c>
      <c r="D422" s="102">
        <v>261.89999999999998</v>
      </c>
      <c r="E422" s="103">
        <v>2.2400000000000002</v>
      </c>
      <c r="F422" s="103">
        <v>4.83</v>
      </c>
      <c r="G422" s="105">
        <v>15</v>
      </c>
      <c r="H422" s="102">
        <v>43.3</v>
      </c>
      <c r="I422" s="102">
        <v>45.5</v>
      </c>
      <c r="J422" s="102">
        <v>38.6</v>
      </c>
      <c r="K422" s="103">
        <v>3.93</v>
      </c>
      <c r="L422" s="106" t="s">
        <v>15</v>
      </c>
      <c r="M422" s="102">
        <v>15.3</v>
      </c>
    </row>
    <row r="423" spans="1:13" x14ac:dyDescent="0.2">
      <c r="A423" s="100" t="s">
        <v>1121</v>
      </c>
      <c r="B423" s="100" t="s">
        <v>14</v>
      </c>
      <c r="C423" s="103">
        <v>1.06</v>
      </c>
      <c r="D423" s="102">
        <v>280.39999999999998</v>
      </c>
      <c r="E423" s="103">
        <v>1.68</v>
      </c>
      <c r="F423" s="103">
        <v>2.1800000000000002</v>
      </c>
      <c r="G423" s="105">
        <v>3</v>
      </c>
      <c r="H423" s="102">
        <v>34.799999999999997</v>
      </c>
      <c r="I423" s="102">
        <v>34</v>
      </c>
      <c r="J423" s="102">
        <v>10.7</v>
      </c>
      <c r="K423" s="103">
        <v>1.66</v>
      </c>
      <c r="L423" s="106" t="s">
        <v>15</v>
      </c>
      <c r="M423" s="102">
        <v>15.2</v>
      </c>
    </row>
    <row r="424" spans="1:13" x14ac:dyDescent="0.2">
      <c r="A424" s="100" t="s">
        <v>859</v>
      </c>
      <c r="B424" s="100" t="s">
        <v>14</v>
      </c>
      <c r="C424" s="102">
        <v>10.4</v>
      </c>
      <c r="D424" s="102">
        <v>73.3</v>
      </c>
      <c r="E424" s="102">
        <v>16.3</v>
      </c>
      <c r="F424" s="102">
        <v>24.4</v>
      </c>
      <c r="G424" s="105">
        <v>48</v>
      </c>
      <c r="H424" s="102">
        <v>19.7</v>
      </c>
      <c r="I424" s="102">
        <v>22.5</v>
      </c>
      <c r="J424" s="102">
        <v>30.5</v>
      </c>
      <c r="K424" s="107">
        <v>0.93600000000000005</v>
      </c>
      <c r="L424" s="106" t="s">
        <v>15</v>
      </c>
      <c r="M424" s="102">
        <v>15.2</v>
      </c>
    </row>
    <row r="425" spans="1:13" x14ac:dyDescent="0.2">
      <c r="A425" s="100" t="s">
        <v>1101</v>
      </c>
      <c r="B425" s="100" t="s">
        <v>14</v>
      </c>
      <c r="C425" s="103">
        <v>1.02</v>
      </c>
      <c r="D425" s="102">
        <v>582.79999999999995</v>
      </c>
      <c r="E425" s="103">
        <v>1.89</v>
      </c>
      <c r="F425" s="103">
        <v>3.67</v>
      </c>
      <c r="G425" s="105">
        <v>42</v>
      </c>
      <c r="H425" s="102">
        <v>24.6</v>
      </c>
      <c r="I425" s="102">
        <v>57.4</v>
      </c>
      <c r="J425" s="103">
        <v>5.24</v>
      </c>
      <c r="K425" s="103">
        <v>7.58</v>
      </c>
      <c r="L425" s="106" t="s">
        <v>15</v>
      </c>
      <c r="M425" s="102">
        <v>15.1</v>
      </c>
    </row>
    <row r="426" spans="1:13" x14ac:dyDescent="0.2">
      <c r="A426" s="100" t="s">
        <v>903</v>
      </c>
      <c r="B426" s="100" t="s">
        <v>14</v>
      </c>
      <c r="C426" s="103">
        <v>2.4300000000000002</v>
      </c>
      <c r="D426" s="102">
        <v>42.5</v>
      </c>
      <c r="E426" s="103">
        <v>8.89</v>
      </c>
      <c r="F426" s="103">
        <v>5.49</v>
      </c>
      <c r="G426" s="105">
        <v>100</v>
      </c>
      <c r="H426" s="102">
        <v>24</v>
      </c>
      <c r="I426" s="102">
        <v>13</v>
      </c>
      <c r="J426" s="102">
        <v>24.6</v>
      </c>
      <c r="K426" s="102">
        <v>11.7</v>
      </c>
      <c r="L426" s="106" t="s">
        <v>15</v>
      </c>
      <c r="M426" s="102">
        <v>15.1</v>
      </c>
    </row>
    <row r="427" spans="1:13" x14ac:dyDescent="0.2">
      <c r="A427" s="100" t="s">
        <v>911</v>
      </c>
      <c r="B427" s="100" t="s">
        <v>14</v>
      </c>
      <c r="C427" s="103">
        <v>4.46</v>
      </c>
      <c r="D427" s="102">
        <v>47.2</v>
      </c>
      <c r="E427" s="103">
        <v>8.4700000000000006</v>
      </c>
      <c r="F427" s="103">
        <v>8.4700000000000006</v>
      </c>
      <c r="G427" s="105">
        <v>38</v>
      </c>
      <c r="H427" s="102">
        <v>14</v>
      </c>
      <c r="I427" s="103">
        <v>6.74</v>
      </c>
      <c r="J427" s="102">
        <v>11.7</v>
      </c>
      <c r="K427" s="103">
        <v>1.3</v>
      </c>
      <c r="L427" s="106" t="s">
        <v>15</v>
      </c>
      <c r="M427" s="102">
        <v>15</v>
      </c>
    </row>
    <row r="428" spans="1:13" x14ac:dyDescent="0.2">
      <c r="A428" s="100" t="s">
        <v>1100</v>
      </c>
      <c r="B428" s="100" t="s">
        <v>14</v>
      </c>
      <c r="C428" s="107">
        <v>1.6E-2</v>
      </c>
      <c r="D428" s="102">
        <v>24.7</v>
      </c>
      <c r="E428" s="103">
        <v>1.89</v>
      </c>
      <c r="F428" s="103">
        <v>1.1499999999999999</v>
      </c>
      <c r="G428" s="105">
        <v>54</v>
      </c>
      <c r="H428" s="102">
        <v>20.2</v>
      </c>
      <c r="I428" s="102">
        <v>11.3</v>
      </c>
      <c r="J428" s="103">
        <v>6.05</v>
      </c>
      <c r="K428" s="107">
        <v>0.29699999999999999</v>
      </c>
      <c r="L428" s="106" t="s">
        <v>15</v>
      </c>
      <c r="M428" s="102">
        <v>14.9</v>
      </c>
    </row>
    <row r="429" spans="1:13" x14ac:dyDescent="0.2">
      <c r="A429" s="100" t="s">
        <v>1207</v>
      </c>
      <c r="B429" s="100" t="s">
        <v>14</v>
      </c>
      <c r="C429" s="107">
        <v>0.27</v>
      </c>
      <c r="D429" s="102">
        <v>66.7</v>
      </c>
      <c r="E429" s="107">
        <v>0.93400000000000005</v>
      </c>
      <c r="F429" s="103">
        <v>2.14</v>
      </c>
      <c r="G429" s="105">
        <v>6</v>
      </c>
      <c r="H429" s="102">
        <v>24.5</v>
      </c>
      <c r="I429" s="102">
        <v>16.2</v>
      </c>
      <c r="J429" s="103">
        <v>4.47</v>
      </c>
      <c r="K429" s="103">
        <v>1.02</v>
      </c>
      <c r="L429" s="106" t="s">
        <v>15</v>
      </c>
      <c r="M429" s="102">
        <v>14.9</v>
      </c>
    </row>
    <row r="430" spans="1:13" x14ac:dyDescent="0.2">
      <c r="A430" s="100" t="s">
        <v>1248</v>
      </c>
      <c r="B430" s="100" t="s">
        <v>14</v>
      </c>
      <c r="C430" s="107">
        <v>0.157</v>
      </c>
      <c r="D430" s="102">
        <v>47.3</v>
      </c>
      <c r="E430" s="107">
        <v>0.7</v>
      </c>
      <c r="F430" s="107">
        <v>0.82499999999999996</v>
      </c>
      <c r="G430" s="105">
        <v>21</v>
      </c>
      <c r="H430" s="102">
        <v>12.6</v>
      </c>
      <c r="I430" s="102">
        <v>18.899999999999999</v>
      </c>
      <c r="J430" s="103">
        <v>2.08</v>
      </c>
      <c r="K430" s="103">
        <v>1.52</v>
      </c>
      <c r="L430" s="106" t="s">
        <v>15</v>
      </c>
      <c r="M430" s="102">
        <v>14.6</v>
      </c>
    </row>
    <row r="431" spans="1:13" x14ac:dyDescent="0.2">
      <c r="A431" s="100" t="s">
        <v>1105</v>
      </c>
      <c r="B431" s="100" t="s">
        <v>14</v>
      </c>
      <c r="C431" s="107">
        <v>0.376</v>
      </c>
      <c r="D431" s="102">
        <v>42.2</v>
      </c>
      <c r="E431" s="103">
        <v>1.84</v>
      </c>
      <c r="F431" s="103">
        <v>1.67</v>
      </c>
      <c r="G431" s="105">
        <v>26</v>
      </c>
      <c r="H431" s="102">
        <v>10.1</v>
      </c>
      <c r="I431" s="103">
        <v>3.95</v>
      </c>
      <c r="J431" s="102">
        <v>14.1</v>
      </c>
      <c r="K431" s="107">
        <v>0.69599999999999995</v>
      </c>
      <c r="L431" s="106" t="s">
        <v>15</v>
      </c>
      <c r="M431" s="102">
        <v>14.6</v>
      </c>
    </row>
    <row r="432" spans="1:13" x14ac:dyDescent="0.2">
      <c r="A432" s="100" t="s">
        <v>1001</v>
      </c>
      <c r="B432" s="100" t="s">
        <v>14</v>
      </c>
      <c r="C432" s="107">
        <v>0.83</v>
      </c>
      <c r="D432" s="102">
        <v>52.8</v>
      </c>
      <c r="E432" s="103">
        <v>3.65</v>
      </c>
      <c r="F432" s="103">
        <v>2.4500000000000002</v>
      </c>
      <c r="G432" s="105">
        <v>68</v>
      </c>
      <c r="H432" s="102">
        <v>20.6</v>
      </c>
      <c r="I432" s="102">
        <v>23</v>
      </c>
      <c r="J432" s="102">
        <v>22.6</v>
      </c>
      <c r="K432" s="107">
        <v>2.1999999999999999E-2</v>
      </c>
      <c r="L432" s="106" t="s">
        <v>15</v>
      </c>
      <c r="M432" s="102">
        <v>14.6</v>
      </c>
    </row>
    <row r="433" spans="1:13" x14ac:dyDescent="0.2">
      <c r="A433" s="100" t="s">
        <v>981</v>
      </c>
      <c r="B433" s="100" t="s">
        <v>14</v>
      </c>
      <c r="C433" s="103">
        <v>4.8899999999999997</v>
      </c>
      <c r="D433" s="102">
        <v>51.1</v>
      </c>
      <c r="E433" s="103">
        <v>4.09</v>
      </c>
      <c r="F433" s="103">
        <v>9.35</v>
      </c>
      <c r="G433" s="105">
        <v>39</v>
      </c>
      <c r="H433" s="102">
        <v>18.7</v>
      </c>
      <c r="I433" s="102">
        <v>31.2</v>
      </c>
      <c r="J433" s="103">
        <v>8.11</v>
      </c>
      <c r="K433" s="103">
        <v>3.11</v>
      </c>
      <c r="L433" s="106" t="s">
        <v>15</v>
      </c>
      <c r="M433" s="102">
        <v>14.5</v>
      </c>
    </row>
    <row r="434" spans="1:13" x14ac:dyDescent="0.2">
      <c r="A434" s="100" t="s">
        <v>1028</v>
      </c>
      <c r="B434" s="100" t="s">
        <v>14</v>
      </c>
      <c r="C434" s="107">
        <v>0.34899999999999998</v>
      </c>
      <c r="D434" s="102">
        <v>25.4</v>
      </c>
      <c r="E434" s="103">
        <v>2.96</v>
      </c>
      <c r="F434" s="103">
        <v>1.83</v>
      </c>
      <c r="G434" s="105">
        <v>19</v>
      </c>
      <c r="H434" s="102">
        <v>31.1</v>
      </c>
      <c r="I434" s="103">
        <v>8.61</v>
      </c>
      <c r="J434" s="103">
        <v>4.12</v>
      </c>
      <c r="K434" s="107">
        <v>0.93400000000000005</v>
      </c>
      <c r="L434" s="106" t="s">
        <v>15</v>
      </c>
      <c r="M434" s="102">
        <v>14.5</v>
      </c>
    </row>
    <row r="435" spans="1:13" x14ac:dyDescent="0.2">
      <c r="A435" s="100" t="s">
        <v>1073</v>
      </c>
      <c r="B435" s="100" t="s">
        <v>14</v>
      </c>
      <c r="C435" s="107">
        <v>0.69799999999999995</v>
      </c>
      <c r="D435" s="102">
        <v>48.4</v>
      </c>
      <c r="E435" s="103">
        <v>2.2999999999999998</v>
      </c>
      <c r="F435" s="103">
        <v>1.27</v>
      </c>
      <c r="G435" s="105">
        <v>65</v>
      </c>
      <c r="H435" s="103">
        <v>9.51</v>
      </c>
      <c r="I435" s="103">
        <v>9.94</v>
      </c>
      <c r="J435" s="103">
        <v>8.2100000000000009</v>
      </c>
      <c r="K435" s="103">
        <v>1.69</v>
      </c>
      <c r="L435" s="106" t="s">
        <v>15</v>
      </c>
      <c r="M435" s="102">
        <v>14.3</v>
      </c>
    </row>
    <row r="436" spans="1:13" x14ac:dyDescent="0.2">
      <c r="A436" s="100" t="s">
        <v>950</v>
      </c>
      <c r="B436" s="100" t="s">
        <v>14</v>
      </c>
      <c r="C436" s="103">
        <v>2.0099999999999998</v>
      </c>
      <c r="D436" s="102">
        <v>95.3</v>
      </c>
      <c r="E436" s="103">
        <v>5.64</v>
      </c>
      <c r="F436" s="103">
        <v>4.6100000000000003</v>
      </c>
      <c r="G436" s="105">
        <v>63</v>
      </c>
      <c r="H436" s="102">
        <v>50.8</v>
      </c>
      <c r="I436" s="102">
        <v>37.200000000000003</v>
      </c>
      <c r="J436" s="102">
        <v>31.6</v>
      </c>
      <c r="K436" s="102">
        <v>10.7</v>
      </c>
      <c r="L436" s="106" t="s">
        <v>15</v>
      </c>
      <c r="M436" s="102">
        <v>14.2</v>
      </c>
    </row>
    <row r="437" spans="1:13" x14ac:dyDescent="0.2">
      <c r="A437" s="100" t="s">
        <v>1035</v>
      </c>
      <c r="B437" s="100" t="s">
        <v>14</v>
      </c>
      <c r="C437" s="107">
        <v>1</v>
      </c>
      <c r="D437" s="102">
        <v>538.6</v>
      </c>
      <c r="E437" s="103">
        <v>2.88</v>
      </c>
      <c r="F437" s="103">
        <v>6.21</v>
      </c>
      <c r="G437" s="105">
        <v>30</v>
      </c>
      <c r="H437" s="102">
        <v>225.3</v>
      </c>
      <c r="I437" s="102">
        <v>199.8</v>
      </c>
      <c r="J437" s="103">
        <v>3.61</v>
      </c>
      <c r="K437" s="107">
        <v>0.14199999999999999</v>
      </c>
      <c r="L437" s="106" t="s">
        <v>15</v>
      </c>
      <c r="M437" s="102">
        <v>14.2</v>
      </c>
    </row>
    <row r="438" spans="1:13" x14ac:dyDescent="0.2">
      <c r="A438" s="100" t="s">
        <v>1200</v>
      </c>
      <c r="B438" s="100" t="s">
        <v>14</v>
      </c>
      <c r="C438" s="107">
        <v>0.216</v>
      </c>
      <c r="D438" s="102">
        <v>107.9</v>
      </c>
      <c r="E438" s="107">
        <v>0.98899999999999999</v>
      </c>
      <c r="F438" s="107">
        <v>0.98899999999999999</v>
      </c>
      <c r="G438" s="105">
        <v>11</v>
      </c>
      <c r="H438" s="102">
        <v>30.4</v>
      </c>
      <c r="I438" s="102">
        <v>26.7</v>
      </c>
      <c r="J438" s="103">
        <v>2.63</v>
      </c>
      <c r="K438" s="103">
        <v>2.11</v>
      </c>
      <c r="L438" s="106" t="s">
        <v>15</v>
      </c>
      <c r="M438" s="102">
        <v>14.2</v>
      </c>
    </row>
    <row r="439" spans="1:13" x14ac:dyDescent="0.2">
      <c r="A439" s="100" t="s">
        <v>1099</v>
      </c>
      <c r="B439" s="100" t="s">
        <v>14</v>
      </c>
      <c r="C439" s="107">
        <v>0.14699999999999999</v>
      </c>
      <c r="D439" s="102">
        <v>46.4</v>
      </c>
      <c r="E439" s="103">
        <v>1.89</v>
      </c>
      <c r="F439" s="103">
        <v>1.94</v>
      </c>
      <c r="G439" s="105">
        <v>33</v>
      </c>
      <c r="H439" s="102">
        <v>11.1</v>
      </c>
      <c r="I439" s="103">
        <v>6.39</v>
      </c>
      <c r="J439" s="103">
        <v>3.33</v>
      </c>
      <c r="K439" s="103">
        <v>2.0099999999999998</v>
      </c>
      <c r="L439" s="106" t="s">
        <v>15</v>
      </c>
      <c r="M439" s="102">
        <v>13.9</v>
      </c>
    </row>
    <row r="440" spans="1:13" x14ac:dyDescent="0.2">
      <c r="A440" s="100" t="s">
        <v>1186</v>
      </c>
      <c r="B440" s="100" t="s">
        <v>14</v>
      </c>
      <c r="C440" s="107">
        <v>0.27500000000000002</v>
      </c>
      <c r="D440" s="102">
        <v>100.7</v>
      </c>
      <c r="E440" s="103">
        <v>1.0900000000000001</v>
      </c>
      <c r="F440" s="103">
        <v>1.0900000000000001</v>
      </c>
      <c r="G440" s="105">
        <v>6</v>
      </c>
      <c r="H440" s="102">
        <v>39.299999999999997</v>
      </c>
      <c r="I440" s="102">
        <v>33.299999999999997</v>
      </c>
      <c r="J440" s="103">
        <v>5.27</v>
      </c>
      <c r="K440" s="107">
        <v>0.29499999999999998</v>
      </c>
      <c r="L440" s="106" t="s">
        <v>15</v>
      </c>
      <c r="M440" s="102">
        <v>13.7</v>
      </c>
    </row>
    <row r="441" spans="1:13" x14ac:dyDescent="0.2">
      <c r="A441" s="100" t="s">
        <v>885</v>
      </c>
      <c r="B441" s="100" t="s">
        <v>14</v>
      </c>
      <c r="C441" s="103">
        <v>6.12</v>
      </c>
      <c r="D441" s="102">
        <v>434.9</v>
      </c>
      <c r="E441" s="102">
        <v>11.3</v>
      </c>
      <c r="F441" s="102">
        <v>14.1</v>
      </c>
      <c r="G441" s="105">
        <v>100</v>
      </c>
      <c r="H441" s="102">
        <v>84.1</v>
      </c>
      <c r="I441" s="102">
        <v>83.5</v>
      </c>
      <c r="J441" s="102">
        <v>20.3</v>
      </c>
      <c r="K441" s="103">
        <v>7.6</v>
      </c>
      <c r="L441" s="106" t="s">
        <v>15</v>
      </c>
      <c r="M441" s="102">
        <v>13.7</v>
      </c>
    </row>
    <row r="442" spans="1:13" x14ac:dyDescent="0.2">
      <c r="A442" s="100" t="s">
        <v>998</v>
      </c>
      <c r="B442" s="100" t="s">
        <v>14</v>
      </c>
      <c r="C442" s="103">
        <v>1.51</v>
      </c>
      <c r="D442" s="102">
        <v>138.9</v>
      </c>
      <c r="E442" s="103">
        <v>3.8</v>
      </c>
      <c r="F442" s="103">
        <v>4.9000000000000004</v>
      </c>
      <c r="G442" s="105">
        <v>6</v>
      </c>
      <c r="H442" s="102">
        <v>17.8</v>
      </c>
      <c r="I442" s="102">
        <v>32.6</v>
      </c>
      <c r="J442" s="103">
        <v>8.39</v>
      </c>
      <c r="K442" s="107">
        <v>0.55300000000000005</v>
      </c>
      <c r="L442" s="106" t="s">
        <v>15</v>
      </c>
      <c r="M442" s="102">
        <v>13.4</v>
      </c>
    </row>
    <row r="443" spans="1:13" x14ac:dyDescent="0.2">
      <c r="A443" s="100" t="s">
        <v>1143</v>
      </c>
      <c r="B443" s="100" t="s">
        <v>14</v>
      </c>
      <c r="C443" s="107">
        <v>0.79</v>
      </c>
      <c r="D443" s="102">
        <v>34.1</v>
      </c>
      <c r="E443" s="103">
        <v>1.48</v>
      </c>
      <c r="F443" s="103">
        <v>2.2799999999999998</v>
      </c>
      <c r="G443" s="105">
        <v>34</v>
      </c>
      <c r="H443" s="103">
        <v>6.84</v>
      </c>
      <c r="I443" s="102">
        <v>10.5</v>
      </c>
      <c r="J443" s="103">
        <v>7.42</v>
      </c>
      <c r="K443" s="103">
        <v>1.26</v>
      </c>
      <c r="L443" s="106" t="s">
        <v>15</v>
      </c>
      <c r="M443" s="102">
        <v>13.4</v>
      </c>
    </row>
    <row r="444" spans="1:13" x14ac:dyDescent="0.2">
      <c r="A444" s="100" t="s">
        <v>1171</v>
      </c>
      <c r="B444" s="100" t="s">
        <v>14</v>
      </c>
      <c r="C444" s="107">
        <v>0.39800000000000002</v>
      </c>
      <c r="D444" s="102">
        <v>32.1</v>
      </c>
      <c r="E444" s="103">
        <v>1.2</v>
      </c>
      <c r="F444" s="103">
        <v>1.4</v>
      </c>
      <c r="G444" s="105">
        <v>7</v>
      </c>
      <c r="H444" s="102">
        <v>22.6</v>
      </c>
      <c r="I444" s="102">
        <v>15.1</v>
      </c>
      <c r="J444" s="103">
        <v>5.78</v>
      </c>
      <c r="K444" s="107">
        <v>0.40200000000000002</v>
      </c>
      <c r="L444" s="106" t="s">
        <v>15</v>
      </c>
      <c r="M444" s="102">
        <v>13.2</v>
      </c>
    </row>
    <row r="445" spans="1:13" x14ac:dyDescent="0.2">
      <c r="A445" s="100" t="s">
        <v>1163</v>
      </c>
      <c r="B445" s="100" t="s">
        <v>14</v>
      </c>
      <c r="C445" s="107">
        <v>0.41099999999999998</v>
      </c>
      <c r="D445" s="102">
        <v>73.5</v>
      </c>
      <c r="E445" s="103">
        <v>1.25</v>
      </c>
      <c r="F445" s="103">
        <v>2.25</v>
      </c>
      <c r="G445" s="105">
        <v>5</v>
      </c>
      <c r="H445" s="102">
        <v>19</v>
      </c>
      <c r="I445" s="102">
        <v>24.4</v>
      </c>
      <c r="J445" s="103">
        <v>4.45</v>
      </c>
      <c r="K445" s="107">
        <v>0.35499999999999998</v>
      </c>
      <c r="L445" s="106" t="s">
        <v>15</v>
      </c>
      <c r="M445" s="102">
        <v>13.2</v>
      </c>
    </row>
    <row r="446" spans="1:13" x14ac:dyDescent="0.2">
      <c r="A446" s="100" t="s">
        <v>1317</v>
      </c>
      <c r="B446" s="100" t="s">
        <v>14</v>
      </c>
      <c r="C446" s="107">
        <v>0.26200000000000001</v>
      </c>
      <c r="D446" s="102">
        <v>56.8</v>
      </c>
      <c r="E446" s="107">
        <v>0.35699999999999998</v>
      </c>
      <c r="F446" s="103">
        <v>1.82</v>
      </c>
      <c r="G446" s="105">
        <v>28</v>
      </c>
      <c r="H446" s="102">
        <v>33</v>
      </c>
      <c r="I446" s="102">
        <v>28.1</v>
      </c>
      <c r="J446" s="103">
        <v>5.74</v>
      </c>
      <c r="K446" s="102">
        <v>10</v>
      </c>
      <c r="L446" s="106" t="s">
        <v>15</v>
      </c>
      <c r="M446" s="102">
        <v>13.1</v>
      </c>
    </row>
    <row r="447" spans="1:13" x14ac:dyDescent="0.2">
      <c r="A447" s="100" t="s">
        <v>1211</v>
      </c>
      <c r="B447" s="100" t="s">
        <v>14</v>
      </c>
      <c r="C447" s="103">
        <v>1.1100000000000001</v>
      </c>
      <c r="D447" s="102">
        <v>204.1</v>
      </c>
      <c r="E447" s="107">
        <v>0.91200000000000003</v>
      </c>
      <c r="F447" s="103">
        <v>1.58</v>
      </c>
      <c r="G447" s="105">
        <v>33</v>
      </c>
      <c r="H447" s="102">
        <v>44.2</v>
      </c>
      <c r="I447" s="102">
        <v>27.4</v>
      </c>
      <c r="J447" s="102">
        <v>32</v>
      </c>
      <c r="K447" s="103">
        <v>1.3</v>
      </c>
      <c r="L447" s="106" t="s">
        <v>15</v>
      </c>
      <c r="M447" s="102">
        <v>13</v>
      </c>
    </row>
    <row r="448" spans="1:13" x14ac:dyDescent="0.2">
      <c r="A448" s="100" t="s">
        <v>901</v>
      </c>
      <c r="B448" s="100" t="s">
        <v>14</v>
      </c>
      <c r="C448" s="103">
        <v>1.1399999999999999</v>
      </c>
      <c r="D448" s="102">
        <v>36.9</v>
      </c>
      <c r="E448" s="103">
        <v>9.1999999999999993</v>
      </c>
      <c r="F448" s="103">
        <v>7.82</v>
      </c>
      <c r="G448" s="105">
        <v>1</v>
      </c>
      <c r="H448" s="102">
        <v>22.1</v>
      </c>
      <c r="I448" s="102">
        <v>27.7</v>
      </c>
      <c r="J448" s="102">
        <v>33.700000000000003</v>
      </c>
      <c r="K448" s="107">
        <v>0.34300000000000003</v>
      </c>
      <c r="L448" s="106" t="s">
        <v>15</v>
      </c>
      <c r="M448" s="102">
        <v>12.9</v>
      </c>
    </row>
    <row r="449" spans="1:13" x14ac:dyDescent="0.2">
      <c r="A449" s="100" t="s">
        <v>959</v>
      </c>
      <c r="B449" s="100" t="s">
        <v>14</v>
      </c>
      <c r="C449" s="103">
        <v>2.0299999999999998</v>
      </c>
      <c r="D449" s="102">
        <v>55.3</v>
      </c>
      <c r="E449" s="103">
        <v>4.91</v>
      </c>
      <c r="F449" s="103">
        <v>4.6500000000000004</v>
      </c>
      <c r="G449" s="105">
        <v>34</v>
      </c>
      <c r="H449" s="103">
        <v>8.89</v>
      </c>
      <c r="I449" s="103">
        <v>7.63</v>
      </c>
      <c r="J449" s="102">
        <v>16.8</v>
      </c>
      <c r="K449" s="103">
        <v>1.1000000000000001</v>
      </c>
      <c r="L449" s="106" t="s">
        <v>15</v>
      </c>
      <c r="M449" s="102">
        <v>12.8</v>
      </c>
    </row>
    <row r="450" spans="1:13" x14ac:dyDescent="0.2">
      <c r="A450" s="100" t="s">
        <v>1093</v>
      </c>
      <c r="B450" s="100" t="s">
        <v>14</v>
      </c>
      <c r="C450" s="107">
        <v>0.94599999999999995</v>
      </c>
      <c r="D450" s="102">
        <v>36.9</v>
      </c>
      <c r="E450" s="103">
        <v>1.99</v>
      </c>
      <c r="F450" s="103">
        <v>1.98</v>
      </c>
      <c r="G450" s="105">
        <v>29</v>
      </c>
      <c r="H450" s="102">
        <v>26.5</v>
      </c>
      <c r="I450" s="102">
        <v>11.5</v>
      </c>
      <c r="J450" s="102">
        <v>18.5</v>
      </c>
      <c r="K450" s="102">
        <v>16.600000000000001</v>
      </c>
      <c r="L450" s="106" t="s">
        <v>15</v>
      </c>
      <c r="M450" s="102">
        <v>12.8</v>
      </c>
    </row>
    <row r="451" spans="1:13" x14ac:dyDescent="0.2">
      <c r="A451" s="100" t="s">
        <v>1222</v>
      </c>
      <c r="B451" s="100" t="s">
        <v>14</v>
      </c>
      <c r="C451" s="107">
        <v>0.57999999999999996</v>
      </c>
      <c r="D451" s="102">
        <v>25.3</v>
      </c>
      <c r="E451" s="107">
        <v>0.85</v>
      </c>
      <c r="F451" s="107">
        <v>0.85</v>
      </c>
      <c r="G451" s="105">
        <v>49</v>
      </c>
      <c r="H451" s="103">
        <v>7.67</v>
      </c>
      <c r="I451" s="102">
        <v>12.2</v>
      </c>
      <c r="J451" s="102">
        <v>18</v>
      </c>
      <c r="K451" s="103">
        <v>2.0499999999999998</v>
      </c>
      <c r="L451" s="106" t="s">
        <v>15</v>
      </c>
      <c r="M451" s="102">
        <v>12.8</v>
      </c>
    </row>
    <row r="452" spans="1:13" x14ac:dyDescent="0.2">
      <c r="A452" s="100" t="s">
        <v>1192</v>
      </c>
      <c r="B452" s="100" t="s">
        <v>14</v>
      </c>
      <c r="C452" s="107">
        <v>0.26</v>
      </c>
      <c r="D452" s="102">
        <v>90.3</v>
      </c>
      <c r="E452" s="103">
        <v>1.05</v>
      </c>
      <c r="F452" s="103">
        <v>1.1499999999999999</v>
      </c>
      <c r="G452" s="105">
        <v>36</v>
      </c>
      <c r="H452" s="102">
        <v>24.6</v>
      </c>
      <c r="I452" s="103">
        <v>5.35</v>
      </c>
      <c r="J452" s="102">
        <v>10.3</v>
      </c>
      <c r="K452" s="103">
        <v>6.64</v>
      </c>
      <c r="L452" s="106" t="s">
        <v>15</v>
      </c>
      <c r="M452" s="102">
        <v>12.6</v>
      </c>
    </row>
    <row r="453" spans="1:13" x14ac:dyDescent="0.2">
      <c r="A453" s="100" t="s">
        <v>1058</v>
      </c>
      <c r="B453" s="100" t="s">
        <v>14</v>
      </c>
      <c r="C453" s="107">
        <v>0.31900000000000001</v>
      </c>
      <c r="D453" s="102">
        <v>46.5</v>
      </c>
      <c r="E453" s="103">
        <v>2.5</v>
      </c>
      <c r="F453" s="103">
        <v>3.3</v>
      </c>
      <c r="G453" s="105">
        <v>43</v>
      </c>
      <c r="H453" s="102">
        <v>18</v>
      </c>
      <c r="I453" s="102">
        <v>17.399999999999999</v>
      </c>
      <c r="J453" s="103">
        <v>7.67</v>
      </c>
      <c r="K453" s="103">
        <v>2.58</v>
      </c>
      <c r="L453" s="106" t="s">
        <v>15</v>
      </c>
      <c r="M453" s="102">
        <v>12.5</v>
      </c>
    </row>
    <row r="454" spans="1:13" ht="22.5" x14ac:dyDescent="0.2">
      <c r="A454" s="100" t="s">
        <v>865</v>
      </c>
      <c r="B454" s="100" t="s">
        <v>866</v>
      </c>
      <c r="C454" s="102">
        <v>28.9</v>
      </c>
      <c r="D454" s="102">
        <v>237.6</v>
      </c>
      <c r="E454" s="102">
        <v>14.9</v>
      </c>
      <c r="F454" s="102">
        <v>67</v>
      </c>
      <c r="G454" s="105">
        <v>107</v>
      </c>
      <c r="H454" s="102">
        <v>126.9</v>
      </c>
      <c r="I454" s="102">
        <v>70.7</v>
      </c>
      <c r="J454" s="102">
        <v>118.5</v>
      </c>
      <c r="K454" s="107">
        <v>0.50700000000000001</v>
      </c>
      <c r="L454" s="106" t="s">
        <v>15</v>
      </c>
      <c r="M454" s="102">
        <v>12.5</v>
      </c>
    </row>
    <row r="455" spans="1:13" x14ac:dyDescent="0.2">
      <c r="A455" s="100" t="s">
        <v>1315</v>
      </c>
      <c r="B455" s="100" t="s">
        <v>14</v>
      </c>
      <c r="C455" s="107">
        <v>0.13300000000000001</v>
      </c>
      <c r="D455" s="102">
        <v>68.599999999999994</v>
      </c>
      <c r="E455" s="107">
        <v>0.36099999999999999</v>
      </c>
      <c r="F455" s="107">
        <v>0.83699999999999997</v>
      </c>
      <c r="G455" s="105">
        <v>9</v>
      </c>
      <c r="H455" s="102">
        <v>28.3</v>
      </c>
      <c r="I455" s="102">
        <v>26.4</v>
      </c>
      <c r="J455" s="103">
        <v>1.93</v>
      </c>
      <c r="K455" s="107">
        <v>0.97499999999999998</v>
      </c>
      <c r="L455" s="106" t="s">
        <v>15</v>
      </c>
      <c r="M455" s="102">
        <v>12.3</v>
      </c>
    </row>
    <row r="456" spans="1:13" x14ac:dyDescent="0.2">
      <c r="A456" s="100" t="s">
        <v>1260</v>
      </c>
      <c r="B456" s="100" t="s">
        <v>14</v>
      </c>
      <c r="C456" s="107">
        <v>0.27300000000000002</v>
      </c>
      <c r="D456" s="102">
        <v>95.6</v>
      </c>
      <c r="E456" s="107">
        <v>0.64600000000000002</v>
      </c>
      <c r="F456" s="103">
        <v>1.4</v>
      </c>
      <c r="G456" s="105">
        <v>12</v>
      </c>
      <c r="H456" s="102">
        <v>19.600000000000001</v>
      </c>
      <c r="I456" s="102">
        <v>19.8</v>
      </c>
      <c r="J456" s="103">
        <v>2.68</v>
      </c>
      <c r="K456" s="103">
        <v>3.56</v>
      </c>
      <c r="L456" s="106" t="s">
        <v>15</v>
      </c>
      <c r="M456" s="102">
        <v>12.2</v>
      </c>
    </row>
    <row r="457" spans="1:13" ht="22.5" x14ac:dyDescent="0.2">
      <c r="A457" s="100" t="s">
        <v>1182</v>
      </c>
      <c r="B457" s="100" t="s">
        <v>14</v>
      </c>
      <c r="C457" s="107">
        <v>0.129</v>
      </c>
      <c r="D457" s="102">
        <v>28.4</v>
      </c>
      <c r="E457" s="103">
        <v>1.1200000000000001</v>
      </c>
      <c r="F457" s="103">
        <v>2.02</v>
      </c>
      <c r="G457" s="105">
        <v>29</v>
      </c>
      <c r="H457" s="102">
        <v>21.8</v>
      </c>
      <c r="I457" s="102">
        <v>24.9</v>
      </c>
      <c r="J457" s="102">
        <v>10.199999999999999</v>
      </c>
      <c r="K457" s="103">
        <v>9.32</v>
      </c>
      <c r="L457" s="106" t="s">
        <v>15</v>
      </c>
      <c r="M457" s="102">
        <v>12</v>
      </c>
    </row>
    <row r="458" spans="1:13" x14ac:dyDescent="0.2">
      <c r="A458" s="100" t="s">
        <v>999</v>
      </c>
      <c r="B458" s="100" t="s">
        <v>14</v>
      </c>
      <c r="C458" s="103">
        <v>2.46</v>
      </c>
      <c r="D458" s="102">
        <v>105.8</v>
      </c>
      <c r="E458" s="103">
        <v>3.73</v>
      </c>
      <c r="F458" s="103">
        <v>5.45</v>
      </c>
      <c r="G458" s="105">
        <v>21</v>
      </c>
      <c r="H458" s="102">
        <v>34.700000000000003</v>
      </c>
      <c r="I458" s="102">
        <v>23.2</v>
      </c>
      <c r="J458" s="102">
        <v>14.3</v>
      </c>
      <c r="K458" s="103">
        <v>1.41</v>
      </c>
      <c r="L458" s="106" t="s">
        <v>15</v>
      </c>
      <c r="M458" s="102">
        <v>11.8</v>
      </c>
    </row>
    <row r="459" spans="1:13" ht="22.5" x14ac:dyDescent="0.2">
      <c r="A459" s="100" t="s">
        <v>1094</v>
      </c>
      <c r="B459" s="100" t="s">
        <v>14</v>
      </c>
      <c r="C459" s="107">
        <v>0.48099999999999998</v>
      </c>
      <c r="D459" s="102">
        <v>697.4</v>
      </c>
      <c r="E459" s="103">
        <v>1.99</v>
      </c>
      <c r="F459" s="103">
        <v>3</v>
      </c>
      <c r="G459" s="105">
        <v>140</v>
      </c>
      <c r="H459" s="102">
        <v>107.5</v>
      </c>
      <c r="I459" s="102">
        <v>109.6</v>
      </c>
      <c r="J459" s="102">
        <v>15.6</v>
      </c>
      <c r="K459" s="103">
        <v>4.6100000000000003</v>
      </c>
      <c r="L459" s="106" t="s">
        <v>15</v>
      </c>
      <c r="M459" s="102">
        <v>11.8</v>
      </c>
    </row>
    <row r="460" spans="1:13" x14ac:dyDescent="0.2">
      <c r="A460" s="100" t="s">
        <v>1161</v>
      </c>
      <c r="B460" s="100" t="s">
        <v>14</v>
      </c>
      <c r="C460" s="107">
        <v>0.94299999999999995</v>
      </c>
      <c r="D460" s="102">
        <v>142.1</v>
      </c>
      <c r="E460" s="103">
        <v>1.31</v>
      </c>
      <c r="F460" s="103">
        <v>1.74</v>
      </c>
      <c r="G460" s="105">
        <v>4</v>
      </c>
      <c r="H460" s="102">
        <v>11.4</v>
      </c>
      <c r="I460" s="103">
        <v>6.98</v>
      </c>
      <c r="J460" s="103">
        <v>6.83</v>
      </c>
      <c r="K460" s="107">
        <v>0.36199999999999999</v>
      </c>
      <c r="L460" s="106" t="s">
        <v>15</v>
      </c>
      <c r="M460" s="102">
        <v>11.6</v>
      </c>
    </row>
    <row r="461" spans="1:13" x14ac:dyDescent="0.2">
      <c r="A461" s="100" t="s">
        <v>1271</v>
      </c>
      <c r="B461" s="100" t="s">
        <v>14</v>
      </c>
      <c r="C461" s="107">
        <v>9.9000000000000005E-2</v>
      </c>
      <c r="D461" s="102">
        <v>40.799999999999997</v>
      </c>
      <c r="E461" s="107">
        <v>0.56000000000000005</v>
      </c>
      <c r="F461" s="107">
        <v>0.73399999999999999</v>
      </c>
      <c r="G461" s="105">
        <v>20</v>
      </c>
      <c r="H461" s="102">
        <v>23.6</v>
      </c>
      <c r="I461" s="102">
        <v>16.7</v>
      </c>
      <c r="J461" s="103">
        <v>5.27</v>
      </c>
      <c r="K461" s="102">
        <v>14.6</v>
      </c>
      <c r="L461" s="106" t="s">
        <v>15</v>
      </c>
      <c r="M461" s="102">
        <v>11.5</v>
      </c>
    </row>
    <row r="462" spans="1:13" x14ac:dyDescent="0.2">
      <c r="A462" s="100" t="s">
        <v>951</v>
      </c>
      <c r="B462" s="100" t="s">
        <v>14</v>
      </c>
      <c r="C462" s="103">
        <v>1.1000000000000001</v>
      </c>
      <c r="D462" s="102">
        <v>43.8</v>
      </c>
      <c r="E462" s="103">
        <v>5.51</v>
      </c>
      <c r="F462" s="103">
        <v>5.44</v>
      </c>
      <c r="G462" s="105">
        <v>48</v>
      </c>
      <c r="H462" s="103">
        <v>7.91</v>
      </c>
      <c r="I462" s="102">
        <v>11.5</v>
      </c>
      <c r="J462" s="102">
        <v>23.6</v>
      </c>
      <c r="K462" s="107">
        <v>0.81200000000000006</v>
      </c>
      <c r="L462" s="106" t="s">
        <v>15</v>
      </c>
      <c r="M462" s="102">
        <v>11.4</v>
      </c>
    </row>
    <row r="463" spans="1:13" x14ac:dyDescent="0.2">
      <c r="A463" s="100" t="s">
        <v>1127</v>
      </c>
      <c r="B463" s="100" t="s">
        <v>14</v>
      </c>
      <c r="C463" s="107">
        <v>0.80900000000000005</v>
      </c>
      <c r="D463" s="102">
        <v>31.8</v>
      </c>
      <c r="E463" s="103">
        <v>1.65</v>
      </c>
      <c r="F463" s="103">
        <v>1.75</v>
      </c>
      <c r="G463" s="105">
        <v>8</v>
      </c>
      <c r="H463" s="102">
        <v>26.7</v>
      </c>
      <c r="I463" s="102">
        <v>21.3</v>
      </c>
      <c r="J463" s="103">
        <v>3.41</v>
      </c>
      <c r="K463" s="103">
        <v>4.47</v>
      </c>
      <c r="L463" s="106" t="s">
        <v>15</v>
      </c>
      <c r="M463" s="102">
        <v>11.3</v>
      </c>
    </row>
    <row r="464" spans="1:13" x14ac:dyDescent="0.2">
      <c r="A464" s="100" t="s">
        <v>1003</v>
      </c>
      <c r="B464" s="100" t="s">
        <v>14</v>
      </c>
      <c r="C464" s="103">
        <v>1</v>
      </c>
      <c r="D464" s="102">
        <v>93.8</v>
      </c>
      <c r="E464" s="103">
        <v>3.6</v>
      </c>
      <c r="F464" s="103">
        <v>3.32</v>
      </c>
      <c r="G464" s="105">
        <v>63</v>
      </c>
      <c r="H464" s="102">
        <v>31.5</v>
      </c>
      <c r="I464" s="102">
        <v>40.200000000000003</v>
      </c>
      <c r="J464" s="103">
        <v>7.88</v>
      </c>
      <c r="K464" s="107">
        <v>0.10299999999999999</v>
      </c>
      <c r="L464" s="106" t="s">
        <v>15</v>
      </c>
      <c r="M464" s="102">
        <v>11.1</v>
      </c>
    </row>
    <row r="465" spans="1:13" x14ac:dyDescent="0.2">
      <c r="A465" s="100" t="s">
        <v>1111</v>
      </c>
      <c r="B465" s="100" t="s">
        <v>14</v>
      </c>
      <c r="C465" s="103">
        <v>1.7</v>
      </c>
      <c r="D465" s="102">
        <v>300.60000000000002</v>
      </c>
      <c r="E465" s="103">
        <v>1.8</v>
      </c>
      <c r="F465" s="103">
        <v>3.52</v>
      </c>
      <c r="G465" s="105">
        <v>14</v>
      </c>
      <c r="H465" s="102">
        <v>69.599999999999994</v>
      </c>
      <c r="I465" s="102">
        <v>65.8</v>
      </c>
      <c r="J465" s="102">
        <v>13.5</v>
      </c>
      <c r="K465" s="103">
        <v>1.19</v>
      </c>
      <c r="L465" s="106" t="s">
        <v>15</v>
      </c>
      <c r="M465" s="102">
        <v>10.9</v>
      </c>
    </row>
    <row r="466" spans="1:13" ht="22.5" x14ac:dyDescent="0.2">
      <c r="A466" s="100" t="s">
        <v>700</v>
      </c>
      <c r="B466" s="100" t="s">
        <v>701</v>
      </c>
      <c r="C466" s="102">
        <v>44.4</v>
      </c>
      <c r="D466" s="102">
        <v>3092.1</v>
      </c>
      <c r="E466" s="102">
        <v>82.2</v>
      </c>
      <c r="F466" s="102">
        <v>127</v>
      </c>
      <c r="G466" s="105">
        <v>1434</v>
      </c>
      <c r="H466" s="102">
        <v>251.6</v>
      </c>
      <c r="I466" s="102">
        <v>243.3</v>
      </c>
      <c r="J466" s="102">
        <v>382.5</v>
      </c>
      <c r="K466" s="102">
        <v>18.399999999999999</v>
      </c>
      <c r="L466" s="106" t="s">
        <v>15</v>
      </c>
      <c r="M466" s="102">
        <v>10.7</v>
      </c>
    </row>
    <row r="467" spans="1:13" x14ac:dyDescent="0.2">
      <c r="A467" s="100" t="s">
        <v>1387</v>
      </c>
      <c r="B467" s="100" t="s">
        <v>14</v>
      </c>
      <c r="C467" s="107">
        <v>0.19700000000000001</v>
      </c>
      <c r="D467" s="102">
        <v>42.2</v>
      </c>
      <c r="E467" s="107">
        <v>0.10299999999999999</v>
      </c>
      <c r="F467" s="107">
        <v>0.65600000000000003</v>
      </c>
      <c r="G467" s="105">
        <v>10</v>
      </c>
      <c r="H467" s="103">
        <v>8.25</v>
      </c>
      <c r="I467" s="102">
        <v>11.4</v>
      </c>
      <c r="J467" s="103">
        <v>3.07</v>
      </c>
      <c r="K467" s="103">
        <v>1.28</v>
      </c>
      <c r="L467" s="106" t="s">
        <v>15</v>
      </c>
      <c r="M467" s="102">
        <v>10.6</v>
      </c>
    </row>
    <row r="468" spans="1:13" ht="22.5" x14ac:dyDescent="0.2">
      <c r="A468" s="100" t="s">
        <v>766</v>
      </c>
      <c r="B468" s="100" t="s">
        <v>14</v>
      </c>
      <c r="C468" s="102">
        <v>30.7</v>
      </c>
      <c r="D468" s="102">
        <v>101.2</v>
      </c>
      <c r="E468" s="102">
        <v>50.1</v>
      </c>
      <c r="F468" s="102">
        <v>65.8</v>
      </c>
      <c r="G468" s="105">
        <v>46</v>
      </c>
      <c r="H468" s="102">
        <v>389.1</v>
      </c>
      <c r="I468" s="102">
        <v>502.1</v>
      </c>
      <c r="J468" s="102">
        <v>54.5</v>
      </c>
      <c r="K468" s="103">
        <v>1.17</v>
      </c>
      <c r="L468" s="106" t="s">
        <v>15</v>
      </c>
      <c r="M468" s="102">
        <v>10.6</v>
      </c>
    </row>
    <row r="469" spans="1:13" x14ac:dyDescent="0.2">
      <c r="A469" s="100" t="s">
        <v>1007</v>
      </c>
      <c r="B469" s="100" t="s">
        <v>14</v>
      </c>
      <c r="C469" s="107">
        <v>0.68</v>
      </c>
      <c r="D469" s="102">
        <v>86.3</v>
      </c>
      <c r="E469" s="103">
        <v>3.37</v>
      </c>
      <c r="F469" s="103">
        <v>4.38</v>
      </c>
      <c r="G469" s="105">
        <v>42</v>
      </c>
      <c r="H469" s="102">
        <v>51</v>
      </c>
      <c r="I469" s="102">
        <v>33.1</v>
      </c>
      <c r="J469" s="102">
        <v>22.5</v>
      </c>
      <c r="K469" s="102">
        <v>25.5</v>
      </c>
      <c r="L469" s="106" t="s">
        <v>15</v>
      </c>
      <c r="M469" s="102">
        <v>10.5</v>
      </c>
    </row>
    <row r="470" spans="1:13" x14ac:dyDescent="0.2">
      <c r="A470" s="100" t="s">
        <v>990</v>
      </c>
      <c r="B470" s="100" t="s">
        <v>14</v>
      </c>
      <c r="C470" s="107">
        <v>0.86</v>
      </c>
      <c r="D470" s="102">
        <v>31.5</v>
      </c>
      <c r="E470" s="103">
        <v>3.86</v>
      </c>
      <c r="F470" s="103">
        <v>3.08</v>
      </c>
      <c r="G470" s="105">
        <v>32</v>
      </c>
      <c r="H470" s="103">
        <v>9.11</v>
      </c>
      <c r="I470" s="103">
        <v>6.37</v>
      </c>
      <c r="J470" s="102">
        <v>24.1</v>
      </c>
      <c r="K470" s="107">
        <v>0.24</v>
      </c>
      <c r="L470" s="106" t="s">
        <v>15</v>
      </c>
      <c r="M470" s="102">
        <v>10.5</v>
      </c>
    </row>
    <row r="471" spans="1:13" x14ac:dyDescent="0.2">
      <c r="A471" s="100" t="s">
        <v>1122</v>
      </c>
      <c r="B471" s="100" t="s">
        <v>14</v>
      </c>
      <c r="C471" s="107">
        <v>0.17899999999999999</v>
      </c>
      <c r="D471" s="102">
        <v>55</v>
      </c>
      <c r="E471" s="103">
        <v>1.68</v>
      </c>
      <c r="F471" s="103">
        <v>1.86</v>
      </c>
      <c r="G471" s="105">
        <v>8</v>
      </c>
      <c r="H471" s="102">
        <v>22.9</v>
      </c>
      <c r="I471" s="102">
        <v>14.8</v>
      </c>
      <c r="J471" s="103">
        <v>8.09</v>
      </c>
      <c r="K471" s="103">
        <v>2.0699999999999998</v>
      </c>
      <c r="L471" s="106" t="s">
        <v>15</v>
      </c>
      <c r="M471" s="102">
        <v>10.4</v>
      </c>
    </row>
    <row r="472" spans="1:13" x14ac:dyDescent="0.2">
      <c r="A472" s="100" t="s">
        <v>958</v>
      </c>
      <c r="B472" s="100" t="s">
        <v>14</v>
      </c>
      <c r="C472" s="103">
        <v>2.1800000000000002</v>
      </c>
      <c r="D472" s="102">
        <v>57.6</v>
      </c>
      <c r="E472" s="103">
        <v>5.04</v>
      </c>
      <c r="F472" s="103">
        <v>5.51</v>
      </c>
      <c r="G472" s="105">
        <v>33</v>
      </c>
      <c r="H472" s="102">
        <v>15.3</v>
      </c>
      <c r="I472" s="102">
        <v>25</v>
      </c>
      <c r="J472" s="102">
        <v>36</v>
      </c>
      <c r="K472" s="103">
        <v>1.88</v>
      </c>
      <c r="L472" s="106" t="s">
        <v>15</v>
      </c>
      <c r="M472" s="102">
        <v>10.3</v>
      </c>
    </row>
    <row r="473" spans="1:13" x14ac:dyDescent="0.2">
      <c r="A473" s="100" t="s">
        <v>942</v>
      </c>
      <c r="B473" s="100" t="s">
        <v>14</v>
      </c>
      <c r="C473" s="103">
        <v>1.46</v>
      </c>
      <c r="D473" s="102">
        <v>290</v>
      </c>
      <c r="E473" s="103">
        <v>6</v>
      </c>
      <c r="F473" s="103">
        <v>3.2</v>
      </c>
      <c r="G473" s="105">
        <v>39</v>
      </c>
      <c r="H473" s="102">
        <v>48.4</v>
      </c>
      <c r="I473" s="102">
        <v>37.4</v>
      </c>
      <c r="J473" s="102">
        <v>15.8</v>
      </c>
      <c r="K473" s="103">
        <v>3.77</v>
      </c>
      <c r="L473" s="106" t="s">
        <v>15</v>
      </c>
      <c r="M473" s="102">
        <v>10</v>
      </c>
    </row>
    <row r="474" spans="1:13" x14ac:dyDescent="0.2">
      <c r="A474" s="100" t="s">
        <v>1304</v>
      </c>
      <c r="B474" s="100" t="s">
        <v>14</v>
      </c>
      <c r="C474" s="107">
        <v>2.3E-2</v>
      </c>
      <c r="D474" s="102">
        <v>23</v>
      </c>
      <c r="E474" s="107">
        <v>0.39</v>
      </c>
      <c r="F474" s="103">
        <v>1.07</v>
      </c>
      <c r="G474" s="105">
        <v>34</v>
      </c>
      <c r="H474" s="103">
        <v>8.02</v>
      </c>
      <c r="I474" s="102">
        <v>10.199999999999999</v>
      </c>
      <c r="J474" s="103">
        <v>3.66</v>
      </c>
      <c r="K474" s="107">
        <v>0.86299999999999999</v>
      </c>
      <c r="L474" s="106" t="s">
        <v>15</v>
      </c>
      <c r="M474" s="103">
        <v>9.67</v>
      </c>
    </row>
    <row r="475" spans="1:13" ht="22.5" x14ac:dyDescent="0.2">
      <c r="A475" s="100" t="s">
        <v>772</v>
      </c>
      <c r="B475" s="100" t="s">
        <v>773</v>
      </c>
      <c r="C475" s="102">
        <v>32.6</v>
      </c>
      <c r="D475" s="102">
        <v>1404.3</v>
      </c>
      <c r="E475" s="102">
        <v>46.6</v>
      </c>
      <c r="F475" s="102">
        <v>54.9</v>
      </c>
      <c r="G475" s="105">
        <v>127</v>
      </c>
      <c r="H475" s="102">
        <v>190.9</v>
      </c>
      <c r="I475" s="102">
        <v>193.5</v>
      </c>
      <c r="J475" s="102">
        <v>93.9</v>
      </c>
      <c r="K475" s="102">
        <v>77.5</v>
      </c>
      <c r="L475" s="106" t="s">
        <v>15</v>
      </c>
      <c r="M475" s="103">
        <v>9.56</v>
      </c>
    </row>
    <row r="476" spans="1:13" ht="22.5" x14ac:dyDescent="0.2">
      <c r="A476" s="100" t="s">
        <v>783</v>
      </c>
      <c r="B476" s="100" t="s">
        <v>784</v>
      </c>
      <c r="C476" s="102">
        <v>19.2</v>
      </c>
      <c r="D476" s="102">
        <v>318.89999999999998</v>
      </c>
      <c r="E476" s="102">
        <v>40.5</v>
      </c>
      <c r="F476" s="102">
        <v>27.9</v>
      </c>
      <c r="G476" s="105">
        <v>39</v>
      </c>
      <c r="H476" s="102">
        <v>49.5</v>
      </c>
      <c r="I476" s="102">
        <v>29.2</v>
      </c>
      <c r="J476" s="102">
        <v>226.2</v>
      </c>
      <c r="K476" s="102">
        <v>18.3</v>
      </c>
      <c r="L476" s="106" t="s">
        <v>15</v>
      </c>
      <c r="M476" s="103">
        <v>9.5</v>
      </c>
    </row>
    <row r="477" spans="1:13" ht="22.5" x14ac:dyDescent="0.2">
      <c r="A477" s="100" t="s">
        <v>985</v>
      </c>
      <c r="B477" s="100" t="s">
        <v>14</v>
      </c>
      <c r="C477" s="103">
        <v>2.77</v>
      </c>
      <c r="D477" s="102">
        <v>176</v>
      </c>
      <c r="E477" s="103">
        <v>3.93</v>
      </c>
      <c r="F477" s="103">
        <v>4.62</v>
      </c>
      <c r="G477" s="105">
        <v>40</v>
      </c>
      <c r="H477" s="102">
        <v>29.7</v>
      </c>
      <c r="I477" s="102">
        <v>27.5</v>
      </c>
      <c r="J477" s="102">
        <v>10.6</v>
      </c>
      <c r="K477" s="103">
        <v>7.59</v>
      </c>
      <c r="L477" s="106" t="s">
        <v>15</v>
      </c>
      <c r="M477" s="103">
        <v>9.2799999999999994</v>
      </c>
    </row>
    <row r="478" spans="1:13" x14ac:dyDescent="0.2">
      <c r="A478" s="100" t="s">
        <v>1194</v>
      </c>
      <c r="B478" s="100" t="s">
        <v>14</v>
      </c>
      <c r="C478" s="107">
        <v>0.32600000000000001</v>
      </c>
      <c r="D478" s="102">
        <v>46.5</v>
      </c>
      <c r="E478" s="103">
        <v>1.04</v>
      </c>
      <c r="F478" s="103">
        <v>1.17</v>
      </c>
      <c r="G478" s="105">
        <v>8</v>
      </c>
      <c r="H478" s="102">
        <v>15.3</v>
      </c>
      <c r="I478" s="102">
        <v>12.2</v>
      </c>
      <c r="J478" s="103">
        <v>2.81</v>
      </c>
      <c r="K478" s="107">
        <v>0.94699999999999995</v>
      </c>
      <c r="L478" s="106" t="s">
        <v>15</v>
      </c>
      <c r="M478" s="103">
        <v>9.2799999999999994</v>
      </c>
    </row>
    <row r="479" spans="1:13" x14ac:dyDescent="0.2">
      <c r="A479" s="100" t="s">
        <v>1118</v>
      </c>
      <c r="B479" s="100" t="s">
        <v>14</v>
      </c>
      <c r="C479" s="107">
        <v>9.9000000000000005E-2</v>
      </c>
      <c r="D479" s="102">
        <v>66.8</v>
      </c>
      <c r="E479" s="103">
        <v>1.73</v>
      </c>
      <c r="F479" s="103">
        <v>2.33</v>
      </c>
      <c r="G479" s="105">
        <v>9</v>
      </c>
      <c r="H479" s="102">
        <v>25.2</v>
      </c>
      <c r="I479" s="102">
        <v>30.1</v>
      </c>
      <c r="J479" s="103">
        <v>3.91</v>
      </c>
      <c r="K479" s="103">
        <v>6.46</v>
      </c>
      <c r="L479" s="106" t="s">
        <v>15</v>
      </c>
      <c r="M479" s="103">
        <v>9.24</v>
      </c>
    </row>
    <row r="480" spans="1:13" x14ac:dyDescent="0.2">
      <c r="A480" s="100" t="s">
        <v>1084</v>
      </c>
      <c r="B480" s="100" t="s">
        <v>14</v>
      </c>
      <c r="C480" s="103">
        <v>1.1000000000000001</v>
      </c>
      <c r="D480" s="102">
        <v>84.8</v>
      </c>
      <c r="E480" s="103">
        <v>2.17</v>
      </c>
      <c r="F480" s="103">
        <v>1.99</v>
      </c>
      <c r="G480" s="105">
        <v>55</v>
      </c>
      <c r="H480" s="102">
        <v>26.1</v>
      </c>
      <c r="I480" s="102">
        <v>22.8</v>
      </c>
      <c r="J480" s="102">
        <v>11</v>
      </c>
      <c r="K480" s="103">
        <v>2.3199999999999998</v>
      </c>
      <c r="L480" s="106" t="s">
        <v>15</v>
      </c>
      <c r="M480" s="103">
        <v>9.2200000000000006</v>
      </c>
    </row>
    <row r="481" spans="1:13" x14ac:dyDescent="0.2">
      <c r="A481" s="100" t="s">
        <v>1117</v>
      </c>
      <c r="B481" s="100" t="s">
        <v>14</v>
      </c>
      <c r="C481" s="107">
        <v>0.63500000000000001</v>
      </c>
      <c r="D481" s="102">
        <v>50.8</v>
      </c>
      <c r="E481" s="103">
        <v>1.75</v>
      </c>
      <c r="F481" s="103">
        <v>1.75</v>
      </c>
      <c r="G481" s="105">
        <v>27</v>
      </c>
      <c r="H481" s="102">
        <v>15.1</v>
      </c>
      <c r="I481" s="103">
        <v>4.21</v>
      </c>
      <c r="J481" s="103">
        <v>3.16</v>
      </c>
      <c r="K481" s="107">
        <v>0.35299999999999998</v>
      </c>
      <c r="L481" s="106" t="s">
        <v>15</v>
      </c>
      <c r="M481" s="103">
        <v>9.1999999999999993</v>
      </c>
    </row>
    <row r="482" spans="1:13" x14ac:dyDescent="0.2">
      <c r="A482" s="100" t="s">
        <v>1154</v>
      </c>
      <c r="B482" s="100" t="s">
        <v>14</v>
      </c>
      <c r="C482" s="107">
        <v>0.155</v>
      </c>
      <c r="D482" s="102">
        <v>19.2</v>
      </c>
      <c r="E482" s="103">
        <v>1.37</v>
      </c>
      <c r="F482" s="107">
        <v>4.9000000000000002E-2</v>
      </c>
      <c r="G482" s="105">
        <v>30</v>
      </c>
      <c r="H482" s="103">
        <v>6.62</v>
      </c>
      <c r="I482" s="103">
        <v>5.39</v>
      </c>
      <c r="J482" s="103">
        <v>3.81</v>
      </c>
      <c r="K482" s="107">
        <v>0.45800000000000002</v>
      </c>
      <c r="L482" s="106" t="s">
        <v>15</v>
      </c>
      <c r="M482" s="103">
        <v>9.16</v>
      </c>
    </row>
    <row r="483" spans="1:13" x14ac:dyDescent="0.2">
      <c r="A483" s="100" t="s">
        <v>1185</v>
      </c>
      <c r="B483" s="100" t="s">
        <v>14</v>
      </c>
      <c r="C483" s="107">
        <v>0.74099999999999999</v>
      </c>
      <c r="D483" s="102">
        <v>234</v>
      </c>
      <c r="E483" s="103">
        <v>1.1000000000000001</v>
      </c>
      <c r="F483" s="103">
        <v>2.2000000000000002</v>
      </c>
      <c r="G483" s="105">
        <v>46</v>
      </c>
      <c r="H483" s="102">
        <v>28.6</v>
      </c>
      <c r="I483" s="102">
        <v>28.5</v>
      </c>
      <c r="J483" s="102">
        <v>10.4</v>
      </c>
      <c r="K483" s="103">
        <v>2.42</v>
      </c>
      <c r="L483" s="106" t="s">
        <v>15</v>
      </c>
      <c r="M483" s="103">
        <v>9.1300000000000008</v>
      </c>
    </row>
    <row r="484" spans="1:13" ht="22.5" x14ac:dyDescent="0.2">
      <c r="A484" s="100" t="s">
        <v>906</v>
      </c>
      <c r="B484" s="100" t="s">
        <v>907</v>
      </c>
      <c r="C484" s="107">
        <v>0.46700000000000003</v>
      </c>
      <c r="D484" s="102">
        <v>31.9</v>
      </c>
      <c r="E484" s="103">
        <v>8.7100000000000009</v>
      </c>
      <c r="F484" s="103">
        <v>2.34</v>
      </c>
      <c r="G484" s="105">
        <v>108</v>
      </c>
      <c r="H484" s="103">
        <v>7.98</v>
      </c>
      <c r="I484" s="102">
        <v>11.4</v>
      </c>
      <c r="J484" s="102">
        <v>16.899999999999999</v>
      </c>
      <c r="K484" s="107">
        <v>0.67900000000000005</v>
      </c>
      <c r="L484" s="106" t="s">
        <v>15</v>
      </c>
      <c r="M484" s="103">
        <v>9.07</v>
      </c>
    </row>
    <row r="485" spans="1:13" x14ac:dyDescent="0.2">
      <c r="A485" s="100" t="s">
        <v>1276</v>
      </c>
      <c r="B485" s="100" t="s">
        <v>14</v>
      </c>
      <c r="C485" s="107">
        <v>0.249</v>
      </c>
      <c r="D485" s="102">
        <v>29.3</v>
      </c>
      <c r="E485" s="107">
        <v>0.52600000000000002</v>
      </c>
      <c r="F485" s="107">
        <v>0.8</v>
      </c>
      <c r="G485" s="105">
        <v>30</v>
      </c>
      <c r="H485" s="103">
        <v>6.81</v>
      </c>
      <c r="I485" s="103">
        <v>6.83</v>
      </c>
      <c r="J485" s="103">
        <v>4.58</v>
      </c>
      <c r="K485" s="107">
        <v>0.70399999999999996</v>
      </c>
      <c r="L485" s="106" t="s">
        <v>15</v>
      </c>
      <c r="M485" s="103">
        <v>9.02</v>
      </c>
    </row>
    <row r="486" spans="1:13" x14ac:dyDescent="0.2">
      <c r="A486" s="100" t="s">
        <v>1180</v>
      </c>
      <c r="B486" s="100" t="s">
        <v>14</v>
      </c>
      <c r="C486" s="107">
        <v>0.64100000000000001</v>
      </c>
      <c r="D486" s="102">
        <v>69.400000000000006</v>
      </c>
      <c r="E486" s="103">
        <v>1.1299999999999999</v>
      </c>
      <c r="F486" s="103">
        <v>1.88</v>
      </c>
      <c r="G486" s="105">
        <v>10</v>
      </c>
      <c r="H486" s="102">
        <v>17.7</v>
      </c>
      <c r="I486" s="102">
        <v>17</v>
      </c>
      <c r="J486" s="103">
        <v>4.67</v>
      </c>
      <c r="K486" s="107">
        <v>0.64400000000000002</v>
      </c>
      <c r="L486" s="106" t="s">
        <v>15</v>
      </c>
      <c r="M486" s="103">
        <v>8.9700000000000006</v>
      </c>
    </row>
    <row r="487" spans="1:13" x14ac:dyDescent="0.2">
      <c r="A487" s="100" t="s">
        <v>530</v>
      </c>
      <c r="B487" s="100" t="s">
        <v>531</v>
      </c>
      <c r="C487" s="102">
        <v>107.2</v>
      </c>
      <c r="D487" s="102">
        <v>3238.7</v>
      </c>
      <c r="E487" s="102">
        <v>353.9</v>
      </c>
      <c r="F487" s="102">
        <v>229.4</v>
      </c>
      <c r="G487" s="105">
        <v>466</v>
      </c>
      <c r="H487" s="102">
        <v>664.8</v>
      </c>
      <c r="I487" s="102">
        <v>708</v>
      </c>
      <c r="J487" s="102">
        <v>259.7</v>
      </c>
      <c r="K487" s="102">
        <v>245.4</v>
      </c>
      <c r="L487" s="106" t="s">
        <v>15</v>
      </c>
      <c r="M487" s="103">
        <v>8.9499999999999993</v>
      </c>
    </row>
    <row r="488" spans="1:13" x14ac:dyDescent="0.2">
      <c r="A488" s="100" t="s">
        <v>1077</v>
      </c>
      <c r="B488" s="100" t="s">
        <v>14</v>
      </c>
      <c r="C488" s="107">
        <v>0.65200000000000002</v>
      </c>
      <c r="D488" s="102">
        <v>188.1</v>
      </c>
      <c r="E488" s="103">
        <v>2.27</v>
      </c>
      <c r="F488" s="103">
        <v>3.7</v>
      </c>
      <c r="G488" s="105">
        <v>8</v>
      </c>
      <c r="H488" s="103">
        <v>9.24</v>
      </c>
      <c r="I488" s="102">
        <v>16.899999999999999</v>
      </c>
      <c r="J488" s="103">
        <v>7.59</v>
      </c>
      <c r="K488" s="103">
        <v>2</v>
      </c>
      <c r="L488" s="106" t="s">
        <v>15</v>
      </c>
      <c r="M488" s="103">
        <v>8.91</v>
      </c>
    </row>
    <row r="489" spans="1:13" x14ac:dyDescent="0.2">
      <c r="A489" s="100" t="s">
        <v>1060</v>
      </c>
      <c r="B489" s="100" t="s">
        <v>14</v>
      </c>
      <c r="C489" s="107">
        <v>0.97099999999999997</v>
      </c>
      <c r="D489" s="102">
        <v>146.19999999999999</v>
      </c>
      <c r="E489" s="103">
        <v>2.4700000000000002</v>
      </c>
      <c r="F489" s="103">
        <v>1.67</v>
      </c>
      <c r="G489" s="105">
        <v>22</v>
      </c>
      <c r="H489" s="102">
        <v>21.5</v>
      </c>
      <c r="I489" s="102">
        <v>17.2</v>
      </c>
      <c r="J489" s="103">
        <v>7.39</v>
      </c>
      <c r="K489" s="107">
        <v>0.97</v>
      </c>
      <c r="L489" s="106" t="s">
        <v>15</v>
      </c>
      <c r="M489" s="103">
        <v>8.85</v>
      </c>
    </row>
    <row r="490" spans="1:13" x14ac:dyDescent="0.2">
      <c r="A490" s="100" t="s">
        <v>1088</v>
      </c>
      <c r="B490" s="100" t="s">
        <v>14</v>
      </c>
      <c r="C490" s="107">
        <v>0.47399999999999998</v>
      </c>
      <c r="D490" s="102">
        <v>27.9</v>
      </c>
      <c r="E490" s="103">
        <v>2.06</v>
      </c>
      <c r="F490" s="103">
        <v>1.22</v>
      </c>
      <c r="G490" s="105">
        <v>49</v>
      </c>
      <c r="H490" s="103">
        <v>5.99</v>
      </c>
      <c r="I490" s="103">
        <v>3.58</v>
      </c>
      <c r="J490" s="102">
        <v>12.9</v>
      </c>
      <c r="K490" s="107">
        <v>0.16300000000000001</v>
      </c>
      <c r="L490" s="106" t="s">
        <v>15</v>
      </c>
      <c r="M490" s="103">
        <v>8.69</v>
      </c>
    </row>
    <row r="491" spans="1:13" x14ac:dyDescent="0.2">
      <c r="A491" s="100" t="s">
        <v>902</v>
      </c>
      <c r="B491" s="100" t="s">
        <v>14</v>
      </c>
      <c r="C491" s="103">
        <v>6.03</v>
      </c>
      <c r="D491" s="102">
        <v>53.9</v>
      </c>
      <c r="E491" s="103">
        <v>8.9700000000000006</v>
      </c>
      <c r="F491" s="103">
        <v>9.84</v>
      </c>
      <c r="G491" s="105">
        <v>46</v>
      </c>
      <c r="H491" s="102">
        <v>35.1</v>
      </c>
      <c r="I491" s="103">
        <v>4.4400000000000004</v>
      </c>
      <c r="J491" s="102">
        <v>32.4</v>
      </c>
      <c r="K491" s="107">
        <v>0.89300000000000002</v>
      </c>
      <c r="L491" s="106" t="s">
        <v>15</v>
      </c>
      <c r="M491" s="103">
        <v>8.68</v>
      </c>
    </row>
    <row r="492" spans="1:13" x14ac:dyDescent="0.2">
      <c r="A492" s="100" t="s">
        <v>1238</v>
      </c>
      <c r="B492" s="100" t="s">
        <v>14</v>
      </c>
      <c r="C492" s="107">
        <v>0.24199999999999999</v>
      </c>
      <c r="D492" s="102">
        <v>46.6</v>
      </c>
      <c r="E492" s="107">
        <v>0.752</v>
      </c>
      <c r="F492" s="107">
        <v>0.45700000000000002</v>
      </c>
      <c r="G492" s="105">
        <v>7</v>
      </c>
      <c r="H492" s="102">
        <v>15.6</v>
      </c>
      <c r="I492" s="102">
        <v>16.8</v>
      </c>
      <c r="J492" s="103">
        <v>2.4500000000000002</v>
      </c>
      <c r="K492" s="103">
        <v>5.0999999999999996</v>
      </c>
      <c r="L492" s="106" t="s">
        <v>15</v>
      </c>
      <c r="M492" s="103">
        <v>8.67</v>
      </c>
    </row>
    <row r="493" spans="1:13" x14ac:dyDescent="0.2">
      <c r="A493" s="100" t="s">
        <v>1189</v>
      </c>
      <c r="B493" s="100" t="s">
        <v>14</v>
      </c>
      <c r="C493" s="107">
        <v>0.80100000000000005</v>
      </c>
      <c r="D493" s="102">
        <v>134.6</v>
      </c>
      <c r="E493" s="103">
        <v>1.06</v>
      </c>
      <c r="F493" s="103">
        <v>1.99</v>
      </c>
      <c r="G493" s="105">
        <v>19</v>
      </c>
      <c r="H493" s="102">
        <v>13.7</v>
      </c>
      <c r="I493" s="102">
        <v>12</v>
      </c>
      <c r="J493" s="103">
        <v>3.45</v>
      </c>
      <c r="K493" s="107">
        <v>0.83899999999999997</v>
      </c>
      <c r="L493" s="106" t="s">
        <v>15</v>
      </c>
      <c r="M493" s="103">
        <v>8.61</v>
      </c>
    </row>
    <row r="494" spans="1:13" x14ac:dyDescent="0.2">
      <c r="A494" s="100" t="s">
        <v>1024</v>
      </c>
      <c r="B494" s="100" t="s">
        <v>14</v>
      </c>
      <c r="C494" s="103">
        <v>2.89</v>
      </c>
      <c r="D494" s="102">
        <v>104.2</v>
      </c>
      <c r="E494" s="103">
        <v>3</v>
      </c>
      <c r="F494" s="103">
        <v>3.99</v>
      </c>
      <c r="G494" s="105">
        <v>28</v>
      </c>
      <c r="H494" s="102">
        <v>38.9</v>
      </c>
      <c r="I494" s="102">
        <v>28.5</v>
      </c>
      <c r="J494" s="103">
        <v>8.39</v>
      </c>
      <c r="K494" s="103">
        <v>5.43</v>
      </c>
      <c r="L494" s="106" t="s">
        <v>15</v>
      </c>
      <c r="M494" s="103">
        <v>8.5399999999999991</v>
      </c>
    </row>
    <row r="495" spans="1:13" x14ac:dyDescent="0.2">
      <c r="A495" s="100" t="s">
        <v>1187</v>
      </c>
      <c r="B495" s="100" t="s">
        <v>14</v>
      </c>
      <c r="C495" s="107">
        <v>0.56799999999999995</v>
      </c>
      <c r="D495" s="102">
        <v>97.5</v>
      </c>
      <c r="E495" s="103">
        <v>1.08</v>
      </c>
      <c r="F495" s="103">
        <v>1.72</v>
      </c>
      <c r="G495" s="105">
        <v>2</v>
      </c>
      <c r="H495" s="102">
        <v>29.7</v>
      </c>
      <c r="I495" s="102">
        <v>24.9</v>
      </c>
      <c r="J495" s="103">
        <v>6.61</v>
      </c>
      <c r="K495" s="107">
        <v>0.92300000000000004</v>
      </c>
      <c r="L495" s="106" t="s">
        <v>15</v>
      </c>
      <c r="M495" s="103">
        <v>8.4700000000000006</v>
      </c>
    </row>
    <row r="496" spans="1:13" x14ac:dyDescent="0.2">
      <c r="A496" s="100" t="s">
        <v>961</v>
      </c>
      <c r="B496" s="100" t="s">
        <v>14</v>
      </c>
      <c r="C496" s="103">
        <v>2.25</v>
      </c>
      <c r="D496" s="102">
        <v>50.5</v>
      </c>
      <c r="E496" s="103">
        <v>4.88</v>
      </c>
      <c r="F496" s="103">
        <v>4.88</v>
      </c>
      <c r="G496" s="105">
        <v>80</v>
      </c>
      <c r="H496" s="102">
        <v>15.4</v>
      </c>
      <c r="I496" s="102">
        <v>15.3</v>
      </c>
      <c r="J496" s="103">
        <v>6.93</v>
      </c>
      <c r="K496" s="103">
        <v>1.81</v>
      </c>
      <c r="L496" s="106" t="s">
        <v>15</v>
      </c>
      <c r="M496" s="103">
        <v>8.4700000000000006</v>
      </c>
    </row>
    <row r="497" spans="1:13" x14ac:dyDescent="0.2">
      <c r="A497" s="100" t="s">
        <v>1236</v>
      </c>
      <c r="B497" s="100" t="s">
        <v>14</v>
      </c>
      <c r="C497" s="107">
        <v>0.40100000000000002</v>
      </c>
      <c r="D497" s="102">
        <v>62.4</v>
      </c>
      <c r="E497" s="107">
        <v>0.75700000000000001</v>
      </c>
      <c r="F497" s="107">
        <v>0.75700000000000001</v>
      </c>
      <c r="G497" s="105">
        <v>17</v>
      </c>
      <c r="H497" s="102">
        <v>15</v>
      </c>
      <c r="I497" s="102">
        <v>16.2</v>
      </c>
      <c r="J497" s="103">
        <v>5.53</v>
      </c>
      <c r="K497" s="107">
        <v>0.93400000000000005</v>
      </c>
      <c r="L497" s="106" t="s">
        <v>15</v>
      </c>
      <c r="M497" s="103">
        <v>8.1999999999999993</v>
      </c>
    </row>
    <row r="498" spans="1:13" x14ac:dyDescent="0.2">
      <c r="A498" s="100" t="s">
        <v>1295</v>
      </c>
      <c r="B498" s="100" t="s">
        <v>14</v>
      </c>
      <c r="C498" s="107">
        <v>7.4999999999999997E-2</v>
      </c>
      <c r="D498" s="102">
        <v>28</v>
      </c>
      <c r="E498" s="107">
        <v>0.436</v>
      </c>
      <c r="F498" s="103">
        <v>1.1299999999999999</v>
      </c>
      <c r="G498" s="105">
        <v>11</v>
      </c>
      <c r="H498" s="102">
        <v>20.100000000000001</v>
      </c>
      <c r="I498" s="102">
        <v>19.600000000000001</v>
      </c>
      <c r="J498" s="103">
        <v>2.4</v>
      </c>
      <c r="K498" s="103">
        <v>7.25</v>
      </c>
      <c r="L498" s="106" t="s">
        <v>15</v>
      </c>
      <c r="M498" s="103">
        <v>8.16</v>
      </c>
    </row>
    <row r="499" spans="1:13" x14ac:dyDescent="0.2">
      <c r="A499" s="100" t="s">
        <v>954</v>
      </c>
      <c r="B499" s="100" t="s">
        <v>14</v>
      </c>
      <c r="C499" s="103">
        <v>2.1</v>
      </c>
      <c r="D499" s="102">
        <v>154.9</v>
      </c>
      <c r="E499" s="103">
        <v>5.24</v>
      </c>
      <c r="F499" s="103">
        <v>4.88</v>
      </c>
      <c r="G499" s="105">
        <v>29</v>
      </c>
      <c r="H499" s="102">
        <v>64.8</v>
      </c>
      <c r="I499" s="102">
        <v>49.3</v>
      </c>
      <c r="J499" s="102">
        <v>27.7</v>
      </c>
      <c r="K499" s="107">
        <v>0.89500000000000002</v>
      </c>
      <c r="L499" s="106" t="s">
        <v>15</v>
      </c>
      <c r="M499" s="103">
        <v>8.06</v>
      </c>
    </row>
    <row r="500" spans="1:13" x14ac:dyDescent="0.2">
      <c r="A500" s="100" t="s">
        <v>1196</v>
      </c>
      <c r="B500" s="100" t="s">
        <v>14</v>
      </c>
      <c r="C500" s="107">
        <v>0.32200000000000001</v>
      </c>
      <c r="D500" s="102">
        <v>85.5</v>
      </c>
      <c r="E500" s="103">
        <v>1.02</v>
      </c>
      <c r="F500" s="103">
        <v>1.1499999999999999</v>
      </c>
      <c r="G500" s="105">
        <v>20</v>
      </c>
      <c r="H500" s="102">
        <v>19.5</v>
      </c>
      <c r="I500" s="102">
        <v>18.2</v>
      </c>
      <c r="J500" s="103">
        <v>2.0699999999999998</v>
      </c>
      <c r="K500" s="103">
        <v>1.17</v>
      </c>
      <c r="L500" s="106" t="s">
        <v>15</v>
      </c>
      <c r="M500" s="103">
        <v>8.0399999999999991</v>
      </c>
    </row>
    <row r="501" spans="1:13" x14ac:dyDescent="0.2">
      <c r="A501" s="100" t="s">
        <v>986</v>
      </c>
      <c r="B501" s="100" t="s">
        <v>14</v>
      </c>
      <c r="C501" s="107">
        <v>0.41499999999999998</v>
      </c>
      <c r="D501" s="102">
        <v>97.5</v>
      </c>
      <c r="E501" s="103">
        <v>3.91</v>
      </c>
      <c r="F501" s="107">
        <v>0.78300000000000003</v>
      </c>
      <c r="G501" s="105">
        <v>33</v>
      </c>
      <c r="H501" s="102">
        <v>17.600000000000001</v>
      </c>
      <c r="I501" s="103">
        <v>5.87</v>
      </c>
      <c r="J501" s="103">
        <v>9.73</v>
      </c>
      <c r="K501" s="107">
        <v>0.44</v>
      </c>
      <c r="L501" s="106" t="s">
        <v>15</v>
      </c>
      <c r="M501" s="103">
        <v>7.99</v>
      </c>
    </row>
    <row r="502" spans="1:13" x14ac:dyDescent="0.2">
      <c r="A502" s="100" t="s">
        <v>1313</v>
      </c>
      <c r="B502" s="100" t="s">
        <v>14</v>
      </c>
      <c r="C502" s="107">
        <v>9.4E-2</v>
      </c>
      <c r="D502" s="102">
        <v>42.6</v>
      </c>
      <c r="E502" s="107">
        <v>0.36799999999999999</v>
      </c>
      <c r="F502" s="107">
        <v>0.995</v>
      </c>
      <c r="G502" s="105">
        <v>6</v>
      </c>
      <c r="H502" s="102">
        <v>18.899999999999999</v>
      </c>
      <c r="I502" s="102">
        <v>18.7</v>
      </c>
      <c r="J502" s="103">
        <v>2.91</v>
      </c>
      <c r="K502" s="107">
        <v>0.66</v>
      </c>
      <c r="L502" s="106" t="s">
        <v>15</v>
      </c>
      <c r="M502" s="103">
        <v>7.92</v>
      </c>
    </row>
    <row r="503" spans="1:13" x14ac:dyDescent="0.2">
      <c r="A503" s="100" t="s">
        <v>827</v>
      </c>
      <c r="B503" s="100" t="s">
        <v>14</v>
      </c>
      <c r="C503" s="102">
        <v>14</v>
      </c>
      <c r="D503" s="102">
        <v>1937.4</v>
      </c>
      <c r="E503" s="102">
        <v>25</v>
      </c>
      <c r="F503" s="102">
        <v>14.4</v>
      </c>
      <c r="G503" s="105">
        <v>68</v>
      </c>
      <c r="H503" s="102">
        <v>151.19999999999999</v>
      </c>
      <c r="I503" s="102">
        <v>106.3</v>
      </c>
      <c r="J503" s="102">
        <v>64.8</v>
      </c>
      <c r="K503" s="103">
        <v>6.77</v>
      </c>
      <c r="L503" s="106" t="s">
        <v>15</v>
      </c>
      <c r="M503" s="103">
        <v>7.83</v>
      </c>
    </row>
    <row r="504" spans="1:13" x14ac:dyDescent="0.2">
      <c r="A504" s="100" t="s">
        <v>1231</v>
      </c>
      <c r="B504" s="100" t="s">
        <v>14</v>
      </c>
      <c r="C504" s="107">
        <v>0.31900000000000001</v>
      </c>
      <c r="D504" s="102">
        <v>74.599999999999994</v>
      </c>
      <c r="E504" s="107">
        <v>0.79400000000000004</v>
      </c>
      <c r="F504" s="107">
        <v>0.95099999999999996</v>
      </c>
      <c r="G504" s="105">
        <v>9</v>
      </c>
      <c r="H504" s="102">
        <v>25</v>
      </c>
      <c r="I504" s="102">
        <v>23.4</v>
      </c>
      <c r="J504" s="103">
        <v>2.1</v>
      </c>
      <c r="K504" s="107">
        <v>0.70799999999999996</v>
      </c>
      <c r="L504" s="106" t="s">
        <v>15</v>
      </c>
      <c r="M504" s="103">
        <v>7.78</v>
      </c>
    </row>
    <row r="505" spans="1:13" x14ac:dyDescent="0.2">
      <c r="A505" s="100" t="s">
        <v>1019</v>
      </c>
      <c r="B505" s="100" t="s">
        <v>14</v>
      </c>
      <c r="C505" s="107">
        <v>3.5999999999999997E-2</v>
      </c>
      <c r="D505" s="102">
        <v>60.4</v>
      </c>
      <c r="E505" s="103">
        <v>3.06</v>
      </c>
      <c r="F505" s="107">
        <v>0.98799999999999999</v>
      </c>
      <c r="G505" s="105">
        <v>29</v>
      </c>
      <c r="H505" s="102">
        <v>20.8</v>
      </c>
      <c r="I505" s="102">
        <v>28.6</v>
      </c>
      <c r="J505" s="103">
        <v>4.29</v>
      </c>
      <c r="K505" s="103">
        <v>3.68</v>
      </c>
      <c r="L505" s="106" t="s">
        <v>15</v>
      </c>
      <c r="M505" s="103">
        <v>7.78</v>
      </c>
    </row>
    <row r="506" spans="1:13" x14ac:dyDescent="0.2">
      <c r="A506" s="100" t="s">
        <v>1083</v>
      </c>
      <c r="B506" s="100" t="s">
        <v>14</v>
      </c>
      <c r="C506" s="107">
        <v>0.40200000000000002</v>
      </c>
      <c r="D506" s="102">
        <v>231.2</v>
      </c>
      <c r="E506" s="103">
        <v>2.2200000000000002</v>
      </c>
      <c r="F506" s="103">
        <v>2.2200000000000002</v>
      </c>
      <c r="G506" s="105">
        <v>13</v>
      </c>
      <c r="H506" s="102">
        <v>63.7</v>
      </c>
      <c r="I506" s="102">
        <v>48.4</v>
      </c>
      <c r="J506" s="102">
        <v>15.8</v>
      </c>
      <c r="K506" s="103">
        <v>1.18</v>
      </c>
      <c r="L506" s="106" t="s">
        <v>15</v>
      </c>
      <c r="M506" s="103">
        <v>7.68</v>
      </c>
    </row>
    <row r="507" spans="1:13" x14ac:dyDescent="0.2">
      <c r="A507" s="100" t="s">
        <v>1233</v>
      </c>
      <c r="B507" s="100" t="s">
        <v>14</v>
      </c>
      <c r="C507" s="107">
        <v>1.2E-2</v>
      </c>
      <c r="D507" s="102">
        <v>46.3</v>
      </c>
      <c r="E507" s="107">
        <v>0.78200000000000003</v>
      </c>
      <c r="F507" s="107">
        <v>0.13800000000000001</v>
      </c>
      <c r="G507" s="105">
        <v>17</v>
      </c>
      <c r="H507" s="102">
        <v>15.2</v>
      </c>
      <c r="I507" s="102">
        <v>14.6</v>
      </c>
      <c r="J507" s="103">
        <v>6.11</v>
      </c>
      <c r="K507" s="107">
        <v>0.54700000000000004</v>
      </c>
      <c r="L507" s="106" t="s">
        <v>15</v>
      </c>
      <c r="M507" s="103">
        <v>7.52</v>
      </c>
    </row>
    <row r="508" spans="1:13" x14ac:dyDescent="0.2">
      <c r="A508" s="100" t="s">
        <v>886</v>
      </c>
      <c r="B508" s="100" t="s">
        <v>14</v>
      </c>
      <c r="C508" s="103">
        <v>5.39</v>
      </c>
      <c r="D508" s="102">
        <v>137.1</v>
      </c>
      <c r="E508" s="102">
        <v>11.2</v>
      </c>
      <c r="F508" s="103">
        <v>9.89</v>
      </c>
      <c r="G508" s="105">
        <v>55</v>
      </c>
      <c r="H508" s="102">
        <v>34.700000000000003</v>
      </c>
      <c r="I508" s="102">
        <v>31.4</v>
      </c>
      <c r="J508" s="102">
        <v>54.2</v>
      </c>
      <c r="K508" s="103">
        <v>2.62</v>
      </c>
      <c r="L508" s="106" t="s">
        <v>15</v>
      </c>
      <c r="M508" s="103">
        <v>7.43</v>
      </c>
    </row>
    <row r="509" spans="1:13" x14ac:dyDescent="0.2">
      <c r="A509" s="100" t="s">
        <v>1168</v>
      </c>
      <c r="B509" s="100" t="s">
        <v>14</v>
      </c>
      <c r="C509" s="107">
        <v>0.67600000000000005</v>
      </c>
      <c r="D509" s="102">
        <v>78.5</v>
      </c>
      <c r="E509" s="103">
        <v>1.22</v>
      </c>
      <c r="F509" s="103">
        <v>1.68</v>
      </c>
      <c r="G509" s="105">
        <v>22</v>
      </c>
      <c r="H509" s="102">
        <v>23.9</v>
      </c>
      <c r="I509" s="102">
        <v>18.5</v>
      </c>
      <c r="J509" s="103">
        <v>8.23</v>
      </c>
      <c r="K509" s="107">
        <v>0.98599999999999999</v>
      </c>
      <c r="L509" s="106" t="s">
        <v>15</v>
      </c>
      <c r="M509" s="103">
        <v>7.41</v>
      </c>
    </row>
    <row r="510" spans="1:13" x14ac:dyDescent="0.2">
      <c r="A510" s="100" t="s">
        <v>1183</v>
      </c>
      <c r="B510" s="100" t="s">
        <v>14</v>
      </c>
      <c r="C510" s="107">
        <v>0.28299999999999997</v>
      </c>
      <c r="D510" s="102">
        <v>51.8</v>
      </c>
      <c r="E510" s="103">
        <v>1.1100000000000001</v>
      </c>
      <c r="F510" s="107">
        <v>0.96699999999999997</v>
      </c>
      <c r="G510" s="105">
        <v>20</v>
      </c>
      <c r="H510" s="102">
        <v>14.1</v>
      </c>
      <c r="I510" s="103">
        <v>8.19</v>
      </c>
      <c r="J510" s="103">
        <v>4.42</v>
      </c>
      <c r="K510" s="103">
        <v>1.98</v>
      </c>
      <c r="L510" s="106" t="s">
        <v>15</v>
      </c>
      <c r="M510" s="103">
        <v>7.38</v>
      </c>
    </row>
    <row r="511" spans="1:13" x14ac:dyDescent="0.2">
      <c r="A511" s="100" t="s">
        <v>1330</v>
      </c>
      <c r="B511" s="100" t="s">
        <v>14</v>
      </c>
      <c r="C511" s="107">
        <v>0.185</v>
      </c>
      <c r="D511" s="102">
        <v>52.4</v>
      </c>
      <c r="E511" s="107">
        <v>0.313</v>
      </c>
      <c r="F511" s="107">
        <v>0.73099999999999998</v>
      </c>
      <c r="G511" s="105">
        <v>6</v>
      </c>
      <c r="H511" s="102">
        <v>11.9</v>
      </c>
      <c r="I511" s="102">
        <v>10.9</v>
      </c>
      <c r="J511" s="103">
        <v>1.23</v>
      </c>
      <c r="K511" s="107">
        <v>0.70399999999999996</v>
      </c>
      <c r="L511" s="106" t="s">
        <v>15</v>
      </c>
      <c r="M511" s="103">
        <v>7.31</v>
      </c>
    </row>
    <row r="512" spans="1:13" ht="22.5" x14ac:dyDescent="0.2">
      <c r="A512" s="100" t="s">
        <v>913</v>
      </c>
      <c r="B512" s="100" t="s">
        <v>914</v>
      </c>
      <c r="C512" s="102">
        <v>12.8</v>
      </c>
      <c r="D512" s="102">
        <v>92.4</v>
      </c>
      <c r="E512" s="103">
        <v>8.09</v>
      </c>
      <c r="F512" s="102">
        <v>14.9</v>
      </c>
      <c r="G512" s="105">
        <v>132</v>
      </c>
      <c r="H512" s="102">
        <v>69.7</v>
      </c>
      <c r="I512" s="102">
        <v>40.6</v>
      </c>
      <c r="J512" s="102">
        <v>56.6</v>
      </c>
      <c r="K512" s="102">
        <v>31.1</v>
      </c>
      <c r="L512" s="106" t="s">
        <v>15</v>
      </c>
      <c r="M512" s="103">
        <v>7.26</v>
      </c>
    </row>
    <row r="513" spans="1:13" x14ac:dyDescent="0.2">
      <c r="A513" s="100" t="s">
        <v>995</v>
      </c>
      <c r="B513" s="100" t="s">
        <v>14</v>
      </c>
      <c r="C513" s="107">
        <v>0.111</v>
      </c>
      <c r="D513" s="102">
        <v>47.8</v>
      </c>
      <c r="E513" s="103">
        <v>3.82</v>
      </c>
      <c r="F513" s="103">
        <v>3.82</v>
      </c>
      <c r="G513" s="105">
        <v>27</v>
      </c>
      <c r="H513" s="102">
        <v>12.6</v>
      </c>
      <c r="I513" s="102">
        <v>22.1</v>
      </c>
      <c r="J513" s="103">
        <v>3.73</v>
      </c>
      <c r="K513" s="103">
        <v>2.57</v>
      </c>
      <c r="L513" s="106" t="s">
        <v>15</v>
      </c>
      <c r="M513" s="103">
        <v>7.23</v>
      </c>
    </row>
    <row r="514" spans="1:13" x14ac:dyDescent="0.2">
      <c r="A514" s="100" t="s">
        <v>1188</v>
      </c>
      <c r="B514" s="100" t="s">
        <v>14</v>
      </c>
      <c r="C514" s="107">
        <v>0.30599999999999999</v>
      </c>
      <c r="D514" s="102">
        <v>75.7</v>
      </c>
      <c r="E514" s="103">
        <v>1.07</v>
      </c>
      <c r="F514" s="107">
        <v>0.64</v>
      </c>
      <c r="G514" s="105">
        <v>9</v>
      </c>
      <c r="H514" s="102">
        <v>11.6</v>
      </c>
      <c r="I514" s="103">
        <v>7.59</v>
      </c>
      <c r="J514" s="103">
        <v>2.36</v>
      </c>
      <c r="K514" s="103">
        <v>1.2</v>
      </c>
      <c r="L514" s="106" t="s">
        <v>15</v>
      </c>
      <c r="M514" s="103">
        <v>7.22</v>
      </c>
    </row>
    <row r="515" spans="1:13" x14ac:dyDescent="0.2">
      <c r="A515" s="100" t="s">
        <v>1140</v>
      </c>
      <c r="B515" s="100" t="s">
        <v>14</v>
      </c>
      <c r="C515" s="103">
        <v>1.65</v>
      </c>
      <c r="D515" s="102">
        <v>116.8</v>
      </c>
      <c r="E515" s="103">
        <v>1.5</v>
      </c>
      <c r="F515" s="103">
        <v>2.4900000000000002</v>
      </c>
      <c r="G515" s="105">
        <v>13</v>
      </c>
      <c r="H515" s="102">
        <v>21.7</v>
      </c>
      <c r="I515" s="102">
        <v>15.2</v>
      </c>
      <c r="J515" s="102">
        <v>16.7</v>
      </c>
      <c r="K515" s="107">
        <v>0.88700000000000001</v>
      </c>
      <c r="L515" s="106" t="s">
        <v>15</v>
      </c>
      <c r="M515" s="103">
        <v>7.14</v>
      </c>
    </row>
    <row r="516" spans="1:13" ht="22.5" x14ac:dyDescent="0.2">
      <c r="A516" s="100" t="s">
        <v>1159</v>
      </c>
      <c r="B516" s="100" t="s">
        <v>14</v>
      </c>
      <c r="C516" s="107">
        <v>0.69799999999999995</v>
      </c>
      <c r="D516" s="102">
        <v>11.9</v>
      </c>
      <c r="E516" s="103">
        <v>1.33</v>
      </c>
      <c r="F516" s="103">
        <v>1.47</v>
      </c>
      <c r="G516" s="105">
        <v>7</v>
      </c>
      <c r="H516" s="103">
        <v>5.58</v>
      </c>
      <c r="I516" s="103">
        <v>2.8</v>
      </c>
      <c r="J516" s="102">
        <v>13.2</v>
      </c>
      <c r="K516" s="107">
        <v>0.185</v>
      </c>
      <c r="L516" s="106" t="s">
        <v>15</v>
      </c>
      <c r="M516" s="103">
        <v>7.12</v>
      </c>
    </row>
    <row r="517" spans="1:13" x14ac:dyDescent="0.2">
      <c r="A517" s="100" t="s">
        <v>1246</v>
      </c>
      <c r="B517" s="100" t="s">
        <v>14</v>
      </c>
      <c r="C517" s="107">
        <v>0.79400000000000004</v>
      </c>
      <c r="D517" s="102">
        <v>26</v>
      </c>
      <c r="E517" s="107">
        <v>0.70799999999999996</v>
      </c>
      <c r="F517" s="103">
        <v>2.0699999999999998</v>
      </c>
      <c r="G517" s="105">
        <v>9</v>
      </c>
      <c r="H517" s="102">
        <v>14.9</v>
      </c>
      <c r="I517" s="102">
        <v>10.9</v>
      </c>
      <c r="J517" s="103">
        <v>7.14</v>
      </c>
      <c r="K517" s="103">
        <v>2.57</v>
      </c>
      <c r="L517" s="106" t="s">
        <v>15</v>
      </c>
      <c r="M517" s="103">
        <v>7.07</v>
      </c>
    </row>
    <row r="518" spans="1:13" x14ac:dyDescent="0.2">
      <c r="A518" s="100" t="s">
        <v>1091</v>
      </c>
      <c r="B518" s="100" t="s">
        <v>14</v>
      </c>
      <c r="C518" s="103">
        <v>1.49</v>
      </c>
      <c r="D518" s="102">
        <v>35</v>
      </c>
      <c r="E518" s="103">
        <v>2.0299999999999998</v>
      </c>
      <c r="F518" s="103">
        <v>2.89</v>
      </c>
      <c r="G518" s="105">
        <v>33</v>
      </c>
      <c r="H518" s="102">
        <v>21.8</v>
      </c>
      <c r="I518" s="102">
        <v>18.8</v>
      </c>
      <c r="J518" s="103">
        <v>3.4</v>
      </c>
      <c r="K518" s="103">
        <v>4.0999999999999996</v>
      </c>
      <c r="L518" s="106" t="s">
        <v>15</v>
      </c>
      <c r="M518" s="103">
        <v>7.02</v>
      </c>
    </row>
    <row r="519" spans="1:13" x14ac:dyDescent="0.2">
      <c r="A519" s="100" t="s">
        <v>1250</v>
      </c>
      <c r="B519" s="100" t="s">
        <v>14</v>
      </c>
      <c r="C519" s="107">
        <v>0.48499999999999999</v>
      </c>
      <c r="D519" s="102">
        <v>43.6</v>
      </c>
      <c r="E519" s="107">
        <v>0.69699999999999995</v>
      </c>
      <c r="F519" s="103">
        <v>1.37</v>
      </c>
      <c r="G519" s="105">
        <v>16</v>
      </c>
      <c r="H519" s="102">
        <v>23.4</v>
      </c>
      <c r="I519" s="102">
        <v>21.7</v>
      </c>
      <c r="J519" s="103">
        <v>2.08</v>
      </c>
      <c r="K519" s="103">
        <v>4.66</v>
      </c>
      <c r="L519" s="106" t="s">
        <v>15</v>
      </c>
      <c r="M519" s="103">
        <v>7</v>
      </c>
    </row>
    <row r="520" spans="1:13" x14ac:dyDescent="0.2">
      <c r="A520" s="100" t="s">
        <v>1201</v>
      </c>
      <c r="B520" s="100" t="s">
        <v>14</v>
      </c>
      <c r="C520" s="107">
        <v>7.5999999999999998E-2</v>
      </c>
      <c r="D520" s="102">
        <v>219.1</v>
      </c>
      <c r="E520" s="107">
        <v>0.96299999999999997</v>
      </c>
      <c r="F520" s="107">
        <v>0.31900000000000001</v>
      </c>
      <c r="G520" s="105">
        <v>12</v>
      </c>
      <c r="H520" s="102">
        <v>16.2</v>
      </c>
      <c r="I520" s="102">
        <v>13.6</v>
      </c>
      <c r="J520" s="103">
        <v>4.0999999999999996</v>
      </c>
      <c r="K520" s="107">
        <v>0.317</v>
      </c>
      <c r="L520" s="106" t="s">
        <v>15</v>
      </c>
      <c r="M520" s="103">
        <v>6.86</v>
      </c>
    </row>
    <row r="521" spans="1:13" ht="22.5" x14ac:dyDescent="0.2">
      <c r="A521" s="100" t="s">
        <v>1120</v>
      </c>
      <c r="B521" s="100" t="s">
        <v>14</v>
      </c>
      <c r="C521" s="103">
        <v>1.23</v>
      </c>
      <c r="D521" s="102">
        <v>144.69999999999999</v>
      </c>
      <c r="E521" s="103">
        <v>1.7</v>
      </c>
      <c r="F521" s="103">
        <v>2.39</v>
      </c>
      <c r="G521" s="105">
        <v>15</v>
      </c>
      <c r="H521" s="102">
        <v>29.8</v>
      </c>
      <c r="I521" s="102">
        <v>27.2</v>
      </c>
      <c r="J521" s="103">
        <v>7.87</v>
      </c>
      <c r="K521" s="107">
        <v>0.90400000000000003</v>
      </c>
      <c r="L521" s="106" t="s">
        <v>15</v>
      </c>
      <c r="M521" s="103">
        <v>6.85</v>
      </c>
    </row>
    <row r="522" spans="1:13" x14ac:dyDescent="0.2">
      <c r="A522" s="100" t="s">
        <v>1032</v>
      </c>
      <c r="B522" s="100" t="s">
        <v>14</v>
      </c>
      <c r="C522" s="107">
        <v>9.4E-2</v>
      </c>
      <c r="D522" s="102">
        <v>72.5</v>
      </c>
      <c r="E522" s="103">
        <v>2.91</v>
      </c>
      <c r="F522" s="103">
        <v>6.46</v>
      </c>
      <c r="G522" s="105">
        <v>5</v>
      </c>
      <c r="H522" s="102">
        <v>33.299999999999997</v>
      </c>
      <c r="I522" s="102">
        <v>16.3</v>
      </c>
      <c r="J522" s="102">
        <v>14.5</v>
      </c>
      <c r="K522" s="102">
        <v>16.3</v>
      </c>
      <c r="L522" s="106" t="s">
        <v>15</v>
      </c>
      <c r="M522" s="103">
        <v>6.85</v>
      </c>
    </row>
    <row r="523" spans="1:13" x14ac:dyDescent="0.2">
      <c r="A523" s="100" t="s">
        <v>1181</v>
      </c>
      <c r="B523" s="100" t="s">
        <v>14</v>
      </c>
      <c r="C523" s="103">
        <v>1.1000000000000001</v>
      </c>
      <c r="D523" s="102">
        <v>87.4</v>
      </c>
      <c r="E523" s="103">
        <v>1.1299999999999999</v>
      </c>
      <c r="F523" s="107">
        <v>0.79600000000000004</v>
      </c>
      <c r="G523" s="105">
        <v>27</v>
      </c>
      <c r="H523" s="102">
        <v>26</v>
      </c>
      <c r="I523" s="102">
        <v>27.3</v>
      </c>
      <c r="J523" s="102">
        <v>27.6</v>
      </c>
      <c r="K523" s="107">
        <v>0.72199999999999998</v>
      </c>
      <c r="L523" s="106" t="s">
        <v>15</v>
      </c>
      <c r="M523" s="103">
        <v>6.83</v>
      </c>
    </row>
    <row r="524" spans="1:13" x14ac:dyDescent="0.2">
      <c r="A524" s="100" t="s">
        <v>956</v>
      </c>
      <c r="B524" s="100" t="s">
        <v>14</v>
      </c>
      <c r="C524" s="103">
        <v>2.67</v>
      </c>
      <c r="D524" s="102">
        <v>76.400000000000006</v>
      </c>
      <c r="E524" s="103">
        <v>5.18</v>
      </c>
      <c r="F524" s="103">
        <v>4.66</v>
      </c>
      <c r="G524" s="105">
        <v>68</v>
      </c>
      <c r="H524" s="102">
        <v>24</v>
      </c>
      <c r="I524" s="103">
        <v>8.1300000000000008</v>
      </c>
      <c r="J524" s="102">
        <v>15.3</v>
      </c>
      <c r="K524" s="103">
        <v>3.16</v>
      </c>
      <c r="L524" s="106" t="s">
        <v>15</v>
      </c>
      <c r="M524" s="103">
        <v>6.8</v>
      </c>
    </row>
    <row r="525" spans="1:13" x14ac:dyDescent="0.2">
      <c r="A525" s="100" t="s">
        <v>1065</v>
      </c>
      <c r="B525" s="100" t="s">
        <v>14</v>
      </c>
      <c r="C525" s="107">
        <v>9.7000000000000003E-2</v>
      </c>
      <c r="D525" s="102">
        <v>18.600000000000001</v>
      </c>
      <c r="E525" s="103">
        <v>2.39</v>
      </c>
      <c r="F525" s="107">
        <v>0.624</v>
      </c>
      <c r="G525" s="105">
        <v>20</v>
      </c>
      <c r="H525" s="103">
        <v>6.55</v>
      </c>
      <c r="I525" s="103">
        <v>9.1199999999999992</v>
      </c>
      <c r="J525" s="102">
        <v>11.8</v>
      </c>
      <c r="K525" s="107">
        <v>0.54700000000000004</v>
      </c>
      <c r="L525" s="106" t="s">
        <v>15</v>
      </c>
      <c r="M525" s="103">
        <v>6.77</v>
      </c>
    </row>
    <row r="526" spans="1:13" x14ac:dyDescent="0.2">
      <c r="A526" s="100" t="s">
        <v>1273</v>
      </c>
      <c r="B526" s="100" t="s">
        <v>14</v>
      </c>
      <c r="C526" s="107">
        <v>0.51800000000000002</v>
      </c>
      <c r="D526" s="102">
        <v>66.900000000000006</v>
      </c>
      <c r="E526" s="107">
        <v>0.55400000000000005</v>
      </c>
      <c r="F526" s="107">
        <v>0.59699999999999998</v>
      </c>
      <c r="G526" s="105">
        <v>12</v>
      </c>
      <c r="H526" s="103">
        <v>8.33</v>
      </c>
      <c r="I526" s="102">
        <v>10.3</v>
      </c>
      <c r="J526" s="103">
        <v>3.32</v>
      </c>
      <c r="K526" s="107">
        <v>0.60599999999999998</v>
      </c>
      <c r="L526" s="106" t="s">
        <v>15</v>
      </c>
      <c r="M526" s="103">
        <v>6.69</v>
      </c>
    </row>
    <row r="527" spans="1:13" x14ac:dyDescent="0.2">
      <c r="A527" s="100" t="s">
        <v>1235</v>
      </c>
      <c r="B527" s="100" t="s">
        <v>14</v>
      </c>
      <c r="C527" s="107">
        <v>0.184</v>
      </c>
      <c r="D527" s="102">
        <v>51.4</v>
      </c>
      <c r="E527" s="107">
        <v>0.75800000000000001</v>
      </c>
      <c r="F527" s="107">
        <v>0.80600000000000005</v>
      </c>
      <c r="G527" s="105">
        <v>27</v>
      </c>
      <c r="H527" s="103">
        <v>7.84</v>
      </c>
      <c r="I527" s="103">
        <v>9.18</v>
      </c>
      <c r="J527" s="103">
        <v>5.0599999999999996</v>
      </c>
      <c r="K527" s="107">
        <v>0.85099999999999998</v>
      </c>
      <c r="L527" s="106" t="s">
        <v>15</v>
      </c>
      <c r="M527" s="103">
        <v>6.66</v>
      </c>
    </row>
    <row r="528" spans="1:13" x14ac:dyDescent="0.2">
      <c r="A528" s="100" t="s">
        <v>1296</v>
      </c>
      <c r="B528" s="100" t="s">
        <v>14</v>
      </c>
      <c r="C528" s="107">
        <v>0.153</v>
      </c>
      <c r="D528" s="102">
        <v>18.3</v>
      </c>
      <c r="E528" s="107">
        <v>0.433</v>
      </c>
      <c r="F528" s="107">
        <v>0.61099999999999999</v>
      </c>
      <c r="G528" s="105">
        <v>5</v>
      </c>
      <c r="H528" s="103">
        <v>6.03</v>
      </c>
      <c r="I528" s="103">
        <v>9.3000000000000007</v>
      </c>
      <c r="J528" s="103">
        <v>1.61</v>
      </c>
      <c r="K528" s="107">
        <v>0.438</v>
      </c>
      <c r="L528" s="106" t="s">
        <v>15</v>
      </c>
      <c r="M528" s="103">
        <v>6.65</v>
      </c>
    </row>
    <row r="529" spans="1:13" x14ac:dyDescent="0.2">
      <c r="A529" s="100" t="s">
        <v>876</v>
      </c>
      <c r="B529" s="100" t="s">
        <v>14</v>
      </c>
      <c r="C529" s="103">
        <v>8.7100000000000009</v>
      </c>
      <c r="D529" s="102">
        <v>440.6</v>
      </c>
      <c r="E529" s="102">
        <v>12.8</v>
      </c>
      <c r="F529" s="102">
        <v>12.8</v>
      </c>
      <c r="G529" s="105">
        <v>60</v>
      </c>
      <c r="H529" s="102">
        <v>150.9</v>
      </c>
      <c r="I529" s="102">
        <v>123.4</v>
      </c>
      <c r="J529" s="102">
        <v>45.6</v>
      </c>
      <c r="K529" s="102">
        <v>13.6</v>
      </c>
      <c r="L529" s="106" t="s">
        <v>15</v>
      </c>
      <c r="M529" s="103">
        <v>6.64</v>
      </c>
    </row>
    <row r="530" spans="1:13" ht="22.5" x14ac:dyDescent="0.2">
      <c r="A530" s="100" t="s">
        <v>992</v>
      </c>
      <c r="B530" s="100" t="s">
        <v>14</v>
      </c>
      <c r="C530" s="107">
        <v>0.42899999999999999</v>
      </c>
      <c r="D530" s="102">
        <v>28.4</v>
      </c>
      <c r="E530" s="103">
        <v>3.85</v>
      </c>
      <c r="F530" s="103">
        <v>5.5</v>
      </c>
      <c r="G530" s="105">
        <v>35</v>
      </c>
      <c r="H530" s="103">
        <v>8.42</v>
      </c>
      <c r="I530" s="102">
        <v>20.2</v>
      </c>
      <c r="J530" s="102">
        <v>17.8</v>
      </c>
      <c r="K530" s="107">
        <v>0.66200000000000003</v>
      </c>
      <c r="L530" s="106" t="s">
        <v>15</v>
      </c>
      <c r="M530" s="103">
        <v>6.62</v>
      </c>
    </row>
    <row r="531" spans="1:13" x14ac:dyDescent="0.2">
      <c r="A531" s="100" t="s">
        <v>922</v>
      </c>
      <c r="B531" s="100" t="s">
        <v>14</v>
      </c>
      <c r="C531" s="103">
        <v>3.4</v>
      </c>
      <c r="D531" s="102">
        <v>24.9</v>
      </c>
      <c r="E531" s="103">
        <v>7.54</v>
      </c>
      <c r="F531" s="103">
        <v>7.14</v>
      </c>
      <c r="G531" s="105">
        <v>13</v>
      </c>
      <c r="H531" s="102">
        <v>10.3</v>
      </c>
      <c r="I531" s="102">
        <v>14.6</v>
      </c>
      <c r="J531" s="103">
        <v>7.63</v>
      </c>
      <c r="K531" s="103">
        <v>4.3099999999999996</v>
      </c>
      <c r="L531" s="106" t="s">
        <v>15</v>
      </c>
      <c r="M531" s="103">
        <v>6.54</v>
      </c>
    </row>
    <row r="532" spans="1:13" x14ac:dyDescent="0.2">
      <c r="A532" s="100" t="s">
        <v>1301</v>
      </c>
      <c r="B532" s="100" t="s">
        <v>14</v>
      </c>
      <c r="C532" s="107">
        <v>5.8999999999999997E-2</v>
      </c>
      <c r="D532" s="102">
        <v>51.1</v>
      </c>
      <c r="E532" s="107">
        <v>0.40400000000000003</v>
      </c>
      <c r="F532" s="107">
        <v>0.28000000000000003</v>
      </c>
      <c r="G532" s="105">
        <v>35</v>
      </c>
      <c r="H532" s="102">
        <v>13.7</v>
      </c>
      <c r="I532" s="103">
        <v>6.14</v>
      </c>
      <c r="J532" s="103">
        <v>4.34</v>
      </c>
      <c r="K532" s="107">
        <v>0.58199999999999996</v>
      </c>
      <c r="L532" s="106" t="s">
        <v>15</v>
      </c>
      <c r="M532" s="103">
        <v>6.52</v>
      </c>
    </row>
    <row r="533" spans="1:13" x14ac:dyDescent="0.2">
      <c r="A533" s="100" t="s">
        <v>1281</v>
      </c>
      <c r="B533" s="100" t="s">
        <v>14</v>
      </c>
      <c r="C533" s="107">
        <v>4.8000000000000001E-2</v>
      </c>
      <c r="D533" s="102">
        <v>16.899999999999999</v>
      </c>
      <c r="E533" s="107">
        <v>0.51</v>
      </c>
      <c r="F533" s="107">
        <v>0.55300000000000005</v>
      </c>
      <c r="G533" s="105">
        <v>23</v>
      </c>
      <c r="H533" s="103">
        <v>6.26</v>
      </c>
      <c r="I533" s="103">
        <v>6.59</v>
      </c>
      <c r="J533" s="102">
        <v>10.199999999999999</v>
      </c>
      <c r="K533" s="103">
        <v>2.56</v>
      </c>
      <c r="L533" s="106" t="s">
        <v>15</v>
      </c>
      <c r="M533" s="103">
        <v>6.43</v>
      </c>
    </row>
    <row r="534" spans="1:13" x14ac:dyDescent="0.2">
      <c r="A534" s="100" t="s">
        <v>1177</v>
      </c>
      <c r="B534" s="100" t="s">
        <v>14</v>
      </c>
      <c r="C534" s="107">
        <v>0.318</v>
      </c>
      <c r="D534" s="102">
        <v>22.2</v>
      </c>
      <c r="E534" s="103">
        <v>1.1399999999999999</v>
      </c>
      <c r="F534" s="107">
        <v>0.69599999999999995</v>
      </c>
      <c r="G534" s="105">
        <v>25</v>
      </c>
      <c r="H534" s="102">
        <v>11.8</v>
      </c>
      <c r="I534" s="103">
        <v>6.15</v>
      </c>
      <c r="J534" s="103">
        <v>4.6500000000000004</v>
      </c>
      <c r="K534" s="103">
        <v>1.39</v>
      </c>
      <c r="L534" s="106" t="s">
        <v>15</v>
      </c>
      <c r="M534" s="103">
        <v>6.4</v>
      </c>
    </row>
    <row r="535" spans="1:13" x14ac:dyDescent="0.2">
      <c r="A535" s="100" t="s">
        <v>1134</v>
      </c>
      <c r="B535" s="100" t="s">
        <v>14</v>
      </c>
      <c r="C535" s="107">
        <v>0.57999999999999996</v>
      </c>
      <c r="D535" s="102">
        <v>55.2</v>
      </c>
      <c r="E535" s="103">
        <v>1.55</v>
      </c>
      <c r="F535" s="103">
        <v>1.25</v>
      </c>
      <c r="G535" s="105">
        <v>40</v>
      </c>
      <c r="H535" s="102">
        <v>12.5</v>
      </c>
      <c r="I535" s="102">
        <v>10.3</v>
      </c>
      <c r="J535" s="103">
        <v>3.99</v>
      </c>
      <c r="K535" s="103">
        <v>1.08</v>
      </c>
      <c r="L535" s="106" t="s">
        <v>15</v>
      </c>
      <c r="M535" s="103">
        <v>6.39</v>
      </c>
    </row>
    <row r="536" spans="1:13" x14ac:dyDescent="0.2">
      <c r="A536" s="100" t="s">
        <v>1216</v>
      </c>
      <c r="B536" s="100" t="s">
        <v>14</v>
      </c>
      <c r="C536" s="107">
        <v>8.2000000000000003E-2</v>
      </c>
      <c r="D536" s="102">
        <v>28</v>
      </c>
      <c r="E536" s="107">
        <v>0.88100000000000001</v>
      </c>
      <c r="F536" s="107">
        <v>0.42799999999999999</v>
      </c>
      <c r="G536" s="105">
        <v>15</v>
      </c>
      <c r="H536" s="103">
        <v>7.57</v>
      </c>
      <c r="I536" s="103">
        <v>8.32</v>
      </c>
      <c r="J536" s="103">
        <v>1.28</v>
      </c>
      <c r="K536" s="103">
        <v>1.89</v>
      </c>
      <c r="L536" s="106" t="s">
        <v>15</v>
      </c>
      <c r="M536" s="103">
        <v>6.38</v>
      </c>
    </row>
    <row r="537" spans="1:13" x14ac:dyDescent="0.2">
      <c r="A537" s="100" t="s">
        <v>1145</v>
      </c>
      <c r="B537" s="100" t="s">
        <v>14</v>
      </c>
      <c r="C537" s="107">
        <v>0.27800000000000002</v>
      </c>
      <c r="D537" s="102">
        <v>36.6</v>
      </c>
      <c r="E537" s="103">
        <v>1.47</v>
      </c>
      <c r="F537" s="103">
        <v>1.23</v>
      </c>
      <c r="G537" s="105">
        <v>11</v>
      </c>
      <c r="H537" s="102">
        <v>13.2</v>
      </c>
      <c r="I537" s="102">
        <v>14.3</v>
      </c>
      <c r="J537" s="103">
        <v>4.22</v>
      </c>
      <c r="K537" s="107">
        <v>0.10299999999999999</v>
      </c>
      <c r="L537" s="106" t="s">
        <v>15</v>
      </c>
      <c r="M537" s="103">
        <v>6.37</v>
      </c>
    </row>
    <row r="538" spans="1:13" x14ac:dyDescent="0.2">
      <c r="A538" s="100" t="s">
        <v>1010</v>
      </c>
      <c r="B538" s="100" t="s">
        <v>14</v>
      </c>
      <c r="C538" s="103">
        <v>1.55</v>
      </c>
      <c r="D538" s="102">
        <v>65.7</v>
      </c>
      <c r="E538" s="103">
        <v>3.25</v>
      </c>
      <c r="F538" s="103">
        <v>3.62</v>
      </c>
      <c r="G538" s="105">
        <v>25</v>
      </c>
      <c r="H538" s="102">
        <v>14.4</v>
      </c>
      <c r="I538" s="103">
        <v>8.1199999999999992</v>
      </c>
      <c r="J538" s="103">
        <v>9.15</v>
      </c>
      <c r="K538" s="103">
        <v>3.77</v>
      </c>
      <c r="L538" s="106" t="s">
        <v>15</v>
      </c>
      <c r="M538" s="103">
        <v>6.36</v>
      </c>
    </row>
    <row r="539" spans="1:13" x14ac:dyDescent="0.2">
      <c r="A539" s="100" t="s">
        <v>1059</v>
      </c>
      <c r="B539" s="100" t="s">
        <v>14</v>
      </c>
      <c r="C539" s="103">
        <v>1.75</v>
      </c>
      <c r="D539" s="102">
        <v>118.3</v>
      </c>
      <c r="E539" s="103">
        <v>2.4900000000000002</v>
      </c>
      <c r="F539" s="103">
        <v>3.61</v>
      </c>
      <c r="G539" s="105">
        <v>9</v>
      </c>
      <c r="H539" s="102">
        <v>38.5</v>
      </c>
      <c r="I539" s="102">
        <v>20.2</v>
      </c>
      <c r="J539" s="102">
        <v>21.3</v>
      </c>
      <c r="K539" s="107">
        <v>0.51300000000000001</v>
      </c>
      <c r="L539" s="106" t="s">
        <v>15</v>
      </c>
      <c r="M539" s="103">
        <v>6.3</v>
      </c>
    </row>
    <row r="540" spans="1:13" x14ac:dyDescent="0.2">
      <c r="A540" s="100" t="s">
        <v>1104</v>
      </c>
      <c r="B540" s="100" t="s">
        <v>14</v>
      </c>
      <c r="C540" s="107">
        <v>0.879</v>
      </c>
      <c r="D540" s="102">
        <v>31.5</v>
      </c>
      <c r="E540" s="103">
        <v>1.85</v>
      </c>
      <c r="F540" s="103">
        <v>2.44</v>
      </c>
      <c r="G540" s="105">
        <v>45</v>
      </c>
      <c r="H540" s="103">
        <v>7.84</v>
      </c>
      <c r="I540" s="103">
        <v>5.89</v>
      </c>
      <c r="J540" s="103">
        <v>8.82</v>
      </c>
      <c r="K540" s="103">
        <v>1.31</v>
      </c>
      <c r="L540" s="106" t="s">
        <v>15</v>
      </c>
      <c r="M540" s="103">
        <v>6.25</v>
      </c>
    </row>
    <row r="541" spans="1:13" x14ac:dyDescent="0.2">
      <c r="A541" s="100" t="s">
        <v>1193</v>
      </c>
      <c r="B541" s="100" t="s">
        <v>14</v>
      </c>
      <c r="C541" s="107">
        <v>0.65400000000000003</v>
      </c>
      <c r="D541" s="102">
        <v>57.6</v>
      </c>
      <c r="E541" s="103">
        <v>1.05</v>
      </c>
      <c r="F541" s="107">
        <v>0.77100000000000002</v>
      </c>
      <c r="G541" s="105">
        <v>31</v>
      </c>
      <c r="H541" s="102">
        <v>13.7</v>
      </c>
      <c r="I541" s="102">
        <v>12.8</v>
      </c>
      <c r="J541" s="102">
        <v>31.1</v>
      </c>
      <c r="K541" s="107">
        <v>0.94899999999999995</v>
      </c>
      <c r="L541" s="106" t="s">
        <v>15</v>
      </c>
      <c r="M541" s="103">
        <v>6.25</v>
      </c>
    </row>
    <row r="542" spans="1:13" x14ac:dyDescent="0.2">
      <c r="A542" s="100" t="s">
        <v>1348</v>
      </c>
      <c r="B542" s="100" t="s">
        <v>14</v>
      </c>
      <c r="C542" s="107">
        <v>0.754</v>
      </c>
      <c r="D542" s="102">
        <v>143.5</v>
      </c>
      <c r="E542" s="107">
        <v>0.24399999999999999</v>
      </c>
      <c r="F542" s="103">
        <v>1.53</v>
      </c>
      <c r="G542" s="105">
        <v>19</v>
      </c>
      <c r="H542" s="102">
        <v>29.8</v>
      </c>
      <c r="I542" s="102">
        <v>26.9</v>
      </c>
      <c r="J542" s="103">
        <v>9.74</v>
      </c>
      <c r="K542" s="103">
        <v>1.91</v>
      </c>
      <c r="L542" s="106" t="s">
        <v>15</v>
      </c>
      <c r="M542" s="103">
        <v>6.24</v>
      </c>
    </row>
    <row r="543" spans="1:13" ht="22.5" x14ac:dyDescent="0.2">
      <c r="A543" s="100" t="s">
        <v>1144</v>
      </c>
      <c r="B543" s="100" t="s">
        <v>14</v>
      </c>
      <c r="C543" s="107">
        <v>0.752</v>
      </c>
      <c r="D543" s="102">
        <v>37.299999999999997</v>
      </c>
      <c r="E543" s="103">
        <v>1.48</v>
      </c>
      <c r="F543" s="103">
        <v>2.72</v>
      </c>
      <c r="G543" s="105">
        <v>37</v>
      </c>
      <c r="H543" s="102">
        <v>13.2</v>
      </c>
      <c r="I543" s="102">
        <v>12.9</v>
      </c>
      <c r="J543" s="102">
        <v>10.3</v>
      </c>
      <c r="K543" s="103">
        <v>5.92</v>
      </c>
      <c r="L543" s="106" t="s">
        <v>15</v>
      </c>
      <c r="M543" s="103">
        <v>6.18</v>
      </c>
    </row>
    <row r="544" spans="1:13" x14ac:dyDescent="0.2">
      <c r="A544" s="100" t="s">
        <v>1086</v>
      </c>
      <c r="B544" s="100" t="s">
        <v>14</v>
      </c>
      <c r="C544" s="107">
        <v>0.88700000000000001</v>
      </c>
      <c r="D544" s="102">
        <v>24.1</v>
      </c>
      <c r="E544" s="103">
        <v>2.08</v>
      </c>
      <c r="F544" s="103">
        <v>2.94</v>
      </c>
      <c r="G544" s="105">
        <v>14</v>
      </c>
      <c r="H544" s="102">
        <v>11.4</v>
      </c>
      <c r="I544" s="102">
        <v>21.6</v>
      </c>
      <c r="J544" s="103">
        <v>5</v>
      </c>
      <c r="K544" s="103">
        <v>4.4400000000000004</v>
      </c>
      <c r="L544" s="106" t="s">
        <v>15</v>
      </c>
      <c r="M544" s="103">
        <v>6.17</v>
      </c>
    </row>
    <row r="545" spans="1:13" x14ac:dyDescent="0.2">
      <c r="A545" s="100" t="s">
        <v>1362</v>
      </c>
      <c r="B545" s="100" t="s">
        <v>14</v>
      </c>
      <c r="C545" s="107">
        <v>4.3999999999999997E-2</v>
      </c>
      <c r="D545" s="102">
        <v>22.8</v>
      </c>
      <c r="E545" s="107">
        <v>0.2</v>
      </c>
      <c r="F545" s="107">
        <v>0.39700000000000002</v>
      </c>
      <c r="G545" s="105">
        <v>3</v>
      </c>
      <c r="H545" s="103">
        <v>5.21</v>
      </c>
      <c r="I545" s="103">
        <v>2.09</v>
      </c>
      <c r="J545" s="103">
        <v>6.52</v>
      </c>
      <c r="K545" s="107">
        <v>0.76100000000000001</v>
      </c>
      <c r="L545" s="106" t="s">
        <v>15</v>
      </c>
      <c r="M545" s="103">
        <v>6.16</v>
      </c>
    </row>
    <row r="546" spans="1:13" x14ac:dyDescent="0.2">
      <c r="A546" s="100" t="s">
        <v>1338</v>
      </c>
      <c r="B546" s="100" t="s">
        <v>14</v>
      </c>
      <c r="C546" s="107">
        <v>0.151</v>
      </c>
      <c r="D546" s="102">
        <v>28.7</v>
      </c>
      <c r="E546" s="107">
        <v>0.27800000000000002</v>
      </c>
      <c r="F546" s="107">
        <v>0.95599999999999996</v>
      </c>
      <c r="G546" s="105">
        <v>9</v>
      </c>
      <c r="H546" s="102">
        <v>10.3</v>
      </c>
      <c r="I546" s="103">
        <v>8.77</v>
      </c>
      <c r="J546" s="103">
        <v>2.63</v>
      </c>
      <c r="K546" s="103">
        <v>1.76</v>
      </c>
      <c r="L546" s="106" t="s">
        <v>15</v>
      </c>
      <c r="M546" s="103">
        <v>6.15</v>
      </c>
    </row>
    <row r="547" spans="1:13" x14ac:dyDescent="0.2">
      <c r="A547" s="100" t="s">
        <v>1020</v>
      </c>
      <c r="B547" s="100" t="s">
        <v>14</v>
      </c>
      <c r="C547" s="103">
        <v>1.55</v>
      </c>
      <c r="D547" s="102">
        <v>61.2</v>
      </c>
      <c r="E547" s="103">
        <v>3.06</v>
      </c>
      <c r="F547" s="103">
        <v>2</v>
      </c>
      <c r="G547" s="105">
        <v>44</v>
      </c>
      <c r="H547" s="102">
        <v>28.7</v>
      </c>
      <c r="I547" s="102">
        <v>21.9</v>
      </c>
      <c r="J547" s="102">
        <v>19.399999999999999</v>
      </c>
      <c r="K547" s="103">
        <v>3.04</v>
      </c>
      <c r="L547" s="106" t="s">
        <v>15</v>
      </c>
      <c r="M547" s="103">
        <v>6.14</v>
      </c>
    </row>
    <row r="548" spans="1:13" ht="22.5" x14ac:dyDescent="0.2">
      <c r="A548" s="100" t="s">
        <v>960</v>
      </c>
      <c r="B548" s="100" t="s">
        <v>14</v>
      </c>
      <c r="C548" s="103">
        <v>1.19</v>
      </c>
      <c r="D548" s="102">
        <v>34.299999999999997</v>
      </c>
      <c r="E548" s="103">
        <v>4.9000000000000004</v>
      </c>
      <c r="F548" s="103">
        <v>6.19</v>
      </c>
      <c r="G548" s="105">
        <v>142</v>
      </c>
      <c r="H548" s="102">
        <v>53.4</v>
      </c>
      <c r="I548" s="102">
        <v>27.9</v>
      </c>
      <c r="J548" s="102">
        <v>38.200000000000003</v>
      </c>
      <c r="K548" s="103">
        <v>9.0299999999999994</v>
      </c>
      <c r="L548" s="106" t="s">
        <v>15</v>
      </c>
      <c r="M548" s="103">
        <v>6.1</v>
      </c>
    </row>
    <row r="549" spans="1:13" x14ac:dyDescent="0.2">
      <c r="A549" s="100" t="s">
        <v>1021</v>
      </c>
      <c r="B549" s="100" t="s">
        <v>14</v>
      </c>
      <c r="C549" s="107">
        <v>0.35399999999999998</v>
      </c>
      <c r="D549" s="102">
        <v>46</v>
      </c>
      <c r="E549" s="103">
        <v>3.05</v>
      </c>
      <c r="F549" s="103">
        <v>3.75</v>
      </c>
      <c r="G549" s="105">
        <v>101</v>
      </c>
      <c r="H549" s="102">
        <v>55.9</v>
      </c>
      <c r="I549" s="102">
        <v>45.5</v>
      </c>
      <c r="J549" s="103">
        <v>3.44</v>
      </c>
      <c r="K549" s="102">
        <v>25.1</v>
      </c>
      <c r="L549" s="106" t="s">
        <v>15</v>
      </c>
      <c r="M549" s="103">
        <v>6.06</v>
      </c>
    </row>
    <row r="550" spans="1:13" x14ac:dyDescent="0.2">
      <c r="A550" s="100" t="s">
        <v>1157</v>
      </c>
      <c r="B550" s="100" t="s">
        <v>14</v>
      </c>
      <c r="C550" s="107">
        <v>0.90800000000000003</v>
      </c>
      <c r="D550" s="102">
        <v>22.9</v>
      </c>
      <c r="E550" s="103">
        <v>1.34</v>
      </c>
      <c r="F550" s="103">
        <v>1.66</v>
      </c>
      <c r="G550" s="105">
        <v>20</v>
      </c>
      <c r="H550" s="103">
        <v>7.44</v>
      </c>
      <c r="I550" s="102">
        <v>12.1</v>
      </c>
      <c r="J550" s="102">
        <v>13.7</v>
      </c>
      <c r="K550" s="107">
        <v>0.318</v>
      </c>
      <c r="L550" s="106" t="s">
        <v>15</v>
      </c>
      <c r="M550" s="103">
        <v>6.01</v>
      </c>
    </row>
    <row r="551" spans="1:13" ht="22.5" x14ac:dyDescent="0.2">
      <c r="A551" s="100" t="s">
        <v>1400</v>
      </c>
      <c r="B551" s="100" t="s">
        <v>14</v>
      </c>
      <c r="C551" s="107">
        <v>0.157</v>
      </c>
      <c r="D551" s="102">
        <v>12.6</v>
      </c>
      <c r="E551" s="107">
        <v>2.4E-2</v>
      </c>
      <c r="F551" s="107">
        <v>0.754</v>
      </c>
      <c r="G551" s="105">
        <v>35</v>
      </c>
      <c r="H551" s="102">
        <v>10.8</v>
      </c>
      <c r="I551" s="103">
        <v>7.13</v>
      </c>
      <c r="J551" s="103">
        <v>4.33</v>
      </c>
      <c r="K551" s="103">
        <v>8.3000000000000007</v>
      </c>
      <c r="L551" s="106" t="s">
        <v>15</v>
      </c>
      <c r="M551" s="103">
        <v>6</v>
      </c>
    </row>
    <row r="552" spans="1:13" x14ac:dyDescent="0.2">
      <c r="A552" s="100" t="s">
        <v>1124</v>
      </c>
      <c r="B552" s="100" t="s">
        <v>14</v>
      </c>
      <c r="C552" s="107">
        <v>0.182</v>
      </c>
      <c r="D552" s="102">
        <v>21.4</v>
      </c>
      <c r="E552" s="103">
        <v>1.66</v>
      </c>
      <c r="F552" s="103">
        <v>1.96</v>
      </c>
      <c r="G552" s="105">
        <v>245</v>
      </c>
      <c r="H552" s="102">
        <v>18.3</v>
      </c>
      <c r="I552" s="103">
        <v>7.56</v>
      </c>
      <c r="J552" s="102">
        <v>17</v>
      </c>
      <c r="K552" s="102">
        <v>10.7</v>
      </c>
      <c r="L552" s="106" t="s">
        <v>15</v>
      </c>
      <c r="M552" s="103">
        <v>5.96</v>
      </c>
    </row>
    <row r="553" spans="1:13" ht="22.5" x14ac:dyDescent="0.2">
      <c r="A553" s="100" t="s">
        <v>1219</v>
      </c>
      <c r="B553" s="100" t="s">
        <v>14</v>
      </c>
      <c r="C553" s="107">
        <v>0.30099999999999999</v>
      </c>
      <c r="D553" s="102">
        <v>48.5</v>
      </c>
      <c r="E553" s="107">
        <v>0.871</v>
      </c>
      <c r="F553" s="103">
        <v>1.05</v>
      </c>
      <c r="G553" s="105">
        <v>6</v>
      </c>
      <c r="H553" s="102">
        <v>15.4</v>
      </c>
      <c r="I553" s="102">
        <v>14.9</v>
      </c>
      <c r="J553" s="103">
        <v>2.3199999999999998</v>
      </c>
      <c r="K553" s="107">
        <v>0.99299999999999999</v>
      </c>
      <c r="L553" s="106" t="s">
        <v>15</v>
      </c>
      <c r="M553" s="103">
        <v>5.92</v>
      </c>
    </row>
    <row r="554" spans="1:13" x14ac:dyDescent="0.2">
      <c r="A554" s="100" t="s">
        <v>1289</v>
      </c>
      <c r="B554" s="100" t="s">
        <v>14</v>
      </c>
      <c r="C554" s="107">
        <v>6.0999999999999999E-2</v>
      </c>
      <c r="D554" s="102">
        <v>18</v>
      </c>
      <c r="E554" s="107">
        <v>0.47499999999999998</v>
      </c>
      <c r="F554" s="107">
        <v>0.40300000000000002</v>
      </c>
      <c r="G554" s="105">
        <v>43</v>
      </c>
      <c r="H554" s="103">
        <v>6.14</v>
      </c>
      <c r="I554" s="103">
        <v>9.16</v>
      </c>
      <c r="J554" s="103">
        <v>3.13</v>
      </c>
      <c r="K554" s="107">
        <v>0.79700000000000004</v>
      </c>
      <c r="L554" s="106" t="s">
        <v>15</v>
      </c>
      <c r="M554" s="103">
        <v>5.86</v>
      </c>
    </row>
    <row r="555" spans="1:13" x14ac:dyDescent="0.2">
      <c r="A555" s="100" t="s">
        <v>1053</v>
      </c>
      <c r="B555" s="100" t="s">
        <v>14</v>
      </c>
      <c r="C555" s="107">
        <v>0.505</v>
      </c>
      <c r="D555" s="102">
        <v>75.099999999999994</v>
      </c>
      <c r="E555" s="103">
        <v>2.52</v>
      </c>
      <c r="F555" s="103">
        <v>1.24</v>
      </c>
      <c r="G555" s="105">
        <v>30</v>
      </c>
      <c r="H555" s="102">
        <v>14.6</v>
      </c>
      <c r="I555" s="102">
        <v>10.1</v>
      </c>
      <c r="J555" s="103">
        <v>4.54</v>
      </c>
      <c r="K555" s="107">
        <v>0.58699999999999997</v>
      </c>
      <c r="L555" s="106" t="s">
        <v>15</v>
      </c>
      <c r="M555" s="103">
        <v>5.86</v>
      </c>
    </row>
    <row r="556" spans="1:13" x14ac:dyDescent="0.2">
      <c r="A556" s="100" t="s">
        <v>1391</v>
      </c>
      <c r="B556" s="100" t="s">
        <v>14</v>
      </c>
      <c r="C556" s="107">
        <v>4.2000000000000003E-2</v>
      </c>
      <c r="D556" s="102">
        <v>47.5</v>
      </c>
      <c r="E556" s="107">
        <v>8.2000000000000003E-2</v>
      </c>
      <c r="F556" s="107">
        <v>0.60199999999999998</v>
      </c>
      <c r="G556" s="105">
        <v>8</v>
      </c>
      <c r="H556" s="102">
        <v>11.8</v>
      </c>
      <c r="I556" s="102">
        <v>10.6</v>
      </c>
      <c r="J556" s="103">
        <v>3.6</v>
      </c>
      <c r="K556" s="103">
        <v>1.47</v>
      </c>
      <c r="L556" s="106" t="s">
        <v>15</v>
      </c>
      <c r="M556" s="103">
        <v>5.83</v>
      </c>
    </row>
    <row r="557" spans="1:13" x14ac:dyDescent="0.2">
      <c r="A557" s="100" t="s">
        <v>1151</v>
      </c>
      <c r="B557" s="100" t="s">
        <v>14</v>
      </c>
      <c r="C557" s="107">
        <v>0.254</v>
      </c>
      <c r="D557" s="102">
        <v>24.2</v>
      </c>
      <c r="E557" s="103">
        <v>1.4</v>
      </c>
      <c r="F557" s="107">
        <v>0.439</v>
      </c>
      <c r="G557" s="105">
        <v>48</v>
      </c>
      <c r="H557" s="102">
        <v>12</v>
      </c>
      <c r="I557" s="103">
        <v>9.9</v>
      </c>
      <c r="J557" s="102">
        <v>10.9</v>
      </c>
      <c r="K557" s="103">
        <v>1.17</v>
      </c>
      <c r="L557" s="106" t="s">
        <v>15</v>
      </c>
      <c r="M557" s="103">
        <v>5.81</v>
      </c>
    </row>
    <row r="558" spans="1:13" x14ac:dyDescent="0.2">
      <c r="A558" s="100" t="s">
        <v>1282</v>
      </c>
      <c r="B558" s="100" t="s">
        <v>14</v>
      </c>
      <c r="C558" s="107">
        <v>3.5999999999999997E-2</v>
      </c>
      <c r="D558" s="102">
        <v>74</v>
      </c>
      <c r="E558" s="107">
        <v>0.505</v>
      </c>
      <c r="F558" s="107">
        <v>0.64400000000000002</v>
      </c>
      <c r="G558" s="105">
        <v>8</v>
      </c>
      <c r="H558" s="102">
        <v>29.1</v>
      </c>
      <c r="I558" s="102">
        <v>28.7</v>
      </c>
      <c r="J558" s="107">
        <v>0.90300000000000002</v>
      </c>
      <c r="K558" s="103">
        <v>1.81</v>
      </c>
      <c r="L558" s="106" t="s">
        <v>15</v>
      </c>
      <c r="M558" s="103">
        <v>5.8</v>
      </c>
    </row>
    <row r="559" spans="1:13" x14ac:dyDescent="0.2">
      <c r="A559" s="100" t="s">
        <v>1226</v>
      </c>
      <c r="B559" s="100" t="s">
        <v>14</v>
      </c>
      <c r="C559" s="107">
        <v>0.40500000000000003</v>
      </c>
      <c r="D559" s="102">
        <v>24.5</v>
      </c>
      <c r="E559" s="107">
        <v>0.83099999999999996</v>
      </c>
      <c r="F559" s="107">
        <v>0.83099999999999996</v>
      </c>
      <c r="G559" s="105">
        <v>8</v>
      </c>
      <c r="H559" s="102">
        <v>11.2</v>
      </c>
      <c r="I559" s="102">
        <v>10.4</v>
      </c>
      <c r="J559" s="107">
        <v>0.8</v>
      </c>
      <c r="K559" s="103">
        <v>2.2799999999999998</v>
      </c>
      <c r="L559" s="106" t="s">
        <v>15</v>
      </c>
      <c r="M559" s="103">
        <v>5.79</v>
      </c>
    </row>
    <row r="560" spans="1:13" x14ac:dyDescent="0.2">
      <c r="A560" s="100" t="s">
        <v>1048</v>
      </c>
      <c r="B560" s="100" t="s">
        <v>14</v>
      </c>
      <c r="C560" s="103">
        <v>1.1200000000000001</v>
      </c>
      <c r="D560" s="102">
        <v>31.6</v>
      </c>
      <c r="E560" s="103">
        <v>2.62</v>
      </c>
      <c r="F560" s="103">
        <v>2.81</v>
      </c>
      <c r="G560" s="105">
        <v>40</v>
      </c>
      <c r="H560" s="102">
        <v>10.8</v>
      </c>
      <c r="I560" s="103">
        <v>6.72</v>
      </c>
      <c r="J560" s="102">
        <v>14.3</v>
      </c>
      <c r="K560" s="103">
        <v>1.6</v>
      </c>
      <c r="L560" s="106" t="s">
        <v>15</v>
      </c>
      <c r="M560" s="103">
        <v>5.79</v>
      </c>
    </row>
    <row r="561" spans="1:13" x14ac:dyDescent="0.2">
      <c r="A561" s="100" t="s">
        <v>1148</v>
      </c>
      <c r="B561" s="100" t="s">
        <v>14</v>
      </c>
      <c r="C561" s="107">
        <v>0.496</v>
      </c>
      <c r="D561" s="102">
        <v>18.5</v>
      </c>
      <c r="E561" s="103">
        <v>1.41</v>
      </c>
      <c r="F561" s="103">
        <v>1.31</v>
      </c>
      <c r="G561" s="105">
        <v>26</v>
      </c>
      <c r="H561" s="103">
        <v>9.01</v>
      </c>
      <c r="I561" s="103">
        <v>3.1</v>
      </c>
      <c r="J561" s="103">
        <v>5.12</v>
      </c>
      <c r="K561" s="103">
        <v>1.0900000000000001</v>
      </c>
      <c r="L561" s="106" t="s">
        <v>15</v>
      </c>
      <c r="M561" s="103">
        <v>5.76</v>
      </c>
    </row>
    <row r="562" spans="1:13" x14ac:dyDescent="0.2">
      <c r="A562" s="100" t="s">
        <v>1396</v>
      </c>
      <c r="B562" s="100" t="s">
        <v>14</v>
      </c>
      <c r="C562" s="107">
        <v>0.375</v>
      </c>
      <c r="D562" s="102">
        <v>66.8</v>
      </c>
      <c r="E562" s="107">
        <v>7.2999999999999995E-2</v>
      </c>
      <c r="F562" s="107">
        <v>0.224</v>
      </c>
      <c r="G562" s="105">
        <v>12</v>
      </c>
      <c r="H562" s="102">
        <v>11.3</v>
      </c>
      <c r="I562" s="103">
        <v>8.07</v>
      </c>
      <c r="J562" s="103">
        <v>5.84</v>
      </c>
      <c r="K562" s="107">
        <v>0.877</v>
      </c>
      <c r="L562" s="106" t="s">
        <v>15</v>
      </c>
      <c r="M562" s="103">
        <v>5.72</v>
      </c>
    </row>
    <row r="563" spans="1:13" x14ac:dyDescent="0.2">
      <c r="A563" s="100" t="s">
        <v>1229</v>
      </c>
      <c r="B563" s="100" t="s">
        <v>14</v>
      </c>
      <c r="C563" s="103">
        <v>1.5</v>
      </c>
      <c r="D563" s="102">
        <v>184.3</v>
      </c>
      <c r="E563" s="107">
        <v>0.8</v>
      </c>
      <c r="F563" s="103">
        <v>1.96</v>
      </c>
      <c r="G563" s="105">
        <v>7</v>
      </c>
      <c r="H563" s="102">
        <v>22.4</v>
      </c>
      <c r="I563" s="102">
        <v>16.2</v>
      </c>
      <c r="J563" s="102">
        <v>16.100000000000001</v>
      </c>
      <c r="K563" s="103">
        <v>1.24</v>
      </c>
      <c r="L563" s="106" t="s">
        <v>15</v>
      </c>
      <c r="M563" s="103">
        <v>5.66</v>
      </c>
    </row>
    <row r="564" spans="1:13" x14ac:dyDescent="0.2">
      <c r="A564" s="100" t="s">
        <v>1031</v>
      </c>
      <c r="B564" s="100" t="s">
        <v>14</v>
      </c>
      <c r="C564" s="103">
        <v>1.1100000000000001</v>
      </c>
      <c r="D564" s="102">
        <v>24.1</v>
      </c>
      <c r="E564" s="103">
        <v>2.92</v>
      </c>
      <c r="F564" s="103">
        <v>3.29</v>
      </c>
      <c r="G564" s="105">
        <v>29</v>
      </c>
      <c r="H564" s="103">
        <v>9.76</v>
      </c>
      <c r="I564" s="103">
        <v>6.26</v>
      </c>
      <c r="J564" s="102">
        <v>20.6</v>
      </c>
      <c r="K564" s="107">
        <v>0.91200000000000003</v>
      </c>
      <c r="L564" s="106" t="s">
        <v>15</v>
      </c>
      <c r="M564" s="103">
        <v>5.59</v>
      </c>
    </row>
    <row r="565" spans="1:13" x14ac:dyDescent="0.2">
      <c r="A565" s="100" t="s">
        <v>1218</v>
      </c>
      <c r="B565" s="100" t="s">
        <v>14</v>
      </c>
      <c r="C565" s="107">
        <v>0.23200000000000001</v>
      </c>
      <c r="D565" s="102">
        <v>25.2</v>
      </c>
      <c r="E565" s="107">
        <v>0.873</v>
      </c>
      <c r="F565" s="103">
        <v>1.1399999999999999</v>
      </c>
      <c r="G565" s="105">
        <v>8</v>
      </c>
      <c r="H565" s="102">
        <v>10.1</v>
      </c>
      <c r="I565" s="102">
        <v>12.2</v>
      </c>
      <c r="J565" s="103">
        <v>1.23</v>
      </c>
      <c r="K565" s="103">
        <v>1.69</v>
      </c>
      <c r="L565" s="106" t="s">
        <v>15</v>
      </c>
      <c r="M565" s="103">
        <v>5.54</v>
      </c>
    </row>
    <row r="566" spans="1:13" x14ac:dyDescent="0.2">
      <c r="A566" s="100" t="s">
        <v>881</v>
      </c>
      <c r="B566" s="100" t="s">
        <v>14</v>
      </c>
      <c r="C566" s="103">
        <v>8.5500000000000007</v>
      </c>
      <c r="D566" s="102">
        <v>148.1</v>
      </c>
      <c r="E566" s="102">
        <v>12.4</v>
      </c>
      <c r="F566" s="102">
        <v>15.1</v>
      </c>
      <c r="G566" s="105">
        <v>67</v>
      </c>
      <c r="H566" s="102">
        <v>47.5</v>
      </c>
      <c r="I566" s="102">
        <v>27.9</v>
      </c>
      <c r="J566" s="102">
        <v>38.9</v>
      </c>
      <c r="K566" s="103">
        <v>4.04</v>
      </c>
      <c r="L566" s="106" t="s">
        <v>15</v>
      </c>
      <c r="M566" s="103">
        <v>5.54</v>
      </c>
    </row>
    <row r="567" spans="1:13" x14ac:dyDescent="0.2">
      <c r="A567" s="100" t="s">
        <v>1210</v>
      </c>
      <c r="B567" s="100" t="s">
        <v>14</v>
      </c>
      <c r="C567" s="107">
        <v>9.7000000000000003E-2</v>
      </c>
      <c r="D567" s="102">
        <v>51.3</v>
      </c>
      <c r="E567" s="107">
        <v>0.91700000000000004</v>
      </c>
      <c r="F567" s="107">
        <v>0.73699999999999999</v>
      </c>
      <c r="G567" s="105">
        <v>16</v>
      </c>
      <c r="H567" s="102">
        <v>11.9</v>
      </c>
      <c r="I567" s="102">
        <v>11.3</v>
      </c>
      <c r="J567" s="103">
        <v>8.0299999999999994</v>
      </c>
      <c r="K567" s="107">
        <v>0.68600000000000005</v>
      </c>
      <c r="L567" s="106" t="s">
        <v>15</v>
      </c>
      <c r="M567" s="103">
        <v>5.53</v>
      </c>
    </row>
    <row r="568" spans="1:13" x14ac:dyDescent="0.2">
      <c r="A568" s="100" t="s">
        <v>844</v>
      </c>
      <c r="B568" s="100" t="s">
        <v>14</v>
      </c>
      <c r="C568" s="102">
        <v>34.700000000000003</v>
      </c>
      <c r="D568" s="102">
        <v>350.3</v>
      </c>
      <c r="E568" s="102">
        <v>21.3</v>
      </c>
      <c r="F568" s="102">
        <v>66.2</v>
      </c>
      <c r="G568" s="105">
        <v>407</v>
      </c>
      <c r="H568" s="102">
        <v>103.5</v>
      </c>
      <c r="I568" s="102">
        <v>48.6</v>
      </c>
      <c r="J568" s="102">
        <v>192.2</v>
      </c>
      <c r="K568" s="103">
        <v>1.19</v>
      </c>
      <c r="L568" s="106" t="s">
        <v>15</v>
      </c>
      <c r="M568" s="103">
        <v>5.5</v>
      </c>
    </row>
    <row r="569" spans="1:13" x14ac:dyDescent="0.2">
      <c r="A569" s="100" t="s">
        <v>1292</v>
      </c>
      <c r="B569" s="100" t="s">
        <v>14</v>
      </c>
      <c r="C569" s="107">
        <v>0.192</v>
      </c>
      <c r="D569" s="102">
        <v>58.2</v>
      </c>
      <c r="E569" s="107">
        <v>0.45300000000000001</v>
      </c>
      <c r="F569" s="107">
        <v>0.81599999999999995</v>
      </c>
      <c r="G569" s="105">
        <v>6</v>
      </c>
      <c r="H569" s="102">
        <v>20.8</v>
      </c>
      <c r="I569" s="102">
        <v>13.6</v>
      </c>
      <c r="J569" s="103">
        <v>6.03</v>
      </c>
      <c r="K569" s="107">
        <v>0.53300000000000003</v>
      </c>
      <c r="L569" s="106" t="s">
        <v>15</v>
      </c>
      <c r="M569" s="103">
        <v>5.45</v>
      </c>
    </row>
    <row r="570" spans="1:13" x14ac:dyDescent="0.2">
      <c r="A570" s="100" t="s">
        <v>1043</v>
      </c>
      <c r="B570" s="100" t="s">
        <v>14</v>
      </c>
      <c r="C570" s="103">
        <v>1.91</v>
      </c>
      <c r="D570" s="102">
        <v>44</v>
      </c>
      <c r="E570" s="103">
        <v>2.71</v>
      </c>
      <c r="F570" s="103">
        <v>4.1100000000000003</v>
      </c>
      <c r="G570" s="105">
        <v>15</v>
      </c>
      <c r="H570" s="102">
        <v>21.7</v>
      </c>
      <c r="I570" s="103">
        <v>7.38</v>
      </c>
      <c r="J570" s="102">
        <v>15.4</v>
      </c>
      <c r="K570" s="103">
        <v>8.08</v>
      </c>
      <c r="L570" s="106" t="s">
        <v>15</v>
      </c>
      <c r="M570" s="103">
        <v>5.38</v>
      </c>
    </row>
    <row r="571" spans="1:13" x14ac:dyDescent="0.2">
      <c r="A571" s="100" t="s">
        <v>1325</v>
      </c>
      <c r="B571" s="100" t="s">
        <v>14</v>
      </c>
      <c r="C571" s="107">
        <v>4.0000000000000001E-3</v>
      </c>
      <c r="D571" s="102">
        <v>22.2</v>
      </c>
      <c r="E571" s="107">
        <v>0.33300000000000002</v>
      </c>
      <c r="F571" s="107">
        <v>0.33300000000000002</v>
      </c>
      <c r="G571" s="105">
        <v>2</v>
      </c>
      <c r="H571" s="103">
        <v>6.6</v>
      </c>
      <c r="I571" s="103">
        <v>6.53</v>
      </c>
      <c r="J571" s="107">
        <v>0.79200000000000004</v>
      </c>
      <c r="K571" s="107">
        <v>6.4000000000000001E-2</v>
      </c>
      <c r="L571" s="106" t="s">
        <v>15</v>
      </c>
      <c r="M571" s="103">
        <v>5.35</v>
      </c>
    </row>
    <row r="572" spans="1:13" ht="33.75" x14ac:dyDescent="0.2">
      <c r="A572" s="100" t="s">
        <v>1041</v>
      </c>
      <c r="B572" s="100" t="s">
        <v>14</v>
      </c>
      <c r="C572" s="103">
        <v>1.62</v>
      </c>
      <c r="D572" s="102">
        <v>49.1</v>
      </c>
      <c r="E572" s="103">
        <v>2.73</v>
      </c>
      <c r="F572" s="103">
        <v>5.0999999999999996</v>
      </c>
      <c r="G572" s="105">
        <v>67</v>
      </c>
      <c r="H572" s="102">
        <v>26.4</v>
      </c>
      <c r="I572" s="102">
        <v>24.1</v>
      </c>
      <c r="J572" s="102">
        <v>21.8</v>
      </c>
      <c r="K572" s="107">
        <v>0.57699999999999996</v>
      </c>
      <c r="L572" s="106" t="s">
        <v>15</v>
      </c>
      <c r="M572" s="103">
        <v>5.31</v>
      </c>
    </row>
    <row r="573" spans="1:13" x14ac:dyDescent="0.2">
      <c r="A573" s="100" t="s">
        <v>1283</v>
      </c>
      <c r="B573" s="100" t="s">
        <v>14</v>
      </c>
      <c r="C573" s="107">
        <v>0.66400000000000003</v>
      </c>
      <c r="D573" s="102">
        <v>31</v>
      </c>
      <c r="E573" s="107">
        <v>0.505</v>
      </c>
      <c r="F573" s="103">
        <v>1.07</v>
      </c>
      <c r="G573" s="105">
        <v>3</v>
      </c>
      <c r="H573" s="103">
        <v>9.5</v>
      </c>
      <c r="I573" s="103">
        <v>3.74</v>
      </c>
      <c r="J573" s="103">
        <v>2.86</v>
      </c>
      <c r="K573" s="107">
        <v>0.23499999999999999</v>
      </c>
      <c r="L573" s="106" t="s">
        <v>15</v>
      </c>
      <c r="M573" s="103">
        <v>5.31</v>
      </c>
    </row>
    <row r="574" spans="1:13" x14ac:dyDescent="0.2">
      <c r="A574" s="100" t="s">
        <v>1162</v>
      </c>
      <c r="B574" s="100" t="s">
        <v>14</v>
      </c>
      <c r="C574" s="107">
        <v>0.441</v>
      </c>
      <c r="D574" s="102">
        <v>44.5</v>
      </c>
      <c r="E574" s="103">
        <v>1.29</v>
      </c>
      <c r="F574" s="103">
        <v>1.29</v>
      </c>
      <c r="G574" s="105">
        <v>37</v>
      </c>
      <c r="H574" s="102">
        <v>22.3</v>
      </c>
      <c r="I574" s="102">
        <v>21.3</v>
      </c>
      <c r="J574" s="102">
        <v>10.9</v>
      </c>
      <c r="K574" s="103">
        <v>7.43</v>
      </c>
      <c r="L574" s="106" t="s">
        <v>15</v>
      </c>
      <c r="M574" s="103">
        <v>5.28</v>
      </c>
    </row>
    <row r="575" spans="1:13" x14ac:dyDescent="0.2">
      <c r="A575" s="100" t="s">
        <v>1399</v>
      </c>
      <c r="B575" s="100" t="s">
        <v>14</v>
      </c>
      <c r="C575" s="103">
        <v>2.29</v>
      </c>
      <c r="D575" s="102">
        <v>49</v>
      </c>
      <c r="E575" s="107">
        <v>4.4999999999999998E-2</v>
      </c>
      <c r="F575" s="103">
        <v>3.46</v>
      </c>
      <c r="G575" s="105">
        <v>6</v>
      </c>
      <c r="H575" s="102">
        <v>16.2</v>
      </c>
      <c r="I575" s="103">
        <v>7.03</v>
      </c>
      <c r="J575" s="103">
        <v>7.18</v>
      </c>
      <c r="K575" s="103">
        <v>4.99</v>
      </c>
      <c r="L575" s="106" t="s">
        <v>15</v>
      </c>
      <c r="M575" s="103">
        <v>5.21</v>
      </c>
    </row>
    <row r="576" spans="1:13" x14ac:dyDescent="0.2">
      <c r="A576" s="100" t="s">
        <v>1012</v>
      </c>
      <c r="B576" s="100" t="s">
        <v>14</v>
      </c>
      <c r="C576" s="103">
        <v>1.85</v>
      </c>
      <c r="D576" s="102">
        <v>50.7</v>
      </c>
      <c r="E576" s="103">
        <v>3.16</v>
      </c>
      <c r="F576" s="103">
        <v>3.16</v>
      </c>
      <c r="G576" s="105">
        <v>11</v>
      </c>
      <c r="H576" s="102">
        <v>47.3</v>
      </c>
      <c r="I576" s="102">
        <v>14.2</v>
      </c>
      <c r="J576" s="102">
        <v>30.9</v>
      </c>
      <c r="K576" s="103">
        <v>1.65</v>
      </c>
      <c r="L576" s="106" t="s">
        <v>15</v>
      </c>
      <c r="M576" s="103">
        <v>5.2</v>
      </c>
    </row>
    <row r="577" spans="1:13" x14ac:dyDescent="0.2">
      <c r="A577" s="100" t="s">
        <v>1112</v>
      </c>
      <c r="B577" s="100" t="s">
        <v>14</v>
      </c>
      <c r="C577" s="107">
        <v>0.78800000000000003</v>
      </c>
      <c r="D577" s="102">
        <v>44.6</v>
      </c>
      <c r="E577" s="103">
        <v>1.79</v>
      </c>
      <c r="F577" s="103">
        <v>1.88</v>
      </c>
      <c r="G577" s="105">
        <v>12</v>
      </c>
      <c r="H577" s="102">
        <v>12.1</v>
      </c>
      <c r="I577" s="103">
        <v>7.39</v>
      </c>
      <c r="J577" s="103">
        <v>7.54</v>
      </c>
      <c r="K577" s="107">
        <v>0.625</v>
      </c>
      <c r="L577" s="106" t="s">
        <v>15</v>
      </c>
      <c r="M577" s="103">
        <v>5</v>
      </c>
    </row>
    <row r="578" spans="1:13" ht="22.5" x14ac:dyDescent="0.2">
      <c r="A578" s="100" t="s">
        <v>1290</v>
      </c>
      <c r="B578" s="100" t="s">
        <v>14</v>
      </c>
      <c r="C578" s="107">
        <v>0.22500000000000001</v>
      </c>
      <c r="D578" s="102">
        <v>75.7</v>
      </c>
      <c r="E578" s="107">
        <v>0.46400000000000002</v>
      </c>
      <c r="F578" s="107">
        <v>0.40400000000000003</v>
      </c>
      <c r="G578" s="105">
        <v>2</v>
      </c>
      <c r="H578" s="103">
        <v>7.45</v>
      </c>
      <c r="I578" s="103">
        <v>7.37</v>
      </c>
      <c r="J578" s="107">
        <v>0.68500000000000005</v>
      </c>
      <c r="K578" s="103">
        <v>1.74</v>
      </c>
      <c r="L578" s="106" t="s">
        <v>15</v>
      </c>
      <c r="M578" s="103">
        <v>4.99</v>
      </c>
    </row>
    <row r="579" spans="1:13" x14ac:dyDescent="0.2">
      <c r="A579" s="100" t="s">
        <v>1087</v>
      </c>
      <c r="B579" s="100" t="s">
        <v>14</v>
      </c>
      <c r="C579" s="103">
        <v>1.96</v>
      </c>
      <c r="D579" s="102">
        <v>136.19999999999999</v>
      </c>
      <c r="E579" s="103">
        <v>2.0699999999999998</v>
      </c>
      <c r="F579" s="103">
        <v>3.02</v>
      </c>
      <c r="G579" s="105">
        <v>19</v>
      </c>
      <c r="H579" s="102">
        <v>13.3</v>
      </c>
      <c r="I579" s="103">
        <v>9.5500000000000007</v>
      </c>
      <c r="J579" s="103">
        <v>3.88</v>
      </c>
      <c r="K579" s="103">
        <v>1.81</v>
      </c>
      <c r="L579" s="106" t="s">
        <v>15</v>
      </c>
      <c r="M579" s="103">
        <v>4.96</v>
      </c>
    </row>
    <row r="580" spans="1:13" x14ac:dyDescent="0.2">
      <c r="A580" s="100" t="s">
        <v>1184</v>
      </c>
      <c r="B580" s="100" t="s">
        <v>14</v>
      </c>
      <c r="C580" s="107">
        <v>0.37</v>
      </c>
      <c r="D580" s="102">
        <v>34.9</v>
      </c>
      <c r="E580" s="103">
        <v>1.1100000000000001</v>
      </c>
      <c r="F580" s="103">
        <v>1.1000000000000001</v>
      </c>
      <c r="G580" s="105">
        <v>8</v>
      </c>
      <c r="H580" s="102">
        <v>16.3</v>
      </c>
      <c r="I580" s="102">
        <v>14.1</v>
      </c>
      <c r="J580" s="103">
        <v>2.1</v>
      </c>
      <c r="K580" s="103">
        <v>3.65</v>
      </c>
      <c r="L580" s="106" t="s">
        <v>15</v>
      </c>
      <c r="M580" s="103">
        <v>4.8600000000000003</v>
      </c>
    </row>
    <row r="581" spans="1:13" ht="22.5" x14ac:dyDescent="0.2">
      <c r="A581" s="100" t="s">
        <v>1009</v>
      </c>
      <c r="B581" s="100" t="s">
        <v>14</v>
      </c>
      <c r="C581" s="107">
        <v>0.40500000000000003</v>
      </c>
      <c r="D581" s="102">
        <v>105</v>
      </c>
      <c r="E581" s="103">
        <v>3.28</v>
      </c>
      <c r="F581" s="103">
        <v>2.74</v>
      </c>
      <c r="G581" s="105">
        <v>34</v>
      </c>
      <c r="H581" s="102">
        <v>26.9</v>
      </c>
      <c r="I581" s="102">
        <v>14</v>
      </c>
      <c r="J581" s="102">
        <v>13.9</v>
      </c>
      <c r="K581" s="103">
        <v>1.31</v>
      </c>
      <c r="L581" s="106" t="s">
        <v>15</v>
      </c>
      <c r="M581" s="103">
        <v>4.84</v>
      </c>
    </row>
    <row r="582" spans="1:13" x14ac:dyDescent="0.2">
      <c r="A582" s="100" t="s">
        <v>1054</v>
      </c>
      <c r="B582" s="100" t="s">
        <v>14</v>
      </c>
      <c r="C582" s="107">
        <v>0.79500000000000004</v>
      </c>
      <c r="D582" s="102">
        <v>21.1</v>
      </c>
      <c r="E582" s="103">
        <v>2.5099999999999998</v>
      </c>
      <c r="F582" s="103">
        <v>1.29</v>
      </c>
      <c r="G582" s="105">
        <v>25</v>
      </c>
      <c r="H582" s="102">
        <v>13.6</v>
      </c>
      <c r="I582" s="102">
        <v>10.5</v>
      </c>
      <c r="J582" s="102">
        <v>19</v>
      </c>
      <c r="K582" s="107">
        <v>0.71299999999999997</v>
      </c>
      <c r="L582" s="106" t="s">
        <v>15</v>
      </c>
      <c r="M582" s="103">
        <v>4.79</v>
      </c>
    </row>
    <row r="583" spans="1:13" x14ac:dyDescent="0.2">
      <c r="A583" s="100" t="s">
        <v>1256</v>
      </c>
      <c r="B583" s="100" t="s">
        <v>14</v>
      </c>
      <c r="C583" s="107">
        <v>0.48099999999999998</v>
      </c>
      <c r="D583" s="102">
        <v>51.6</v>
      </c>
      <c r="E583" s="107">
        <v>0.66</v>
      </c>
      <c r="F583" s="103">
        <v>1.21</v>
      </c>
      <c r="G583" s="105">
        <v>8</v>
      </c>
      <c r="H583" s="102">
        <v>14.1</v>
      </c>
      <c r="I583" s="102">
        <v>12.2</v>
      </c>
      <c r="J583" s="103">
        <v>5.07</v>
      </c>
      <c r="K583" s="107">
        <v>0.28599999999999998</v>
      </c>
      <c r="L583" s="106" t="s">
        <v>15</v>
      </c>
      <c r="M583" s="103">
        <v>4.75</v>
      </c>
    </row>
    <row r="584" spans="1:13" x14ac:dyDescent="0.2">
      <c r="A584" s="100" t="s">
        <v>1167</v>
      </c>
      <c r="B584" s="100" t="s">
        <v>14</v>
      </c>
      <c r="C584" s="107">
        <v>0.26</v>
      </c>
      <c r="D584" s="102">
        <v>42.8</v>
      </c>
      <c r="E584" s="103">
        <v>1.23</v>
      </c>
      <c r="F584" s="107">
        <v>0.156</v>
      </c>
      <c r="G584" s="105">
        <v>12</v>
      </c>
      <c r="H584" s="102">
        <v>10.3</v>
      </c>
      <c r="I584" s="103">
        <v>2.68</v>
      </c>
      <c r="J584" s="103">
        <v>3.69</v>
      </c>
      <c r="K584" s="107">
        <v>0.35899999999999999</v>
      </c>
      <c r="L584" s="106" t="s">
        <v>15</v>
      </c>
      <c r="M584" s="103">
        <v>4.7300000000000004</v>
      </c>
    </row>
    <row r="585" spans="1:13" x14ac:dyDescent="0.2">
      <c r="A585" s="100" t="s">
        <v>1351</v>
      </c>
      <c r="B585" s="100" t="s">
        <v>14</v>
      </c>
      <c r="C585" s="107">
        <v>0.95699999999999996</v>
      </c>
      <c r="D585" s="102">
        <v>53.2</v>
      </c>
      <c r="E585" s="107">
        <v>0.23799999999999999</v>
      </c>
      <c r="F585" s="103">
        <v>1.35</v>
      </c>
      <c r="G585" s="105">
        <v>21</v>
      </c>
      <c r="H585" s="103">
        <v>8.15</v>
      </c>
      <c r="I585" s="103">
        <v>6.8</v>
      </c>
      <c r="J585" s="103">
        <v>6.01</v>
      </c>
      <c r="K585" s="103">
        <v>1.44</v>
      </c>
      <c r="L585" s="106" t="s">
        <v>15</v>
      </c>
      <c r="M585" s="103">
        <v>4.7</v>
      </c>
    </row>
    <row r="586" spans="1:13" ht="22.5" x14ac:dyDescent="0.2">
      <c r="A586" s="100" t="s">
        <v>916</v>
      </c>
      <c r="B586" s="100" t="s">
        <v>14</v>
      </c>
      <c r="C586" s="103">
        <v>5.79</v>
      </c>
      <c r="D586" s="102">
        <v>471.3</v>
      </c>
      <c r="E586" s="103">
        <v>7.82</v>
      </c>
      <c r="F586" s="102">
        <v>13.9</v>
      </c>
      <c r="G586" s="105">
        <v>184</v>
      </c>
      <c r="H586" s="102">
        <v>54.7</v>
      </c>
      <c r="I586" s="102">
        <v>30.6</v>
      </c>
      <c r="J586" s="102">
        <v>42.3</v>
      </c>
      <c r="K586" s="107">
        <v>0.219</v>
      </c>
      <c r="L586" s="106" t="s">
        <v>15</v>
      </c>
      <c r="M586" s="103">
        <v>4.63</v>
      </c>
    </row>
    <row r="587" spans="1:13" x14ac:dyDescent="0.2">
      <c r="A587" s="100" t="s">
        <v>1179</v>
      </c>
      <c r="B587" s="100" t="s">
        <v>14</v>
      </c>
      <c r="C587" s="107">
        <v>0.14399999999999999</v>
      </c>
      <c r="D587" s="102">
        <v>49.4</v>
      </c>
      <c r="E587" s="103">
        <v>1.1299999999999999</v>
      </c>
      <c r="F587" s="103">
        <v>1.23</v>
      </c>
      <c r="G587" s="105">
        <v>12</v>
      </c>
      <c r="H587" s="103">
        <v>9.85</v>
      </c>
      <c r="I587" s="103">
        <v>8.51</v>
      </c>
      <c r="J587" s="103">
        <v>4.26</v>
      </c>
      <c r="K587" s="103">
        <v>1.33</v>
      </c>
      <c r="L587" s="106" t="s">
        <v>15</v>
      </c>
      <c r="M587" s="103">
        <v>4.47</v>
      </c>
    </row>
    <row r="588" spans="1:13" x14ac:dyDescent="0.2">
      <c r="A588" s="100" t="s">
        <v>1389</v>
      </c>
      <c r="B588" s="100" t="s">
        <v>14</v>
      </c>
      <c r="C588" s="107">
        <v>0.36399999999999999</v>
      </c>
      <c r="D588" s="102">
        <v>38.200000000000003</v>
      </c>
      <c r="E588" s="107">
        <v>9.6000000000000002E-2</v>
      </c>
      <c r="F588" s="107">
        <v>0.83199999999999996</v>
      </c>
      <c r="G588" s="105">
        <v>31</v>
      </c>
      <c r="H588" s="103">
        <v>7.56</v>
      </c>
      <c r="I588" s="107">
        <v>0.77600000000000002</v>
      </c>
      <c r="J588" s="103">
        <v>7.77</v>
      </c>
      <c r="K588" s="107">
        <v>0.748</v>
      </c>
      <c r="L588" s="106" t="s">
        <v>15</v>
      </c>
      <c r="M588" s="103">
        <v>4.47</v>
      </c>
    </row>
    <row r="589" spans="1:13" x14ac:dyDescent="0.2">
      <c r="A589" s="100" t="s">
        <v>1051</v>
      </c>
      <c r="B589" s="100" t="s">
        <v>14</v>
      </c>
      <c r="C589" s="103">
        <v>7.33</v>
      </c>
      <c r="D589" s="102">
        <v>61.1</v>
      </c>
      <c r="E589" s="103">
        <v>2.57</v>
      </c>
      <c r="F589" s="103">
        <v>2.57</v>
      </c>
      <c r="G589" s="105">
        <v>91</v>
      </c>
      <c r="H589" s="102">
        <v>30.9</v>
      </c>
      <c r="I589" s="103">
        <v>7.3</v>
      </c>
      <c r="J589" s="102">
        <v>25.5</v>
      </c>
      <c r="K589" s="103">
        <v>1.36</v>
      </c>
      <c r="L589" s="106" t="s">
        <v>15</v>
      </c>
      <c r="M589" s="103">
        <v>4.41</v>
      </c>
    </row>
    <row r="590" spans="1:13" x14ac:dyDescent="0.2">
      <c r="A590" s="100" t="s">
        <v>1294</v>
      </c>
      <c r="B590" s="100" t="s">
        <v>14</v>
      </c>
      <c r="C590" s="107">
        <v>4.8000000000000001E-2</v>
      </c>
      <c r="D590" s="102">
        <v>18.7</v>
      </c>
      <c r="E590" s="107">
        <v>0.44</v>
      </c>
      <c r="F590" s="107">
        <v>0.53700000000000003</v>
      </c>
      <c r="G590" s="105">
        <v>4</v>
      </c>
      <c r="H590" s="103">
        <v>7.05</v>
      </c>
      <c r="I590" s="103">
        <v>5.26</v>
      </c>
      <c r="J590" s="103">
        <v>1.97</v>
      </c>
      <c r="K590" s="107">
        <v>0.92700000000000005</v>
      </c>
      <c r="L590" s="106" t="s">
        <v>15</v>
      </c>
      <c r="M590" s="103">
        <v>4.38</v>
      </c>
    </row>
    <row r="591" spans="1:13" x14ac:dyDescent="0.2">
      <c r="A591" s="100" t="s">
        <v>1329</v>
      </c>
      <c r="B591" s="100" t="s">
        <v>14</v>
      </c>
      <c r="C591" s="107">
        <v>3.9E-2</v>
      </c>
      <c r="D591" s="102">
        <v>54.9</v>
      </c>
      <c r="E591" s="107">
        <v>0.316</v>
      </c>
      <c r="F591" s="107">
        <v>0.51500000000000001</v>
      </c>
      <c r="G591" s="105">
        <v>6</v>
      </c>
      <c r="H591" s="102">
        <v>13.7</v>
      </c>
      <c r="I591" s="102">
        <v>12.2</v>
      </c>
      <c r="J591" s="103">
        <v>1.2</v>
      </c>
      <c r="K591" s="107">
        <v>0.71599999999999997</v>
      </c>
      <c r="L591" s="106" t="s">
        <v>15</v>
      </c>
      <c r="M591" s="103">
        <v>4.34</v>
      </c>
    </row>
    <row r="592" spans="1:13" x14ac:dyDescent="0.2">
      <c r="A592" s="100" t="s">
        <v>1128</v>
      </c>
      <c r="B592" s="100" t="s">
        <v>14</v>
      </c>
      <c r="C592" s="107">
        <v>0.318</v>
      </c>
      <c r="D592" s="102">
        <v>34</v>
      </c>
      <c r="E592" s="103">
        <v>1.64</v>
      </c>
      <c r="F592" s="103">
        <v>2.42</v>
      </c>
      <c r="G592" s="105">
        <v>12</v>
      </c>
      <c r="H592" s="103">
        <v>5.28</v>
      </c>
      <c r="I592" s="103">
        <v>5.8</v>
      </c>
      <c r="J592" s="103">
        <v>6.9</v>
      </c>
      <c r="K592" s="107">
        <v>0.74</v>
      </c>
      <c r="L592" s="106" t="s">
        <v>15</v>
      </c>
      <c r="M592" s="103">
        <v>4.3099999999999996</v>
      </c>
    </row>
    <row r="593" spans="1:13" x14ac:dyDescent="0.2">
      <c r="A593" s="100" t="s">
        <v>1385</v>
      </c>
      <c r="B593" s="100" t="s">
        <v>14</v>
      </c>
      <c r="C593" s="107">
        <v>0.28899999999999998</v>
      </c>
      <c r="D593" s="102">
        <v>31.5</v>
      </c>
      <c r="E593" s="107">
        <v>0.11799999999999999</v>
      </c>
      <c r="F593" s="107">
        <v>0.33200000000000002</v>
      </c>
      <c r="G593" s="105">
        <v>11</v>
      </c>
      <c r="H593" s="103">
        <v>8.5500000000000007</v>
      </c>
      <c r="I593" s="103">
        <v>4.34</v>
      </c>
      <c r="J593" s="103">
        <v>3.7</v>
      </c>
      <c r="K593" s="107">
        <v>0.22900000000000001</v>
      </c>
      <c r="L593" s="106" t="s">
        <v>15</v>
      </c>
      <c r="M593" s="103">
        <v>4.3</v>
      </c>
    </row>
    <row r="594" spans="1:13" x14ac:dyDescent="0.2">
      <c r="A594" s="100" t="s">
        <v>1005</v>
      </c>
      <c r="B594" s="100" t="s">
        <v>14</v>
      </c>
      <c r="C594" s="103">
        <v>2.62</v>
      </c>
      <c r="D594" s="102">
        <v>183.6</v>
      </c>
      <c r="E594" s="103">
        <v>3.53</v>
      </c>
      <c r="F594" s="103">
        <v>5.13</v>
      </c>
      <c r="G594" s="105">
        <v>5</v>
      </c>
      <c r="H594" s="102">
        <v>26.5</v>
      </c>
      <c r="I594" s="102">
        <v>26.4</v>
      </c>
      <c r="J594" s="102">
        <v>14.1</v>
      </c>
      <c r="K594" s="103">
        <v>1.57</v>
      </c>
      <c r="L594" s="106" t="s">
        <v>15</v>
      </c>
      <c r="M594" s="103">
        <v>4.24</v>
      </c>
    </row>
    <row r="595" spans="1:13" x14ac:dyDescent="0.2">
      <c r="A595" s="100" t="s">
        <v>1252</v>
      </c>
      <c r="B595" s="100" t="s">
        <v>14</v>
      </c>
      <c r="C595" s="107">
        <v>0.14399999999999999</v>
      </c>
      <c r="D595" s="102">
        <v>42.8</v>
      </c>
      <c r="E595" s="107">
        <v>0.69099999999999995</v>
      </c>
      <c r="F595" s="107">
        <v>0.69099999999999995</v>
      </c>
      <c r="G595" s="105">
        <v>11</v>
      </c>
      <c r="H595" s="103">
        <v>8.5</v>
      </c>
      <c r="I595" s="102">
        <v>10.5</v>
      </c>
      <c r="J595" s="107">
        <v>0.86699999999999999</v>
      </c>
      <c r="K595" s="107">
        <v>0.75600000000000001</v>
      </c>
      <c r="L595" s="106" t="s">
        <v>15</v>
      </c>
      <c r="M595" s="103">
        <v>4.22</v>
      </c>
    </row>
    <row r="596" spans="1:13" x14ac:dyDescent="0.2">
      <c r="A596" s="100" t="s">
        <v>939</v>
      </c>
      <c r="B596" s="100" t="s">
        <v>940</v>
      </c>
      <c r="C596" s="102">
        <v>14.6</v>
      </c>
      <c r="D596" s="102">
        <v>224.4</v>
      </c>
      <c r="E596" s="103">
        <v>6.09</v>
      </c>
      <c r="F596" s="102">
        <v>49.2</v>
      </c>
      <c r="G596" s="105">
        <v>209</v>
      </c>
      <c r="H596" s="102">
        <v>61</v>
      </c>
      <c r="I596" s="102">
        <v>40.4</v>
      </c>
      <c r="J596" s="102">
        <v>79.099999999999994</v>
      </c>
      <c r="K596" s="103">
        <v>3.71</v>
      </c>
      <c r="L596" s="106" t="s">
        <v>15</v>
      </c>
      <c r="M596" s="103">
        <v>4.1900000000000004</v>
      </c>
    </row>
    <row r="597" spans="1:13" x14ac:dyDescent="0.2">
      <c r="A597" s="100" t="s">
        <v>1204</v>
      </c>
      <c r="B597" s="100" t="s">
        <v>14</v>
      </c>
      <c r="C597" s="107">
        <v>0.24099999999999999</v>
      </c>
      <c r="D597" s="102">
        <v>29.2</v>
      </c>
      <c r="E597" s="107">
        <v>0.95199999999999996</v>
      </c>
      <c r="F597" s="103">
        <v>1.87</v>
      </c>
      <c r="G597" s="105">
        <v>15</v>
      </c>
      <c r="H597" s="103">
        <v>9.34</v>
      </c>
      <c r="I597" s="103">
        <v>9.26</v>
      </c>
      <c r="J597" s="103">
        <v>3.38</v>
      </c>
      <c r="K597" s="107">
        <v>0.80400000000000005</v>
      </c>
      <c r="L597" s="106" t="s">
        <v>15</v>
      </c>
      <c r="M597" s="103">
        <v>4.17</v>
      </c>
    </row>
    <row r="598" spans="1:13" ht="22.5" x14ac:dyDescent="0.2">
      <c r="A598" s="100" t="s">
        <v>980</v>
      </c>
      <c r="B598" s="100" t="s">
        <v>14</v>
      </c>
      <c r="C598" s="103">
        <v>5.27</v>
      </c>
      <c r="D598" s="102">
        <v>1313.9</v>
      </c>
      <c r="E598" s="103">
        <v>4.1399999999999997</v>
      </c>
      <c r="F598" s="103">
        <v>7.54</v>
      </c>
      <c r="G598" s="105">
        <v>71</v>
      </c>
      <c r="H598" s="102">
        <v>127.3</v>
      </c>
      <c r="I598" s="102">
        <v>106.5</v>
      </c>
      <c r="J598" s="102">
        <v>28.5</v>
      </c>
      <c r="K598" s="103">
        <v>3</v>
      </c>
      <c r="L598" s="106" t="s">
        <v>15</v>
      </c>
      <c r="M598" s="103">
        <v>4.1500000000000004</v>
      </c>
    </row>
    <row r="599" spans="1:13" x14ac:dyDescent="0.2">
      <c r="A599" s="100" t="s">
        <v>1108</v>
      </c>
      <c r="B599" s="100" t="s">
        <v>14</v>
      </c>
      <c r="C599" s="107">
        <v>0.69099999999999995</v>
      </c>
      <c r="D599" s="102">
        <v>25.1</v>
      </c>
      <c r="E599" s="103">
        <v>1.83</v>
      </c>
      <c r="F599" s="103">
        <v>1.97</v>
      </c>
      <c r="G599" s="105">
        <v>30</v>
      </c>
      <c r="H599" s="103">
        <v>4.9000000000000004</v>
      </c>
      <c r="I599" s="103">
        <v>2.83</v>
      </c>
      <c r="J599" s="102">
        <v>14.5</v>
      </c>
      <c r="K599" s="107">
        <v>0.32100000000000001</v>
      </c>
      <c r="L599" s="106" t="s">
        <v>15</v>
      </c>
      <c r="M599" s="103">
        <v>4.09</v>
      </c>
    </row>
    <row r="600" spans="1:13" x14ac:dyDescent="0.2">
      <c r="A600" s="100" t="s">
        <v>1293</v>
      </c>
      <c r="B600" s="100" t="s">
        <v>14</v>
      </c>
      <c r="C600" s="107">
        <v>0.30599999999999999</v>
      </c>
      <c r="D600" s="102">
        <v>14.9</v>
      </c>
      <c r="E600" s="107">
        <v>0.44700000000000001</v>
      </c>
      <c r="F600" s="107">
        <v>0.7</v>
      </c>
      <c r="G600" s="105">
        <v>1</v>
      </c>
      <c r="H600" s="102">
        <v>10.7</v>
      </c>
      <c r="I600" s="103">
        <v>5.58</v>
      </c>
      <c r="J600" s="103">
        <v>2.76</v>
      </c>
      <c r="K600" s="107">
        <v>0.19900000000000001</v>
      </c>
      <c r="L600" s="106" t="s">
        <v>15</v>
      </c>
      <c r="M600" s="103">
        <v>4.07</v>
      </c>
    </row>
    <row r="601" spans="1:13" x14ac:dyDescent="0.2">
      <c r="A601" s="100" t="s">
        <v>929</v>
      </c>
      <c r="B601" s="100" t="s">
        <v>14</v>
      </c>
      <c r="C601" s="103">
        <v>2.4300000000000002</v>
      </c>
      <c r="D601" s="102">
        <v>47</v>
      </c>
      <c r="E601" s="103">
        <v>6.8</v>
      </c>
      <c r="F601" s="103">
        <v>8.09</v>
      </c>
      <c r="G601" s="105">
        <v>92</v>
      </c>
      <c r="H601" s="103">
        <v>9.1199999999999992</v>
      </c>
      <c r="I601" s="102">
        <v>16.100000000000001</v>
      </c>
      <c r="J601" s="102">
        <v>22.7</v>
      </c>
      <c r="K601" s="103">
        <v>1.1399999999999999</v>
      </c>
      <c r="L601" s="106" t="s">
        <v>15</v>
      </c>
      <c r="M601" s="103">
        <v>4.03</v>
      </c>
    </row>
    <row r="602" spans="1:13" x14ac:dyDescent="0.2">
      <c r="A602" s="100" t="s">
        <v>1027</v>
      </c>
      <c r="B602" s="100" t="s">
        <v>14</v>
      </c>
      <c r="C602" s="103">
        <v>1.34</v>
      </c>
      <c r="D602" s="102">
        <v>19.5</v>
      </c>
      <c r="E602" s="103">
        <v>2.97</v>
      </c>
      <c r="F602" s="103">
        <v>3.79</v>
      </c>
      <c r="G602" s="105">
        <v>23</v>
      </c>
      <c r="H602" s="102">
        <v>17.8</v>
      </c>
      <c r="I602" s="103">
        <v>3.48</v>
      </c>
      <c r="J602" s="102">
        <v>24.3</v>
      </c>
      <c r="K602" s="107">
        <v>0.32200000000000001</v>
      </c>
      <c r="L602" s="106" t="s">
        <v>15</v>
      </c>
      <c r="M602" s="103">
        <v>4.0199999999999996</v>
      </c>
    </row>
    <row r="603" spans="1:13" x14ac:dyDescent="0.2">
      <c r="A603" s="100" t="s">
        <v>1243</v>
      </c>
      <c r="B603" s="100" t="s">
        <v>14</v>
      </c>
      <c r="C603" s="107">
        <v>0.254</v>
      </c>
      <c r="D603" s="102">
        <v>52.4</v>
      </c>
      <c r="E603" s="107">
        <v>0.73899999999999999</v>
      </c>
      <c r="F603" s="107">
        <v>0.80400000000000005</v>
      </c>
      <c r="G603" s="105">
        <v>12</v>
      </c>
      <c r="H603" s="103">
        <v>4.57</v>
      </c>
      <c r="I603" s="103">
        <v>3.35</v>
      </c>
      <c r="J603" s="103">
        <v>3.38</v>
      </c>
      <c r="K603" s="103">
        <v>1.17</v>
      </c>
      <c r="L603" s="106" t="s">
        <v>15</v>
      </c>
      <c r="M603" s="103">
        <v>4.0199999999999996</v>
      </c>
    </row>
    <row r="604" spans="1:13" ht="22.5" x14ac:dyDescent="0.2">
      <c r="A604" s="100" t="s">
        <v>1286</v>
      </c>
      <c r="B604" s="100" t="s">
        <v>14</v>
      </c>
      <c r="C604" s="107">
        <v>0.14000000000000001</v>
      </c>
      <c r="D604" s="102">
        <v>10.7</v>
      </c>
      <c r="E604" s="107">
        <v>0.49399999999999999</v>
      </c>
      <c r="F604" s="107">
        <v>0.59299999999999997</v>
      </c>
      <c r="G604" s="105">
        <v>6</v>
      </c>
      <c r="H604" s="103">
        <v>3.29</v>
      </c>
      <c r="I604" s="103">
        <v>3.05</v>
      </c>
      <c r="J604" s="103">
        <v>1.81</v>
      </c>
      <c r="K604" s="107">
        <v>0.22900000000000001</v>
      </c>
      <c r="L604" s="106" t="s">
        <v>15</v>
      </c>
      <c r="M604" s="103">
        <v>3.98</v>
      </c>
    </row>
    <row r="605" spans="1:13" x14ac:dyDescent="0.2">
      <c r="A605" s="100" t="s">
        <v>1176</v>
      </c>
      <c r="B605" s="100" t="s">
        <v>14</v>
      </c>
      <c r="C605" s="107">
        <v>4.0000000000000001E-3</v>
      </c>
      <c r="D605" s="102">
        <v>23.9</v>
      </c>
      <c r="E605" s="103">
        <v>1.1499999999999999</v>
      </c>
      <c r="F605" s="107">
        <v>0.85399999999999998</v>
      </c>
      <c r="G605" s="105">
        <v>66</v>
      </c>
      <c r="H605" s="103">
        <v>8.9700000000000006</v>
      </c>
      <c r="I605" s="103">
        <v>5.72</v>
      </c>
      <c r="J605" s="103">
        <v>2.37</v>
      </c>
      <c r="K605" s="103">
        <v>3.54</v>
      </c>
      <c r="L605" s="106" t="s">
        <v>15</v>
      </c>
      <c r="M605" s="103">
        <v>3.95</v>
      </c>
    </row>
    <row r="606" spans="1:13" x14ac:dyDescent="0.2">
      <c r="A606" s="100" t="s">
        <v>1245</v>
      </c>
      <c r="B606" s="100" t="s">
        <v>14</v>
      </c>
      <c r="C606" s="107">
        <v>0.251</v>
      </c>
      <c r="D606" s="102">
        <v>18</v>
      </c>
      <c r="E606" s="107">
        <v>0.72499999999999998</v>
      </c>
      <c r="F606" s="107">
        <v>0.83899999999999997</v>
      </c>
      <c r="G606" s="105">
        <v>5</v>
      </c>
      <c r="H606" s="102">
        <v>11.9</v>
      </c>
      <c r="I606" s="102">
        <v>10.6</v>
      </c>
      <c r="J606" s="103">
        <v>1.46</v>
      </c>
      <c r="K606" s="103">
        <v>3.16</v>
      </c>
      <c r="L606" s="106" t="s">
        <v>15</v>
      </c>
      <c r="M606" s="103">
        <v>3.93</v>
      </c>
    </row>
    <row r="607" spans="1:13" x14ac:dyDescent="0.2">
      <c r="A607" s="100" t="s">
        <v>1316</v>
      </c>
      <c r="B607" s="100" t="s">
        <v>14</v>
      </c>
      <c r="C607" s="107">
        <v>6.7000000000000004E-2</v>
      </c>
      <c r="D607" s="102">
        <v>25.9</v>
      </c>
      <c r="E607" s="107">
        <v>0.35799999999999998</v>
      </c>
      <c r="F607" s="107">
        <v>0.13600000000000001</v>
      </c>
      <c r="G607" s="105">
        <v>3</v>
      </c>
      <c r="H607" s="103">
        <v>8.23</v>
      </c>
      <c r="I607" s="103">
        <v>7.85</v>
      </c>
      <c r="J607" s="103">
        <v>1.64</v>
      </c>
      <c r="K607" s="107">
        <v>7.8E-2</v>
      </c>
      <c r="L607" s="106" t="s">
        <v>15</v>
      </c>
      <c r="M607" s="103">
        <v>3.9</v>
      </c>
    </row>
    <row r="608" spans="1:13" x14ac:dyDescent="0.2">
      <c r="A608" s="100" t="s">
        <v>1055</v>
      </c>
      <c r="B608" s="100" t="s">
        <v>14</v>
      </c>
      <c r="C608" s="103">
        <v>3.45</v>
      </c>
      <c r="D608" s="102">
        <v>44.5</v>
      </c>
      <c r="E608" s="103">
        <v>2.5099999999999998</v>
      </c>
      <c r="F608" s="103">
        <v>5.1100000000000003</v>
      </c>
      <c r="G608" s="105">
        <v>5</v>
      </c>
      <c r="H608" s="102">
        <v>11.7</v>
      </c>
      <c r="I608" s="103">
        <v>6.89</v>
      </c>
      <c r="J608" s="103">
        <v>4.7300000000000004</v>
      </c>
      <c r="K608" s="107">
        <v>0.65200000000000002</v>
      </c>
      <c r="L608" s="106" t="s">
        <v>15</v>
      </c>
      <c r="M608" s="103">
        <v>3.9</v>
      </c>
    </row>
    <row r="609" spans="1:13" x14ac:dyDescent="0.2">
      <c r="A609" s="100" t="s">
        <v>1279</v>
      </c>
      <c r="B609" s="100" t="s">
        <v>14</v>
      </c>
      <c r="C609" s="107">
        <v>5.3999999999999999E-2</v>
      </c>
      <c r="D609" s="102">
        <v>15.5</v>
      </c>
      <c r="E609" s="107">
        <v>0.51900000000000002</v>
      </c>
      <c r="F609" s="107">
        <v>0.51900000000000002</v>
      </c>
      <c r="G609" s="105">
        <v>6</v>
      </c>
      <c r="H609" s="103">
        <v>7.4</v>
      </c>
      <c r="I609" s="103">
        <v>6.97</v>
      </c>
      <c r="J609" s="103">
        <v>2.97</v>
      </c>
      <c r="K609" s="107">
        <v>0.42699999999999999</v>
      </c>
      <c r="L609" s="106" t="s">
        <v>15</v>
      </c>
      <c r="M609" s="103">
        <v>3.89</v>
      </c>
    </row>
    <row r="610" spans="1:13" x14ac:dyDescent="0.2">
      <c r="A610" s="100" t="s">
        <v>1361</v>
      </c>
      <c r="B610" s="100" t="s">
        <v>14</v>
      </c>
      <c r="C610" s="107">
        <v>7.3999999999999996E-2</v>
      </c>
      <c r="D610" s="102">
        <v>19.7</v>
      </c>
      <c r="E610" s="107">
        <v>0.20499999999999999</v>
      </c>
      <c r="F610" s="107">
        <v>0.316</v>
      </c>
      <c r="G610" s="105">
        <v>8</v>
      </c>
      <c r="H610" s="103">
        <v>4.07</v>
      </c>
      <c r="I610" s="103">
        <v>8.09</v>
      </c>
      <c r="J610" s="107">
        <v>0.80900000000000005</v>
      </c>
      <c r="K610" s="107">
        <v>0.91300000000000003</v>
      </c>
      <c r="L610" s="106" t="s">
        <v>15</v>
      </c>
      <c r="M610" s="103">
        <v>3.86</v>
      </c>
    </row>
    <row r="611" spans="1:13" x14ac:dyDescent="0.2">
      <c r="A611" s="100" t="s">
        <v>1232</v>
      </c>
      <c r="B611" s="100" t="s">
        <v>14</v>
      </c>
      <c r="C611" s="107">
        <v>2.7E-2</v>
      </c>
      <c r="D611" s="102">
        <v>32.700000000000003</v>
      </c>
      <c r="E611" s="107">
        <v>0.78400000000000003</v>
      </c>
      <c r="F611" s="107">
        <v>0.39800000000000002</v>
      </c>
      <c r="G611" s="105">
        <v>30</v>
      </c>
      <c r="H611" s="103">
        <v>5.86</v>
      </c>
      <c r="I611" s="103">
        <v>3.68</v>
      </c>
      <c r="J611" s="103">
        <v>2.9</v>
      </c>
      <c r="K611" s="107">
        <v>0.495</v>
      </c>
      <c r="L611" s="106" t="s">
        <v>15</v>
      </c>
      <c r="M611" s="103">
        <v>3.84</v>
      </c>
    </row>
    <row r="612" spans="1:13" x14ac:dyDescent="0.2">
      <c r="A612" s="100" t="s">
        <v>1249</v>
      </c>
      <c r="B612" s="100" t="s">
        <v>14</v>
      </c>
      <c r="C612" s="107">
        <v>0.23499999999999999</v>
      </c>
      <c r="D612" s="102">
        <v>88</v>
      </c>
      <c r="E612" s="107">
        <v>0.69799999999999995</v>
      </c>
      <c r="F612" s="107">
        <v>0.98699999999999999</v>
      </c>
      <c r="G612" s="105">
        <v>18</v>
      </c>
      <c r="H612" s="102">
        <v>16.2</v>
      </c>
      <c r="I612" s="102">
        <v>12.7</v>
      </c>
      <c r="J612" s="103">
        <v>6.41</v>
      </c>
      <c r="K612" s="102">
        <v>10.7</v>
      </c>
      <c r="L612" s="106" t="s">
        <v>15</v>
      </c>
      <c r="M612" s="103">
        <v>3.78</v>
      </c>
    </row>
    <row r="613" spans="1:13" x14ac:dyDescent="0.2">
      <c r="A613" s="100" t="s">
        <v>1320</v>
      </c>
      <c r="B613" s="100" t="s">
        <v>14</v>
      </c>
      <c r="C613" s="107">
        <v>0.13700000000000001</v>
      </c>
      <c r="D613" s="102">
        <v>28.9</v>
      </c>
      <c r="E613" s="107">
        <v>0.34699999999999998</v>
      </c>
      <c r="F613" s="107">
        <v>0.63100000000000001</v>
      </c>
      <c r="G613" s="105">
        <v>7</v>
      </c>
      <c r="H613" s="102">
        <v>10.3</v>
      </c>
      <c r="I613" s="102">
        <v>11.3</v>
      </c>
      <c r="J613" s="107">
        <v>0.93500000000000005</v>
      </c>
      <c r="K613" s="107">
        <v>0.45300000000000001</v>
      </c>
      <c r="L613" s="106" t="s">
        <v>15</v>
      </c>
      <c r="M613" s="103">
        <v>3.77</v>
      </c>
    </row>
    <row r="614" spans="1:13" x14ac:dyDescent="0.2">
      <c r="A614" s="100" t="s">
        <v>1178</v>
      </c>
      <c r="B614" s="100" t="s">
        <v>14</v>
      </c>
      <c r="C614" s="107">
        <v>0.65</v>
      </c>
      <c r="D614" s="102">
        <v>17.8</v>
      </c>
      <c r="E614" s="103">
        <v>1.1299999999999999</v>
      </c>
      <c r="F614" s="103">
        <v>1.51</v>
      </c>
      <c r="G614" s="105">
        <v>17</v>
      </c>
      <c r="H614" s="103">
        <v>6.68</v>
      </c>
      <c r="I614" s="103">
        <v>7.94</v>
      </c>
      <c r="J614" s="103">
        <v>5.52</v>
      </c>
      <c r="K614" s="103">
        <v>1.24</v>
      </c>
      <c r="L614" s="106" t="s">
        <v>15</v>
      </c>
      <c r="M614" s="103">
        <v>3.77</v>
      </c>
    </row>
    <row r="615" spans="1:13" x14ac:dyDescent="0.2">
      <c r="A615" s="100" t="s">
        <v>966</v>
      </c>
      <c r="B615" s="100" t="s">
        <v>14</v>
      </c>
      <c r="C615" s="102">
        <v>18.7</v>
      </c>
      <c r="D615" s="102">
        <v>14898.2</v>
      </c>
      <c r="E615" s="103">
        <v>4.5199999999999996</v>
      </c>
      <c r="F615" s="102">
        <v>38.700000000000003</v>
      </c>
      <c r="G615" s="105">
        <v>24</v>
      </c>
      <c r="H615" s="102">
        <v>1006</v>
      </c>
      <c r="I615" s="102">
        <v>904.9</v>
      </c>
      <c r="J615" s="102">
        <v>173.9</v>
      </c>
      <c r="K615" s="103">
        <v>2.06</v>
      </c>
      <c r="L615" s="106" t="s">
        <v>15</v>
      </c>
      <c r="M615" s="103">
        <v>3.76</v>
      </c>
    </row>
    <row r="616" spans="1:13" x14ac:dyDescent="0.2">
      <c r="A616" s="100" t="s">
        <v>1267</v>
      </c>
      <c r="B616" s="100" t="s">
        <v>14</v>
      </c>
      <c r="C616" s="107">
        <v>0.17499999999999999</v>
      </c>
      <c r="D616" s="102">
        <v>52.3</v>
      </c>
      <c r="E616" s="107">
        <v>0.58699999999999997</v>
      </c>
      <c r="F616" s="107">
        <v>0.58699999999999997</v>
      </c>
      <c r="G616" s="105">
        <v>1</v>
      </c>
      <c r="H616" s="102">
        <v>13.6</v>
      </c>
      <c r="I616" s="102">
        <v>11</v>
      </c>
      <c r="J616" s="103">
        <v>1.58</v>
      </c>
      <c r="K616" s="107">
        <v>0.75600000000000001</v>
      </c>
      <c r="L616" s="106" t="s">
        <v>15</v>
      </c>
      <c r="M616" s="103">
        <v>3.73</v>
      </c>
    </row>
    <row r="617" spans="1:13" x14ac:dyDescent="0.2">
      <c r="A617" s="100" t="s">
        <v>1174</v>
      </c>
      <c r="B617" s="100" t="s">
        <v>14</v>
      </c>
      <c r="C617" s="103">
        <v>1.73</v>
      </c>
      <c r="D617" s="102">
        <v>365.2</v>
      </c>
      <c r="E617" s="103">
        <v>1.19</v>
      </c>
      <c r="F617" s="103">
        <v>1.49</v>
      </c>
      <c r="G617" s="105">
        <v>43</v>
      </c>
      <c r="H617" s="102">
        <v>138.30000000000001</v>
      </c>
      <c r="I617" s="102">
        <v>105.5</v>
      </c>
      <c r="J617" s="102">
        <v>59.7</v>
      </c>
      <c r="K617" s="103">
        <v>2.2799999999999998</v>
      </c>
      <c r="L617" s="106" t="s">
        <v>15</v>
      </c>
      <c r="M617" s="103">
        <v>3.73</v>
      </c>
    </row>
    <row r="618" spans="1:13" x14ac:dyDescent="0.2">
      <c r="A618" s="100" t="s">
        <v>1203</v>
      </c>
      <c r="B618" s="100" t="s">
        <v>14</v>
      </c>
      <c r="C618" s="107">
        <v>0.67400000000000004</v>
      </c>
      <c r="D618" s="102">
        <v>43.6</v>
      </c>
      <c r="E618" s="107">
        <v>0.95399999999999996</v>
      </c>
      <c r="F618" s="107">
        <v>0.95399999999999996</v>
      </c>
      <c r="G618" s="105">
        <v>3</v>
      </c>
      <c r="H618" s="103">
        <v>9.5399999999999991</v>
      </c>
      <c r="I618" s="103">
        <v>7.85</v>
      </c>
      <c r="J618" s="107">
        <v>0.52500000000000002</v>
      </c>
      <c r="K618" s="103">
        <v>1.71</v>
      </c>
      <c r="L618" s="106" t="s">
        <v>15</v>
      </c>
      <c r="M618" s="103">
        <v>3.72</v>
      </c>
    </row>
    <row r="619" spans="1:13" ht="22.5" x14ac:dyDescent="0.2">
      <c r="A619" s="100" t="s">
        <v>1379</v>
      </c>
      <c r="B619" s="100" t="s">
        <v>14</v>
      </c>
      <c r="C619" s="107">
        <v>1.2999999999999999E-2</v>
      </c>
      <c r="D619" s="102">
        <v>49.9</v>
      </c>
      <c r="E619" s="107">
        <v>0.161</v>
      </c>
      <c r="F619" s="107">
        <v>0.28000000000000003</v>
      </c>
      <c r="G619" s="105">
        <v>12</v>
      </c>
      <c r="H619" s="102">
        <v>10.9</v>
      </c>
      <c r="I619" s="102">
        <v>11.4</v>
      </c>
      <c r="J619" s="103">
        <v>5.0599999999999996</v>
      </c>
      <c r="K619" s="103">
        <v>1.41</v>
      </c>
      <c r="L619" s="106" t="s">
        <v>15</v>
      </c>
      <c r="M619" s="103">
        <v>3.72</v>
      </c>
    </row>
    <row r="620" spans="1:13" x14ac:dyDescent="0.2">
      <c r="A620" s="100" t="s">
        <v>1062</v>
      </c>
      <c r="B620" s="100" t="s">
        <v>14</v>
      </c>
      <c r="C620" s="107">
        <v>0.253</v>
      </c>
      <c r="D620" s="102">
        <v>14.7</v>
      </c>
      <c r="E620" s="103">
        <v>2.42</v>
      </c>
      <c r="F620" s="103">
        <v>1.31</v>
      </c>
      <c r="G620" s="105">
        <v>18</v>
      </c>
      <c r="H620" s="103">
        <v>3.27</v>
      </c>
      <c r="I620" s="103">
        <v>1.4</v>
      </c>
      <c r="J620" s="103">
        <v>7.03</v>
      </c>
      <c r="K620" s="107">
        <v>8.9999999999999993E-3</v>
      </c>
      <c r="L620" s="106" t="s">
        <v>15</v>
      </c>
      <c r="M620" s="103">
        <v>3.69</v>
      </c>
    </row>
    <row r="621" spans="1:13" x14ac:dyDescent="0.2">
      <c r="A621" s="100" t="s">
        <v>1175</v>
      </c>
      <c r="B621" s="100" t="s">
        <v>14</v>
      </c>
      <c r="C621" s="107">
        <v>0.66</v>
      </c>
      <c r="D621" s="102">
        <v>62.3</v>
      </c>
      <c r="E621" s="103">
        <v>1.17</v>
      </c>
      <c r="F621" s="103">
        <v>1.38</v>
      </c>
      <c r="G621" s="105">
        <v>9</v>
      </c>
      <c r="H621" s="102">
        <v>17.8</v>
      </c>
      <c r="I621" s="103">
        <v>9.58</v>
      </c>
      <c r="J621" s="103">
        <v>8.93</v>
      </c>
      <c r="K621" s="103">
        <v>1.61</v>
      </c>
      <c r="L621" s="106" t="s">
        <v>15</v>
      </c>
      <c r="M621" s="103">
        <v>3.66</v>
      </c>
    </row>
    <row r="622" spans="1:13" x14ac:dyDescent="0.2">
      <c r="A622" s="100" t="s">
        <v>1191</v>
      </c>
      <c r="B622" s="100" t="s">
        <v>14</v>
      </c>
      <c r="C622" s="107">
        <v>0.55900000000000005</v>
      </c>
      <c r="D622" s="102">
        <v>41.6</v>
      </c>
      <c r="E622" s="103">
        <v>1.06</v>
      </c>
      <c r="F622" s="103">
        <v>1.31</v>
      </c>
      <c r="G622" s="105">
        <v>8</v>
      </c>
      <c r="H622" s="102">
        <v>13.6</v>
      </c>
      <c r="I622" s="103">
        <v>9.58</v>
      </c>
      <c r="J622" s="103">
        <v>3.23</v>
      </c>
      <c r="K622" s="107">
        <v>4.0000000000000001E-3</v>
      </c>
      <c r="L622" s="106" t="s">
        <v>15</v>
      </c>
      <c r="M622" s="103">
        <v>3.66</v>
      </c>
    </row>
    <row r="623" spans="1:13" x14ac:dyDescent="0.2">
      <c r="A623" s="100" t="s">
        <v>1241</v>
      </c>
      <c r="B623" s="100" t="s">
        <v>14</v>
      </c>
      <c r="C623" s="107">
        <v>0.27400000000000002</v>
      </c>
      <c r="D623" s="102">
        <v>43.3</v>
      </c>
      <c r="E623" s="107">
        <v>0.74199999999999999</v>
      </c>
      <c r="F623" s="103">
        <v>1.61</v>
      </c>
      <c r="G623" s="105">
        <v>6</v>
      </c>
      <c r="H623" s="102">
        <v>14.5</v>
      </c>
      <c r="I623" s="103">
        <v>8.66</v>
      </c>
      <c r="J623" s="103">
        <v>1.34</v>
      </c>
      <c r="K623" s="107">
        <v>0.27</v>
      </c>
      <c r="L623" s="106" t="s">
        <v>15</v>
      </c>
      <c r="M623" s="103">
        <v>3.64</v>
      </c>
    </row>
    <row r="624" spans="1:13" x14ac:dyDescent="0.2">
      <c r="A624" s="100" t="s">
        <v>1253</v>
      </c>
      <c r="B624" s="100" t="s">
        <v>14</v>
      </c>
      <c r="C624" s="107">
        <v>0.38200000000000001</v>
      </c>
      <c r="D624" s="102">
        <v>15.4</v>
      </c>
      <c r="E624" s="107">
        <v>0.67</v>
      </c>
      <c r="F624" s="107">
        <v>0.86899999999999999</v>
      </c>
      <c r="G624" s="105">
        <v>4</v>
      </c>
      <c r="H624" s="103">
        <v>4.58</v>
      </c>
      <c r="I624" s="103">
        <v>4.46</v>
      </c>
      <c r="J624" s="107">
        <v>0.51300000000000001</v>
      </c>
      <c r="K624" s="107">
        <v>0.61299999999999999</v>
      </c>
      <c r="L624" s="106" t="s">
        <v>15</v>
      </c>
      <c r="M624" s="103">
        <v>3.64</v>
      </c>
    </row>
    <row r="625" spans="1:13" x14ac:dyDescent="0.2">
      <c r="A625" s="100" t="s">
        <v>1228</v>
      </c>
      <c r="B625" s="100" t="s">
        <v>14</v>
      </c>
      <c r="C625" s="107">
        <v>0.247</v>
      </c>
      <c r="D625" s="102">
        <v>17.100000000000001</v>
      </c>
      <c r="E625" s="107">
        <v>0.80400000000000005</v>
      </c>
      <c r="F625" s="107">
        <v>0.83899999999999997</v>
      </c>
      <c r="G625" s="105">
        <v>7</v>
      </c>
      <c r="H625" s="103">
        <v>8.91</v>
      </c>
      <c r="I625" s="103">
        <v>4.28</v>
      </c>
      <c r="J625" s="103">
        <v>6.69</v>
      </c>
      <c r="K625" s="107">
        <v>0.28199999999999997</v>
      </c>
      <c r="L625" s="106" t="s">
        <v>15</v>
      </c>
      <c r="M625" s="103">
        <v>3.59</v>
      </c>
    </row>
    <row r="626" spans="1:13" ht="33.75" x14ac:dyDescent="0.2">
      <c r="A626" s="100" t="s">
        <v>1337</v>
      </c>
      <c r="B626" s="100" t="s">
        <v>14</v>
      </c>
      <c r="C626" s="107">
        <v>9.8000000000000004E-2</v>
      </c>
      <c r="D626" s="102">
        <v>41.7</v>
      </c>
      <c r="E626" s="107">
        <v>0.27900000000000003</v>
      </c>
      <c r="F626" s="107">
        <v>0.27900000000000003</v>
      </c>
      <c r="G626" s="105">
        <v>22</v>
      </c>
      <c r="H626" s="103">
        <v>9.56</v>
      </c>
      <c r="I626" s="103">
        <v>8.85</v>
      </c>
      <c r="J626" s="103">
        <v>2.04</v>
      </c>
      <c r="K626" s="107">
        <v>0.61099999999999999</v>
      </c>
      <c r="L626" s="106" t="s">
        <v>15</v>
      </c>
      <c r="M626" s="103">
        <v>3.49</v>
      </c>
    </row>
    <row r="627" spans="1:13" x14ac:dyDescent="0.2">
      <c r="A627" s="100" t="s">
        <v>448</v>
      </c>
      <c r="B627" s="100" t="s">
        <v>14</v>
      </c>
      <c r="C627" s="102">
        <v>372.8</v>
      </c>
      <c r="D627" s="102">
        <v>12104.5</v>
      </c>
      <c r="E627" s="102">
        <v>547</v>
      </c>
      <c r="F627" s="102">
        <v>531.1</v>
      </c>
      <c r="G627" s="105">
        <v>900</v>
      </c>
      <c r="H627" s="102">
        <v>3492.7</v>
      </c>
      <c r="I627" s="102">
        <v>2068.8000000000002</v>
      </c>
      <c r="J627" s="102">
        <v>1318.5</v>
      </c>
      <c r="K627" s="102">
        <v>1583.2</v>
      </c>
      <c r="L627" s="106" t="s">
        <v>15</v>
      </c>
      <c r="M627" s="103">
        <v>3.47</v>
      </c>
    </row>
    <row r="628" spans="1:13" x14ac:dyDescent="0.2">
      <c r="A628" s="100" t="s">
        <v>1358</v>
      </c>
      <c r="B628" s="100" t="s">
        <v>14</v>
      </c>
      <c r="C628" s="107">
        <v>0.45600000000000002</v>
      </c>
      <c r="D628" s="102">
        <v>101</v>
      </c>
      <c r="E628" s="107">
        <v>0.223</v>
      </c>
      <c r="F628" s="107">
        <v>0.79200000000000004</v>
      </c>
      <c r="G628" s="105">
        <v>5</v>
      </c>
      <c r="H628" s="102">
        <v>16.5</v>
      </c>
      <c r="I628" s="102">
        <v>12.4</v>
      </c>
      <c r="J628" s="103">
        <v>3.95</v>
      </c>
      <c r="K628" s="107">
        <v>0.60099999999999998</v>
      </c>
      <c r="L628" s="106" t="s">
        <v>15</v>
      </c>
      <c r="M628" s="103">
        <v>3.46</v>
      </c>
    </row>
    <row r="629" spans="1:13" x14ac:dyDescent="0.2">
      <c r="A629" s="100" t="s">
        <v>829</v>
      </c>
      <c r="B629" s="100" t="s">
        <v>14</v>
      </c>
      <c r="C629" s="102">
        <v>49</v>
      </c>
      <c r="D629" s="102">
        <v>115.8</v>
      </c>
      <c r="E629" s="102">
        <v>23.8</v>
      </c>
      <c r="F629" s="102">
        <v>67.8</v>
      </c>
      <c r="G629" s="105">
        <v>23</v>
      </c>
      <c r="H629" s="102">
        <v>19.3</v>
      </c>
      <c r="I629" s="102">
        <v>13.1</v>
      </c>
      <c r="J629" s="102">
        <v>110.3</v>
      </c>
      <c r="K629" s="103">
        <v>2.21</v>
      </c>
      <c r="L629" s="106" t="s">
        <v>15</v>
      </c>
      <c r="M629" s="103">
        <v>3.43</v>
      </c>
    </row>
    <row r="630" spans="1:13" ht="22.5" x14ac:dyDescent="0.2">
      <c r="A630" s="100" t="s">
        <v>1011</v>
      </c>
      <c r="B630" s="100" t="s">
        <v>14</v>
      </c>
      <c r="C630" s="107">
        <v>0.23100000000000001</v>
      </c>
      <c r="D630" s="102">
        <v>220.7</v>
      </c>
      <c r="E630" s="103">
        <v>3.21</v>
      </c>
      <c r="F630" s="103">
        <v>3.04</v>
      </c>
      <c r="G630" s="105">
        <v>14</v>
      </c>
      <c r="H630" s="102">
        <v>28.8</v>
      </c>
      <c r="I630" s="102">
        <v>34.6</v>
      </c>
      <c r="J630" s="103">
        <v>6.1</v>
      </c>
      <c r="K630" s="103">
        <v>1.27</v>
      </c>
      <c r="L630" s="106" t="s">
        <v>15</v>
      </c>
      <c r="M630" s="103">
        <v>3.4</v>
      </c>
    </row>
    <row r="631" spans="1:13" x14ac:dyDescent="0.2">
      <c r="A631" s="100" t="s">
        <v>1147</v>
      </c>
      <c r="B631" s="100" t="s">
        <v>14</v>
      </c>
      <c r="C631" s="103">
        <v>1.04</v>
      </c>
      <c r="D631" s="102">
        <v>37.700000000000003</v>
      </c>
      <c r="E631" s="103">
        <v>1.43</v>
      </c>
      <c r="F631" s="103">
        <v>2.44</v>
      </c>
      <c r="G631" s="105">
        <v>47</v>
      </c>
      <c r="H631" s="102">
        <v>25.4</v>
      </c>
      <c r="I631" s="102">
        <v>19.100000000000001</v>
      </c>
      <c r="J631" s="102">
        <v>11.5</v>
      </c>
      <c r="K631" s="103">
        <v>9.84</v>
      </c>
      <c r="L631" s="106" t="s">
        <v>15</v>
      </c>
      <c r="M631" s="103">
        <v>3.35</v>
      </c>
    </row>
    <row r="632" spans="1:13" x14ac:dyDescent="0.2">
      <c r="A632" s="100" t="s">
        <v>1199</v>
      </c>
      <c r="B632" s="100" t="s">
        <v>14</v>
      </c>
      <c r="C632" s="107">
        <v>0.55900000000000005</v>
      </c>
      <c r="D632" s="102">
        <v>17.8</v>
      </c>
      <c r="E632" s="107">
        <v>0.99299999999999999</v>
      </c>
      <c r="F632" s="107">
        <v>0.99299999999999999</v>
      </c>
      <c r="G632" s="105">
        <v>12</v>
      </c>
      <c r="H632" s="102">
        <v>11</v>
      </c>
      <c r="I632" s="103">
        <v>9.41</v>
      </c>
      <c r="J632" s="103">
        <v>3.81</v>
      </c>
      <c r="K632" s="103">
        <v>3.89</v>
      </c>
      <c r="L632" s="106" t="s">
        <v>15</v>
      </c>
      <c r="M632" s="103">
        <v>3.31</v>
      </c>
    </row>
    <row r="633" spans="1:13" x14ac:dyDescent="0.2">
      <c r="A633" s="100" t="s">
        <v>1265</v>
      </c>
      <c r="B633" s="100" t="s">
        <v>14</v>
      </c>
      <c r="C633" s="107">
        <v>0.23100000000000001</v>
      </c>
      <c r="D633" s="102">
        <v>18.7</v>
      </c>
      <c r="E633" s="107">
        <v>0.59099999999999997</v>
      </c>
      <c r="F633" s="103">
        <v>1.02</v>
      </c>
      <c r="G633" s="105">
        <v>9</v>
      </c>
      <c r="H633" s="103">
        <v>7.94</v>
      </c>
      <c r="I633" s="103">
        <v>6.44</v>
      </c>
      <c r="J633" s="103">
        <v>1.63</v>
      </c>
      <c r="K633" s="107">
        <v>0.51700000000000002</v>
      </c>
      <c r="L633" s="106" t="s">
        <v>15</v>
      </c>
      <c r="M633" s="103">
        <v>3.28</v>
      </c>
    </row>
    <row r="634" spans="1:13" x14ac:dyDescent="0.2">
      <c r="A634" s="100" t="s">
        <v>1082</v>
      </c>
      <c r="B634" s="100" t="s">
        <v>14</v>
      </c>
      <c r="C634" s="107">
        <v>0.29799999999999999</v>
      </c>
      <c r="D634" s="102">
        <v>27.8</v>
      </c>
      <c r="E634" s="103">
        <v>2.23</v>
      </c>
      <c r="F634" s="103">
        <v>2.52</v>
      </c>
      <c r="G634" s="105">
        <v>19</v>
      </c>
      <c r="H634" s="102">
        <v>12.9</v>
      </c>
      <c r="I634" s="102">
        <v>16.899999999999999</v>
      </c>
      <c r="J634" s="103">
        <v>1.3</v>
      </c>
      <c r="K634" s="103">
        <v>1.27</v>
      </c>
      <c r="L634" s="106" t="s">
        <v>15</v>
      </c>
      <c r="M634" s="103">
        <v>3.27</v>
      </c>
    </row>
    <row r="635" spans="1:13" x14ac:dyDescent="0.2">
      <c r="A635" s="100" t="s">
        <v>1257</v>
      </c>
      <c r="B635" s="100" t="s">
        <v>14</v>
      </c>
      <c r="C635" s="107">
        <v>0.44400000000000001</v>
      </c>
      <c r="D635" s="102">
        <v>37.799999999999997</v>
      </c>
      <c r="E635" s="107">
        <v>0.65600000000000003</v>
      </c>
      <c r="F635" s="103">
        <v>1.18</v>
      </c>
      <c r="G635" s="105">
        <v>25</v>
      </c>
      <c r="H635" s="102">
        <v>10.5</v>
      </c>
      <c r="I635" s="103">
        <v>9.5</v>
      </c>
      <c r="J635" s="103">
        <v>2.4900000000000002</v>
      </c>
      <c r="K635" s="103">
        <v>1.77</v>
      </c>
      <c r="L635" s="106" t="s">
        <v>15</v>
      </c>
      <c r="M635" s="103">
        <v>3.26</v>
      </c>
    </row>
    <row r="636" spans="1:13" x14ac:dyDescent="0.2">
      <c r="A636" s="100" t="s">
        <v>991</v>
      </c>
      <c r="B636" s="100" t="s">
        <v>14</v>
      </c>
      <c r="C636" s="103">
        <v>1.59</v>
      </c>
      <c r="D636" s="102">
        <v>36.799999999999997</v>
      </c>
      <c r="E636" s="103">
        <v>3.85</v>
      </c>
      <c r="F636" s="103">
        <v>2.27</v>
      </c>
      <c r="G636" s="105">
        <v>30</v>
      </c>
      <c r="H636" s="103">
        <v>7.41</v>
      </c>
      <c r="I636" s="103">
        <v>8.41</v>
      </c>
      <c r="J636" s="102">
        <v>15.6</v>
      </c>
      <c r="K636" s="107">
        <v>0.59599999999999997</v>
      </c>
      <c r="L636" s="106" t="s">
        <v>15</v>
      </c>
      <c r="M636" s="103">
        <v>3.26</v>
      </c>
    </row>
    <row r="637" spans="1:13" x14ac:dyDescent="0.2">
      <c r="A637" s="100" t="s">
        <v>1141</v>
      </c>
      <c r="B637" s="100" t="s">
        <v>14</v>
      </c>
      <c r="C637" s="107">
        <v>0.77</v>
      </c>
      <c r="D637" s="102">
        <v>94.7</v>
      </c>
      <c r="E637" s="103">
        <v>1.49</v>
      </c>
      <c r="F637" s="103">
        <v>2.2599999999999998</v>
      </c>
      <c r="G637" s="105">
        <v>8</v>
      </c>
      <c r="H637" s="102">
        <v>30.9</v>
      </c>
      <c r="I637" s="102">
        <v>25.1</v>
      </c>
      <c r="J637" s="103">
        <v>4.88</v>
      </c>
      <c r="K637" s="107">
        <v>0.64400000000000002</v>
      </c>
      <c r="L637" s="106" t="s">
        <v>15</v>
      </c>
      <c r="M637" s="103">
        <v>3.25</v>
      </c>
    </row>
    <row r="638" spans="1:13" x14ac:dyDescent="0.2">
      <c r="A638" s="100" t="s">
        <v>1213</v>
      </c>
      <c r="B638" s="100" t="s">
        <v>14</v>
      </c>
      <c r="C638" s="103">
        <v>1.1299999999999999</v>
      </c>
      <c r="D638" s="102">
        <v>108.2</v>
      </c>
      <c r="E638" s="107">
        <v>0.89400000000000002</v>
      </c>
      <c r="F638" s="103">
        <v>1.85</v>
      </c>
      <c r="G638" s="105">
        <v>24</v>
      </c>
      <c r="H638" s="102">
        <v>17.7</v>
      </c>
      <c r="I638" s="102">
        <v>14.8</v>
      </c>
      <c r="J638" s="103">
        <v>5.13</v>
      </c>
      <c r="K638" s="103">
        <v>1.79</v>
      </c>
      <c r="L638" s="106" t="s">
        <v>15</v>
      </c>
      <c r="M638" s="103">
        <v>3.22</v>
      </c>
    </row>
    <row r="639" spans="1:13" x14ac:dyDescent="0.2">
      <c r="A639" s="100" t="s">
        <v>1264</v>
      </c>
      <c r="B639" s="100" t="s">
        <v>14</v>
      </c>
      <c r="C639" s="107">
        <v>4.8000000000000001E-2</v>
      </c>
      <c r="D639" s="102">
        <v>26.3</v>
      </c>
      <c r="E639" s="107">
        <v>0.60799999999999998</v>
      </c>
      <c r="F639" s="107">
        <v>0.60799999999999998</v>
      </c>
      <c r="G639" s="105">
        <v>10</v>
      </c>
      <c r="H639" s="103">
        <v>4.5</v>
      </c>
      <c r="I639" s="103">
        <v>8.35</v>
      </c>
      <c r="J639" s="107">
        <v>0.752</v>
      </c>
      <c r="K639" s="107">
        <v>0.29799999999999999</v>
      </c>
      <c r="L639" s="106" t="s">
        <v>15</v>
      </c>
      <c r="M639" s="103">
        <v>3.21</v>
      </c>
    </row>
    <row r="640" spans="1:13" x14ac:dyDescent="0.2">
      <c r="A640" s="100" t="s">
        <v>1386</v>
      </c>
      <c r="B640" s="100" t="s">
        <v>14</v>
      </c>
      <c r="C640" s="107">
        <v>1.6E-2</v>
      </c>
      <c r="D640" s="102">
        <v>46.3</v>
      </c>
      <c r="E640" s="107">
        <v>0.112</v>
      </c>
      <c r="F640" s="107">
        <v>7.0000000000000007E-2</v>
      </c>
      <c r="G640" s="105">
        <v>5</v>
      </c>
      <c r="H640" s="103">
        <v>6.9</v>
      </c>
      <c r="I640" s="103">
        <v>5.38</v>
      </c>
      <c r="J640" s="103">
        <v>5.04</v>
      </c>
      <c r="K640" s="107">
        <v>0.59</v>
      </c>
      <c r="L640" s="106" t="s">
        <v>15</v>
      </c>
      <c r="M640" s="103">
        <v>3.2</v>
      </c>
    </row>
    <row r="641" spans="1:13" x14ac:dyDescent="0.2">
      <c r="A641" s="100" t="s">
        <v>1291</v>
      </c>
      <c r="B641" s="100" t="s">
        <v>14</v>
      </c>
      <c r="C641" s="107">
        <v>0.127</v>
      </c>
      <c r="D641" s="102">
        <v>118</v>
      </c>
      <c r="E641" s="107">
        <v>0.46200000000000002</v>
      </c>
      <c r="F641" s="107">
        <v>0.55700000000000005</v>
      </c>
      <c r="G641" s="105">
        <v>6</v>
      </c>
      <c r="H641" s="102">
        <v>17.5</v>
      </c>
      <c r="I641" s="102">
        <v>12.4</v>
      </c>
      <c r="J641" s="103">
        <v>5</v>
      </c>
      <c r="K641" s="103">
        <v>1.33</v>
      </c>
      <c r="L641" s="106" t="s">
        <v>15</v>
      </c>
      <c r="M641" s="103">
        <v>3.17</v>
      </c>
    </row>
    <row r="642" spans="1:13" x14ac:dyDescent="0.2">
      <c r="A642" s="100" t="s">
        <v>969</v>
      </c>
      <c r="B642" s="100" t="s">
        <v>14</v>
      </c>
      <c r="C642" s="107">
        <v>0.34499999999999997</v>
      </c>
      <c r="D642" s="102">
        <v>43.2</v>
      </c>
      <c r="E642" s="103">
        <v>4.47</v>
      </c>
      <c r="F642" s="103">
        <v>1.3</v>
      </c>
      <c r="G642" s="105">
        <v>59</v>
      </c>
      <c r="H642" s="102">
        <v>15.6</v>
      </c>
      <c r="I642" s="103">
        <v>7.5</v>
      </c>
      <c r="J642" s="102">
        <v>12.1</v>
      </c>
      <c r="K642" s="107">
        <v>0.108</v>
      </c>
      <c r="L642" s="106" t="s">
        <v>15</v>
      </c>
      <c r="M642" s="103">
        <v>3.13</v>
      </c>
    </row>
    <row r="643" spans="1:13" x14ac:dyDescent="0.2">
      <c r="A643" s="100" t="s">
        <v>1274</v>
      </c>
      <c r="B643" s="100" t="s">
        <v>14</v>
      </c>
      <c r="C643" s="107">
        <v>0.08</v>
      </c>
      <c r="D643" s="102">
        <v>14.8</v>
      </c>
      <c r="E643" s="107">
        <v>0.53200000000000003</v>
      </c>
      <c r="F643" s="107">
        <v>0.53400000000000003</v>
      </c>
      <c r="G643" s="105">
        <v>5</v>
      </c>
      <c r="H643" s="103">
        <v>6.52</v>
      </c>
      <c r="I643" s="103">
        <v>4.95</v>
      </c>
      <c r="J643" s="103">
        <v>3.31</v>
      </c>
      <c r="K643" s="107">
        <v>0.36199999999999999</v>
      </c>
      <c r="L643" s="106" t="s">
        <v>15</v>
      </c>
      <c r="M643" s="103">
        <v>3.11</v>
      </c>
    </row>
    <row r="644" spans="1:13" ht="22.5" x14ac:dyDescent="0.2">
      <c r="A644" s="100" t="s">
        <v>1393</v>
      </c>
      <c r="B644" s="100" t="s">
        <v>14</v>
      </c>
      <c r="C644" s="107">
        <v>0.97899999999999998</v>
      </c>
      <c r="D644" s="102">
        <v>22.3</v>
      </c>
      <c r="E644" s="107">
        <v>7.8E-2</v>
      </c>
      <c r="F644" s="107">
        <v>7.8E-2</v>
      </c>
      <c r="G644" s="105">
        <v>6</v>
      </c>
      <c r="H644" s="103">
        <v>3.7</v>
      </c>
      <c r="I644" s="103">
        <v>3.81</v>
      </c>
      <c r="J644" s="102">
        <v>12.9</v>
      </c>
      <c r="K644" s="107">
        <v>5.5E-2</v>
      </c>
      <c r="L644" s="106" t="s">
        <v>15</v>
      </c>
      <c r="M644" s="103">
        <v>3.11</v>
      </c>
    </row>
    <row r="645" spans="1:13" x14ac:dyDescent="0.2">
      <c r="A645" s="100" t="s">
        <v>1254</v>
      </c>
      <c r="B645" s="100" t="s">
        <v>14</v>
      </c>
      <c r="C645" s="107">
        <v>0.41299999999999998</v>
      </c>
      <c r="D645" s="102">
        <v>23.4</v>
      </c>
      <c r="E645" s="107">
        <v>0.66600000000000004</v>
      </c>
      <c r="F645" s="107">
        <v>0.89100000000000001</v>
      </c>
      <c r="G645" s="105">
        <v>8</v>
      </c>
      <c r="H645" s="102">
        <v>11.6</v>
      </c>
      <c r="I645" s="103">
        <v>8.14</v>
      </c>
      <c r="J645" s="103">
        <v>3.1</v>
      </c>
      <c r="K645" s="103">
        <v>3.03</v>
      </c>
      <c r="L645" s="106" t="s">
        <v>15</v>
      </c>
      <c r="M645" s="103">
        <v>3.05</v>
      </c>
    </row>
    <row r="646" spans="1:13" ht="22.5" x14ac:dyDescent="0.2">
      <c r="A646" s="100" t="s">
        <v>1349</v>
      </c>
      <c r="B646" s="100" t="s">
        <v>14</v>
      </c>
      <c r="C646" s="107">
        <v>0.106</v>
      </c>
      <c r="D646" s="102">
        <v>30.4</v>
      </c>
      <c r="E646" s="107">
        <v>0.24299999999999999</v>
      </c>
      <c r="F646" s="107">
        <v>0.40200000000000002</v>
      </c>
      <c r="G646" s="105">
        <v>8</v>
      </c>
      <c r="H646" s="103">
        <v>8.48</v>
      </c>
      <c r="I646" s="103">
        <v>4.47</v>
      </c>
      <c r="J646" s="103">
        <v>3.06</v>
      </c>
      <c r="K646" s="107">
        <v>0.80300000000000005</v>
      </c>
      <c r="L646" s="106" t="s">
        <v>15</v>
      </c>
      <c r="M646" s="103">
        <v>3.02</v>
      </c>
    </row>
    <row r="647" spans="1:13" x14ac:dyDescent="0.2">
      <c r="A647" s="100" t="s">
        <v>1376</v>
      </c>
      <c r="B647" s="100" t="s">
        <v>14</v>
      </c>
      <c r="C647" s="107">
        <v>4.0000000000000001E-3</v>
      </c>
      <c r="D647" s="102">
        <v>13.1</v>
      </c>
      <c r="E647" s="107">
        <v>0.17199999999999999</v>
      </c>
      <c r="F647" s="107">
        <v>0.114</v>
      </c>
      <c r="G647" s="105">
        <v>2</v>
      </c>
      <c r="H647" s="103">
        <v>1.88</v>
      </c>
      <c r="I647" s="103">
        <v>2.2999999999999998</v>
      </c>
      <c r="J647" s="107">
        <v>0.875</v>
      </c>
      <c r="K647" s="107">
        <v>1.2999999999999999E-2</v>
      </c>
      <c r="L647" s="106" t="s">
        <v>15</v>
      </c>
      <c r="M647" s="103">
        <v>2.99</v>
      </c>
    </row>
    <row r="648" spans="1:13" x14ac:dyDescent="0.2">
      <c r="A648" s="100" t="s">
        <v>946</v>
      </c>
      <c r="B648" s="100" t="s">
        <v>14</v>
      </c>
      <c r="C648" s="107">
        <v>0.252</v>
      </c>
      <c r="D648" s="102">
        <v>65.5</v>
      </c>
      <c r="E648" s="103">
        <v>5.71</v>
      </c>
      <c r="F648" s="103">
        <v>2.0499999999999998</v>
      </c>
      <c r="G648" s="105">
        <v>94</v>
      </c>
      <c r="H648" s="102">
        <v>44</v>
      </c>
      <c r="I648" s="102">
        <v>39.299999999999997</v>
      </c>
      <c r="J648" s="102">
        <v>47</v>
      </c>
      <c r="K648" s="103">
        <v>3.93</v>
      </c>
      <c r="L648" s="106" t="s">
        <v>15</v>
      </c>
      <c r="M648" s="103">
        <v>2.97</v>
      </c>
    </row>
    <row r="649" spans="1:13" ht="22.5" x14ac:dyDescent="0.2">
      <c r="A649" s="100" t="s">
        <v>1323</v>
      </c>
      <c r="B649" s="100" t="s">
        <v>14</v>
      </c>
      <c r="C649" s="107">
        <v>0.45300000000000001</v>
      </c>
      <c r="D649" s="102">
        <v>21</v>
      </c>
      <c r="E649" s="107">
        <v>0.34399999999999997</v>
      </c>
      <c r="F649" s="107">
        <v>0.752</v>
      </c>
      <c r="G649" s="105">
        <v>3</v>
      </c>
      <c r="H649" s="103">
        <v>3.29</v>
      </c>
      <c r="I649" s="103">
        <v>5.48</v>
      </c>
      <c r="J649" s="103">
        <v>1.76</v>
      </c>
      <c r="K649" s="107">
        <v>0.107</v>
      </c>
      <c r="L649" s="106" t="s">
        <v>15</v>
      </c>
      <c r="M649" s="103">
        <v>2.96</v>
      </c>
    </row>
    <row r="650" spans="1:13" x14ac:dyDescent="0.2">
      <c r="A650" s="100" t="s">
        <v>1239</v>
      </c>
      <c r="B650" s="100" t="s">
        <v>14</v>
      </c>
      <c r="C650" s="107">
        <v>6.4000000000000001E-2</v>
      </c>
      <c r="D650" s="102">
        <v>21.7</v>
      </c>
      <c r="E650" s="107">
        <v>0.749</v>
      </c>
      <c r="F650" s="107">
        <v>0.55700000000000005</v>
      </c>
      <c r="G650" s="105">
        <v>27</v>
      </c>
      <c r="H650" s="103">
        <v>8.5</v>
      </c>
      <c r="I650" s="103">
        <v>7.08</v>
      </c>
      <c r="J650" s="103">
        <v>1.95</v>
      </c>
      <c r="K650" s="107">
        <v>7.1999999999999995E-2</v>
      </c>
      <c r="L650" s="106" t="s">
        <v>15</v>
      </c>
      <c r="M650" s="103">
        <v>2.94</v>
      </c>
    </row>
    <row r="651" spans="1:13" x14ac:dyDescent="0.2">
      <c r="A651" s="100" t="s">
        <v>952</v>
      </c>
      <c r="B651" s="100" t="s">
        <v>14</v>
      </c>
      <c r="C651" s="103">
        <v>4.24</v>
      </c>
      <c r="D651" s="102">
        <v>104</v>
      </c>
      <c r="E651" s="103">
        <v>5.49</v>
      </c>
      <c r="F651" s="103">
        <v>7.16</v>
      </c>
      <c r="G651" s="105">
        <v>24</v>
      </c>
      <c r="H651" s="102">
        <v>14.4</v>
      </c>
      <c r="I651" s="102">
        <v>15.6</v>
      </c>
      <c r="J651" s="102">
        <v>22.7</v>
      </c>
      <c r="K651" s="103">
        <v>1.6</v>
      </c>
      <c r="L651" s="106" t="s">
        <v>15</v>
      </c>
      <c r="M651" s="103">
        <v>2.93</v>
      </c>
    </row>
    <row r="652" spans="1:13" ht="22.5" x14ac:dyDescent="0.2">
      <c r="A652" s="100" t="s">
        <v>1217</v>
      </c>
      <c r="B652" s="100" t="s">
        <v>14</v>
      </c>
      <c r="C652" s="107">
        <v>0.09</v>
      </c>
      <c r="D652" s="102">
        <v>22.5</v>
      </c>
      <c r="E652" s="107">
        <v>0.88</v>
      </c>
      <c r="F652" s="103">
        <v>1.19</v>
      </c>
      <c r="G652" s="105">
        <v>33</v>
      </c>
      <c r="H652" s="103">
        <v>6.35</v>
      </c>
      <c r="I652" s="103">
        <v>5.34</v>
      </c>
      <c r="J652" s="103">
        <v>3.47</v>
      </c>
      <c r="K652" s="107">
        <v>0.39</v>
      </c>
      <c r="L652" s="106" t="s">
        <v>15</v>
      </c>
      <c r="M652" s="103">
        <v>2.91</v>
      </c>
    </row>
    <row r="653" spans="1:13" x14ac:dyDescent="0.2">
      <c r="A653" s="100" t="s">
        <v>1014</v>
      </c>
      <c r="B653" s="100" t="s">
        <v>14</v>
      </c>
      <c r="C653" s="103">
        <v>1.25</v>
      </c>
      <c r="D653" s="102">
        <v>131.19999999999999</v>
      </c>
      <c r="E653" s="103">
        <v>3.13</v>
      </c>
      <c r="F653" s="103">
        <v>2.66</v>
      </c>
      <c r="G653" s="105">
        <v>31</v>
      </c>
      <c r="H653" s="102">
        <v>25.5</v>
      </c>
      <c r="I653" s="102">
        <v>17.399999999999999</v>
      </c>
      <c r="J653" s="102">
        <v>12.3</v>
      </c>
      <c r="K653" s="103">
        <v>1.67</v>
      </c>
      <c r="L653" s="106" t="s">
        <v>15</v>
      </c>
      <c r="M653" s="103">
        <v>2.9</v>
      </c>
    </row>
    <row r="654" spans="1:13" x14ac:dyDescent="0.2">
      <c r="A654" s="100" t="s">
        <v>1198</v>
      </c>
      <c r="B654" s="100" t="s">
        <v>14</v>
      </c>
      <c r="C654" s="107">
        <v>0.51800000000000002</v>
      </c>
      <c r="D654" s="102">
        <v>43.4</v>
      </c>
      <c r="E654" s="103">
        <v>1</v>
      </c>
      <c r="F654" s="107">
        <v>0.77</v>
      </c>
      <c r="G654" s="105">
        <v>52</v>
      </c>
      <c r="H654" s="102">
        <v>21.8</v>
      </c>
      <c r="I654" s="102">
        <v>19.3</v>
      </c>
      <c r="J654" s="102">
        <v>10.6</v>
      </c>
      <c r="K654" s="103">
        <v>3.07</v>
      </c>
      <c r="L654" s="106" t="s">
        <v>15</v>
      </c>
      <c r="M654" s="103">
        <v>2.85</v>
      </c>
    </row>
    <row r="655" spans="1:13" ht="33.75" x14ac:dyDescent="0.2">
      <c r="A655" s="100" t="s">
        <v>883</v>
      </c>
      <c r="B655" s="100" t="s">
        <v>14</v>
      </c>
      <c r="C655" s="103">
        <v>6.33</v>
      </c>
      <c r="D655" s="102">
        <v>36</v>
      </c>
      <c r="E655" s="102">
        <v>12.3</v>
      </c>
      <c r="F655" s="102">
        <v>15.5</v>
      </c>
      <c r="G655" s="105">
        <v>7</v>
      </c>
      <c r="H655" s="102">
        <v>11.2</v>
      </c>
      <c r="I655" s="103">
        <v>9.99</v>
      </c>
      <c r="J655" s="102">
        <v>54.1</v>
      </c>
      <c r="K655" s="107">
        <v>0.215</v>
      </c>
      <c r="L655" s="106" t="s">
        <v>15</v>
      </c>
      <c r="M655" s="103">
        <v>2.84</v>
      </c>
    </row>
    <row r="656" spans="1:13" x14ac:dyDescent="0.2">
      <c r="A656" s="100" t="s">
        <v>1269</v>
      </c>
      <c r="B656" s="100" t="s">
        <v>14</v>
      </c>
      <c r="C656" s="107">
        <v>0.247</v>
      </c>
      <c r="D656" s="102">
        <v>32.9</v>
      </c>
      <c r="E656" s="107">
        <v>0.58099999999999996</v>
      </c>
      <c r="F656" s="107">
        <v>0.86199999999999999</v>
      </c>
      <c r="G656" s="105">
        <v>5</v>
      </c>
      <c r="H656" s="103">
        <v>9.15</v>
      </c>
      <c r="I656" s="103">
        <v>4.32</v>
      </c>
      <c r="J656" s="103">
        <v>4.33</v>
      </c>
      <c r="K656" s="107">
        <v>0.251</v>
      </c>
      <c r="L656" s="106" t="s">
        <v>15</v>
      </c>
      <c r="M656" s="103">
        <v>2.78</v>
      </c>
    </row>
    <row r="657" spans="1:13" x14ac:dyDescent="0.2">
      <c r="A657" s="100" t="s">
        <v>1275</v>
      </c>
      <c r="B657" s="100" t="s">
        <v>14</v>
      </c>
      <c r="C657" s="107">
        <v>0.193</v>
      </c>
      <c r="D657" s="102">
        <v>52.1</v>
      </c>
      <c r="E657" s="107">
        <v>0.52700000000000002</v>
      </c>
      <c r="F657" s="107">
        <v>0.51800000000000002</v>
      </c>
      <c r="G657" s="105">
        <v>8</v>
      </c>
      <c r="H657" s="103">
        <v>8.32</v>
      </c>
      <c r="I657" s="103">
        <v>7.88</v>
      </c>
      <c r="J657" s="107">
        <v>0.66100000000000003</v>
      </c>
      <c r="K657" s="103">
        <v>1.07</v>
      </c>
      <c r="L657" s="106" t="s">
        <v>15</v>
      </c>
      <c r="M657" s="103">
        <v>2.77</v>
      </c>
    </row>
    <row r="658" spans="1:13" x14ac:dyDescent="0.2">
      <c r="A658" s="100" t="s">
        <v>1039</v>
      </c>
      <c r="B658" s="100" t="s">
        <v>14</v>
      </c>
      <c r="C658" s="107">
        <v>1.4999999999999999E-2</v>
      </c>
      <c r="D658" s="102">
        <v>51.9</v>
      </c>
      <c r="E658" s="103">
        <v>2.78</v>
      </c>
      <c r="F658" s="103">
        <v>2.0699999999999998</v>
      </c>
      <c r="G658" s="105">
        <v>65</v>
      </c>
      <c r="H658" s="102">
        <v>16.600000000000001</v>
      </c>
      <c r="I658" s="102">
        <v>14.8</v>
      </c>
      <c r="J658" s="102">
        <v>29.6</v>
      </c>
      <c r="K658" s="103">
        <v>3.28</v>
      </c>
      <c r="L658" s="106" t="s">
        <v>15</v>
      </c>
      <c r="M658" s="103">
        <v>2.77</v>
      </c>
    </row>
    <row r="659" spans="1:13" ht="22.5" x14ac:dyDescent="0.2">
      <c r="A659" s="100" t="s">
        <v>1050</v>
      </c>
      <c r="B659" s="100" t="s">
        <v>14</v>
      </c>
      <c r="C659" s="103">
        <v>1.64</v>
      </c>
      <c r="D659" s="102">
        <v>141.19999999999999</v>
      </c>
      <c r="E659" s="103">
        <v>2.6</v>
      </c>
      <c r="F659" s="103">
        <v>2.69</v>
      </c>
      <c r="G659" s="105">
        <v>15</v>
      </c>
      <c r="H659" s="102">
        <v>18.3</v>
      </c>
      <c r="I659" s="103">
        <v>6.87</v>
      </c>
      <c r="J659" s="102">
        <v>15.3</v>
      </c>
      <c r="K659" s="103">
        <v>1.59</v>
      </c>
      <c r="L659" s="106" t="s">
        <v>15</v>
      </c>
      <c r="M659" s="103">
        <v>2.76</v>
      </c>
    </row>
    <row r="660" spans="1:13" x14ac:dyDescent="0.2">
      <c r="A660" s="100" t="s">
        <v>1209</v>
      </c>
      <c r="B660" s="100" t="s">
        <v>14</v>
      </c>
      <c r="C660" s="107">
        <v>0.14799999999999999</v>
      </c>
      <c r="D660" s="102">
        <v>30.6</v>
      </c>
      <c r="E660" s="107">
        <v>0.92</v>
      </c>
      <c r="F660" s="107">
        <v>0.64300000000000002</v>
      </c>
      <c r="G660" s="105">
        <v>36</v>
      </c>
      <c r="H660" s="103">
        <v>9.48</v>
      </c>
      <c r="I660" s="103">
        <v>4.99</v>
      </c>
      <c r="J660" s="103">
        <v>4.42</v>
      </c>
      <c r="K660" s="107">
        <v>7.9000000000000001E-2</v>
      </c>
      <c r="L660" s="106" t="s">
        <v>15</v>
      </c>
      <c r="M660" s="103">
        <v>2.75</v>
      </c>
    </row>
    <row r="661" spans="1:13" x14ac:dyDescent="0.2">
      <c r="A661" s="100" t="s">
        <v>1270</v>
      </c>
      <c r="B661" s="100" t="s">
        <v>14</v>
      </c>
      <c r="C661" s="107">
        <v>0.499</v>
      </c>
      <c r="D661" s="102">
        <v>13.5</v>
      </c>
      <c r="E661" s="107">
        <v>0.57999999999999996</v>
      </c>
      <c r="F661" s="107">
        <v>0.91800000000000004</v>
      </c>
      <c r="G661" s="105">
        <v>5</v>
      </c>
      <c r="H661" s="103">
        <v>2.17</v>
      </c>
      <c r="I661" s="103">
        <v>5.0199999999999996</v>
      </c>
      <c r="J661" s="103">
        <v>2.2999999999999998</v>
      </c>
      <c r="K661" s="107">
        <v>0.17</v>
      </c>
      <c r="L661" s="106" t="s">
        <v>15</v>
      </c>
      <c r="M661" s="103">
        <v>2.72</v>
      </c>
    </row>
    <row r="662" spans="1:13" x14ac:dyDescent="0.2">
      <c r="A662" s="100" t="s">
        <v>1230</v>
      </c>
      <c r="B662" s="100" t="s">
        <v>14</v>
      </c>
      <c r="C662" s="107">
        <v>0.19800000000000001</v>
      </c>
      <c r="D662" s="102">
        <v>21</v>
      </c>
      <c r="E662" s="107">
        <v>0.79700000000000004</v>
      </c>
      <c r="F662" s="107">
        <v>0.65100000000000002</v>
      </c>
      <c r="G662" s="105">
        <v>4</v>
      </c>
      <c r="H662" s="103">
        <v>1.97</v>
      </c>
      <c r="I662" s="103">
        <v>2.85</v>
      </c>
      <c r="J662" s="103">
        <v>2.0699999999999998</v>
      </c>
      <c r="K662" s="107">
        <v>0.23400000000000001</v>
      </c>
      <c r="L662" s="106" t="s">
        <v>15</v>
      </c>
      <c r="M662" s="103">
        <v>2.65</v>
      </c>
    </row>
    <row r="663" spans="1:13" x14ac:dyDescent="0.2">
      <c r="A663" s="100" t="s">
        <v>1263</v>
      </c>
      <c r="B663" s="100" t="s">
        <v>14</v>
      </c>
      <c r="C663" s="107">
        <v>2.8000000000000001E-2</v>
      </c>
      <c r="D663" s="102">
        <v>28.8</v>
      </c>
      <c r="E663" s="107">
        <v>0.61499999999999999</v>
      </c>
      <c r="F663" s="107">
        <v>0.501</v>
      </c>
      <c r="G663" s="105">
        <v>6</v>
      </c>
      <c r="H663" s="103">
        <v>6.23</v>
      </c>
      <c r="I663" s="103">
        <v>6.32</v>
      </c>
      <c r="J663" s="107">
        <v>0.72399999999999998</v>
      </c>
      <c r="K663" s="107">
        <v>0.20699999999999999</v>
      </c>
      <c r="L663" s="106" t="s">
        <v>15</v>
      </c>
      <c r="M663" s="103">
        <v>2.63</v>
      </c>
    </row>
    <row r="664" spans="1:13" x14ac:dyDescent="0.2">
      <c r="A664" s="100" t="s">
        <v>1057</v>
      </c>
      <c r="B664" s="100" t="s">
        <v>14</v>
      </c>
      <c r="C664" s="103">
        <v>1.66</v>
      </c>
      <c r="D664" s="102">
        <v>23.4</v>
      </c>
      <c r="E664" s="103">
        <v>2.5</v>
      </c>
      <c r="F664" s="103">
        <v>2.5</v>
      </c>
      <c r="G664" s="105">
        <v>1</v>
      </c>
      <c r="H664" s="102">
        <v>17.5</v>
      </c>
      <c r="I664" s="103">
        <v>7.49</v>
      </c>
      <c r="J664" s="103">
        <v>9.73</v>
      </c>
      <c r="K664" s="103">
        <v>7.53</v>
      </c>
      <c r="L664" s="106" t="s">
        <v>15</v>
      </c>
      <c r="M664" s="103">
        <v>2.63</v>
      </c>
    </row>
    <row r="665" spans="1:13" x14ac:dyDescent="0.2">
      <c r="A665" s="100" t="s">
        <v>1392</v>
      </c>
      <c r="B665" s="100" t="s">
        <v>14</v>
      </c>
      <c r="C665" s="107">
        <v>0.127</v>
      </c>
      <c r="D665" s="102">
        <v>24.6</v>
      </c>
      <c r="E665" s="107">
        <v>7.9000000000000001E-2</v>
      </c>
      <c r="F665" s="107">
        <v>0.375</v>
      </c>
      <c r="G665" s="105">
        <v>7</v>
      </c>
      <c r="H665" s="103">
        <v>8.02</v>
      </c>
      <c r="I665" s="103">
        <v>7.13</v>
      </c>
      <c r="J665" s="107">
        <v>0.79</v>
      </c>
      <c r="K665" s="107">
        <v>0.29199999999999998</v>
      </c>
      <c r="L665" s="106" t="s">
        <v>15</v>
      </c>
      <c r="M665" s="103">
        <v>2.6</v>
      </c>
    </row>
    <row r="666" spans="1:13" x14ac:dyDescent="0.2">
      <c r="A666" s="100" t="s">
        <v>1067</v>
      </c>
      <c r="B666" s="100" t="s">
        <v>14</v>
      </c>
      <c r="C666" s="103">
        <v>1.02</v>
      </c>
      <c r="D666" s="102">
        <v>63.2</v>
      </c>
      <c r="E666" s="103">
        <v>2.37</v>
      </c>
      <c r="F666" s="103">
        <v>2.0099999999999998</v>
      </c>
      <c r="G666" s="105">
        <v>10</v>
      </c>
      <c r="H666" s="103">
        <v>9.64</v>
      </c>
      <c r="I666" s="103">
        <v>8.8699999999999992</v>
      </c>
      <c r="J666" s="103">
        <v>5.27</v>
      </c>
      <c r="K666" s="103">
        <v>1.47</v>
      </c>
      <c r="L666" s="106" t="s">
        <v>15</v>
      </c>
      <c r="M666" s="103">
        <v>2.59</v>
      </c>
    </row>
    <row r="667" spans="1:13" x14ac:dyDescent="0.2">
      <c r="A667" s="100" t="s">
        <v>1064</v>
      </c>
      <c r="B667" s="100" t="s">
        <v>14</v>
      </c>
      <c r="C667" s="107">
        <v>0.84799999999999998</v>
      </c>
      <c r="D667" s="102">
        <v>64.2</v>
      </c>
      <c r="E667" s="103">
        <v>2.41</v>
      </c>
      <c r="F667" s="103">
        <v>1.21</v>
      </c>
      <c r="G667" s="105">
        <v>13</v>
      </c>
      <c r="H667" s="102">
        <v>11.4</v>
      </c>
      <c r="I667" s="103">
        <v>6.09</v>
      </c>
      <c r="J667" s="102">
        <v>11.7</v>
      </c>
      <c r="K667" s="107">
        <v>0.14399999999999999</v>
      </c>
      <c r="L667" s="106" t="s">
        <v>15</v>
      </c>
      <c r="M667" s="103">
        <v>2.56</v>
      </c>
    </row>
    <row r="668" spans="1:13" x14ac:dyDescent="0.2">
      <c r="A668" s="100" t="s">
        <v>1170</v>
      </c>
      <c r="B668" s="100" t="s">
        <v>14</v>
      </c>
      <c r="C668" s="107">
        <v>0.76400000000000001</v>
      </c>
      <c r="D668" s="102">
        <v>22.9</v>
      </c>
      <c r="E668" s="103">
        <v>1.21</v>
      </c>
      <c r="F668" s="103">
        <v>1.5</v>
      </c>
      <c r="G668" s="105">
        <v>7</v>
      </c>
      <c r="H668" s="102">
        <v>11.5</v>
      </c>
      <c r="I668" s="102">
        <v>10.1</v>
      </c>
      <c r="J668" s="103">
        <v>3.58</v>
      </c>
      <c r="K668" s="103">
        <v>1.18</v>
      </c>
      <c r="L668" s="106" t="s">
        <v>15</v>
      </c>
      <c r="M668" s="103">
        <v>2.5499999999999998</v>
      </c>
    </row>
    <row r="669" spans="1:13" x14ac:dyDescent="0.2">
      <c r="A669" s="100" t="s">
        <v>1078</v>
      </c>
      <c r="B669" s="100" t="s">
        <v>14</v>
      </c>
      <c r="C669" s="103">
        <v>1.81</v>
      </c>
      <c r="D669" s="102">
        <v>150.5</v>
      </c>
      <c r="E669" s="103">
        <v>2.2599999999999998</v>
      </c>
      <c r="F669" s="103">
        <v>3.53</v>
      </c>
      <c r="G669" s="105">
        <v>13</v>
      </c>
      <c r="H669" s="102">
        <v>20.8</v>
      </c>
      <c r="I669" s="103">
        <v>9.44</v>
      </c>
      <c r="J669" s="102">
        <v>12.3</v>
      </c>
      <c r="K669" s="103">
        <v>1.18</v>
      </c>
      <c r="L669" s="106" t="s">
        <v>15</v>
      </c>
      <c r="M669" s="103">
        <v>2.5499999999999998</v>
      </c>
    </row>
    <row r="670" spans="1:13" x14ac:dyDescent="0.2">
      <c r="A670" s="100" t="s">
        <v>1262</v>
      </c>
      <c r="B670" s="100" t="s">
        <v>14</v>
      </c>
      <c r="C670" s="107">
        <v>0.38700000000000001</v>
      </c>
      <c r="D670" s="102">
        <v>17.2</v>
      </c>
      <c r="E670" s="107">
        <v>0.63200000000000001</v>
      </c>
      <c r="F670" s="107">
        <v>0.94199999999999995</v>
      </c>
      <c r="G670" s="105">
        <v>3</v>
      </c>
      <c r="H670" s="103">
        <v>4.2300000000000004</v>
      </c>
      <c r="I670" s="103">
        <v>4.37</v>
      </c>
      <c r="J670" s="103">
        <v>1.17</v>
      </c>
      <c r="K670" s="107">
        <v>0.28199999999999997</v>
      </c>
      <c r="L670" s="106" t="s">
        <v>15</v>
      </c>
      <c r="M670" s="103">
        <v>2.5299999999999998</v>
      </c>
    </row>
    <row r="671" spans="1:13" x14ac:dyDescent="0.2">
      <c r="A671" s="100" t="s">
        <v>1096</v>
      </c>
      <c r="B671" s="100" t="s">
        <v>14</v>
      </c>
      <c r="C671" s="103">
        <v>1.27</v>
      </c>
      <c r="D671" s="102">
        <v>94.6</v>
      </c>
      <c r="E671" s="103">
        <v>1.95</v>
      </c>
      <c r="F671" s="103">
        <v>2.31</v>
      </c>
      <c r="G671" s="105">
        <v>10</v>
      </c>
      <c r="H671" s="102">
        <v>29.8</v>
      </c>
      <c r="I671" s="102">
        <v>16.100000000000001</v>
      </c>
      <c r="J671" s="102">
        <v>16</v>
      </c>
      <c r="K671" s="107">
        <v>0.40200000000000002</v>
      </c>
      <c r="L671" s="106" t="s">
        <v>15</v>
      </c>
      <c r="M671" s="103">
        <v>2.5299999999999998</v>
      </c>
    </row>
    <row r="672" spans="1:13" x14ac:dyDescent="0.2">
      <c r="A672" s="100" t="s">
        <v>1261</v>
      </c>
      <c r="B672" s="100" t="s">
        <v>14</v>
      </c>
      <c r="C672" s="107">
        <v>0.85499999999999998</v>
      </c>
      <c r="D672" s="102">
        <v>45.3</v>
      </c>
      <c r="E672" s="107">
        <v>0.63500000000000001</v>
      </c>
      <c r="F672" s="103">
        <v>1.51</v>
      </c>
      <c r="G672" s="105">
        <v>16</v>
      </c>
      <c r="H672" s="103">
        <v>7.81</v>
      </c>
      <c r="I672" s="103">
        <v>5.13</v>
      </c>
      <c r="J672" s="103">
        <v>2.87</v>
      </c>
      <c r="K672" s="107">
        <v>0.83799999999999997</v>
      </c>
      <c r="L672" s="106" t="s">
        <v>15</v>
      </c>
      <c r="M672" s="103">
        <v>2.52</v>
      </c>
    </row>
    <row r="673" spans="1:13" x14ac:dyDescent="0.2">
      <c r="A673" s="100" t="s">
        <v>1372</v>
      </c>
      <c r="B673" s="100" t="s">
        <v>14</v>
      </c>
      <c r="C673" s="107">
        <v>0.24199999999999999</v>
      </c>
      <c r="D673" s="102">
        <v>136.5</v>
      </c>
      <c r="E673" s="107">
        <v>0.18099999999999999</v>
      </c>
      <c r="F673" s="107">
        <v>0.22500000000000001</v>
      </c>
      <c r="G673" s="105">
        <v>3</v>
      </c>
      <c r="H673" s="102">
        <v>36.6</v>
      </c>
      <c r="I673" s="102">
        <v>31.3</v>
      </c>
      <c r="J673" s="103">
        <v>2.95</v>
      </c>
      <c r="K673" s="103">
        <v>2.15</v>
      </c>
      <c r="L673" s="106" t="s">
        <v>15</v>
      </c>
      <c r="M673" s="103">
        <v>2.5099999999999998</v>
      </c>
    </row>
    <row r="674" spans="1:13" x14ac:dyDescent="0.2">
      <c r="A674" s="100" t="s">
        <v>1352</v>
      </c>
      <c r="B674" s="100" t="s">
        <v>14</v>
      </c>
      <c r="C674" s="107">
        <v>9.5000000000000001E-2</v>
      </c>
      <c r="D674" s="102">
        <v>16.8</v>
      </c>
      <c r="E674" s="107">
        <v>0.23400000000000001</v>
      </c>
      <c r="F674" s="107">
        <v>0.35699999999999998</v>
      </c>
      <c r="G674" s="105">
        <v>1</v>
      </c>
      <c r="H674" s="103">
        <v>3.88</v>
      </c>
      <c r="I674" s="103">
        <v>3.84</v>
      </c>
      <c r="J674" s="107">
        <v>0.183</v>
      </c>
      <c r="K674" s="107">
        <v>3.5999999999999997E-2</v>
      </c>
      <c r="L674" s="106" t="s">
        <v>15</v>
      </c>
      <c r="M674" s="103">
        <v>2.5</v>
      </c>
    </row>
    <row r="675" spans="1:13" x14ac:dyDescent="0.2">
      <c r="A675" s="100" t="s">
        <v>1190</v>
      </c>
      <c r="B675" s="100" t="s">
        <v>14</v>
      </c>
      <c r="C675" s="107">
        <v>5.8000000000000003E-2</v>
      </c>
      <c r="D675" s="102">
        <v>24.3</v>
      </c>
      <c r="E675" s="103">
        <v>1.06</v>
      </c>
      <c r="F675" s="107">
        <v>0.85199999999999998</v>
      </c>
      <c r="G675" s="105">
        <v>27</v>
      </c>
      <c r="H675" s="103">
        <v>6.32</v>
      </c>
      <c r="I675" s="103">
        <v>3.56</v>
      </c>
      <c r="J675" s="103">
        <v>9.49</v>
      </c>
      <c r="K675" s="107">
        <v>0.34200000000000003</v>
      </c>
      <c r="L675" s="106" t="s">
        <v>15</v>
      </c>
      <c r="M675" s="103">
        <v>2.46</v>
      </c>
    </row>
    <row r="676" spans="1:13" x14ac:dyDescent="0.2">
      <c r="A676" s="100" t="s">
        <v>1063</v>
      </c>
      <c r="B676" s="100" t="s">
        <v>14</v>
      </c>
      <c r="C676" s="103">
        <v>3.16</v>
      </c>
      <c r="D676" s="102">
        <v>38.1</v>
      </c>
      <c r="E676" s="103">
        <v>2.41</v>
      </c>
      <c r="F676" s="103">
        <v>2.44</v>
      </c>
      <c r="G676" s="105">
        <v>11</v>
      </c>
      <c r="H676" s="102">
        <v>10.3</v>
      </c>
      <c r="I676" s="103">
        <v>5.5</v>
      </c>
      <c r="J676" s="103">
        <v>6.67</v>
      </c>
      <c r="K676" s="103">
        <v>1.1100000000000001</v>
      </c>
      <c r="L676" s="106" t="s">
        <v>15</v>
      </c>
      <c r="M676" s="103">
        <v>2.4500000000000002</v>
      </c>
    </row>
    <row r="677" spans="1:13" x14ac:dyDescent="0.2">
      <c r="A677" s="100" t="s">
        <v>989</v>
      </c>
      <c r="B677" s="100" t="s">
        <v>14</v>
      </c>
      <c r="C677" s="107">
        <v>0.61599999999999999</v>
      </c>
      <c r="D677" s="102">
        <v>68.400000000000006</v>
      </c>
      <c r="E677" s="103">
        <v>3.88</v>
      </c>
      <c r="F677" s="103">
        <v>2.87</v>
      </c>
      <c r="G677" s="105">
        <v>68</v>
      </c>
      <c r="H677" s="102">
        <v>17.100000000000001</v>
      </c>
      <c r="I677" s="102">
        <v>13.8</v>
      </c>
      <c r="J677" s="102">
        <v>40.6</v>
      </c>
      <c r="K677" s="103">
        <v>3.3</v>
      </c>
      <c r="L677" s="106" t="s">
        <v>15</v>
      </c>
      <c r="M677" s="103">
        <v>2.4500000000000002</v>
      </c>
    </row>
    <row r="678" spans="1:13" x14ac:dyDescent="0.2">
      <c r="A678" s="100" t="s">
        <v>1029</v>
      </c>
      <c r="B678" s="100" t="s">
        <v>14</v>
      </c>
      <c r="C678" s="103">
        <v>1.32</v>
      </c>
      <c r="D678" s="102">
        <v>207.7</v>
      </c>
      <c r="E678" s="103">
        <v>2.96</v>
      </c>
      <c r="F678" s="103">
        <v>3.47</v>
      </c>
      <c r="G678" s="105">
        <v>2</v>
      </c>
      <c r="H678" s="102">
        <v>46.2</v>
      </c>
      <c r="I678" s="102">
        <v>45.9</v>
      </c>
      <c r="J678" s="103">
        <v>1.31</v>
      </c>
      <c r="K678" s="107">
        <v>0.88700000000000001</v>
      </c>
      <c r="L678" s="106" t="s">
        <v>15</v>
      </c>
      <c r="M678" s="103">
        <v>2.39</v>
      </c>
    </row>
    <row r="679" spans="1:13" x14ac:dyDescent="0.2">
      <c r="A679" s="100" t="s">
        <v>1158</v>
      </c>
      <c r="B679" s="100" t="s">
        <v>14</v>
      </c>
      <c r="C679" s="103">
        <v>1.2</v>
      </c>
      <c r="D679" s="102">
        <v>170.6</v>
      </c>
      <c r="E679" s="103">
        <v>1.33</v>
      </c>
      <c r="F679" s="103">
        <v>2.2400000000000002</v>
      </c>
      <c r="G679" s="105">
        <v>10</v>
      </c>
      <c r="H679" s="102">
        <v>28.8</v>
      </c>
      <c r="I679" s="102">
        <v>23.8</v>
      </c>
      <c r="J679" s="103">
        <v>6.95</v>
      </c>
      <c r="K679" s="107">
        <v>0.374</v>
      </c>
      <c r="L679" s="106" t="s">
        <v>15</v>
      </c>
      <c r="M679" s="103">
        <v>2.39</v>
      </c>
    </row>
    <row r="680" spans="1:13" x14ac:dyDescent="0.2">
      <c r="A680" s="100" t="s">
        <v>1042</v>
      </c>
      <c r="B680" s="100" t="s">
        <v>14</v>
      </c>
      <c r="C680" s="107">
        <v>0.40200000000000002</v>
      </c>
      <c r="D680" s="102">
        <v>108</v>
      </c>
      <c r="E680" s="103">
        <v>2.71</v>
      </c>
      <c r="F680" s="103">
        <v>1.1599999999999999</v>
      </c>
      <c r="G680" s="105">
        <v>15</v>
      </c>
      <c r="H680" s="102">
        <v>26.3</v>
      </c>
      <c r="I680" s="102">
        <v>20.9</v>
      </c>
      <c r="J680" s="103">
        <v>5.53</v>
      </c>
      <c r="K680" s="103">
        <v>1.1000000000000001</v>
      </c>
      <c r="L680" s="106" t="s">
        <v>15</v>
      </c>
      <c r="M680" s="103">
        <v>2.38</v>
      </c>
    </row>
    <row r="681" spans="1:13" ht="22.5" x14ac:dyDescent="0.2">
      <c r="A681" s="100" t="s">
        <v>816</v>
      </c>
      <c r="B681" s="100" t="s">
        <v>817</v>
      </c>
      <c r="C681" s="102">
        <v>28.2</v>
      </c>
      <c r="D681" s="102">
        <v>560.79999999999995</v>
      </c>
      <c r="E681" s="102">
        <v>27.2</v>
      </c>
      <c r="F681" s="102">
        <v>43.8</v>
      </c>
      <c r="G681" s="105">
        <v>850</v>
      </c>
      <c r="H681" s="102">
        <v>222.7</v>
      </c>
      <c r="I681" s="102">
        <v>199.4</v>
      </c>
      <c r="J681" s="102">
        <v>115.4</v>
      </c>
      <c r="K681" s="102">
        <v>21.5</v>
      </c>
      <c r="L681" s="106" t="s">
        <v>15</v>
      </c>
      <c r="M681" s="103">
        <v>2.37</v>
      </c>
    </row>
    <row r="682" spans="1:13" x14ac:dyDescent="0.2">
      <c r="A682" s="100" t="s">
        <v>1214</v>
      </c>
      <c r="B682" s="100" t="s">
        <v>14</v>
      </c>
      <c r="C682" s="107">
        <v>0.42599999999999999</v>
      </c>
      <c r="D682" s="102">
        <v>23.6</v>
      </c>
      <c r="E682" s="107">
        <v>0.89300000000000002</v>
      </c>
      <c r="F682" s="107">
        <v>0.95099999999999996</v>
      </c>
      <c r="G682" s="105">
        <v>8</v>
      </c>
      <c r="H682" s="103">
        <v>5.78</v>
      </c>
      <c r="I682" s="103">
        <v>6.17</v>
      </c>
      <c r="J682" s="103">
        <v>5.38</v>
      </c>
      <c r="K682" s="103">
        <v>1.25</v>
      </c>
      <c r="L682" s="106" t="s">
        <v>15</v>
      </c>
      <c r="M682" s="103">
        <v>2.37</v>
      </c>
    </row>
    <row r="683" spans="1:13" x14ac:dyDescent="0.2">
      <c r="A683" s="100" t="s">
        <v>1343</v>
      </c>
      <c r="B683" s="100" t="s">
        <v>14</v>
      </c>
      <c r="C683" s="107">
        <v>0.32800000000000001</v>
      </c>
      <c r="D683" s="102">
        <v>23.3</v>
      </c>
      <c r="E683" s="107">
        <v>0.26800000000000002</v>
      </c>
      <c r="F683" s="107">
        <v>0.66900000000000004</v>
      </c>
      <c r="G683" s="105">
        <v>5</v>
      </c>
      <c r="H683" s="103">
        <v>7.39</v>
      </c>
      <c r="I683" s="103">
        <v>5.38</v>
      </c>
      <c r="J683" s="107">
        <v>0.92700000000000005</v>
      </c>
      <c r="K683" s="107">
        <v>0.33800000000000002</v>
      </c>
      <c r="L683" s="106" t="s">
        <v>15</v>
      </c>
      <c r="M683" s="103">
        <v>2.36</v>
      </c>
    </row>
    <row r="684" spans="1:13" x14ac:dyDescent="0.2">
      <c r="A684" s="100" t="s">
        <v>971</v>
      </c>
      <c r="B684" s="100" t="s">
        <v>14</v>
      </c>
      <c r="C684" s="103">
        <v>7.04</v>
      </c>
      <c r="D684" s="102">
        <v>289.8</v>
      </c>
      <c r="E684" s="103">
        <v>4.41</v>
      </c>
      <c r="F684" s="102">
        <v>12.7</v>
      </c>
      <c r="G684" s="105">
        <v>9</v>
      </c>
      <c r="H684" s="102">
        <v>98.2</v>
      </c>
      <c r="I684" s="102">
        <v>92</v>
      </c>
      <c r="J684" s="102">
        <v>25.1</v>
      </c>
      <c r="K684" s="103">
        <v>1.27</v>
      </c>
      <c r="L684" s="106" t="s">
        <v>15</v>
      </c>
      <c r="M684" s="103">
        <v>2.35</v>
      </c>
    </row>
    <row r="685" spans="1:13" x14ac:dyDescent="0.2">
      <c r="A685" s="100" t="s">
        <v>1397</v>
      </c>
      <c r="B685" s="100" t="s">
        <v>14</v>
      </c>
      <c r="C685" s="107">
        <v>4.2999999999999997E-2</v>
      </c>
      <c r="D685" s="102">
        <v>17.8</v>
      </c>
      <c r="E685" s="107">
        <v>6.5000000000000002E-2</v>
      </c>
      <c r="F685" s="107">
        <v>0.30199999999999999</v>
      </c>
      <c r="G685" s="105">
        <v>4</v>
      </c>
      <c r="H685" s="103">
        <v>7.09</v>
      </c>
      <c r="I685" s="103">
        <v>4.9400000000000004</v>
      </c>
      <c r="J685" s="103">
        <v>2.04</v>
      </c>
      <c r="K685" s="107">
        <v>0.33800000000000002</v>
      </c>
      <c r="L685" s="106" t="s">
        <v>15</v>
      </c>
      <c r="M685" s="103">
        <v>2.3199999999999998</v>
      </c>
    </row>
    <row r="686" spans="1:13" x14ac:dyDescent="0.2">
      <c r="A686" s="100" t="s">
        <v>1340</v>
      </c>
      <c r="B686" s="100" t="s">
        <v>14</v>
      </c>
      <c r="C686" s="107">
        <v>0.12</v>
      </c>
      <c r="D686" s="102">
        <v>23.3</v>
      </c>
      <c r="E686" s="107">
        <v>0.27800000000000002</v>
      </c>
      <c r="F686" s="107">
        <v>0.377</v>
      </c>
      <c r="G686" s="105">
        <v>3</v>
      </c>
      <c r="H686" s="103">
        <v>6.75</v>
      </c>
      <c r="I686" s="103">
        <v>3.99</v>
      </c>
      <c r="J686" s="103">
        <v>3.7</v>
      </c>
      <c r="K686" s="107">
        <v>0.27800000000000002</v>
      </c>
      <c r="L686" s="106" t="s">
        <v>15</v>
      </c>
      <c r="M686" s="103">
        <v>2.29</v>
      </c>
    </row>
    <row r="687" spans="1:13" x14ac:dyDescent="0.2">
      <c r="A687" s="100" t="s">
        <v>1037</v>
      </c>
      <c r="B687" s="100" t="s">
        <v>14</v>
      </c>
      <c r="C687" s="103">
        <v>1.58</v>
      </c>
      <c r="D687" s="102">
        <v>168.5</v>
      </c>
      <c r="E687" s="103">
        <v>2.83</v>
      </c>
      <c r="F687" s="103">
        <v>3.31</v>
      </c>
      <c r="G687" s="105">
        <v>24</v>
      </c>
      <c r="H687" s="102">
        <v>24.9</v>
      </c>
      <c r="I687" s="102">
        <v>17.600000000000001</v>
      </c>
      <c r="J687" s="102">
        <v>11.2</v>
      </c>
      <c r="K687" s="103">
        <v>3.41</v>
      </c>
      <c r="L687" s="106" t="s">
        <v>15</v>
      </c>
      <c r="M687" s="103">
        <v>2.29</v>
      </c>
    </row>
    <row r="688" spans="1:13" x14ac:dyDescent="0.2">
      <c r="A688" s="100" t="s">
        <v>1312</v>
      </c>
      <c r="B688" s="100" t="s">
        <v>14</v>
      </c>
      <c r="C688" s="107">
        <v>0.14599999999999999</v>
      </c>
      <c r="D688" s="102">
        <v>30.8</v>
      </c>
      <c r="E688" s="107">
        <v>0.36899999999999999</v>
      </c>
      <c r="F688" s="107">
        <v>0.36899999999999999</v>
      </c>
      <c r="G688" s="105">
        <v>30</v>
      </c>
      <c r="H688" s="102">
        <v>12.2</v>
      </c>
      <c r="I688" s="102">
        <v>11</v>
      </c>
      <c r="J688" s="103">
        <v>2.78</v>
      </c>
      <c r="K688" s="103">
        <v>3.77</v>
      </c>
      <c r="L688" s="106" t="s">
        <v>15</v>
      </c>
      <c r="M688" s="103">
        <v>2.25</v>
      </c>
    </row>
    <row r="689" spans="1:13" x14ac:dyDescent="0.2">
      <c r="A689" s="100" t="s">
        <v>1155</v>
      </c>
      <c r="B689" s="100" t="s">
        <v>14</v>
      </c>
      <c r="C689" s="107">
        <v>0.89600000000000002</v>
      </c>
      <c r="D689" s="102">
        <v>23.3</v>
      </c>
      <c r="E689" s="103">
        <v>1.36</v>
      </c>
      <c r="F689" s="103">
        <v>1.96</v>
      </c>
      <c r="G689" s="105">
        <v>210</v>
      </c>
      <c r="H689" s="102">
        <v>12.8</v>
      </c>
      <c r="I689" s="102">
        <v>10.3</v>
      </c>
      <c r="J689" s="102">
        <v>11.9</v>
      </c>
      <c r="K689" s="103">
        <v>5</v>
      </c>
      <c r="L689" s="106" t="s">
        <v>15</v>
      </c>
      <c r="M689" s="103">
        <v>2.25</v>
      </c>
    </row>
    <row r="690" spans="1:13" x14ac:dyDescent="0.2">
      <c r="A690" s="100" t="s">
        <v>1212</v>
      </c>
      <c r="B690" s="100" t="s">
        <v>14</v>
      </c>
      <c r="C690" s="107">
        <v>9.9000000000000005E-2</v>
      </c>
      <c r="D690" s="102">
        <v>49.7</v>
      </c>
      <c r="E690" s="107">
        <v>0.9</v>
      </c>
      <c r="F690" s="107">
        <v>0.91900000000000004</v>
      </c>
      <c r="G690" s="105">
        <v>12</v>
      </c>
      <c r="H690" s="103">
        <v>8.7100000000000009</v>
      </c>
      <c r="I690" s="103">
        <v>9.27</v>
      </c>
      <c r="J690" s="103">
        <v>2.52</v>
      </c>
      <c r="K690" s="107">
        <v>0.57299999999999995</v>
      </c>
      <c r="L690" s="106" t="s">
        <v>15</v>
      </c>
      <c r="M690" s="103">
        <v>2.2400000000000002</v>
      </c>
    </row>
    <row r="691" spans="1:13" x14ac:dyDescent="0.2">
      <c r="A691" s="100" t="s">
        <v>1166</v>
      </c>
      <c r="B691" s="100" t="s">
        <v>14</v>
      </c>
      <c r="C691" s="107">
        <v>1.0999999999999999E-2</v>
      </c>
      <c r="D691" s="102">
        <v>44.7</v>
      </c>
      <c r="E691" s="103">
        <v>1.23</v>
      </c>
      <c r="F691" s="107">
        <v>0.95799999999999996</v>
      </c>
      <c r="G691" s="105">
        <v>9</v>
      </c>
      <c r="H691" s="102">
        <v>15.4</v>
      </c>
      <c r="I691" s="103">
        <v>9.06</v>
      </c>
      <c r="J691" s="103">
        <v>6.03</v>
      </c>
      <c r="K691" s="107">
        <v>0.33100000000000002</v>
      </c>
      <c r="L691" s="106" t="s">
        <v>15</v>
      </c>
      <c r="M691" s="103">
        <v>2.21</v>
      </c>
    </row>
    <row r="692" spans="1:13" x14ac:dyDescent="0.2">
      <c r="A692" s="100" t="s">
        <v>1044</v>
      </c>
      <c r="B692" s="100" t="s">
        <v>14</v>
      </c>
      <c r="C692" s="107">
        <v>0.56599999999999995</v>
      </c>
      <c r="D692" s="102">
        <v>22.9</v>
      </c>
      <c r="E692" s="103">
        <v>2.69</v>
      </c>
      <c r="F692" s="103">
        <v>1.65</v>
      </c>
      <c r="G692" s="105">
        <v>23</v>
      </c>
      <c r="H692" s="103">
        <v>3.62</v>
      </c>
      <c r="I692" s="103">
        <v>5.0999999999999996</v>
      </c>
      <c r="J692" s="103">
        <v>3.34</v>
      </c>
      <c r="K692" s="107">
        <v>0.13100000000000001</v>
      </c>
      <c r="L692" s="106" t="s">
        <v>15</v>
      </c>
      <c r="M692" s="103">
        <v>2.16</v>
      </c>
    </row>
    <row r="693" spans="1:13" x14ac:dyDescent="0.2">
      <c r="A693" s="100" t="s">
        <v>1205</v>
      </c>
      <c r="B693" s="100" t="s">
        <v>14</v>
      </c>
      <c r="C693" s="107">
        <v>0.52600000000000002</v>
      </c>
      <c r="D693" s="102">
        <v>27.6</v>
      </c>
      <c r="E693" s="107">
        <v>0.94799999999999995</v>
      </c>
      <c r="F693" s="103">
        <v>1.2</v>
      </c>
      <c r="G693" s="105">
        <v>78</v>
      </c>
      <c r="H693" s="102">
        <v>14.9</v>
      </c>
      <c r="I693" s="103">
        <v>9.35</v>
      </c>
      <c r="J693" s="103">
        <v>4.4400000000000004</v>
      </c>
      <c r="K693" s="107">
        <v>0.02</v>
      </c>
      <c r="L693" s="106" t="s">
        <v>15</v>
      </c>
      <c r="M693" s="103">
        <v>2.15</v>
      </c>
    </row>
    <row r="694" spans="1:13" x14ac:dyDescent="0.2">
      <c r="A694" s="100" t="s">
        <v>1334</v>
      </c>
      <c r="B694" s="100" t="s">
        <v>14</v>
      </c>
      <c r="C694" s="107">
        <v>0.223</v>
      </c>
      <c r="D694" s="102">
        <v>28</v>
      </c>
      <c r="E694" s="107">
        <v>0.29899999999999999</v>
      </c>
      <c r="F694" s="107">
        <v>0.47699999999999998</v>
      </c>
      <c r="G694" s="105">
        <v>5</v>
      </c>
      <c r="H694" s="103">
        <v>7.48</v>
      </c>
      <c r="I694" s="103">
        <v>6.91</v>
      </c>
      <c r="J694" s="103">
        <v>1.55</v>
      </c>
      <c r="K694" s="107">
        <v>0.34599999999999997</v>
      </c>
      <c r="L694" s="106" t="s">
        <v>15</v>
      </c>
      <c r="M694" s="103">
        <v>2.13</v>
      </c>
    </row>
    <row r="695" spans="1:13" x14ac:dyDescent="0.2">
      <c r="A695" s="100" t="s">
        <v>1342</v>
      </c>
      <c r="B695" s="100" t="s">
        <v>14</v>
      </c>
      <c r="C695" s="107">
        <v>1.6E-2</v>
      </c>
      <c r="D695" s="102">
        <v>23.6</v>
      </c>
      <c r="E695" s="107">
        <v>0.27100000000000002</v>
      </c>
      <c r="F695" s="107">
        <v>0.26200000000000001</v>
      </c>
      <c r="G695" s="105">
        <v>5</v>
      </c>
      <c r="H695" s="103">
        <v>6.23</v>
      </c>
      <c r="I695" s="103">
        <v>5.55</v>
      </c>
      <c r="J695" s="107">
        <v>0.69599999999999995</v>
      </c>
      <c r="K695" s="107">
        <v>0.33800000000000002</v>
      </c>
      <c r="L695" s="106" t="s">
        <v>15</v>
      </c>
      <c r="M695" s="103">
        <v>2.13</v>
      </c>
    </row>
    <row r="696" spans="1:13" x14ac:dyDescent="0.2">
      <c r="A696" s="100" t="s">
        <v>1247</v>
      </c>
      <c r="B696" s="100" t="s">
        <v>14</v>
      </c>
      <c r="C696" s="107">
        <v>6.8000000000000005E-2</v>
      </c>
      <c r="D696" s="102">
        <v>79.099999999999994</v>
      </c>
      <c r="E696" s="107">
        <v>0.70799999999999996</v>
      </c>
      <c r="F696" s="103">
        <v>1.66</v>
      </c>
      <c r="G696" s="105">
        <v>5</v>
      </c>
      <c r="H696" s="103">
        <v>7.78</v>
      </c>
      <c r="I696" s="102">
        <v>11.1</v>
      </c>
      <c r="J696" s="103">
        <v>1.42</v>
      </c>
      <c r="K696" s="107">
        <v>0.438</v>
      </c>
      <c r="L696" s="106" t="s">
        <v>15</v>
      </c>
      <c r="M696" s="103">
        <v>2.1</v>
      </c>
    </row>
    <row r="697" spans="1:13" x14ac:dyDescent="0.2">
      <c r="A697" s="100" t="s">
        <v>1339</v>
      </c>
      <c r="B697" s="100" t="s">
        <v>14</v>
      </c>
      <c r="C697" s="107">
        <v>9.9000000000000005E-2</v>
      </c>
      <c r="D697" s="102">
        <v>21</v>
      </c>
      <c r="E697" s="107">
        <v>0.27800000000000002</v>
      </c>
      <c r="F697" s="107">
        <v>0.46500000000000002</v>
      </c>
      <c r="G697" s="105">
        <v>3</v>
      </c>
      <c r="H697" s="103">
        <v>3.37</v>
      </c>
      <c r="I697" s="103">
        <v>7.36</v>
      </c>
      <c r="J697" s="107">
        <v>0.35799999999999998</v>
      </c>
      <c r="K697" s="107">
        <v>0.40200000000000002</v>
      </c>
      <c r="L697" s="106" t="s">
        <v>15</v>
      </c>
      <c r="M697" s="103">
        <v>2.1</v>
      </c>
    </row>
    <row r="698" spans="1:13" ht="22.5" x14ac:dyDescent="0.2">
      <c r="A698" s="100" t="s">
        <v>1277</v>
      </c>
      <c r="B698" s="100" t="s">
        <v>14</v>
      </c>
      <c r="C698" s="107">
        <v>0.17199999999999999</v>
      </c>
      <c r="D698" s="102">
        <v>126.3</v>
      </c>
      <c r="E698" s="107">
        <v>0.52100000000000002</v>
      </c>
      <c r="F698" s="107">
        <v>0.65100000000000002</v>
      </c>
      <c r="G698" s="105">
        <v>30</v>
      </c>
      <c r="H698" s="102">
        <v>22.7</v>
      </c>
      <c r="I698" s="102">
        <v>21.2</v>
      </c>
      <c r="J698" s="103">
        <v>2.82</v>
      </c>
      <c r="K698" s="103">
        <v>4.25</v>
      </c>
      <c r="L698" s="106" t="s">
        <v>15</v>
      </c>
      <c r="M698" s="103">
        <v>2.09</v>
      </c>
    </row>
    <row r="699" spans="1:13" x14ac:dyDescent="0.2">
      <c r="A699" s="100" t="s">
        <v>1382</v>
      </c>
      <c r="B699" s="100" t="s">
        <v>14</v>
      </c>
      <c r="C699" s="107">
        <v>2.1999999999999999E-2</v>
      </c>
      <c r="D699" s="102">
        <v>20.5</v>
      </c>
      <c r="E699" s="107">
        <v>0.13</v>
      </c>
      <c r="F699" s="107">
        <v>0.17599999999999999</v>
      </c>
      <c r="G699" s="105">
        <v>2</v>
      </c>
      <c r="H699" s="103">
        <v>3.68</v>
      </c>
      <c r="I699" s="103">
        <v>4.1100000000000003</v>
      </c>
      <c r="J699" s="103">
        <v>1.37</v>
      </c>
      <c r="K699" s="107">
        <v>0.35499999999999998</v>
      </c>
      <c r="L699" s="106" t="s">
        <v>15</v>
      </c>
      <c r="M699" s="103">
        <v>2.0699999999999998</v>
      </c>
    </row>
    <row r="700" spans="1:13" x14ac:dyDescent="0.2">
      <c r="A700" s="100" t="s">
        <v>1278</v>
      </c>
      <c r="B700" s="100" t="s">
        <v>14</v>
      </c>
      <c r="C700" s="107">
        <v>1.0999999999999999E-2</v>
      </c>
      <c r="D700" s="102">
        <v>30.4</v>
      </c>
      <c r="E700" s="107">
        <v>0.52100000000000002</v>
      </c>
      <c r="F700" s="107">
        <v>0.52500000000000002</v>
      </c>
      <c r="G700" s="105">
        <v>6</v>
      </c>
      <c r="H700" s="103">
        <v>4.24</v>
      </c>
      <c r="I700" s="103">
        <v>6.47</v>
      </c>
      <c r="J700" s="107">
        <v>0.17699999999999999</v>
      </c>
      <c r="K700" s="107">
        <v>0.51300000000000001</v>
      </c>
      <c r="L700" s="106" t="s">
        <v>15</v>
      </c>
      <c r="M700" s="103">
        <v>2.04</v>
      </c>
    </row>
    <row r="701" spans="1:13" x14ac:dyDescent="0.2">
      <c r="A701" s="100" t="s">
        <v>1038</v>
      </c>
      <c r="B701" s="100" t="s">
        <v>14</v>
      </c>
      <c r="C701" s="103">
        <v>1.27</v>
      </c>
      <c r="D701" s="102">
        <v>181.6</v>
      </c>
      <c r="E701" s="103">
        <v>2.78</v>
      </c>
      <c r="F701" s="103">
        <v>2.87</v>
      </c>
      <c r="G701" s="105">
        <v>50</v>
      </c>
      <c r="H701" s="102">
        <v>35.200000000000003</v>
      </c>
      <c r="I701" s="102">
        <v>27.2</v>
      </c>
      <c r="J701" s="102">
        <v>15.3</v>
      </c>
      <c r="K701" s="103">
        <v>4.16</v>
      </c>
      <c r="L701" s="106" t="s">
        <v>15</v>
      </c>
      <c r="M701" s="103">
        <v>2.0299999999999998</v>
      </c>
    </row>
    <row r="702" spans="1:13" x14ac:dyDescent="0.2">
      <c r="A702" s="100" t="s">
        <v>1002</v>
      </c>
      <c r="B702" s="100" t="s">
        <v>14</v>
      </c>
      <c r="C702" s="107">
        <v>0.51400000000000001</v>
      </c>
      <c r="D702" s="102">
        <v>118.8</v>
      </c>
      <c r="E702" s="103">
        <v>3.62</v>
      </c>
      <c r="F702" s="103">
        <v>1.3</v>
      </c>
      <c r="G702" s="105">
        <v>120</v>
      </c>
      <c r="H702" s="102">
        <v>17.100000000000001</v>
      </c>
      <c r="I702" s="102">
        <v>10.5</v>
      </c>
      <c r="J702" s="102">
        <v>56.9</v>
      </c>
      <c r="K702" s="103">
        <v>3.81</v>
      </c>
      <c r="L702" s="106" t="s">
        <v>15</v>
      </c>
      <c r="M702" s="103">
        <v>2.0299999999999998</v>
      </c>
    </row>
    <row r="703" spans="1:13" x14ac:dyDescent="0.2">
      <c r="A703" s="100" t="s">
        <v>1107</v>
      </c>
      <c r="B703" s="100" t="s">
        <v>14</v>
      </c>
      <c r="C703" s="107">
        <v>0.51800000000000002</v>
      </c>
      <c r="D703" s="102">
        <v>76.2</v>
      </c>
      <c r="E703" s="103">
        <v>1.83</v>
      </c>
      <c r="F703" s="103">
        <v>1.63</v>
      </c>
      <c r="G703" s="105">
        <v>82</v>
      </c>
      <c r="H703" s="102">
        <v>16.7</v>
      </c>
      <c r="I703" s="103">
        <v>5.61</v>
      </c>
      <c r="J703" s="102">
        <v>23.4</v>
      </c>
      <c r="K703" s="107">
        <v>0.59799999999999998</v>
      </c>
      <c r="L703" s="106" t="s">
        <v>15</v>
      </c>
      <c r="M703" s="103">
        <v>2.02</v>
      </c>
    </row>
    <row r="704" spans="1:13" x14ac:dyDescent="0.2">
      <c r="A704" s="100" t="s">
        <v>1160</v>
      </c>
      <c r="B704" s="100" t="s">
        <v>14</v>
      </c>
      <c r="C704" s="103">
        <v>1.76</v>
      </c>
      <c r="D704" s="102">
        <v>42.3</v>
      </c>
      <c r="E704" s="103">
        <v>1.31</v>
      </c>
      <c r="F704" s="103">
        <v>2.65</v>
      </c>
      <c r="G704" s="105">
        <v>5</v>
      </c>
      <c r="H704" s="102">
        <v>20</v>
      </c>
      <c r="I704" s="102">
        <v>16.7</v>
      </c>
      <c r="J704" s="103">
        <v>2.65</v>
      </c>
      <c r="K704" s="107">
        <v>0.41</v>
      </c>
      <c r="L704" s="106" t="s">
        <v>15</v>
      </c>
      <c r="M704" s="103">
        <v>2.02</v>
      </c>
    </row>
    <row r="705" spans="1:13" ht="22.5" x14ac:dyDescent="0.2">
      <c r="A705" s="100" t="s">
        <v>1242</v>
      </c>
      <c r="B705" s="100" t="s">
        <v>14</v>
      </c>
      <c r="C705" s="107">
        <v>0.80500000000000005</v>
      </c>
      <c r="D705" s="102">
        <v>42.2</v>
      </c>
      <c r="E705" s="107">
        <v>0.74</v>
      </c>
      <c r="F705" s="103">
        <v>1.34</v>
      </c>
      <c r="G705" s="105">
        <v>8</v>
      </c>
      <c r="H705" s="102">
        <v>10.5</v>
      </c>
      <c r="I705" s="103">
        <v>7.7</v>
      </c>
      <c r="J705" s="103">
        <v>6.48</v>
      </c>
      <c r="K705" s="103">
        <v>1.49</v>
      </c>
      <c r="L705" s="106" t="s">
        <v>15</v>
      </c>
      <c r="M705" s="103">
        <v>2.0099999999999998</v>
      </c>
    </row>
    <row r="706" spans="1:13" x14ac:dyDescent="0.2">
      <c r="A706" s="100" t="s">
        <v>1369</v>
      </c>
      <c r="B706" s="100" t="s">
        <v>14</v>
      </c>
      <c r="C706" s="107">
        <v>0.67700000000000005</v>
      </c>
      <c r="D706" s="102">
        <v>60.1</v>
      </c>
      <c r="E706" s="107">
        <v>0.182</v>
      </c>
      <c r="F706" s="103">
        <v>1.38</v>
      </c>
      <c r="G706" s="105">
        <v>14</v>
      </c>
      <c r="H706" s="103">
        <v>7.65</v>
      </c>
      <c r="I706" s="103">
        <v>5.36</v>
      </c>
      <c r="J706" s="103">
        <v>3.78</v>
      </c>
      <c r="K706" s="103">
        <v>1.0900000000000001</v>
      </c>
      <c r="L706" s="106" t="s">
        <v>15</v>
      </c>
      <c r="M706" s="103">
        <v>1.99</v>
      </c>
    </row>
    <row r="707" spans="1:13" x14ac:dyDescent="0.2">
      <c r="A707" s="100" t="s">
        <v>1288</v>
      </c>
      <c r="B707" s="100" t="s">
        <v>14</v>
      </c>
      <c r="C707" s="107">
        <v>0.60499999999999998</v>
      </c>
      <c r="D707" s="102">
        <v>17.600000000000001</v>
      </c>
      <c r="E707" s="107">
        <v>0.47799999999999998</v>
      </c>
      <c r="F707" s="107">
        <v>0.875</v>
      </c>
      <c r="G707" s="105">
        <v>5</v>
      </c>
      <c r="H707" s="103">
        <v>10</v>
      </c>
      <c r="I707" s="103">
        <v>5.45</v>
      </c>
      <c r="J707" s="103">
        <v>4.18</v>
      </c>
      <c r="K707" s="103">
        <v>3.91</v>
      </c>
      <c r="L707" s="106" t="s">
        <v>15</v>
      </c>
      <c r="M707" s="103">
        <v>1.97</v>
      </c>
    </row>
    <row r="708" spans="1:13" x14ac:dyDescent="0.2">
      <c r="A708" s="100" t="s">
        <v>963</v>
      </c>
      <c r="B708" s="100" t="s">
        <v>14</v>
      </c>
      <c r="C708" s="103">
        <v>4.4400000000000004</v>
      </c>
      <c r="D708" s="102">
        <v>475.9</v>
      </c>
      <c r="E708" s="103">
        <v>4.72</v>
      </c>
      <c r="F708" s="103">
        <v>8.02</v>
      </c>
      <c r="G708" s="105">
        <v>3</v>
      </c>
      <c r="H708" s="102">
        <v>79.400000000000006</v>
      </c>
      <c r="I708" s="102">
        <v>61.2</v>
      </c>
      <c r="J708" s="102">
        <v>12.5</v>
      </c>
      <c r="K708" s="102">
        <v>10.1</v>
      </c>
      <c r="L708" s="106" t="s">
        <v>15</v>
      </c>
      <c r="M708" s="103">
        <v>1.97</v>
      </c>
    </row>
    <row r="709" spans="1:13" ht="22.5" x14ac:dyDescent="0.2">
      <c r="A709" s="100" t="s">
        <v>1322</v>
      </c>
      <c r="B709" s="100" t="s">
        <v>14</v>
      </c>
      <c r="C709" s="107">
        <v>0.127</v>
      </c>
      <c r="D709" s="102">
        <v>64.900000000000006</v>
      </c>
      <c r="E709" s="107">
        <v>0.34399999999999997</v>
      </c>
      <c r="F709" s="107">
        <v>0.40200000000000002</v>
      </c>
      <c r="G709" s="105">
        <v>6</v>
      </c>
      <c r="H709" s="102">
        <v>24.4</v>
      </c>
      <c r="I709" s="102">
        <v>25.1</v>
      </c>
      <c r="J709" s="107">
        <v>0.37</v>
      </c>
      <c r="K709" s="107">
        <v>0.83499999999999996</v>
      </c>
      <c r="L709" s="106" t="s">
        <v>15</v>
      </c>
      <c r="M709" s="103">
        <v>1.96</v>
      </c>
    </row>
    <row r="710" spans="1:13" x14ac:dyDescent="0.2">
      <c r="A710" s="100" t="s">
        <v>1013</v>
      </c>
      <c r="B710" s="100" t="s">
        <v>14</v>
      </c>
      <c r="C710" s="103">
        <v>1.41</v>
      </c>
      <c r="D710" s="102">
        <v>31.9</v>
      </c>
      <c r="E710" s="103">
        <v>3.16</v>
      </c>
      <c r="F710" s="107">
        <v>0.2</v>
      </c>
      <c r="G710" s="105">
        <v>30</v>
      </c>
      <c r="H710" s="103">
        <v>8.68</v>
      </c>
      <c r="I710" s="103">
        <v>3.99</v>
      </c>
      <c r="J710" s="102">
        <v>36.6</v>
      </c>
      <c r="K710" s="103">
        <v>1.94</v>
      </c>
      <c r="L710" s="106" t="s">
        <v>15</v>
      </c>
      <c r="M710" s="103">
        <v>1.96</v>
      </c>
    </row>
    <row r="711" spans="1:13" x14ac:dyDescent="0.2">
      <c r="A711" s="100" t="s">
        <v>994</v>
      </c>
      <c r="B711" s="100" t="s">
        <v>14</v>
      </c>
      <c r="C711" s="103">
        <v>2.3199999999999998</v>
      </c>
      <c r="D711" s="102">
        <v>143.19999999999999</v>
      </c>
      <c r="E711" s="103">
        <v>3.82</v>
      </c>
      <c r="F711" s="103">
        <v>4.22</v>
      </c>
      <c r="G711" s="105">
        <v>19</v>
      </c>
      <c r="H711" s="102">
        <v>44</v>
      </c>
      <c r="I711" s="102">
        <v>29.8</v>
      </c>
      <c r="J711" s="102">
        <v>14.7</v>
      </c>
      <c r="K711" s="107">
        <v>0.54100000000000004</v>
      </c>
      <c r="L711" s="106" t="s">
        <v>15</v>
      </c>
      <c r="M711" s="103">
        <v>1.96</v>
      </c>
    </row>
    <row r="712" spans="1:13" ht="22.5" x14ac:dyDescent="0.2">
      <c r="A712" s="100" t="s">
        <v>1366</v>
      </c>
      <c r="B712" s="100" t="s">
        <v>14</v>
      </c>
      <c r="C712" s="107">
        <v>3.1E-2</v>
      </c>
      <c r="D712" s="102">
        <v>12.8</v>
      </c>
      <c r="E712" s="107">
        <v>0.189</v>
      </c>
      <c r="F712" s="107">
        <v>0.33</v>
      </c>
      <c r="G712" s="105">
        <v>7</v>
      </c>
      <c r="H712" s="103">
        <v>3.24</v>
      </c>
      <c r="I712" s="103">
        <v>2.85</v>
      </c>
      <c r="J712" s="103">
        <v>2.2200000000000002</v>
      </c>
      <c r="K712" s="103">
        <v>1.1200000000000001</v>
      </c>
      <c r="L712" s="106" t="s">
        <v>15</v>
      </c>
      <c r="M712" s="103">
        <v>1.95</v>
      </c>
    </row>
    <row r="713" spans="1:13" x14ac:dyDescent="0.2">
      <c r="A713" s="100" t="s">
        <v>1300</v>
      </c>
      <c r="B713" s="100" t="s">
        <v>14</v>
      </c>
      <c r="C713" s="107">
        <v>0.05</v>
      </c>
      <c r="D713" s="102">
        <v>12.7</v>
      </c>
      <c r="E713" s="107">
        <v>0.40400000000000003</v>
      </c>
      <c r="F713" s="107">
        <v>0.379</v>
      </c>
      <c r="G713" s="105">
        <v>5</v>
      </c>
      <c r="H713" s="102">
        <v>11.6</v>
      </c>
      <c r="I713" s="103">
        <v>8.32</v>
      </c>
      <c r="J713" s="103">
        <v>1.93</v>
      </c>
      <c r="K713" s="103">
        <v>3.68</v>
      </c>
      <c r="L713" s="106" t="s">
        <v>15</v>
      </c>
      <c r="M713" s="103">
        <v>1.93</v>
      </c>
    </row>
    <row r="714" spans="1:13" x14ac:dyDescent="0.2">
      <c r="A714" s="100" t="s">
        <v>1146</v>
      </c>
      <c r="B714" s="100" t="s">
        <v>14</v>
      </c>
      <c r="C714" s="103">
        <v>1.36</v>
      </c>
      <c r="D714" s="102">
        <v>23.7</v>
      </c>
      <c r="E714" s="103">
        <v>1.45</v>
      </c>
      <c r="F714" s="103">
        <v>2.16</v>
      </c>
      <c r="G714" s="105">
        <v>18</v>
      </c>
      <c r="H714" s="102">
        <v>15.6</v>
      </c>
      <c r="I714" s="103">
        <v>7.01</v>
      </c>
      <c r="J714" s="103">
        <v>9.92</v>
      </c>
      <c r="K714" s="103">
        <v>4.29</v>
      </c>
      <c r="L714" s="106" t="s">
        <v>15</v>
      </c>
      <c r="M714" s="103">
        <v>1.93</v>
      </c>
    </row>
    <row r="715" spans="1:13" x14ac:dyDescent="0.2">
      <c r="A715" s="100" t="s">
        <v>1335</v>
      </c>
      <c r="B715" s="100" t="s">
        <v>14</v>
      </c>
      <c r="C715" s="107">
        <v>0.76400000000000001</v>
      </c>
      <c r="D715" s="102">
        <v>22.1</v>
      </c>
      <c r="E715" s="107">
        <v>0.29899999999999999</v>
      </c>
      <c r="F715" s="103">
        <v>1.5</v>
      </c>
      <c r="G715" s="105">
        <v>7</v>
      </c>
      <c r="H715" s="102">
        <v>10.8</v>
      </c>
      <c r="I715" s="102">
        <v>11.9</v>
      </c>
      <c r="J715" s="103">
        <v>1.17</v>
      </c>
      <c r="K715" s="107">
        <v>8.7999999999999995E-2</v>
      </c>
      <c r="L715" s="106" t="s">
        <v>15</v>
      </c>
      <c r="M715" s="103">
        <v>1.89</v>
      </c>
    </row>
    <row r="716" spans="1:13" x14ac:dyDescent="0.2">
      <c r="A716" s="100" t="s">
        <v>1388</v>
      </c>
      <c r="B716" s="100" t="s">
        <v>14</v>
      </c>
      <c r="C716" s="107">
        <v>0.254</v>
      </c>
      <c r="D716" s="102">
        <v>52.5</v>
      </c>
      <c r="E716" s="107">
        <v>0.10199999999999999</v>
      </c>
      <c r="F716" s="107">
        <v>0.64300000000000002</v>
      </c>
      <c r="G716" s="105">
        <v>8</v>
      </c>
      <c r="H716" s="102">
        <v>12.9</v>
      </c>
      <c r="I716" s="102">
        <v>10.4</v>
      </c>
      <c r="J716" s="103">
        <v>2.2000000000000002</v>
      </c>
      <c r="K716" s="103">
        <v>3.67</v>
      </c>
      <c r="L716" s="106" t="s">
        <v>15</v>
      </c>
      <c r="M716" s="103">
        <v>1.88</v>
      </c>
    </row>
    <row r="717" spans="1:13" x14ac:dyDescent="0.2">
      <c r="A717" s="100" t="s">
        <v>1378</v>
      </c>
      <c r="B717" s="100" t="s">
        <v>14</v>
      </c>
      <c r="C717" s="107">
        <v>0.05</v>
      </c>
      <c r="D717" s="102">
        <v>25.5</v>
      </c>
      <c r="E717" s="107">
        <v>0.16200000000000001</v>
      </c>
      <c r="F717" s="107">
        <v>0.54300000000000004</v>
      </c>
      <c r="G717" s="105">
        <v>7</v>
      </c>
      <c r="H717" s="103">
        <v>8.41</v>
      </c>
      <c r="I717" s="103">
        <v>3.55</v>
      </c>
      <c r="J717" s="103">
        <v>4.84</v>
      </c>
      <c r="K717" s="103">
        <v>1.55</v>
      </c>
      <c r="L717" s="106" t="s">
        <v>15</v>
      </c>
      <c r="M717" s="103">
        <v>1.84</v>
      </c>
    </row>
    <row r="718" spans="1:13" x14ac:dyDescent="0.2">
      <c r="A718" s="100" t="s">
        <v>1324</v>
      </c>
      <c r="B718" s="100" t="s">
        <v>14</v>
      </c>
      <c r="C718" s="107">
        <v>8.7999999999999995E-2</v>
      </c>
      <c r="D718" s="102">
        <v>15.1</v>
      </c>
      <c r="E718" s="107">
        <v>0.34</v>
      </c>
      <c r="F718" s="107">
        <v>0.23899999999999999</v>
      </c>
      <c r="G718" s="105">
        <v>2</v>
      </c>
      <c r="H718" s="103">
        <v>3.44</v>
      </c>
      <c r="I718" s="103">
        <v>2.3199999999999998</v>
      </c>
      <c r="J718" s="107">
        <v>0.42199999999999999</v>
      </c>
      <c r="K718" s="107">
        <v>0.19500000000000001</v>
      </c>
      <c r="L718" s="106" t="s">
        <v>15</v>
      </c>
      <c r="M718" s="103">
        <v>1.83</v>
      </c>
    </row>
    <row r="719" spans="1:13" x14ac:dyDescent="0.2">
      <c r="A719" s="100" t="s">
        <v>1336</v>
      </c>
      <c r="B719" s="100" t="s">
        <v>14</v>
      </c>
      <c r="C719" s="107">
        <v>0.20100000000000001</v>
      </c>
      <c r="D719" s="102">
        <v>13.7</v>
      </c>
      <c r="E719" s="107">
        <v>0.29499999999999998</v>
      </c>
      <c r="F719" s="107">
        <v>0.26</v>
      </c>
      <c r="G719" s="105">
        <v>4</v>
      </c>
      <c r="H719" s="103">
        <v>2.46</v>
      </c>
      <c r="I719" s="107">
        <v>0.70699999999999996</v>
      </c>
      <c r="J719" s="103">
        <v>4.6100000000000003</v>
      </c>
      <c r="K719" s="107">
        <v>0.154</v>
      </c>
      <c r="L719" s="106" t="s">
        <v>15</v>
      </c>
      <c r="M719" s="103">
        <v>1.81</v>
      </c>
    </row>
    <row r="720" spans="1:13" x14ac:dyDescent="0.2">
      <c r="A720" s="100" t="s">
        <v>1153</v>
      </c>
      <c r="B720" s="100" t="s">
        <v>14</v>
      </c>
      <c r="C720" s="103">
        <v>2.68</v>
      </c>
      <c r="D720" s="102">
        <v>19.100000000000001</v>
      </c>
      <c r="E720" s="103">
        <v>1.39</v>
      </c>
      <c r="F720" s="103">
        <v>3.01</v>
      </c>
      <c r="G720" s="105">
        <v>30</v>
      </c>
      <c r="H720" s="102">
        <v>15</v>
      </c>
      <c r="I720" s="103">
        <v>4.1100000000000003</v>
      </c>
      <c r="J720" s="102">
        <v>17.3</v>
      </c>
      <c r="K720" s="103">
        <v>5.67</v>
      </c>
      <c r="L720" s="106" t="s">
        <v>15</v>
      </c>
      <c r="M720" s="103">
        <v>1.8</v>
      </c>
    </row>
    <row r="721" spans="1:13" x14ac:dyDescent="0.2">
      <c r="A721" s="100" t="s">
        <v>1308</v>
      </c>
      <c r="B721" s="100" t="s">
        <v>14</v>
      </c>
      <c r="C721" s="107">
        <v>6.2E-2</v>
      </c>
      <c r="D721" s="102">
        <v>22.5</v>
      </c>
      <c r="E721" s="107">
        <v>0.378</v>
      </c>
      <c r="F721" s="107">
        <v>0.42199999999999999</v>
      </c>
      <c r="G721" s="105">
        <v>6</v>
      </c>
      <c r="H721" s="103">
        <v>9.26</v>
      </c>
      <c r="I721" s="103">
        <v>7.35</v>
      </c>
      <c r="J721" s="103">
        <v>2.75</v>
      </c>
      <c r="K721" s="103">
        <v>5.49</v>
      </c>
      <c r="L721" s="106" t="s">
        <v>15</v>
      </c>
      <c r="M721" s="103">
        <v>1.77</v>
      </c>
    </row>
    <row r="722" spans="1:13" x14ac:dyDescent="0.2">
      <c r="A722" s="100" t="s">
        <v>1346</v>
      </c>
      <c r="B722" s="100" t="s">
        <v>14</v>
      </c>
      <c r="C722" s="107">
        <v>0.16400000000000001</v>
      </c>
      <c r="D722" s="102">
        <v>51.9</v>
      </c>
      <c r="E722" s="107">
        <v>0.251</v>
      </c>
      <c r="F722" s="107">
        <v>0.43099999999999999</v>
      </c>
      <c r="G722" s="105">
        <v>5</v>
      </c>
      <c r="H722" s="102">
        <v>14.6</v>
      </c>
      <c r="I722" s="103">
        <v>7.24</v>
      </c>
      <c r="J722" s="103">
        <v>8.07</v>
      </c>
      <c r="K722" s="107">
        <v>0.44900000000000001</v>
      </c>
      <c r="L722" s="106" t="s">
        <v>15</v>
      </c>
      <c r="M722" s="103">
        <v>1.75</v>
      </c>
    </row>
    <row r="723" spans="1:13" x14ac:dyDescent="0.2">
      <c r="A723" s="100" t="s">
        <v>1373</v>
      </c>
      <c r="B723" s="100" t="s">
        <v>14</v>
      </c>
      <c r="C723" s="107">
        <v>6.0999999999999999E-2</v>
      </c>
      <c r="D723" s="102">
        <v>21.4</v>
      </c>
      <c r="E723" s="107">
        <v>0.17499999999999999</v>
      </c>
      <c r="F723" s="107">
        <v>0.17499999999999999</v>
      </c>
      <c r="G723" s="105">
        <v>2</v>
      </c>
      <c r="H723" s="103">
        <v>6.48</v>
      </c>
      <c r="I723" s="103">
        <v>2.4</v>
      </c>
      <c r="J723" s="107">
        <v>0.65500000000000003</v>
      </c>
      <c r="K723" s="107">
        <v>3.6999999999999998E-2</v>
      </c>
      <c r="L723" s="106" t="s">
        <v>15</v>
      </c>
      <c r="M723" s="103">
        <v>1.74</v>
      </c>
    </row>
    <row r="724" spans="1:13" ht="22.5" x14ac:dyDescent="0.2">
      <c r="A724" s="100" t="s">
        <v>919</v>
      </c>
      <c r="B724" s="100" t="s">
        <v>920</v>
      </c>
      <c r="C724" s="103">
        <v>5.16</v>
      </c>
      <c r="D724" s="102">
        <v>78.3</v>
      </c>
      <c r="E724" s="103">
        <v>7.67</v>
      </c>
      <c r="F724" s="103">
        <v>7.05</v>
      </c>
      <c r="G724" s="105">
        <v>47</v>
      </c>
      <c r="H724" s="102">
        <v>43.5</v>
      </c>
      <c r="I724" s="102">
        <v>21.9</v>
      </c>
      <c r="J724" s="102">
        <v>43.3</v>
      </c>
      <c r="K724" s="103">
        <v>6.77</v>
      </c>
      <c r="L724" s="106" t="s">
        <v>15</v>
      </c>
      <c r="M724" s="103">
        <v>1.71</v>
      </c>
    </row>
    <row r="725" spans="1:13" x14ac:dyDescent="0.2">
      <c r="A725" s="100" t="s">
        <v>1080</v>
      </c>
      <c r="B725" s="100" t="s">
        <v>14</v>
      </c>
      <c r="C725" s="107">
        <v>0.503</v>
      </c>
      <c r="D725" s="102">
        <v>16.8</v>
      </c>
      <c r="E725" s="103">
        <v>2.25</v>
      </c>
      <c r="F725" s="103">
        <v>3.05</v>
      </c>
      <c r="G725" s="105">
        <v>8</v>
      </c>
      <c r="H725" s="103">
        <v>4.04</v>
      </c>
      <c r="I725" s="103">
        <v>9.5500000000000007</v>
      </c>
      <c r="J725" s="103">
        <v>4.92</v>
      </c>
      <c r="K725" s="107">
        <v>0.93100000000000005</v>
      </c>
      <c r="L725" s="106" t="s">
        <v>15</v>
      </c>
      <c r="M725" s="103">
        <v>1.71</v>
      </c>
    </row>
    <row r="726" spans="1:13" x14ac:dyDescent="0.2">
      <c r="A726" s="100" t="s">
        <v>1114</v>
      </c>
      <c r="B726" s="100" t="s">
        <v>14</v>
      </c>
      <c r="C726" s="103">
        <v>2.02</v>
      </c>
      <c r="D726" s="102">
        <v>25.5</v>
      </c>
      <c r="E726" s="103">
        <v>1.77</v>
      </c>
      <c r="F726" s="103">
        <v>2.69</v>
      </c>
      <c r="G726" s="105">
        <v>4</v>
      </c>
      <c r="H726" s="102">
        <v>23.1</v>
      </c>
      <c r="I726" s="103">
        <v>3.92</v>
      </c>
      <c r="J726" s="102">
        <v>20.8</v>
      </c>
      <c r="K726" s="107">
        <v>0.13500000000000001</v>
      </c>
      <c r="L726" s="106" t="s">
        <v>15</v>
      </c>
      <c r="M726" s="103">
        <v>1.67</v>
      </c>
    </row>
    <row r="727" spans="1:13" x14ac:dyDescent="0.2">
      <c r="A727" s="100" t="s">
        <v>1395</v>
      </c>
      <c r="B727" s="100" t="s">
        <v>14</v>
      </c>
      <c r="C727" s="107">
        <v>8.7999999999999995E-2</v>
      </c>
      <c r="D727" s="102">
        <v>16.600000000000001</v>
      </c>
      <c r="E727" s="107">
        <v>7.5999999999999998E-2</v>
      </c>
      <c r="F727" s="107">
        <v>0.309</v>
      </c>
      <c r="G727" s="105">
        <v>3</v>
      </c>
      <c r="H727" s="103">
        <v>5.23</v>
      </c>
      <c r="I727" s="103">
        <v>3.17</v>
      </c>
      <c r="J727" s="107">
        <v>0.158</v>
      </c>
      <c r="K727" s="107">
        <v>0.96199999999999997</v>
      </c>
      <c r="L727" s="106" t="s">
        <v>15</v>
      </c>
      <c r="M727" s="103">
        <v>1.61</v>
      </c>
    </row>
    <row r="728" spans="1:13" ht="22.5" x14ac:dyDescent="0.2">
      <c r="A728" s="100" t="s">
        <v>1237</v>
      </c>
      <c r="B728" s="100" t="s">
        <v>14</v>
      </c>
      <c r="C728" s="107">
        <v>0.45700000000000002</v>
      </c>
      <c r="D728" s="102">
        <v>112.5</v>
      </c>
      <c r="E728" s="107">
        <v>0.75600000000000001</v>
      </c>
      <c r="F728" s="107">
        <v>0.75600000000000001</v>
      </c>
      <c r="G728" s="105">
        <v>3</v>
      </c>
      <c r="H728" s="102">
        <v>11.7</v>
      </c>
      <c r="I728" s="103">
        <v>9.2799999999999994</v>
      </c>
      <c r="J728" s="103">
        <v>4.68</v>
      </c>
      <c r="K728" s="107">
        <v>0.04</v>
      </c>
      <c r="L728" s="106" t="s">
        <v>15</v>
      </c>
      <c r="M728" s="103">
        <v>1.6</v>
      </c>
    </row>
    <row r="729" spans="1:13" x14ac:dyDescent="0.2">
      <c r="A729" s="100" t="s">
        <v>1321</v>
      </c>
      <c r="B729" s="100" t="s">
        <v>14</v>
      </c>
      <c r="C729" s="107">
        <v>5.8000000000000003E-2</v>
      </c>
      <c r="D729" s="102">
        <v>10.8</v>
      </c>
      <c r="E729" s="107">
        <v>0.34399999999999997</v>
      </c>
      <c r="F729" s="107">
        <v>0.38500000000000001</v>
      </c>
      <c r="G729" s="105">
        <v>17</v>
      </c>
      <c r="H729" s="103">
        <v>7.69</v>
      </c>
      <c r="I729" s="103">
        <v>7.17</v>
      </c>
      <c r="J729" s="103">
        <v>1.76</v>
      </c>
      <c r="K729" s="103">
        <v>4.62</v>
      </c>
      <c r="L729" s="106" t="s">
        <v>15</v>
      </c>
      <c r="M729" s="103">
        <v>1.55</v>
      </c>
    </row>
    <row r="730" spans="1:13" x14ac:dyDescent="0.2">
      <c r="A730" s="100" t="s">
        <v>1307</v>
      </c>
      <c r="B730" s="100" t="s">
        <v>14</v>
      </c>
      <c r="C730" s="107">
        <v>7.5999999999999998E-2</v>
      </c>
      <c r="D730" s="102">
        <v>12</v>
      </c>
      <c r="E730" s="107">
        <v>0.38100000000000001</v>
      </c>
      <c r="F730" s="107">
        <v>0.40200000000000002</v>
      </c>
      <c r="G730" s="105">
        <v>20</v>
      </c>
      <c r="H730" s="102">
        <v>26.2</v>
      </c>
      <c r="I730" s="102">
        <v>26</v>
      </c>
      <c r="J730" s="103">
        <v>1.64</v>
      </c>
      <c r="K730" s="102">
        <v>16.399999999999999</v>
      </c>
      <c r="L730" s="106" t="s">
        <v>15</v>
      </c>
      <c r="M730" s="103">
        <v>1.54</v>
      </c>
    </row>
    <row r="731" spans="1:13" ht="22.5" x14ac:dyDescent="0.2">
      <c r="A731" s="100" t="s">
        <v>1353</v>
      </c>
      <c r="B731" s="100" t="s">
        <v>14</v>
      </c>
      <c r="C731" s="107">
        <v>1.2999999999999999E-2</v>
      </c>
      <c r="D731" s="102">
        <v>13.4</v>
      </c>
      <c r="E731" s="107">
        <v>0.22900000000000001</v>
      </c>
      <c r="F731" s="107">
        <v>0.22900000000000001</v>
      </c>
      <c r="G731" s="105">
        <v>12</v>
      </c>
      <c r="H731" s="103">
        <v>3.36</v>
      </c>
      <c r="I731" s="103">
        <v>3.05</v>
      </c>
      <c r="J731" s="103">
        <v>1.51</v>
      </c>
      <c r="K731" s="107">
        <v>0.309</v>
      </c>
      <c r="L731" s="106" t="s">
        <v>15</v>
      </c>
      <c r="M731" s="103">
        <v>1.51</v>
      </c>
    </row>
    <row r="732" spans="1:13" x14ac:dyDescent="0.2">
      <c r="A732" s="100" t="s">
        <v>1079</v>
      </c>
      <c r="B732" s="100" t="s">
        <v>14</v>
      </c>
      <c r="C732" s="103">
        <v>2.42</v>
      </c>
      <c r="D732" s="102">
        <v>26.4</v>
      </c>
      <c r="E732" s="103">
        <v>2.2599999999999998</v>
      </c>
      <c r="F732" s="103">
        <v>4.1100000000000003</v>
      </c>
      <c r="G732" s="105">
        <v>9</v>
      </c>
      <c r="H732" s="102">
        <v>18.399999999999999</v>
      </c>
      <c r="I732" s="102">
        <v>12</v>
      </c>
      <c r="J732" s="103">
        <v>6.54</v>
      </c>
      <c r="K732" s="103">
        <v>3.76</v>
      </c>
      <c r="L732" s="106" t="s">
        <v>15</v>
      </c>
      <c r="M732" s="103">
        <v>1.51</v>
      </c>
    </row>
    <row r="733" spans="1:13" ht="22.5" x14ac:dyDescent="0.2">
      <c r="A733" s="100" t="s">
        <v>1370</v>
      </c>
      <c r="B733" s="100" t="s">
        <v>14</v>
      </c>
      <c r="C733" s="107">
        <v>9.4E-2</v>
      </c>
      <c r="D733" s="102">
        <v>16.5</v>
      </c>
      <c r="E733" s="107">
        <v>0.182</v>
      </c>
      <c r="F733" s="107">
        <v>0.29599999999999999</v>
      </c>
      <c r="G733" s="105">
        <v>5</v>
      </c>
      <c r="H733" s="103">
        <v>1.88</v>
      </c>
      <c r="I733" s="103">
        <v>2.15</v>
      </c>
      <c r="J733" s="103">
        <v>1.22</v>
      </c>
      <c r="K733" s="107">
        <v>0.24199999999999999</v>
      </c>
      <c r="L733" s="106" t="s">
        <v>15</v>
      </c>
      <c r="M733" s="103">
        <v>1.46</v>
      </c>
    </row>
    <row r="734" spans="1:13" x14ac:dyDescent="0.2">
      <c r="A734" s="100" t="s">
        <v>1326</v>
      </c>
      <c r="B734" s="100" t="s">
        <v>14</v>
      </c>
      <c r="C734" s="107">
        <v>2.1999999999999999E-2</v>
      </c>
      <c r="D734" s="102">
        <v>24.5</v>
      </c>
      <c r="E734" s="107">
        <v>0.33</v>
      </c>
      <c r="F734" s="107">
        <v>0.33800000000000002</v>
      </c>
      <c r="G734" s="105">
        <v>14</v>
      </c>
      <c r="H734" s="103">
        <v>4.53</v>
      </c>
      <c r="I734" s="103">
        <v>4.7300000000000004</v>
      </c>
      <c r="J734" s="107">
        <v>1.2E-2</v>
      </c>
      <c r="K734" s="107">
        <v>0.219</v>
      </c>
      <c r="L734" s="106" t="s">
        <v>15</v>
      </c>
      <c r="M734" s="103">
        <v>1.44</v>
      </c>
    </row>
    <row r="735" spans="1:13" x14ac:dyDescent="0.2">
      <c r="A735" s="100" t="s">
        <v>1033</v>
      </c>
      <c r="B735" s="100" t="s">
        <v>14</v>
      </c>
      <c r="C735" s="103">
        <v>1.78</v>
      </c>
      <c r="D735" s="102">
        <v>243.5</v>
      </c>
      <c r="E735" s="103">
        <v>2.9</v>
      </c>
      <c r="F735" s="103">
        <v>3.47</v>
      </c>
      <c r="G735" s="105">
        <v>27</v>
      </c>
      <c r="H735" s="102">
        <v>23.2</v>
      </c>
      <c r="I735" s="102">
        <v>26.7</v>
      </c>
      <c r="J735" s="103">
        <v>2.61</v>
      </c>
      <c r="K735" s="107">
        <v>0.86</v>
      </c>
      <c r="L735" s="106" t="s">
        <v>15</v>
      </c>
      <c r="M735" s="103">
        <v>1.44</v>
      </c>
    </row>
    <row r="736" spans="1:13" x14ac:dyDescent="0.2">
      <c r="A736" s="100" t="s">
        <v>1368</v>
      </c>
      <c r="B736" s="100" t="s">
        <v>14</v>
      </c>
      <c r="C736" s="107">
        <v>0.02</v>
      </c>
      <c r="D736" s="103">
        <v>8.52</v>
      </c>
      <c r="E736" s="107">
        <v>0.186</v>
      </c>
      <c r="F736" s="107">
        <v>0.19500000000000001</v>
      </c>
      <c r="G736" s="105">
        <v>1</v>
      </c>
      <c r="H736" s="103">
        <v>4.8499999999999996</v>
      </c>
      <c r="I736" s="103">
        <v>4.53</v>
      </c>
      <c r="J736" s="107">
        <v>0.33800000000000002</v>
      </c>
      <c r="K736" s="107">
        <v>0.123</v>
      </c>
      <c r="L736" s="106" t="s">
        <v>15</v>
      </c>
      <c r="M736" s="103">
        <v>1.44</v>
      </c>
    </row>
    <row r="737" spans="1:13" x14ac:dyDescent="0.2">
      <c r="A737" s="100" t="s">
        <v>1302</v>
      </c>
      <c r="B737" s="100" t="s">
        <v>14</v>
      </c>
      <c r="C737" s="107">
        <v>0.318</v>
      </c>
      <c r="D737" s="102">
        <v>24.4</v>
      </c>
      <c r="E737" s="107">
        <v>0.40200000000000002</v>
      </c>
      <c r="F737" s="107">
        <v>0.71799999999999997</v>
      </c>
      <c r="G737" s="105">
        <v>4</v>
      </c>
      <c r="H737" s="103">
        <v>5.91</v>
      </c>
      <c r="I737" s="103">
        <v>4.0999999999999996</v>
      </c>
      <c r="J737" s="103">
        <v>2.4500000000000002</v>
      </c>
      <c r="K737" s="107">
        <v>0.68799999999999994</v>
      </c>
      <c r="L737" s="106" t="s">
        <v>15</v>
      </c>
      <c r="M737" s="103">
        <v>1.41</v>
      </c>
    </row>
    <row r="738" spans="1:13" x14ac:dyDescent="0.2">
      <c r="A738" s="100" t="s">
        <v>1138</v>
      </c>
      <c r="B738" s="100" t="s">
        <v>14</v>
      </c>
      <c r="C738" s="103">
        <v>1.41</v>
      </c>
      <c r="D738" s="102">
        <v>67.2</v>
      </c>
      <c r="E738" s="103">
        <v>1.51</v>
      </c>
      <c r="F738" s="103">
        <v>2.79</v>
      </c>
      <c r="G738" s="105">
        <v>32</v>
      </c>
      <c r="H738" s="102">
        <v>25.2</v>
      </c>
      <c r="I738" s="102">
        <v>22.1</v>
      </c>
      <c r="J738" s="103">
        <v>4.5999999999999996</v>
      </c>
      <c r="K738" s="103">
        <v>1.68</v>
      </c>
      <c r="L738" s="106" t="s">
        <v>15</v>
      </c>
      <c r="M738" s="103">
        <v>1.4</v>
      </c>
    </row>
    <row r="739" spans="1:13" x14ac:dyDescent="0.2">
      <c r="A739" s="100" t="s">
        <v>1310</v>
      </c>
      <c r="B739" s="100" t="s">
        <v>14</v>
      </c>
      <c r="C739" s="107">
        <v>0.13900000000000001</v>
      </c>
      <c r="D739" s="102">
        <v>12.9</v>
      </c>
      <c r="E739" s="107">
        <v>0.371</v>
      </c>
      <c r="F739" s="107">
        <v>0.59299999999999997</v>
      </c>
      <c r="G739" s="105">
        <v>3</v>
      </c>
      <c r="H739" s="103">
        <v>6.78</v>
      </c>
      <c r="I739" s="103">
        <v>5.43</v>
      </c>
      <c r="J739" s="103">
        <v>1.38</v>
      </c>
      <c r="K739" s="107">
        <v>0.13500000000000001</v>
      </c>
      <c r="L739" s="106" t="s">
        <v>15</v>
      </c>
      <c r="M739" s="103">
        <v>1.32</v>
      </c>
    </row>
    <row r="740" spans="1:13" x14ac:dyDescent="0.2">
      <c r="A740" s="100" t="s">
        <v>1132</v>
      </c>
      <c r="B740" s="100" t="s">
        <v>14</v>
      </c>
      <c r="C740" s="103">
        <v>1.1599999999999999</v>
      </c>
      <c r="D740" s="102">
        <v>105.1</v>
      </c>
      <c r="E740" s="103">
        <v>1.58</v>
      </c>
      <c r="F740" s="103">
        <v>2.3199999999999998</v>
      </c>
      <c r="G740" s="105">
        <v>26</v>
      </c>
      <c r="H740" s="102">
        <v>15</v>
      </c>
      <c r="I740" s="102">
        <v>16.899999999999999</v>
      </c>
      <c r="J740" s="102">
        <v>11.2</v>
      </c>
      <c r="K740" s="103">
        <v>1.1000000000000001</v>
      </c>
      <c r="L740" s="106" t="s">
        <v>15</v>
      </c>
      <c r="M740" s="103">
        <v>1.29</v>
      </c>
    </row>
    <row r="741" spans="1:13" ht="22.5" x14ac:dyDescent="0.2">
      <c r="A741" s="100" t="s">
        <v>1202</v>
      </c>
      <c r="B741" s="100" t="s">
        <v>14</v>
      </c>
      <c r="C741" s="103">
        <v>2.35</v>
      </c>
      <c r="D741" s="102">
        <v>84.9</v>
      </c>
      <c r="E741" s="107">
        <v>0.95599999999999996</v>
      </c>
      <c r="F741" s="103">
        <v>1.88</v>
      </c>
      <c r="G741" s="105">
        <v>1</v>
      </c>
      <c r="H741" s="102">
        <v>51.8</v>
      </c>
      <c r="I741" s="103">
        <v>9.48</v>
      </c>
      <c r="J741" s="102">
        <v>48.9</v>
      </c>
      <c r="K741" s="103">
        <v>6.48</v>
      </c>
      <c r="L741" s="106" t="s">
        <v>15</v>
      </c>
      <c r="M741" s="103">
        <v>1.27</v>
      </c>
    </row>
    <row r="742" spans="1:13" x14ac:dyDescent="0.2">
      <c r="A742" s="100" t="s">
        <v>1363</v>
      </c>
      <c r="B742" s="100" t="s">
        <v>14</v>
      </c>
      <c r="C742" s="107">
        <v>0.16700000000000001</v>
      </c>
      <c r="D742" s="102">
        <v>13.9</v>
      </c>
      <c r="E742" s="107">
        <v>0.19900000000000001</v>
      </c>
      <c r="F742" s="107">
        <v>0.499</v>
      </c>
      <c r="G742" s="105">
        <v>8</v>
      </c>
      <c r="H742" s="103">
        <v>3.56</v>
      </c>
      <c r="I742" s="103">
        <v>2.4700000000000002</v>
      </c>
      <c r="J742" s="107">
        <v>0.83899999999999997</v>
      </c>
      <c r="K742" s="107">
        <v>0.26300000000000001</v>
      </c>
      <c r="L742" s="106" t="s">
        <v>15</v>
      </c>
      <c r="M742" s="103">
        <v>1.26</v>
      </c>
    </row>
    <row r="743" spans="1:13" x14ac:dyDescent="0.2">
      <c r="A743" s="100" t="s">
        <v>1285</v>
      </c>
      <c r="B743" s="100" t="s">
        <v>14</v>
      </c>
      <c r="C743" s="107">
        <v>0.21199999999999999</v>
      </c>
      <c r="D743" s="102">
        <v>91.9</v>
      </c>
      <c r="E743" s="107">
        <v>0.49399999999999999</v>
      </c>
      <c r="F743" s="107">
        <v>0.49399999999999999</v>
      </c>
      <c r="G743" s="105">
        <v>6</v>
      </c>
      <c r="H743" s="102">
        <v>18.2</v>
      </c>
      <c r="I743" s="102">
        <v>17.3</v>
      </c>
      <c r="J743" s="103">
        <v>4.8600000000000003</v>
      </c>
      <c r="K743" s="103">
        <v>1.28</v>
      </c>
      <c r="L743" s="106" t="s">
        <v>15</v>
      </c>
      <c r="M743" s="103">
        <v>1.25</v>
      </c>
    </row>
    <row r="744" spans="1:13" ht="33.75" x14ac:dyDescent="0.2">
      <c r="A744" s="100" t="s">
        <v>1206</v>
      </c>
      <c r="B744" s="100" t="s">
        <v>14</v>
      </c>
      <c r="C744" s="107">
        <v>0.73599999999999999</v>
      </c>
      <c r="D744" s="102">
        <v>93.1</v>
      </c>
      <c r="E744" s="107">
        <v>0.94499999999999995</v>
      </c>
      <c r="F744" s="103">
        <v>1.61</v>
      </c>
      <c r="G744" s="105">
        <v>8</v>
      </c>
      <c r="H744" s="102">
        <v>20</v>
      </c>
      <c r="I744" s="102">
        <v>13.7</v>
      </c>
      <c r="J744" s="103">
        <v>8.23</v>
      </c>
      <c r="K744" s="103">
        <v>1.47</v>
      </c>
      <c r="L744" s="106" t="s">
        <v>15</v>
      </c>
      <c r="M744" s="103">
        <v>1.25</v>
      </c>
    </row>
    <row r="745" spans="1:13" x14ac:dyDescent="0.2">
      <c r="A745" s="100" t="s">
        <v>1169</v>
      </c>
      <c r="B745" s="100" t="s">
        <v>14</v>
      </c>
      <c r="C745" s="107">
        <v>0.84799999999999998</v>
      </c>
      <c r="D745" s="102">
        <v>68.400000000000006</v>
      </c>
      <c r="E745" s="103">
        <v>1.22</v>
      </c>
      <c r="F745" s="103">
        <v>1.47</v>
      </c>
      <c r="G745" s="105">
        <v>7</v>
      </c>
      <c r="H745" s="102">
        <v>15.9</v>
      </c>
      <c r="I745" s="102">
        <v>11.2</v>
      </c>
      <c r="J745" s="103">
        <v>5.47</v>
      </c>
      <c r="K745" s="107">
        <v>0.501</v>
      </c>
      <c r="L745" s="106" t="s">
        <v>15</v>
      </c>
      <c r="M745" s="103">
        <v>1.25</v>
      </c>
    </row>
    <row r="746" spans="1:13" x14ac:dyDescent="0.2">
      <c r="A746" s="100" t="s">
        <v>1255</v>
      </c>
      <c r="B746" s="100" t="s">
        <v>14</v>
      </c>
      <c r="C746" s="107">
        <v>0.48499999999999999</v>
      </c>
      <c r="D746" s="102">
        <v>20.2</v>
      </c>
      <c r="E746" s="107">
        <v>0.66</v>
      </c>
      <c r="F746" s="103">
        <v>1.07</v>
      </c>
      <c r="G746" s="105">
        <v>3</v>
      </c>
      <c r="H746" s="103">
        <v>4.82</v>
      </c>
      <c r="I746" s="103">
        <v>2.2999999999999998</v>
      </c>
      <c r="J746" s="103">
        <v>4.07</v>
      </c>
      <c r="K746" s="107">
        <v>0.318</v>
      </c>
      <c r="L746" s="106" t="s">
        <v>15</v>
      </c>
      <c r="M746" s="103">
        <v>1.19</v>
      </c>
    </row>
    <row r="747" spans="1:13" x14ac:dyDescent="0.2">
      <c r="A747" s="100" t="s">
        <v>1332</v>
      </c>
      <c r="B747" s="100" t="s">
        <v>14</v>
      </c>
      <c r="C747" s="107">
        <v>0.13900000000000001</v>
      </c>
      <c r="D747" s="102">
        <v>13.4</v>
      </c>
      <c r="E747" s="107">
        <v>0.309</v>
      </c>
      <c r="F747" s="107">
        <v>0.309</v>
      </c>
      <c r="G747" s="105">
        <v>3</v>
      </c>
      <c r="H747" s="103">
        <v>2.9</v>
      </c>
      <c r="I747" s="103">
        <v>2.72</v>
      </c>
      <c r="J747" s="107">
        <v>0.77800000000000002</v>
      </c>
      <c r="K747" s="107">
        <v>0.23100000000000001</v>
      </c>
      <c r="L747" s="106" t="s">
        <v>15</v>
      </c>
      <c r="M747" s="103">
        <v>1.19</v>
      </c>
    </row>
    <row r="748" spans="1:13" ht="22.5" x14ac:dyDescent="0.2">
      <c r="A748" s="100" t="s">
        <v>1344</v>
      </c>
      <c r="B748" s="100" t="s">
        <v>14</v>
      </c>
      <c r="C748" s="107">
        <v>0.309</v>
      </c>
      <c r="D748" s="102">
        <v>23.8</v>
      </c>
      <c r="E748" s="107">
        <v>0.26800000000000002</v>
      </c>
      <c r="F748" s="107">
        <v>0.95899999999999996</v>
      </c>
      <c r="G748" s="105">
        <v>16</v>
      </c>
      <c r="H748" s="102">
        <v>15</v>
      </c>
      <c r="I748" s="103">
        <v>8.07</v>
      </c>
      <c r="J748" s="103">
        <v>8.92</v>
      </c>
      <c r="K748" s="107">
        <v>0.28199999999999997</v>
      </c>
      <c r="L748" s="106" t="s">
        <v>15</v>
      </c>
      <c r="M748" s="103">
        <v>1.18</v>
      </c>
    </row>
    <row r="749" spans="1:13" x14ac:dyDescent="0.2">
      <c r="A749" s="100" t="s">
        <v>979</v>
      </c>
      <c r="B749" s="100" t="s">
        <v>14</v>
      </c>
      <c r="C749" s="103">
        <v>1.03</v>
      </c>
      <c r="D749" s="102">
        <v>92.7</v>
      </c>
      <c r="E749" s="103">
        <v>4.1500000000000004</v>
      </c>
      <c r="F749" s="103">
        <v>2.35</v>
      </c>
      <c r="G749" s="105">
        <v>69</v>
      </c>
      <c r="H749" s="102">
        <v>23.9</v>
      </c>
      <c r="I749" s="102">
        <v>21.8</v>
      </c>
      <c r="J749" s="102">
        <v>26.7</v>
      </c>
      <c r="K749" s="103">
        <v>3.23</v>
      </c>
      <c r="L749" s="106" t="s">
        <v>15</v>
      </c>
      <c r="M749" s="103">
        <v>1.1100000000000001</v>
      </c>
    </row>
    <row r="750" spans="1:13" x14ac:dyDescent="0.2">
      <c r="A750" s="100" t="s">
        <v>1345</v>
      </c>
      <c r="B750" s="100" t="s">
        <v>14</v>
      </c>
      <c r="C750" s="103">
        <v>1.06</v>
      </c>
      <c r="D750" s="102">
        <v>75.599999999999994</v>
      </c>
      <c r="E750" s="107">
        <v>0.251</v>
      </c>
      <c r="F750" s="103">
        <v>1.1599999999999999</v>
      </c>
      <c r="G750" s="105">
        <v>3</v>
      </c>
      <c r="H750" s="103">
        <v>7.53</v>
      </c>
      <c r="I750" s="103">
        <v>5.28</v>
      </c>
      <c r="J750" s="103">
        <v>3.13</v>
      </c>
      <c r="K750" s="107">
        <v>0.14899999999999999</v>
      </c>
      <c r="L750" s="106" t="s">
        <v>15</v>
      </c>
      <c r="M750" s="103">
        <v>1.1000000000000001</v>
      </c>
    </row>
    <row r="751" spans="1:13" x14ac:dyDescent="0.2">
      <c r="A751" s="100" t="s">
        <v>1280</v>
      </c>
      <c r="B751" s="100" t="s">
        <v>14</v>
      </c>
      <c r="C751" s="107">
        <v>0.40699999999999997</v>
      </c>
      <c r="D751" s="102">
        <v>18</v>
      </c>
      <c r="E751" s="107">
        <v>0.51400000000000001</v>
      </c>
      <c r="F751" s="107">
        <v>0.66400000000000003</v>
      </c>
      <c r="G751" s="105">
        <v>21</v>
      </c>
      <c r="H751" s="103">
        <v>7.44</v>
      </c>
      <c r="I751" s="103">
        <v>4.0999999999999996</v>
      </c>
      <c r="J751" s="103">
        <v>3.54</v>
      </c>
      <c r="K751" s="103">
        <v>1.86</v>
      </c>
      <c r="L751" s="106" t="s">
        <v>15</v>
      </c>
      <c r="M751" s="103">
        <v>1.0900000000000001</v>
      </c>
    </row>
    <row r="752" spans="1:13" x14ac:dyDescent="0.2">
      <c r="A752" s="100" t="s">
        <v>1365</v>
      </c>
      <c r="B752" s="100" t="s">
        <v>14</v>
      </c>
      <c r="C752" s="107">
        <v>0.02</v>
      </c>
      <c r="D752" s="102">
        <v>35.1</v>
      </c>
      <c r="E752" s="107">
        <v>0.191</v>
      </c>
      <c r="F752" s="107">
        <v>0.17299999999999999</v>
      </c>
      <c r="G752" s="105">
        <v>6</v>
      </c>
      <c r="H752" s="103">
        <v>6.36</v>
      </c>
      <c r="I752" s="103">
        <v>3.55</v>
      </c>
      <c r="J752" s="103">
        <v>1.2</v>
      </c>
      <c r="K752" s="107">
        <v>0</v>
      </c>
      <c r="L752" s="106" t="s">
        <v>15</v>
      </c>
      <c r="M752" s="103">
        <v>1.07</v>
      </c>
    </row>
    <row r="753" spans="1:13" x14ac:dyDescent="0.2">
      <c r="A753" s="100" t="s">
        <v>1375</v>
      </c>
      <c r="B753" s="100" t="s">
        <v>14</v>
      </c>
      <c r="C753" s="107">
        <v>0.39900000000000002</v>
      </c>
      <c r="D753" s="102">
        <v>155.19999999999999</v>
      </c>
      <c r="E753" s="107">
        <v>0.17199999999999999</v>
      </c>
      <c r="F753" s="107">
        <v>0.79600000000000004</v>
      </c>
      <c r="G753" s="105">
        <v>14</v>
      </c>
      <c r="H753" s="102">
        <v>13.2</v>
      </c>
      <c r="I753" s="102">
        <v>12.8</v>
      </c>
      <c r="J753" s="107">
        <v>0.92</v>
      </c>
      <c r="K753" s="103">
        <v>2.02</v>
      </c>
      <c r="L753" s="106" t="s">
        <v>15</v>
      </c>
      <c r="M753" s="103">
        <v>1.07</v>
      </c>
    </row>
    <row r="754" spans="1:13" x14ac:dyDescent="0.2">
      <c r="A754" s="100" t="s">
        <v>1240</v>
      </c>
      <c r="B754" s="100" t="s">
        <v>14</v>
      </c>
      <c r="C754" s="107">
        <v>0.30499999999999999</v>
      </c>
      <c r="D754" s="102">
        <v>41.7</v>
      </c>
      <c r="E754" s="107">
        <v>0.745</v>
      </c>
      <c r="F754" s="103">
        <v>1.1399999999999999</v>
      </c>
      <c r="G754" s="105">
        <v>10</v>
      </c>
      <c r="H754" s="103">
        <v>7.05</v>
      </c>
      <c r="I754" s="103">
        <v>6.33</v>
      </c>
      <c r="J754" s="103">
        <v>1.95</v>
      </c>
      <c r="K754" s="107">
        <v>0.48099999999999998</v>
      </c>
      <c r="L754" s="106" t="s">
        <v>15</v>
      </c>
      <c r="M754" s="103">
        <v>1.05</v>
      </c>
    </row>
    <row r="755" spans="1:13" x14ac:dyDescent="0.2">
      <c r="A755" s="100" t="s">
        <v>1398</v>
      </c>
      <c r="B755" s="100" t="s">
        <v>14</v>
      </c>
      <c r="C755" s="107">
        <v>0.115</v>
      </c>
      <c r="D755" s="102">
        <v>21.5</v>
      </c>
      <c r="E755" s="107">
        <v>5.6000000000000001E-2</v>
      </c>
      <c r="F755" s="107">
        <v>0.30099999999999999</v>
      </c>
      <c r="G755" s="105">
        <v>7</v>
      </c>
      <c r="H755" s="103">
        <v>3.64</v>
      </c>
      <c r="I755" s="103">
        <v>3.97</v>
      </c>
      <c r="J755" s="107">
        <v>0.55100000000000005</v>
      </c>
      <c r="K755" s="107">
        <v>0.17399999999999999</v>
      </c>
      <c r="L755" s="106" t="s">
        <v>15</v>
      </c>
      <c r="M755" s="103">
        <v>1.05</v>
      </c>
    </row>
    <row r="756" spans="1:13" x14ac:dyDescent="0.2">
      <c r="A756" s="100" t="s">
        <v>1360</v>
      </c>
      <c r="B756" s="100" t="s">
        <v>14</v>
      </c>
      <c r="C756" s="107">
        <v>8.7999999999999995E-2</v>
      </c>
      <c r="D756" s="102">
        <v>13.2</v>
      </c>
      <c r="E756" s="107">
        <v>0.216</v>
      </c>
      <c r="F756" s="107">
        <v>0.377</v>
      </c>
      <c r="G756" s="105">
        <v>1</v>
      </c>
      <c r="H756" s="103">
        <v>4.45</v>
      </c>
      <c r="I756" s="103">
        <v>3.33</v>
      </c>
      <c r="J756" s="107">
        <v>0.96299999999999997</v>
      </c>
      <c r="K756" s="107">
        <v>0.123</v>
      </c>
      <c r="L756" s="106" t="s">
        <v>15</v>
      </c>
      <c r="M756" s="103">
        <v>1.04</v>
      </c>
    </row>
    <row r="757" spans="1:13" x14ac:dyDescent="0.2">
      <c r="A757" s="100" t="s">
        <v>1299</v>
      </c>
      <c r="B757" s="100" t="s">
        <v>14</v>
      </c>
      <c r="C757" s="107">
        <v>0.17499999999999999</v>
      </c>
      <c r="D757" s="102">
        <v>19.7</v>
      </c>
      <c r="E757" s="107">
        <v>0.42299999999999999</v>
      </c>
      <c r="F757" s="107">
        <v>0.42299999999999999</v>
      </c>
      <c r="G757" s="105">
        <v>4</v>
      </c>
      <c r="H757" s="103">
        <v>7.2</v>
      </c>
      <c r="I757" s="103">
        <v>4.6900000000000004</v>
      </c>
      <c r="J757" s="103">
        <v>3.18</v>
      </c>
      <c r="K757" s="107">
        <v>0.14699999999999999</v>
      </c>
      <c r="L757" s="106" t="s">
        <v>15</v>
      </c>
      <c r="M757" s="103">
        <v>1.03</v>
      </c>
    </row>
    <row r="758" spans="1:13" x14ac:dyDescent="0.2">
      <c r="A758" s="100" t="s">
        <v>1097</v>
      </c>
      <c r="B758" s="100" t="s">
        <v>14</v>
      </c>
      <c r="C758" s="103">
        <v>1.33</v>
      </c>
      <c r="D758" s="102">
        <v>491.6</v>
      </c>
      <c r="E758" s="103">
        <v>1.94</v>
      </c>
      <c r="F758" s="103">
        <v>2.85</v>
      </c>
      <c r="G758" s="105">
        <v>17</v>
      </c>
      <c r="H758" s="102">
        <v>102.1</v>
      </c>
      <c r="I758" s="102">
        <v>97.9</v>
      </c>
      <c r="J758" s="103">
        <v>9.1</v>
      </c>
      <c r="K758" s="103">
        <v>1.19</v>
      </c>
      <c r="L758" s="106" t="s">
        <v>15</v>
      </c>
      <c r="M758" s="103">
        <v>1.03</v>
      </c>
    </row>
    <row r="759" spans="1:13" ht="22.5" x14ac:dyDescent="0.2">
      <c r="A759" s="100" t="s">
        <v>1303</v>
      </c>
      <c r="B759" s="100" t="s">
        <v>14</v>
      </c>
      <c r="C759" s="107">
        <v>2.8000000000000001E-2</v>
      </c>
      <c r="D759" s="102">
        <v>26.9</v>
      </c>
      <c r="E759" s="107">
        <v>0.39500000000000002</v>
      </c>
      <c r="F759" s="107">
        <v>0.40500000000000003</v>
      </c>
      <c r="G759" s="105">
        <v>4</v>
      </c>
      <c r="H759" s="102">
        <v>14.8</v>
      </c>
      <c r="I759" s="102">
        <v>12.2</v>
      </c>
      <c r="J759" s="103">
        <v>7.84</v>
      </c>
      <c r="K759" s="107">
        <v>0.20699999999999999</v>
      </c>
      <c r="L759" s="106" t="s">
        <v>15</v>
      </c>
      <c r="M759" s="103">
        <v>1.02</v>
      </c>
    </row>
    <row r="760" spans="1:13" x14ac:dyDescent="0.2">
      <c r="A760" s="100" t="s">
        <v>1354</v>
      </c>
      <c r="B760" s="100" t="s">
        <v>14</v>
      </c>
      <c r="C760" s="107">
        <v>5.5E-2</v>
      </c>
      <c r="D760" s="102">
        <v>13</v>
      </c>
      <c r="E760" s="107">
        <v>0.22700000000000001</v>
      </c>
      <c r="F760" s="107">
        <v>0.32200000000000001</v>
      </c>
      <c r="G760" s="105">
        <v>3</v>
      </c>
      <c r="H760" s="103">
        <v>5.35</v>
      </c>
      <c r="I760" s="103">
        <v>4.03</v>
      </c>
      <c r="J760" s="107">
        <v>0.58099999999999996</v>
      </c>
      <c r="K760" s="107">
        <v>9.0999999999999998E-2</v>
      </c>
      <c r="L760" s="106" t="s">
        <v>15</v>
      </c>
      <c r="M760" s="103">
        <v>1.02</v>
      </c>
    </row>
    <row r="761" spans="1:13" x14ac:dyDescent="0.2">
      <c r="A761" s="100" t="s">
        <v>1390</v>
      </c>
      <c r="B761" s="100" t="s">
        <v>14</v>
      </c>
      <c r="C761" s="107">
        <v>5.6000000000000001E-2</v>
      </c>
      <c r="D761" s="102">
        <v>22.3</v>
      </c>
      <c r="E761" s="107">
        <v>8.8999999999999996E-2</v>
      </c>
      <c r="F761" s="107">
        <v>0.254</v>
      </c>
      <c r="G761" s="105">
        <v>5</v>
      </c>
      <c r="H761" s="103">
        <v>5.21</v>
      </c>
      <c r="I761" s="103">
        <v>4.78</v>
      </c>
      <c r="J761" s="107">
        <v>0.80400000000000005</v>
      </c>
      <c r="K761" s="107">
        <v>0.40600000000000003</v>
      </c>
      <c r="L761" s="106" t="s">
        <v>15</v>
      </c>
      <c r="M761" s="103">
        <v>1.02</v>
      </c>
    </row>
    <row r="762" spans="1:13" x14ac:dyDescent="0.2">
      <c r="A762" s="100" t="s">
        <v>1045</v>
      </c>
      <c r="B762" s="100" t="s">
        <v>14</v>
      </c>
      <c r="C762" s="103">
        <v>1.94</v>
      </c>
      <c r="D762" s="102">
        <v>21.9</v>
      </c>
      <c r="E762" s="103">
        <v>2.68</v>
      </c>
      <c r="F762" s="103">
        <v>4.29</v>
      </c>
      <c r="G762" s="105">
        <v>16</v>
      </c>
      <c r="H762" s="103">
        <v>8.3800000000000008</v>
      </c>
      <c r="I762" s="103">
        <v>5.17</v>
      </c>
      <c r="J762" s="103">
        <v>5.47</v>
      </c>
      <c r="K762" s="103">
        <v>1.07</v>
      </c>
      <c r="L762" s="106" t="s">
        <v>15</v>
      </c>
      <c r="M762" s="107">
        <v>0.99399999999999999</v>
      </c>
    </row>
    <row r="763" spans="1:13" x14ac:dyDescent="0.2">
      <c r="A763" s="100" t="s">
        <v>1223</v>
      </c>
      <c r="B763" s="100" t="s">
        <v>14</v>
      </c>
      <c r="C763" s="107">
        <v>0.47799999999999998</v>
      </c>
      <c r="D763" s="102">
        <v>40.4</v>
      </c>
      <c r="E763" s="107">
        <v>0.83799999999999997</v>
      </c>
      <c r="F763" s="103">
        <v>1.04</v>
      </c>
      <c r="G763" s="105">
        <v>4</v>
      </c>
      <c r="H763" s="103">
        <v>9.73</v>
      </c>
      <c r="I763" s="103">
        <v>5.82</v>
      </c>
      <c r="J763" s="103">
        <v>5.29</v>
      </c>
      <c r="K763" s="107">
        <v>0.73199999999999998</v>
      </c>
      <c r="L763" s="106" t="s">
        <v>15</v>
      </c>
      <c r="M763" s="107">
        <v>0.99</v>
      </c>
    </row>
    <row r="764" spans="1:13" x14ac:dyDescent="0.2">
      <c r="A764" s="100" t="s">
        <v>1221</v>
      </c>
      <c r="B764" s="100" t="s">
        <v>14</v>
      </c>
      <c r="C764" s="107">
        <v>0.255</v>
      </c>
      <c r="D764" s="102">
        <v>20.5</v>
      </c>
      <c r="E764" s="107">
        <v>0.85699999999999998</v>
      </c>
      <c r="F764" s="107">
        <v>0.85699999999999998</v>
      </c>
      <c r="G764" s="105">
        <v>14</v>
      </c>
      <c r="H764" s="103">
        <v>1.73</v>
      </c>
      <c r="I764" s="103">
        <v>2.66</v>
      </c>
      <c r="J764" s="103">
        <v>3.33</v>
      </c>
      <c r="K764" s="107">
        <v>0.53</v>
      </c>
      <c r="L764" s="106" t="s">
        <v>15</v>
      </c>
      <c r="M764" s="107">
        <v>0.98199999999999998</v>
      </c>
    </row>
    <row r="765" spans="1:13" x14ac:dyDescent="0.2">
      <c r="A765" s="100" t="s">
        <v>1272</v>
      </c>
      <c r="B765" s="100" t="s">
        <v>14</v>
      </c>
      <c r="C765" s="107">
        <v>0.29699999999999999</v>
      </c>
      <c r="D765" s="102">
        <v>22.5</v>
      </c>
      <c r="E765" s="107">
        <v>0.55700000000000005</v>
      </c>
      <c r="F765" s="107">
        <v>0.67100000000000004</v>
      </c>
      <c r="G765" s="105">
        <v>1</v>
      </c>
      <c r="H765" s="102">
        <v>10</v>
      </c>
      <c r="I765" s="103">
        <v>7.56</v>
      </c>
      <c r="J765" s="103">
        <v>4.0199999999999996</v>
      </c>
      <c r="K765" s="107">
        <v>0.39400000000000002</v>
      </c>
      <c r="L765" s="106" t="s">
        <v>15</v>
      </c>
      <c r="M765" s="107">
        <v>0.96299999999999997</v>
      </c>
    </row>
    <row r="766" spans="1:13" x14ac:dyDescent="0.2">
      <c r="A766" s="100" t="s">
        <v>1377</v>
      </c>
      <c r="B766" s="100" t="s">
        <v>14</v>
      </c>
      <c r="C766" s="107">
        <v>4.2000000000000003E-2</v>
      </c>
      <c r="D766" s="102">
        <v>11.7</v>
      </c>
      <c r="E766" s="107">
        <v>0.17100000000000001</v>
      </c>
      <c r="F766" s="107">
        <v>0.29199999999999998</v>
      </c>
      <c r="G766" s="105">
        <v>5</v>
      </c>
      <c r="H766" s="107">
        <v>0.94499999999999995</v>
      </c>
      <c r="I766" s="107">
        <v>0.64</v>
      </c>
      <c r="J766" s="103">
        <v>1.48</v>
      </c>
      <c r="K766" s="107">
        <v>0.28299999999999997</v>
      </c>
      <c r="L766" s="106" t="s">
        <v>15</v>
      </c>
      <c r="M766" s="107">
        <v>0.94099999999999995</v>
      </c>
    </row>
    <row r="767" spans="1:13" x14ac:dyDescent="0.2">
      <c r="A767" s="100" t="s">
        <v>1092</v>
      </c>
      <c r="B767" s="100" t="s">
        <v>14</v>
      </c>
      <c r="C767" s="107">
        <v>0.98799999999999999</v>
      </c>
      <c r="D767" s="102">
        <v>24.2</v>
      </c>
      <c r="E767" s="103">
        <v>2.02</v>
      </c>
      <c r="F767" s="103">
        <v>2.2400000000000002</v>
      </c>
      <c r="G767" s="105">
        <v>34</v>
      </c>
      <c r="H767" s="103">
        <v>7.12</v>
      </c>
      <c r="I767" s="103">
        <v>2.66</v>
      </c>
      <c r="J767" s="103">
        <v>7.77</v>
      </c>
      <c r="K767" s="103">
        <v>1.45</v>
      </c>
      <c r="L767" s="106" t="s">
        <v>15</v>
      </c>
      <c r="M767" s="107">
        <v>0.92600000000000005</v>
      </c>
    </row>
    <row r="768" spans="1:13" x14ac:dyDescent="0.2">
      <c r="A768" s="100" t="s">
        <v>1103</v>
      </c>
      <c r="B768" s="100" t="s">
        <v>14</v>
      </c>
      <c r="C768" s="107">
        <v>0.54300000000000004</v>
      </c>
      <c r="D768" s="102">
        <v>33.9</v>
      </c>
      <c r="E768" s="103">
        <v>1.85</v>
      </c>
      <c r="F768" s="103">
        <v>2.11</v>
      </c>
      <c r="G768" s="105">
        <v>9</v>
      </c>
      <c r="H768" s="102">
        <v>15.4</v>
      </c>
      <c r="I768" s="102">
        <v>13.3</v>
      </c>
      <c r="J768" s="102">
        <v>10.3</v>
      </c>
      <c r="K768" s="103">
        <v>3.5</v>
      </c>
      <c r="L768" s="106" t="s">
        <v>15</v>
      </c>
      <c r="M768" s="107">
        <v>0.91900000000000004</v>
      </c>
    </row>
    <row r="769" spans="1:13" x14ac:dyDescent="0.2">
      <c r="A769" s="100" t="s">
        <v>1374</v>
      </c>
      <c r="B769" s="100" t="s">
        <v>14</v>
      </c>
      <c r="C769" s="107">
        <v>1.2E-2</v>
      </c>
      <c r="D769" s="102">
        <v>11.4</v>
      </c>
      <c r="E769" s="107">
        <v>0.17399999999999999</v>
      </c>
      <c r="F769" s="107">
        <v>0.14499999999999999</v>
      </c>
      <c r="G769" s="105">
        <v>4</v>
      </c>
      <c r="H769" s="103">
        <v>2.12</v>
      </c>
      <c r="I769" s="103">
        <v>1.34</v>
      </c>
      <c r="J769" s="103">
        <v>1.81</v>
      </c>
      <c r="K769" s="107">
        <v>0.218</v>
      </c>
      <c r="L769" s="106" t="s">
        <v>15</v>
      </c>
      <c r="M769" s="107">
        <v>0.91300000000000003</v>
      </c>
    </row>
    <row r="770" spans="1:13" x14ac:dyDescent="0.2">
      <c r="A770" s="100" t="s">
        <v>1258</v>
      </c>
      <c r="B770" s="100" t="s">
        <v>14</v>
      </c>
      <c r="C770" s="107">
        <v>0.13500000000000001</v>
      </c>
      <c r="D770" s="102">
        <v>47.9</v>
      </c>
      <c r="E770" s="107">
        <v>0.65300000000000002</v>
      </c>
      <c r="F770" s="107">
        <v>0.50900000000000001</v>
      </c>
      <c r="G770" s="105">
        <v>4</v>
      </c>
      <c r="H770" s="103">
        <v>7.57</v>
      </c>
      <c r="I770" s="103">
        <v>6.9</v>
      </c>
      <c r="J770" s="103">
        <v>1.91</v>
      </c>
      <c r="K770" s="107">
        <v>0.41</v>
      </c>
      <c r="L770" s="106" t="s">
        <v>15</v>
      </c>
      <c r="M770" s="107">
        <v>0.91100000000000003</v>
      </c>
    </row>
    <row r="771" spans="1:13" x14ac:dyDescent="0.2">
      <c r="A771" s="100" t="s">
        <v>1172</v>
      </c>
      <c r="B771" s="100" t="s">
        <v>14</v>
      </c>
      <c r="C771" s="103">
        <v>1</v>
      </c>
      <c r="D771" s="102">
        <v>25.3</v>
      </c>
      <c r="E771" s="103">
        <v>1.2</v>
      </c>
      <c r="F771" s="103">
        <v>2.0299999999999998</v>
      </c>
      <c r="G771" s="105">
        <v>4</v>
      </c>
      <c r="H771" s="103">
        <v>4.3499999999999996</v>
      </c>
      <c r="I771" s="103">
        <v>3.42</v>
      </c>
      <c r="J771" s="103">
        <v>3.17</v>
      </c>
      <c r="K771" s="107">
        <v>0.40200000000000002</v>
      </c>
      <c r="L771" s="106" t="s">
        <v>15</v>
      </c>
      <c r="M771" s="107">
        <v>0.89100000000000001</v>
      </c>
    </row>
    <row r="772" spans="1:13" x14ac:dyDescent="0.2">
      <c r="A772" s="100" t="s">
        <v>1220</v>
      </c>
      <c r="B772" s="100" t="s">
        <v>14</v>
      </c>
      <c r="C772" s="107">
        <v>0.36599999999999999</v>
      </c>
      <c r="D772" s="102">
        <v>34.5</v>
      </c>
      <c r="E772" s="107">
        <v>0.86599999999999999</v>
      </c>
      <c r="F772" s="103">
        <v>1.0900000000000001</v>
      </c>
      <c r="G772" s="105">
        <v>3</v>
      </c>
      <c r="H772" s="103">
        <v>2.85</v>
      </c>
      <c r="I772" s="103">
        <v>4.47</v>
      </c>
      <c r="J772" s="103">
        <v>1.34</v>
      </c>
      <c r="K772" s="107">
        <v>0.63600000000000001</v>
      </c>
      <c r="L772" s="106" t="s">
        <v>15</v>
      </c>
      <c r="M772" s="107">
        <v>0.86699999999999999</v>
      </c>
    </row>
    <row r="773" spans="1:13" x14ac:dyDescent="0.2">
      <c r="A773" s="100" t="s">
        <v>897</v>
      </c>
      <c r="B773" s="100" t="s">
        <v>14</v>
      </c>
      <c r="C773" s="103">
        <v>4.87</v>
      </c>
      <c r="D773" s="102">
        <v>320.39999999999998</v>
      </c>
      <c r="E773" s="103">
        <v>9.7899999999999991</v>
      </c>
      <c r="F773" s="102">
        <v>10.7</v>
      </c>
      <c r="G773" s="105">
        <v>50</v>
      </c>
      <c r="H773" s="102">
        <v>17.899999999999999</v>
      </c>
      <c r="I773" s="102">
        <v>21.3</v>
      </c>
      <c r="J773" s="102">
        <v>25.5</v>
      </c>
      <c r="K773" s="103">
        <v>6.13</v>
      </c>
      <c r="L773" s="106" t="s">
        <v>15</v>
      </c>
      <c r="M773" s="107">
        <v>0.85</v>
      </c>
    </row>
    <row r="774" spans="1:13" x14ac:dyDescent="0.2">
      <c r="A774" s="100" t="s">
        <v>1297</v>
      </c>
      <c r="B774" s="100" t="s">
        <v>14</v>
      </c>
      <c r="C774" s="107">
        <v>0.20300000000000001</v>
      </c>
      <c r="D774" s="102">
        <v>12.5</v>
      </c>
      <c r="E774" s="107">
        <v>0.432</v>
      </c>
      <c r="F774" s="107">
        <v>0.432</v>
      </c>
      <c r="G774" s="105">
        <v>6</v>
      </c>
      <c r="H774" s="103">
        <v>2.15</v>
      </c>
      <c r="I774" s="103">
        <v>2.4</v>
      </c>
      <c r="J774" s="103">
        <v>1.1499999999999999</v>
      </c>
      <c r="K774" s="107">
        <v>0.192</v>
      </c>
      <c r="L774" s="106" t="s">
        <v>15</v>
      </c>
      <c r="M774" s="107">
        <v>0.83199999999999996</v>
      </c>
    </row>
    <row r="775" spans="1:13" x14ac:dyDescent="0.2">
      <c r="A775" s="100" t="s">
        <v>895</v>
      </c>
      <c r="B775" s="100" t="s">
        <v>14</v>
      </c>
      <c r="C775" s="102">
        <v>11.8</v>
      </c>
      <c r="D775" s="102">
        <v>501.5</v>
      </c>
      <c r="E775" s="102">
        <v>10</v>
      </c>
      <c r="F775" s="102">
        <v>20.9</v>
      </c>
      <c r="G775" s="105">
        <v>80</v>
      </c>
      <c r="H775" s="102">
        <v>104.6</v>
      </c>
      <c r="I775" s="102">
        <v>52.8</v>
      </c>
      <c r="J775" s="102">
        <v>39.1</v>
      </c>
      <c r="K775" s="102">
        <v>11.1</v>
      </c>
      <c r="L775" s="106" t="s">
        <v>15</v>
      </c>
      <c r="M775" s="107">
        <v>0.82599999999999996</v>
      </c>
    </row>
    <row r="776" spans="1:13" x14ac:dyDescent="0.2">
      <c r="A776" s="100" t="s">
        <v>1227</v>
      </c>
      <c r="B776" s="100" t="s">
        <v>14</v>
      </c>
      <c r="C776" s="107">
        <v>0.47299999999999998</v>
      </c>
      <c r="D776" s="102">
        <v>28.4</v>
      </c>
      <c r="E776" s="107">
        <v>0.80700000000000005</v>
      </c>
      <c r="F776" s="103">
        <v>1.28</v>
      </c>
      <c r="G776" s="105">
        <v>15</v>
      </c>
      <c r="H776" s="102">
        <v>10.3</v>
      </c>
      <c r="I776" s="102">
        <v>10.7</v>
      </c>
      <c r="J776" s="103">
        <v>1.56</v>
      </c>
      <c r="K776" s="103">
        <v>4.0599999999999996</v>
      </c>
      <c r="L776" s="106" t="s">
        <v>15</v>
      </c>
      <c r="M776" s="107">
        <v>0.81499999999999995</v>
      </c>
    </row>
    <row r="777" spans="1:13" x14ac:dyDescent="0.2">
      <c r="A777" s="100" t="s">
        <v>1298</v>
      </c>
      <c r="B777" s="100" t="s">
        <v>14</v>
      </c>
      <c r="C777" s="107">
        <v>0.19900000000000001</v>
      </c>
      <c r="D777" s="102">
        <v>26.7</v>
      </c>
      <c r="E777" s="107">
        <v>0.42899999999999999</v>
      </c>
      <c r="F777" s="107">
        <v>0.69599999999999995</v>
      </c>
      <c r="G777" s="105">
        <v>9</v>
      </c>
      <c r="H777" s="103">
        <v>6.99</v>
      </c>
      <c r="I777" s="103">
        <v>5.98</v>
      </c>
      <c r="J777" s="107">
        <v>0.875</v>
      </c>
      <c r="K777" s="107">
        <v>0.45300000000000001</v>
      </c>
      <c r="L777" s="106" t="s">
        <v>15</v>
      </c>
      <c r="M777" s="107">
        <v>0.78</v>
      </c>
    </row>
    <row r="778" spans="1:13" x14ac:dyDescent="0.2">
      <c r="A778" s="100" t="s">
        <v>1119</v>
      </c>
      <c r="B778" s="100" t="s">
        <v>14</v>
      </c>
      <c r="C778" s="107">
        <v>0.42699999999999999</v>
      </c>
      <c r="D778" s="102">
        <v>120.6</v>
      </c>
      <c r="E778" s="103">
        <v>1.71</v>
      </c>
      <c r="F778" s="103">
        <v>1.96</v>
      </c>
      <c r="G778" s="105">
        <v>1</v>
      </c>
      <c r="H778" s="103">
        <v>9.4600000000000009</v>
      </c>
      <c r="I778" s="102">
        <v>11.6</v>
      </c>
      <c r="J778" s="102">
        <v>12.9</v>
      </c>
      <c r="K778" s="103">
        <v>1.17</v>
      </c>
      <c r="L778" s="106" t="s">
        <v>15</v>
      </c>
      <c r="M778" s="107">
        <v>0.76400000000000001</v>
      </c>
    </row>
    <row r="779" spans="1:13" x14ac:dyDescent="0.2">
      <c r="A779" s="100" t="s">
        <v>1152</v>
      </c>
      <c r="B779" s="100" t="s">
        <v>14</v>
      </c>
      <c r="C779" s="107">
        <v>0.749</v>
      </c>
      <c r="D779" s="102">
        <v>19.2</v>
      </c>
      <c r="E779" s="103">
        <v>1.4</v>
      </c>
      <c r="F779" s="103">
        <v>1.4</v>
      </c>
      <c r="G779" s="105">
        <v>4</v>
      </c>
      <c r="H779" s="102">
        <v>12.6</v>
      </c>
      <c r="I779" s="103">
        <v>7.49</v>
      </c>
      <c r="J779" s="103">
        <v>4.5199999999999996</v>
      </c>
      <c r="K779" s="107">
        <v>0.38500000000000001</v>
      </c>
      <c r="L779" s="106" t="s">
        <v>15</v>
      </c>
      <c r="M779" s="107">
        <v>0.75900000000000001</v>
      </c>
    </row>
    <row r="780" spans="1:13" x14ac:dyDescent="0.2">
      <c r="A780" s="100" t="s">
        <v>1327</v>
      </c>
      <c r="B780" s="100" t="s">
        <v>14</v>
      </c>
      <c r="C780" s="107">
        <v>0.14399999999999999</v>
      </c>
      <c r="D780" s="102">
        <v>48.3</v>
      </c>
      <c r="E780" s="107">
        <v>0.33</v>
      </c>
      <c r="F780" s="107">
        <v>0.33</v>
      </c>
      <c r="G780" s="105">
        <v>11</v>
      </c>
      <c r="H780" s="103">
        <v>9.8699999999999992</v>
      </c>
      <c r="I780" s="103">
        <v>9.66</v>
      </c>
      <c r="J780" s="107">
        <v>0.66800000000000004</v>
      </c>
      <c r="K780" s="107">
        <v>4.3999999999999997E-2</v>
      </c>
      <c r="L780" s="106" t="s">
        <v>15</v>
      </c>
      <c r="M780" s="107">
        <v>0.748</v>
      </c>
    </row>
    <row r="781" spans="1:13" x14ac:dyDescent="0.2">
      <c r="A781" s="100" t="s">
        <v>1401</v>
      </c>
      <c r="B781" s="100" t="s">
        <v>14</v>
      </c>
      <c r="C781" s="107">
        <v>6.8000000000000005E-2</v>
      </c>
      <c r="D781" s="102">
        <v>29.2</v>
      </c>
      <c r="E781" s="107">
        <v>5.0000000000000001E-3</v>
      </c>
      <c r="F781" s="107">
        <v>0.188</v>
      </c>
      <c r="G781" s="105">
        <v>5</v>
      </c>
      <c r="H781" s="103">
        <v>2.61</v>
      </c>
      <c r="I781" s="103">
        <v>2.2000000000000002</v>
      </c>
      <c r="J781" s="107">
        <v>5.3999999999999999E-2</v>
      </c>
      <c r="K781" s="107">
        <v>0.23899999999999999</v>
      </c>
      <c r="L781" s="106" t="s">
        <v>15</v>
      </c>
      <c r="M781" s="107">
        <v>0.72699999999999998</v>
      </c>
    </row>
    <row r="782" spans="1:13" x14ac:dyDescent="0.2">
      <c r="A782" s="100" t="s">
        <v>1359</v>
      </c>
      <c r="B782" s="100" t="s">
        <v>14</v>
      </c>
      <c r="C782" s="107">
        <v>8.2000000000000003E-2</v>
      </c>
      <c r="D782" s="102">
        <v>22</v>
      </c>
      <c r="E782" s="107">
        <v>0.22</v>
      </c>
      <c r="F782" s="107">
        <v>0.436</v>
      </c>
      <c r="G782" s="105">
        <v>5</v>
      </c>
      <c r="H782" s="103">
        <v>3.87</v>
      </c>
      <c r="I782" s="103">
        <v>2.7</v>
      </c>
      <c r="J782" s="103">
        <v>1.1499999999999999</v>
      </c>
      <c r="K782" s="103">
        <v>1.1399999999999999</v>
      </c>
      <c r="L782" s="106" t="s">
        <v>15</v>
      </c>
      <c r="M782" s="107">
        <v>0.72399999999999998</v>
      </c>
    </row>
    <row r="783" spans="1:13" ht="22.5" x14ac:dyDescent="0.2">
      <c r="A783" s="100" t="s">
        <v>1350</v>
      </c>
      <c r="B783" s="100" t="s">
        <v>14</v>
      </c>
      <c r="C783" s="107">
        <v>6.3E-2</v>
      </c>
      <c r="D783" s="102">
        <v>16.8</v>
      </c>
      <c r="E783" s="107">
        <v>0.24</v>
      </c>
      <c r="F783" s="107">
        <v>0.24</v>
      </c>
      <c r="G783" s="105">
        <v>7</v>
      </c>
      <c r="H783" s="103">
        <v>5.07</v>
      </c>
      <c r="I783" s="103">
        <v>2.31</v>
      </c>
      <c r="J783" s="103">
        <v>3.01</v>
      </c>
      <c r="K783" s="107">
        <v>6.9000000000000006E-2</v>
      </c>
      <c r="L783" s="106" t="s">
        <v>15</v>
      </c>
      <c r="M783" s="107">
        <v>0.72</v>
      </c>
    </row>
    <row r="784" spans="1:13" x14ac:dyDescent="0.2">
      <c r="A784" s="100" t="s">
        <v>840</v>
      </c>
      <c r="B784" s="100" t="s">
        <v>14</v>
      </c>
      <c r="C784" s="102">
        <v>11.4</v>
      </c>
      <c r="D784" s="102">
        <v>511.4</v>
      </c>
      <c r="E784" s="102">
        <v>22.6</v>
      </c>
      <c r="F784" s="102">
        <v>17.899999999999999</v>
      </c>
      <c r="G784" s="105">
        <v>67</v>
      </c>
      <c r="H784" s="102">
        <v>186.4</v>
      </c>
      <c r="I784" s="102">
        <v>111.7</v>
      </c>
      <c r="J784" s="102">
        <v>154.30000000000001</v>
      </c>
      <c r="K784" s="102">
        <v>14.6</v>
      </c>
      <c r="L784" s="106" t="s">
        <v>15</v>
      </c>
      <c r="M784" s="107">
        <v>0.70399999999999996</v>
      </c>
    </row>
    <row r="785" spans="1:13" x14ac:dyDescent="0.2">
      <c r="A785" s="100" t="s">
        <v>1266</v>
      </c>
      <c r="B785" s="100" t="s">
        <v>14</v>
      </c>
      <c r="C785" s="103">
        <v>1.73</v>
      </c>
      <c r="D785" s="102">
        <v>40.200000000000003</v>
      </c>
      <c r="E785" s="107">
        <v>0.59099999999999997</v>
      </c>
      <c r="F785" s="103">
        <v>3.32</v>
      </c>
      <c r="G785" s="105">
        <v>10</v>
      </c>
      <c r="H785" s="103">
        <v>6.9</v>
      </c>
      <c r="I785" s="103">
        <v>3.13</v>
      </c>
      <c r="J785" s="102">
        <v>10.1</v>
      </c>
      <c r="K785" s="107">
        <v>0.497</v>
      </c>
      <c r="L785" s="106" t="s">
        <v>15</v>
      </c>
      <c r="M785" s="107">
        <v>0.68400000000000005</v>
      </c>
    </row>
    <row r="786" spans="1:13" x14ac:dyDescent="0.2">
      <c r="A786" s="100" t="s">
        <v>983</v>
      </c>
      <c r="B786" s="100" t="s">
        <v>14</v>
      </c>
      <c r="C786" s="107">
        <v>0.35499999999999998</v>
      </c>
      <c r="D786" s="102">
        <v>50.5</v>
      </c>
      <c r="E786" s="103">
        <v>3.97</v>
      </c>
      <c r="F786" s="103">
        <v>3.74</v>
      </c>
      <c r="G786" s="105">
        <v>38</v>
      </c>
      <c r="H786" s="102">
        <v>21.1</v>
      </c>
      <c r="I786" s="102">
        <v>28.6</v>
      </c>
      <c r="J786" s="103">
        <v>2.99</v>
      </c>
      <c r="K786" s="103">
        <v>2.99</v>
      </c>
      <c r="L786" s="106" t="s">
        <v>15</v>
      </c>
      <c r="M786" s="107">
        <v>0.67800000000000005</v>
      </c>
    </row>
    <row r="787" spans="1:13" ht="22.5" x14ac:dyDescent="0.2">
      <c r="A787" s="100" t="s">
        <v>1006</v>
      </c>
      <c r="B787" s="100" t="s">
        <v>14</v>
      </c>
      <c r="C787" s="103">
        <v>2.87</v>
      </c>
      <c r="D787" s="102">
        <v>324.3</v>
      </c>
      <c r="E787" s="103">
        <v>3.43</v>
      </c>
      <c r="F787" s="103">
        <v>8.08</v>
      </c>
      <c r="G787" s="105">
        <v>9</v>
      </c>
      <c r="H787" s="102">
        <v>15.7</v>
      </c>
      <c r="I787" s="102">
        <v>17.2</v>
      </c>
      <c r="J787" s="103">
        <v>3.71</v>
      </c>
      <c r="K787" s="107">
        <v>9.8000000000000004E-2</v>
      </c>
      <c r="L787" s="106" t="s">
        <v>15</v>
      </c>
      <c r="M787" s="107">
        <v>0.67500000000000004</v>
      </c>
    </row>
    <row r="788" spans="1:13" x14ac:dyDescent="0.2">
      <c r="A788" s="100" t="s">
        <v>1071</v>
      </c>
      <c r="B788" s="100" t="s">
        <v>14</v>
      </c>
      <c r="C788" s="107">
        <v>0.501</v>
      </c>
      <c r="D788" s="102">
        <v>44.7</v>
      </c>
      <c r="E788" s="103">
        <v>2.3199999999999998</v>
      </c>
      <c r="F788" s="103">
        <v>1.65</v>
      </c>
      <c r="G788" s="105">
        <v>35</v>
      </c>
      <c r="H788" s="102">
        <v>10.4</v>
      </c>
      <c r="I788" s="103">
        <v>6.95</v>
      </c>
      <c r="J788" s="102">
        <v>21.9</v>
      </c>
      <c r="K788" s="103">
        <v>1.32</v>
      </c>
      <c r="L788" s="106" t="s">
        <v>15</v>
      </c>
      <c r="M788" s="107">
        <v>0.66</v>
      </c>
    </row>
    <row r="789" spans="1:13" x14ac:dyDescent="0.2">
      <c r="A789" s="100" t="s">
        <v>1394</v>
      </c>
      <c r="B789" s="100" t="s">
        <v>14</v>
      </c>
      <c r="C789" s="107">
        <v>0.125</v>
      </c>
      <c r="D789" s="102">
        <v>24.9</v>
      </c>
      <c r="E789" s="107">
        <v>7.8E-2</v>
      </c>
      <c r="F789" s="107">
        <v>0.23799999999999999</v>
      </c>
      <c r="G789" s="105">
        <v>9</v>
      </c>
      <c r="H789" s="103">
        <v>4.74</v>
      </c>
      <c r="I789" s="103">
        <v>2.93</v>
      </c>
      <c r="J789" s="103">
        <v>6.53</v>
      </c>
      <c r="K789" s="107">
        <v>0.43099999999999999</v>
      </c>
      <c r="L789" s="106" t="s">
        <v>15</v>
      </c>
      <c r="M789" s="107">
        <v>0.65700000000000003</v>
      </c>
    </row>
    <row r="790" spans="1:13" x14ac:dyDescent="0.2">
      <c r="A790" s="100" t="s">
        <v>1357</v>
      </c>
      <c r="B790" s="100" t="s">
        <v>14</v>
      </c>
      <c r="C790" s="107">
        <v>0.27</v>
      </c>
      <c r="D790" s="102">
        <v>17.3</v>
      </c>
      <c r="E790" s="107">
        <v>0.223</v>
      </c>
      <c r="F790" s="107">
        <v>0.42199999999999999</v>
      </c>
      <c r="G790" s="105">
        <v>1</v>
      </c>
      <c r="H790" s="103">
        <v>7.61</v>
      </c>
      <c r="I790" s="103">
        <v>5.78</v>
      </c>
      <c r="J790" s="103">
        <v>1.88</v>
      </c>
      <c r="K790" s="103">
        <v>3.81</v>
      </c>
      <c r="L790" s="106" t="s">
        <v>15</v>
      </c>
      <c r="M790" s="107">
        <v>0.65200000000000002</v>
      </c>
    </row>
    <row r="791" spans="1:13" x14ac:dyDescent="0.2">
      <c r="A791" s="100" t="s">
        <v>1164</v>
      </c>
      <c r="B791" s="100" t="s">
        <v>14</v>
      </c>
      <c r="C791" s="107">
        <v>0.622</v>
      </c>
      <c r="D791" s="102">
        <v>24.5</v>
      </c>
      <c r="E791" s="103">
        <v>1.25</v>
      </c>
      <c r="F791" s="103">
        <v>1.25</v>
      </c>
      <c r="G791" s="105">
        <v>26</v>
      </c>
      <c r="H791" s="103">
        <v>4.55</v>
      </c>
      <c r="I791" s="103">
        <v>3.05</v>
      </c>
      <c r="J791" s="103">
        <v>3.75</v>
      </c>
      <c r="K791" s="107">
        <v>0.85499999999999998</v>
      </c>
      <c r="L791" s="106" t="s">
        <v>15</v>
      </c>
      <c r="M791" s="107">
        <v>0.63400000000000001</v>
      </c>
    </row>
    <row r="792" spans="1:13" x14ac:dyDescent="0.2">
      <c r="A792" s="100" t="s">
        <v>1381</v>
      </c>
      <c r="B792" s="100" t="s">
        <v>14</v>
      </c>
      <c r="C792" s="107">
        <v>0.13300000000000001</v>
      </c>
      <c r="D792" s="103">
        <v>4.9800000000000004</v>
      </c>
      <c r="E792" s="107">
        <v>0.13200000000000001</v>
      </c>
      <c r="F792" s="107">
        <v>0.19400000000000001</v>
      </c>
      <c r="G792" s="105">
        <v>5</v>
      </c>
      <c r="H792" s="103">
        <v>1.38</v>
      </c>
      <c r="I792" s="103">
        <v>1.06</v>
      </c>
      <c r="J792" s="103">
        <v>5.71</v>
      </c>
      <c r="K792" s="107">
        <v>0.82199999999999995</v>
      </c>
      <c r="L792" s="106" t="s">
        <v>15</v>
      </c>
      <c r="M792" s="107">
        <v>0.622</v>
      </c>
    </row>
    <row r="793" spans="1:13" x14ac:dyDescent="0.2">
      <c r="A793" s="100" t="s">
        <v>1251</v>
      </c>
      <c r="B793" s="100" t="s">
        <v>14</v>
      </c>
      <c r="C793" s="107">
        <v>0.495</v>
      </c>
      <c r="D793" s="102">
        <v>29.6</v>
      </c>
      <c r="E793" s="107">
        <v>0.69599999999999995</v>
      </c>
      <c r="F793" s="107">
        <v>0.56599999999999995</v>
      </c>
      <c r="G793" s="105">
        <v>12</v>
      </c>
      <c r="H793" s="103">
        <v>8.9499999999999993</v>
      </c>
      <c r="I793" s="103">
        <v>4.96</v>
      </c>
      <c r="J793" s="102">
        <v>12.6</v>
      </c>
      <c r="K793" s="107">
        <v>0.128</v>
      </c>
      <c r="L793" s="106" t="s">
        <v>15</v>
      </c>
      <c r="M793" s="107">
        <v>0.621</v>
      </c>
    </row>
    <row r="794" spans="1:13" x14ac:dyDescent="0.2">
      <c r="A794" s="100" t="s">
        <v>1130</v>
      </c>
      <c r="B794" s="100" t="s">
        <v>14</v>
      </c>
      <c r="C794" s="103">
        <v>1.02</v>
      </c>
      <c r="D794" s="102">
        <v>124.7</v>
      </c>
      <c r="E794" s="103">
        <v>1.59</v>
      </c>
      <c r="F794" s="103">
        <v>2.2599999999999998</v>
      </c>
      <c r="G794" s="105">
        <v>15</v>
      </c>
      <c r="H794" s="102">
        <v>22.9</v>
      </c>
      <c r="I794" s="102">
        <v>17.7</v>
      </c>
      <c r="J794" s="102">
        <v>10.7</v>
      </c>
      <c r="K794" s="107">
        <v>0.51700000000000002</v>
      </c>
      <c r="L794" s="106" t="s">
        <v>15</v>
      </c>
      <c r="M794" s="107">
        <v>0.58199999999999996</v>
      </c>
    </row>
    <row r="795" spans="1:13" x14ac:dyDescent="0.2">
      <c r="A795" s="100" t="s">
        <v>1025</v>
      </c>
      <c r="B795" s="100" t="s">
        <v>14</v>
      </c>
      <c r="C795" s="103">
        <v>1.39</v>
      </c>
      <c r="D795" s="102">
        <v>39.6</v>
      </c>
      <c r="E795" s="103">
        <v>2.97</v>
      </c>
      <c r="F795" s="103">
        <v>2.56</v>
      </c>
      <c r="G795" s="105">
        <v>28</v>
      </c>
      <c r="H795" s="102">
        <v>26.8</v>
      </c>
      <c r="I795" s="102">
        <v>23.1</v>
      </c>
      <c r="J795" s="103">
        <v>4.49</v>
      </c>
      <c r="K795" s="103">
        <v>4.82</v>
      </c>
      <c r="L795" s="106" t="s">
        <v>15</v>
      </c>
      <c r="M795" s="107">
        <v>0.56499999999999995</v>
      </c>
    </row>
    <row r="796" spans="1:13" x14ac:dyDescent="0.2">
      <c r="A796" s="100" t="s">
        <v>1328</v>
      </c>
      <c r="B796" s="100" t="s">
        <v>14</v>
      </c>
      <c r="C796" s="107">
        <v>0.17100000000000001</v>
      </c>
      <c r="D796" s="102">
        <v>26.8</v>
      </c>
      <c r="E796" s="107">
        <v>0.317</v>
      </c>
      <c r="F796" s="107">
        <v>0.113</v>
      </c>
      <c r="G796" s="105">
        <v>14</v>
      </c>
      <c r="H796" s="103">
        <v>7.54</v>
      </c>
      <c r="I796" s="103">
        <v>4.7</v>
      </c>
      <c r="J796" s="103">
        <v>1.99</v>
      </c>
      <c r="K796" s="107">
        <v>6.9000000000000006E-2</v>
      </c>
      <c r="L796" s="106" t="s">
        <v>15</v>
      </c>
      <c r="M796" s="107">
        <v>0.55700000000000005</v>
      </c>
    </row>
    <row r="797" spans="1:13" ht="22.5" x14ac:dyDescent="0.2">
      <c r="A797" s="100" t="s">
        <v>1331</v>
      </c>
      <c r="B797" s="100" t="s">
        <v>14</v>
      </c>
      <c r="C797" s="107">
        <v>0.27200000000000002</v>
      </c>
      <c r="D797" s="102">
        <v>20.399999999999999</v>
      </c>
      <c r="E797" s="107">
        <v>0.31</v>
      </c>
      <c r="F797" s="107">
        <v>0.39100000000000001</v>
      </c>
      <c r="G797" s="105">
        <v>2</v>
      </c>
      <c r="H797" s="103">
        <v>2.97</v>
      </c>
      <c r="I797" s="103">
        <v>2.3199999999999998</v>
      </c>
      <c r="J797" s="107">
        <v>0.68</v>
      </c>
      <c r="K797" s="107">
        <v>0.22500000000000001</v>
      </c>
      <c r="L797" s="106" t="s">
        <v>15</v>
      </c>
      <c r="M797" s="107">
        <v>0.55300000000000005</v>
      </c>
    </row>
    <row r="798" spans="1:13" ht="22.5" x14ac:dyDescent="0.2">
      <c r="A798" s="100" t="s">
        <v>1026</v>
      </c>
      <c r="B798" s="100" t="s">
        <v>14</v>
      </c>
      <c r="C798" s="107">
        <v>0.83299999999999996</v>
      </c>
      <c r="D798" s="102">
        <v>39.1</v>
      </c>
      <c r="E798" s="103">
        <v>2.97</v>
      </c>
      <c r="F798" s="103">
        <v>2.06</v>
      </c>
      <c r="G798" s="105">
        <v>15</v>
      </c>
      <c r="H798" s="103">
        <v>3.17</v>
      </c>
      <c r="I798" s="103">
        <v>1.25</v>
      </c>
      <c r="J798" s="103">
        <v>7.3</v>
      </c>
      <c r="K798" s="107">
        <v>0.59299999999999997</v>
      </c>
      <c r="L798" s="106" t="s">
        <v>15</v>
      </c>
      <c r="M798" s="107">
        <v>0.55300000000000005</v>
      </c>
    </row>
    <row r="799" spans="1:13" x14ac:dyDescent="0.2">
      <c r="A799" s="100" t="s">
        <v>1319</v>
      </c>
      <c r="B799" s="100" t="s">
        <v>14</v>
      </c>
      <c r="C799" s="107">
        <v>0.14699999999999999</v>
      </c>
      <c r="D799" s="102">
        <v>32.299999999999997</v>
      </c>
      <c r="E799" s="107">
        <v>0.35699999999999998</v>
      </c>
      <c r="F799" s="107">
        <v>0.499</v>
      </c>
      <c r="G799" s="105">
        <v>3</v>
      </c>
      <c r="H799" s="103">
        <v>8.5</v>
      </c>
      <c r="I799" s="103">
        <v>6.62</v>
      </c>
      <c r="J799" s="103">
        <v>1.6</v>
      </c>
      <c r="K799" s="107">
        <v>8.7999999999999995E-2</v>
      </c>
      <c r="L799" s="106" t="s">
        <v>15</v>
      </c>
      <c r="M799" s="107">
        <v>0.54900000000000004</v>
      </c>
    </row>
    <row r="800" spans="1:13" x14ac:dyDescent="0.2">
      <c r="A800" s="100" t="s">
        <v>1341</v>
      </c>
      <c r="B800" s="100" t="s">
        <v>14</v>
      </c>
      <c r="C800" s="107">
        <v>6.8000000000000005E-2</v>
      </c>
      <c r="D800" s="102">
        <v>18.3</v>
      </c>
      <c r="E800" s="107">
        <v>0.27100000000000002</v>
      </c>
      <c r="F800" s="107">
        <v>0.35</v>
      </c>
      <c r="G800" s="105">
        <v>5</v>
      </c>
      <c r="H800" s="102">
        <v>10.6</v>
      </c>
      <c r="I800" s="103">
        <v>7.22</v>
      </c>
      <c r="J800" s="103">
        <v>1.77</v>
      </c>
      <c r="K800" s="103">
        <v>1.73</v>
      </c>
      <c r="L800" s="106" t="s">
        <v>15</v>
      </c>
      <c r="M800" s="107">
        <v>0.53700000000000003</v>
      </c>
    </row>
    <row r="801" spans="1:13" x14ac:dyDescent="0.2">
      <c r="A801" s="100" t="s">
        <v>1215</v>
      </c>
      <c r="B801" s="100" t="s">
        <v>14</v>
      </c>
      <c r="C801" s="107">
        <v>0.40899999999999997</v>
      </c>
      <c r="D801" s="102">
        <v>53.7</v>
      </c>
      <c r="E801" s="107">
        <v>0.89</v>
      </c>
      <c r="F801" s="107">
        <v>0.89</v>
      </c>
      <c r="G801" s="105">
        <v>14</v>
      </c>
      <c r="H801" s="102">
        <v>13.5</v>
      </c>
      <c r="I801" s="102">
        <v>10.199999999999999</v>
      </c>
      <c r="J801" s="103">
        <v>5.22</v>
      </c>
      <c r="K801" s="107">
        <v>0.37</v>
      </c>
      <c r="L801" s="106" t="s">
        <v>15</v>
      </c>
      <c r="M801" s="107">
        <v>0.51700000000000002</v>
      </c>
    </row>
    <row r="802" spans="1:13" x14ac:dyDescent="0.2">
      <c r="A802" s="100" t="s">
        <v>1371</v>
      </c>
      <c r="B802" s="100" t="s">
        <v>14</v>
      </c>
      <c r="C802" s="107">
        <v>7.0999999999999994E-2</v>
      </c>
      <c r="D802" s="102">
        <v>11.1</v>
      </c>
      <c r="E802" s="107">
        <v>0.182</v>
      </c>
      <c r="F802" s="107">
        <v>0.29799999999999999</v>
      </c>
      <c r="G802" s="105">
        <v>17</v>
      </c>
      <c r="H802" s="103">
        <v>6.68</v>
      </c>
      <c r="I802" s="103">
        <v>7.74</v>
      </c>
      <c r="J802" s="107">
        <v>0.52100000000000002</v>
      </c>
      <c r="K802" s="103">
        <v>1.31</v>
      </c>
      <c r="L802" s="106" t="s">
        <v>15</v>
      </c>
      <c r="M802" s="107">
        <v>0.50900000000000001</v>
      </c>
    </row>
    <row r="803" spans="1:13" x14ac:dyDescent="0.2">
      <c r="A803" s="100" t="s">
        <v>1306</v>
      </c>
      <c r="B803" s="100" t="s">
        <v>14</v>
      </c>
      <c r="C803" s="107">
        <v>0.27500000000000002</v>
      </c>
      <c r="D803" s="102">
        <v>53.9</v>
      </c>
      <c r="E803" s="107">
        <v>0.38300000000000001</v>
      </c>
      <c r="F803" s="107">
        <v>0.40799999999999997</v>
      </c>
      <c r="G803" s="105">
        <v>11</v>
      </c>
      <c r="H803" s="102">
        <v>13.3</v>
      </c>
      <c r="I803" s="102">
        <v>10.7</v>
      </c>
      <c r="J803" s="103">
        <v>2.77</v>
      </c>
      <c r="K803" s="107">
        <v>0.39800000000000002</v>
      </c>
      <c r="L803" s="106" t="s">
        <v>15</v>
      </c>
      <c r="M803" s="107">
        <v>0.496</v>
      </c>
    </row>
    <row r="804" spans="1:13" x14ac:dyDescent="0.2">
      <c r="A804" s="100" t="s">
        <v>1309</v>
      </c>
      <c r="B804" s="100" t="s">
        <v>14</v>
      </c>
      <c r="C804" s="103">
        <v>1.31</v>
      </c>
      <c r="D804" s="102">
        <v>158</v>
      </c>
      <c r="E804" s="107">
        <v>0.371</v>
      </c>
      <c r="F804" s="103">
        <v>2.1800000000000002</v>
      </c>
      <c r="G804" s="105">
        <v>4</v>
      </c>
      <c r="H804" s="103">
        <v>5.58</v>
      </c>
      <c r="I804" s="103">
        <v>4.7300000000000004</v>
      </c>
      <c r="J804" s="103">
        <v>3.58</v>
      </c>
      <c r="K804" s="107">
        <v>0.80700000000000005</v>
      </c>
      <c r="L804" s="106" t="s">
        <v>15</v>
      </c>
      <c r="M804" s="107">
        <v>0.47299999999999998</v>
      </c>
    </row>
    <row r="805" spans="1:13" x14ac:dyDescent="0.2">
      <c r="A805" s="100" t="s">
        <v>1314</v>
      </c>
      <c r="B805" s="100" t="s">
        <v>14</v>
      </c>
      <c r="C805" s="107">
        <v>7.6999999999999999E-2</v>
      </c>
      <c r="D805" s="102">
        <v>17.7</v>
      </c>
      <c r="E805" s="107">
        <v>0.36499999999999999</v>
      </c>
      <c r="F805" s="107">
        <v>0.53600000000000003</v>
      </c>
      <c r="G805" s="105">
        <v>1</v>
      </c>
      <c r="H805" s="103">
        <v>4.01</v>
      </c>
      <c r="I805" s="103">
        <v>2.68</v>
      </c>
      <c r="J805" s="107">
        <v>0.90400000000000003</v>
      </c>
      <c r="K805" s="107">
        <v>9.4E-2</v>
      </c>
      <c r="L805" s="106" t="s">
        <v>15</v>
      </c>
      <c r="M805" s="107">
        <v>0.46400000000000002</v>
      </c>
    </row>
    <row r="806" spans="1:13" ht="22.5" x14ac:dyDescent="0.2">
      <c r="A806" s="100" t="s">
        <v>842</v>
      </c>
      <c r="B806" s="100" t="s">
        <v>14</v>
      </c>
      <c r="C806" s="102">
        <v>16.600000000000001</v>
      </c>
      <c r="D806" s="102">
        <v>32.9</v>
      </c>
      <c r="E806" s="102">
        <v>21.5</v>
      </c>
      <c r="F806" s="102">
        <v>22.2</v>
      </c>
      <c r="G806" s="105">
        <v>32</v>
      </c>
      <c r="H806" s="102">
        <v>19.899999999999999</v>
      </c>
      <c r="I806" s="103">
        <v>9.08</v>
      </c>
      <c r="J806" s="102">
        <v>67.599999999999994</v>
      </c>
      <c r="K806" s="103">
        <v>2.69</v>
      </c>
      <c r="L806" s="106" t="s">
        <v>15</v>
      </c>
      <c r="M806" s="107">
        <v>0.42399999999999999</v>
      </c>
    </row>
    <row r="807" spans="1:13" x14ac:dyDescent="0.2">
      <c r="A807" s="100" t="s">
        <v>1355</v>
      </c>
      <c r="B807" s="100" t="s">
        <v>14</v>
      </c>
      <c r="C807" s="107">
        <v>8.5000000000000006E-2</v>
      </c>
      <c r="D807" s="102">
        <v>37.9</v>
      </c>
      <c r="E807" s="107">
        <v>0.22600000000000001</v>
      </c>
      <c r="F807" s="107">
        <v>0.22600000000000001</v>
      </c>
      <c r="G807" s="105">
        <v>6</v>
      </c>
      <c r="H807" s="103">
        <v>1.28</v>
      </c>
      <c r="I807" s="103">
        <v>1.42</v>
      </c>
      <c r="J807" s="107">
        <v>0.373</v>
      </c>
      <c r="K807" s="107">
        <v>0.161</v>
      </c>
      <c r="L807" s="106" t="s">
        <v>15</v>
      </c>
      <c r="M807" s="107">
        <v>0.42</v>
      </c>
    </row>
    <row r="808" spans="1:13" x14ac:dyDescent="0.2">
      <c r="A808" s="100" t="s">
        <v>1234</v>
      </c>
      <c r="B808" s="100" t="s">
        <v>14</v>
      </c>
      <c r="C808" s="103">
        <v>1.08</v>
      </c>
      <c r="D808" s="102">
        <v>26</v>
      </c>
      <c r="E808" s="107">
        <v>0.75900000000000001</v>
      </c>
      <c r="F808" s="103">
        <v>1.65</v>
      </c>
      <c r="G808" s="105">
        <v>15</v>
      </c>
      <c r="H808" s="102">
        <v>18.2</v>
      </c>
      <c r="I808" s="103">
        <v>9.7100000000000009</v>
      </c>
      <c r="J808" s="103">
        <v>5.28</v>
      </c>
      <c r="K808" s="103">
        <v>3.4</v>
      </c>
      <c r="L808" s="106" t="s">
        <v>15</v>
      </c>
      <c r="M808" s="107">
        <v>0.41</v>
      </c>
    </row>
    <row r="809" spans="1:13" ht="22.5" x14ac:dyDescent="0.2">
      <c r="A809" s="100" t="s">
        <v>1259</v>
      </c>
      <c r="B809" s="100" t="s">
        <v>14</v>
      </c>
      <c r="C809" s="107">
        <v>9.4E-2</v>
      </c>
      <c r="D809" s="102">
        <v>58.8</v>
      </c>
      <c r="E809" s="107">
        <v>0.64800000000000002</v>
      </c>
      <c r="F809" s="107">
        <v>0.45900000000000002</v>
      </c>
      <c r="G809" s="105">
        <v>40</v>
      </c>
      <c r="H809" s="103">
        <v>8.3000000000000007</v>
      </c>
      <c r="I809" s="103">
        <v>5.93</v>
      </c>
      <c r="J809" s="103">
        <v>4.12</v>
      </c>
      <c r="K809" s="103">
        <v>3.05</v>
      </c>
      <c r="L809" s="106" t="s">
        <v>15</v>
      </c>
      <c r="M809" s="107">
        <v>0.40400000000000003</v>
      </c>
    </row>
    <row r="810" spans="1:13" x14ac:dyDescent="0.2">
      <c r="A810" s="100" t="s">
        <v>1384</v>
      </c>
      <c r="B810" s="100" t="s">
        <v>14</v>
      </c>
      <c r="C810" s="107">
        <v>0.17899999999999999</v>
      </c>
      <c r="D810" s="102">
        <v>29.4</v>
      </c>
      <c r="E810" s="107">
        <v>0.12</v>
      </c>
      <c r="F810" s="107">
        <v>0.28999999999999998</v>
      </c>
      <c r="G810" s="105">
        <v>6</v>
      </c>
      <c r="H810" s="103">
        <v>2.65</v>
      </c>
      <c r="I810" s="103">
        <v>2.37</v>
      </c>
      <c r="J810" s="103">
        <v>1.18</v>
      </c>
      <c r="K810" s="107">
        <v>0.10299999999999999</v>
      </c>
      <c r="L810" s="106" t="s">
        <v>15</v>
      </c>
      <c r="M810" s="107">
        <v>0.40200000000000002</v>
      </c>
    </row>
    <row r="811" spans="1:13" ht="22.5" x14ac:dyDescent="0.2">
      <c r="A811" s="100" t="s">
        <v>1318</v>
      </c>
      <c r="B811" s="100" t="s">
        <v>14</v>
      </c>
      <c r="C811" s="107">
        <v>0.26700000000000002</v>
      </c>
      <c r="D811" s="102">
        <v>35.1</v>
      </c>
      <c r="E811" s="107">
        <v>0.35699999999999998</v>
      </c>
      <c r="F811" s="107">
        <v>0.39400000000000002</v>
      </c>
      <c r="G811" s="105">
        <v>3</v>
      </c>
      <c r="H811" s="103">
        <v>4.57</v>
      </c>
      <c r="I811" s="103">
        <v>1.38</v>
      </c>
      <c r="J811" s="107">
        <v>0.39800000000000002</v>
      </c>
      <c r="K811" s="103">
        <v>1.32</v>
      </c>
      <c r="L811" s="106" t="s">
        <v>15</v>
      </c>
      <c r="M811" s="107">
        <v>0.39</v>
      </c>
    </row>
    <row r="812" spans="1:13" x14ac:dyDescent="0.2">
      <c r="A812" s="100" t="s">
        <v>1106</v>
      </c>
      <c r="B812" s="100" t="s">
        <v>14</v>
      </c>
      <c r="C812" s="103">
        <v>1.77</v>
      </c>
      <c r="D812" s="102">
        <v>200.1</v>
      </c>
      <c r="E812" s="103">
        <v>1.83</v>
      </c>
      <c r="F812" s="103">
        <v>3.4</v>
      </c>
      <c r="G812" s="105">
        <v>20</v>
      </c>
      <c r="H812" s="102">
        <v>38.700000000000003</v>
      </c>
      <c r="I812" s="102">
        <v>29.3</v>
      </c>
      <c r="J812" s="102">
        <v>14.5</v>
      </c>
      <c r="K812" s="103">
        <v>4.0999999999999996</v>
      </c>
      <c r="L812" s="106" t="s">
        <v>15</v>
      </c>
      <c r="M812" s="107">
        <v>0.38200000000000001</v>
      </c>
    </row>
    <row r="813" spans="1:13" x14ac:dyDescent="0.2">
      <c r="A813" s="100" t="s">
        <v>1102</v>
      </c>
      <c r="B813" s="100" t="s">
        <v>14</v>
      </c>
      <c r="C813" s="107">
        <v>8.0000000000000002E-3</v>
      </c>
      <c r="D813" s="102">
        <v>38.6</v>
      </c>
      <c r="E813" s="103">
        <v>1.88</v>
      </c>
      <c r="F813" s="107">
        <v>0.94099999999999995</v>
      </c>
      <c r="G813" s="105">
        <v>31</v>
      </c>
      <c r="H813" s="103">
        <v>6.78</v>
      </c>
      <c r="I813" s="103">
        <v>4.1100000000000003</v>
      </c>
      <c r="J813" s="103">
        <v>5.44</v>
      </c>
      <c r="K813" s="103">
        <v>1.96</v>
      </c>
      <c r="L813" s="106" t="s">
        <v>15</v>
      </c>
      <c r="M813" s="107">
        <v>0.36499999999999999</v>
      </c>
    </row>
    <row r="814" spans="1:13" ht="22.5" x14ac:dyDescent="0.2">
      <c r="A814" s="100" t="s">
        <v>1311</v>
      </c>
      <c r="B814" s="100" t="s">
        <v>14</v>
      </c>
      <c r="C814" s="107">
        <v>5.2999999999999999E-2</v>
      </c>
      <c r="D814" s="102">
        <v>29</v>
      </c>
      <c r="E814" s="107">
        <v>0.37</v>
      </c>
      <c r="F814" s="107">
        <v>0.22500000000000001</v>
      </c>
      <c r="G814" s="105">
        <v>7</v>
      </c>
      <c r="H814" s="103">
        <v>3.73</v>
      </c>
      <c r="I814" s="103">
        <v>3.88</v>
      </c>
      <c r="J814" s="107">
        <v>0.311</v>
      </c>
      <c r="K814" s="107">
        <v>0.73199999999999998</v>
      </c>
      <c r="L814" s="106" t="s">
        <v>15</v>
      </c>
      <c r="M814" s="107">
        <v>0.26700000000000002</v>
      </c>
    </row>
    <row r="815" spans="1:13" x14ac:dyDescent="0.2">
      <c r="A815" s="100" t="s">
        <v>1333</v>
      </c>
      <c r="B815" s="100" t="s">
        <v>14</v>
      </c>
      <c r="C815" s="107">
        <v>9.1999999999999998E-2</v>
      </c>
      <c r="D815" s="102">
        <v>16.100000000000001</v>
      </c>
      <c r="E815" s="107">
        <v>0.30099999999999999</v>
      </c>
      <c r="F815" s="107">
        <v>0.26100000000000001</v>
      </c>
      <c r="G815" s="105">
        <v>2</v>
      </c>
      <c r="H815" s="103">
        <v>2.8</v>
      </c>
      <c r="I815" s="103">
        <v>2.02</v>
      </c>
      <c r="J815" s="103">
        <v>1.26</v>
      </c>
      <c r="K815" s="107">
        <v>2E-3</v>
      </c>
      <c r="L815" s="106" t="s">
        <v>15</v>
      </c>
      <c r="M815" s="107">
        <v>0.23400000000000001</v>
      </c>
    </row>
    <row r="816" spans="1:13" x14ac:dyDescent="0.2">
      <c r="A816" s="100" t="s">
        <v>1066</v>
      </c>
      <c r="B816" s="100" t="s">
        <v>14</v>
      </c>
      <c r="C816" s="107">
        <v>0.69099999999999995</v>
      </c>
      <c r="D816" s="102">
        <v>17.600000000000001</v>
      </c>
      <c r="E816" s="103">
        <v>2.38</v>
      </c>
      <c r="F816" s="103">
        <v>1.25</v>
      </c>
      <c r="G816" s="105">
        <v>38</v>
      </c>
      <c r="H816" s="102">
        <v>11.4</v>
      </c>
      <c r="I816" s="103">
        <v>6.03</v>
      </c>
      <c r="J816" s="102">
        <v>13.7</v>
      </c>
      <c r="K816" s="107">
        <v>0.192</v>
      </c>
      <c r="L816" s="106" t="s">
        <v>15</v>
      </c>
      <c r="M816" s="107">
        <v>0.224</v>
      </c>
    </row>
    <row r="817" spans="1:13" x14ac:dyDescent="0.2">
      <c r="A817" s="100" t="s">
        <v>936</v>
      </c>
      <c r="B817" s="100" t="s">
        <v>14</v>
      </c>
      <c r="C817" s="103">
        <v>1.59</v>
      </c>
      <c r="D817" s="102">
        <v>155.19999999999999</v>
      </c>
      <c r="E817" s="103">
        <v>6.34</v>
      </c>
      <c r="F817" s="103">
        <v>3.56</v>
      </c>
      <c r="G817" s="105">
        <v>30</v>
      </c>
      <c r="H817" s="102">
        <v>45.6</v>
      </c>
      <c r="I817" s="102">
        <v>12</v>
      </c>
      <c r="J817" s="102">
        <v>39</v>
      </c>
      <c r="K817" s="103">
        <v>3.75</v>
      </c>
      <c r="L817" s="106" t="s">
        <v>15</v>
      </c>
      <c r="M817" s="107">
        <v>0.185</v>
      </c>
    </row>
    <row r="818" spans="1:13" ht="22.5" x14ac:dyDescent="0.2">
      <c r="A818" s="100" t="s">
        <v>1367</v>
      </c>
      <c r="B818" s="100" t="s">
        <v>14</v>
      </c>
      <c r="C818" s="107">
        <v>0.121</v>
      </c>
      <c r="D818" s="103">
        <v>3.69</v>
      </c>
      <c r="E818" s="107">
        <v>0.187</v>
      </c>
      <c r="F818" s="107">
        <v>0.307</v>
      </c>
      <c r="G818" s="105">
        <v>22</v>
      </c>
      <c r="H818" s="103">
        <v>1.81</v>
      </c>
      <c r="I818" s="103">
        <v>1.3</v>
      </c>
      <c r="J818" s="103">
        <v>1.35</v>
      </c>
      <c r="K818" s="107">
        <v>0.153</v>
      </c>
      <c r="L818" s="106" t="s">
        <v>15</v>
      </c>
      <c r="M818" s="107">
        <v>0.185</v>
      </c>
    </row>
    <row r="819" spans="1:13" x14ac:dyDescent="0.2">
      <c r="A819" s="100" t="s">
        <v>1268</v>
      </c>
      <c r="B819" s="100" t="s">
        <v>14</v>
      </c>
      <c r="C819" s="107">
        <v>0.41499999999999998</v>
      </c>
      <c r="D819" s="102">
        <v>51.9</v>
      </c>
      <c r="E819" s="107">
        <v>0.58599999999999997</v>
      </c>
      <c r="F819" s="107">
        <v>0.58599999999999997</v>
      </c>
      <c r="G819" s="105">
        <v>8</v>
      </c>
      <c r="H819" s="103">
        <v>5.18</v>
      </c>
      <c r="I819" s="103">
        <v>3.21</v>
      </c>
      <c r="J819" s="103">
        <v>3.22</v>
      </c>
      <c r="K819" s="107">
        <v>0.76500000000000001</v>
      </c>
      <c r="L819" s="106" t="s">
        <v>15</v>
      </c>
      <c r="M819" s="107">
        <v>0.14699999999999999</v>
      </c>
    </row>
    <row r="820" spans="1:13" x14ac:dyDescent="0.2">
      <c r="A820" s="100" t="s">
        <v>945</v>
      </c>
      <c r="B820" s="100" t="s">
        <v>14</v>
      </c>
      <c r="C820" s="102">
        <v>22.9</v>
      </c>
      <c r="D820" s="102">
        <v>123.5</v>
      </c>
      <c r="E820" s="103">
        <v>5.74</v>
      </c>
      <c r="F820" s="103">
        <v>2.4300000000000002</v>
      </c>
      <c r="G820" s="105">
        <v>86</v>
      </c>
      <c r="H820" s="102">
        <v>126.1</v>
      </c>
      <c r="I820" s="102">
        <v>29.2</v>
      </c>
      <c r="J820" s="102">
        <v>240.3</v>
      </c>
      <c r="K820" s="103">
        <v>4.25</v>
      </c>
      <c r="L820" s="106" t="s">
        <v>15</v>
      </c>
      <c r="M820" s="107">
        <v>0.14599999999999999</v>
      </c>
    </row>
    <row r="821" spans="1:13" ht="22.5" x14ac:dyDescent="0.2">
      <c r="A821" s="100" t="s">
        <v>1356</v>
      </c>
      <c r="B821" s="100" t="s">
        <v>14</v>
      </c>
      <c r="C821" s="107">
        <v>0.14599999999999999</v>
      </c>
      <c r="D821" s="102">
        <v>10.199999999999999</v>
      </c>
      <c r="E821" s="107">
        <v>0.224</v>
      </c>
      <c r="F821" s="107">
        <v>0.224</v>
      </c>
      <c r="G821" s="105">
        <v>5</v>
      </c>
      <c r="H821" s="103">
        <v>2.5499999999999998</v>
      </c>
      <c r="I821" s="103">
        <v>2.34</v>
      </c>
      <c r="J821" s="107">
        <v>0.39200000000000002</v>
      </c>
      <c r="K821" s="107">
        <v>6.3E-2</v>
      </c>
      <c r="L821" s="106" t="s">
        <v>15</v>
      </c>
      <c r="M821" s="107">
        <v>0.13400000000000001</v>
      </c>
    </row>
    <row r="822" spans="1:13" x14ac:dyDescent="0.2">
      <c r="A822" s="100" t="s">
        <v>1156</v>
      </c>
      <c r="B822" s="100" t="s">
        <v>14</v>
      </c>
      <c r="C822" s="107">
        <v>0.63500000000000001</v>
      </c>
      <c r="D822" s="102">
        <v>34.9</v>
      </c>
      <c r="E822" s="103">
        <v>1.35</v>
      </c>
      <c r="F822" s="103">
        <v>1.42</v>
      </c>
      <c r="G822" s="105">
        <v>15</v>
      </c>
      <c r="H822" s="102">
        <v>10</v>
      </c>
      <c r="I822" s="103">
        <v>2.56</v>
      </c>
      <c r="J822" s="102">
        <v>25.4</v>
      </c>
      <c r="K822" s="103">
        <v>1.35</v>
      </c>
      <c r="L822" s="106" t="s">
        <v>15</v>
      </c>
      <c r="M822" s="107">
        <v>0.13100000000000001</v>
      </c>
    </row>
    <row r="823" spans="1:13" x14ac:dyDescent="0.2">
      <c r="A823" s="100" t="s">
        <v>1380</v>
      </c>
      <c r="B823" s="100" t="s">
        <v>14</v>
      </c>
      <c r="C823" s="107">
        <v>2.5000000000000001E-2</v>
      </c>
      <c r="D823" s="102">
        <v>11.9</v>
      </c>
      <c r="E823" s="107">
        <v>0.14799999999999999</v>
      </c>
      <c r="F823" s="107">
        <v>0.17499999999999999</v>
      </c>
      <c r="G823" s="105">
        <v>4</v>
      </c>
      <c r="H823" s="103">
        <v>2.59</v>
      </c>
      <c r="I823" s="103">
        <v>2.14</v>
      </c>
      <c r="J823" s="107">
        <v>0.98799999999999999</v>
      </c>
      <c r="K823" s="107">
        <v>0.46200000000000002</v>
      </c>
      <c r="L823" s="106" t="s">
        <v>15</v>
      </c>
      <c r="M823" s="107">
        <v>0.13</v>
      </c>
    </row>
    <row r="824" spans="1:13" x14ac:dyDescent="0.2">
      <c r="A824" s="100" t="s">
        <v>1305</v>
      </c>
      <c r="B824" s="100" t="s">
        <v>14</v>
      </c>
      <c r="C824" s="107">
        <v>0.25600000000000001</v>
      </c>
      <c r="D824" s="102">
        <v>16.399999999999999</v>
      </c>
      <c r="E824" s="107">
        <v>0.38800000000000001</v>
      </c>
      <c r="F824" s="107">
        <v>0.38800000000000001</v>
      </c>
      <c r="G824" s="105">
        <v>4</v>
      </c>
      <c r="H824" s="103">
        <v>3.31</v>
      </c>
      <c r="I824" s="103">
        <v>1.94</v>
      </c>
      <c r="J824" s="103">
        <v>1.42</v>
      </c>
      <c r="K824" s="107">
        <v>0.22</v>
      </c>
      <c r="L824" s="106" t="s">
        <v>15</v>
      </c>
      <c r="M824" s="107">
        <v>0.128</v>
      </c>
    </row>
    <row r="825" spans="1:13" x14ac:dyDescent="0.2">
      <c r="A825" s="100" t="s">
        <v>1287</v>
      </c>
      <c r="B825" s="100" t="s">
        <v>14</v>
      </c>
      <c r="C825" s="107">
        <v>0.19500000000000001</v>
      </c>
      <c r="D825" s="102">
        <v>154.4</v>
      </c>
      <c r="E825" s="107">
        <v>0.48399999999999999</v>
      </c>
      <c r="F825" s="107">
        <v>0.48399999999999999</v>
      </c>
      <c r="G825" s="105">
        <v>2</v>
      </c>
      <c r="H825" s="102">
        <v>23.1</v>
      </c>
      <c r="I825" s="102">
        <v>21.8</v>
      </c>
      <c r="J825" s="103">
        <v>2.1800000000000002</v>
      </c>
      <c r="K825" s="103">
        <v>2.95</v>
      </c>
      <c r="L825" s="106" t="s">
        <v>15</v>
      </c>
      <c r="M825" s="107">
        <v>0.127</v>
      </c>
    </row>
    <row r="826" spans="1:13" x14ac:dyDescent="0.2">
      <c r="A826" s="100" t="s">
        <v>1004</v>
      </c>
      <c r="B826" s="100" t="s">
        <v>14</v>
      </c>
      <c r="C826" s="103">
        <v>1.27</v>
      </c>
      <c r="D826" s="102">
        <v>56.4</v>
      </c>
      <c r="E826" s="103">
        <v>3.56</v>
      </c>
      <c r="F826" s="103">
        <v>3.7</v>
      </c>
      <c r="G826" s="105">
        <v>12</v>
      </c>
      <c r="H826" s="102">
        <v>19.100000000000001</v>
      </c>
      <c r="I826" s="102">
        <v>16.3</v>
      </c>
      <c r="J826" s="103">
        <v>4.32</v>
      </c>
      <c r="K826" s="103">
        <v>1.91</v>
      </c>
      <c r="L826" s="106" t="s">
        <v>15</v>
      </c>
      <c r="M826" s="107">
        <v>0.11</v>
      </c>
    </row>
    <row r="827" spans="1:13" x14ac:dyDescent="0.2">
      <c r="A827" s="100" t="s">
        <v>1284</v>
      </c>
      <c r="B827" s="100" t="s">
        <v>14</v>
      </c>
      <c r="C827" s="107">
        <v>0.54900000000000004</v>
      </c>
      <c r="D827" s="102">
        <v>79.8</v>
      </c>
      <c r="E827" s="107">
        <v>0.495</v>
      </c>
      <c r="F827" s="107">
        <v>0.98199999999999998</v>
      </c>
      <c r="G827" s="105">
        <v>20</v>
      </c>
      <c r="H827" s="102">
        <v>14.5</v>
      </c>
      <c r="I827" s="103">
        <v>9.75</v>
      </c>
      <c r="J827" s="103">
        <v>6.79</v>
      </c>
      <c r="K827" s="107">
        <v>0.54900000000000004</v>
      </c>
      <c r="L827" s="106" t="s">
        <v>15</v>
      </c>
      <c r="M827" s="107">
        <v>0.08</v>
      </c>
    </row>
    <row r="828" spans="1:13" x14ac:dyDescent="0.2">
      <c r="A828" s="100" t="s">
        <v>1364</v>
      </c>
      <c r="B828" s="100" t="s">
        <v>14</v>
      </c>
      <c r="C828" s="107">
        <v>8.2000000000000003E-2</v>
      </c>
      <c r="D828" s="102">
        <v>11.3</v>
      </c>
      <c r="E828" s="107">
        <v>0.19600000000000001</v>
      </c>
      <c r="F828" s="107">
        <v>0.28999999999999998</v>
      </c>
      <c r="G828" s="105">
        <v>1</v>
      </c>
      <c r="H828" s="103">
        <v>2.46</v>
      </c>
      <c r="I828" s="103">
        <v>2.25</v>
      </c>
      <c r="J828" s="103">
        <v>1.65</v>
      </c>
      <c r="K828" s="107">
        <v>6.8000000000000005E-2</v>
      </c>
      <c r="L828" s="106" t="s">
        <v>15</v>
      </c>
      <c r="M828" s="107">
        <v>7.5999999999999998E-2</v>
      </c>
    </row>
    <row r="829" spans="1:13" x14ac:dyDescent="0.2">
      <c r="A829" s="100" t="s">
        <v>1347</v>
      </c>
      <c r="B829" s="100" t="s">
        <v>14</v>
      </c>
      <c r="C829" s="107">
        <v>0.224</v>
      </c>
      <c r="D829" s="102">
        <v>20</v>
      </c>
      <c r="E829" s="107">
        <v>0.246</v>
      </c>
      <c r="F829" s="107">
        <v>0.34300000000000003</v>
      </c>
      <c r="G829" s="105">
        <v>30</v>
      </c>
      <c r="H829" s="102">
        <v>17.8</v>
      </c>
      <c r="I829" s="102">
        <v>18.3</v>
      </c>
      <c r="J829" s="103">
        <v>3.95</v>
      </c>
      <c r="K829" s="107">
        <v>0.67200000000000004</v>
      </c>
      <c r="L829" s="106" t="s">
        <v>15</v>
      </c>
      <c r="M829" s="107">
        <v>6.3E-2</v>
      </c>
    </row>
    <row r="830" spans="1:13" x14ac:dyDescent="0.2">
      <c r="A830" s="100" t="s">
        <v>1383</v>
      </c>
      <c r="B830" s="100" t="s">
        <v>14</v>
      </c>
      <c r="C830" s="107">
        <v>0.2</v>
      </c>
      <c r="D830" s="102">
        <v>14.7</v>
      </c>
      <c r="E830" s="107">
        <v>0.13</v>
      </c>
      <c r="F830" s="107">
        <v>0.26100000000000001</v>
      </c>
      <c r="G830" s="105">
        <v>4</v>
      </c>
      <c r="H830" s="103">
        <v>1.1499999999999999</v>
      </c>
      <c r="I830" s="103">
        <v>1.2</v>
      </c>
      <c r="J830" s="107">
        <v>0.84699999999999998</v>
      </c>
      <c r="K830" s="107">
        <v>3.2000000000000001E-2</v>
      </c>
      <c r="L830" s="106" t="s">
        <v>15</v>
      </c>
      <c r="M830" s="107">
        <v>4.4999999999999998E-2</v>
      </c>
    </row>
    <row r="831" spans="1:13" x14ac:dyDescent="0.2">
      <c r="A831" s="100" t="s">
        <v>1197</v>
      </c>
      <c r="B831" s="100" t="s">
        <v>14</v>
      </c>
      <c r="C831" s="107">
        <v>0.84799999999999998</v>
      </c>
      <c r="D831" s="102">
        <v>14.2</v>
      </c>
      <c r="E831" s="103">
        <v>1.02</v>
      </c>
      <c r="F831" s="107">
        <v>0.92900000000000005</v>
      </c>
      <c r="G831" s="105">
        <v>3</v>
      </c>
      <c r="H831" s="103">
        <v>3.03</v>
      </c>
      <c r="I831" s="103">
        <v>2.85</v>
      </c>
      <c r="J831" s="107">
        <v>0.88200000000000001</v>
      </c>
      <c r="K831" s="107">
        <v>0.36199999999999999</v>
      </c>
      <c r="L831" s="106" t="s">
        <v>15</v>
      </c>
      <c r="M831" s="107">
        <v>2.9000000000000001E-2</v>
      </c>
    </row>
    <row r="832" spans="1:13" x14ac:dyDescent="0.2">
      <c r="A832" s="100" t="s">
        <v>1224</v>
      </c>
      <c r="B832" s="100" t="s">
        <v>14</v>
      </c>
      <c r="C832" s="107">
        <v>0.372</v>
      </c>
      <c r="D832" s="102">
        <v>98</v>
      </c>
      <c r="E832" s="107">
        <v>0.83499999999999996</v>
      </c>
      <c r="F832" s="107">
        <v>0.44400000000000001</v>
      </c>
      <c r="G832" s="105">
        <v>10</v>
      </c>
      <c r="H832" s="102">
        <v>10.199999999999999</v>
      </c>
      <c r="I832" s="103">
        <v>9.06</v>
      </c>
      <c r="J832" s="103">
        <v>2.68</v>
      </c>
      <c r="K832" s="103">
        <v>1.05</v>
      </c>
      <c r="L832" s="106" t="s">
        <v>15</v>
      </c>
      <c r="M832" s="107">
        <v>2.1999999999999999E-2</v>
      </c>
    </row>
    <row r="833" spans="1:13" x14ac:dyDescent="0.2">
      <c r="A833" s="100" t="s">
        <v>1008</v>
      </c>
      <c r="B833" s="100" t="s">
        <v>14</v>
      </c>
      <c r="C833" s="103">
        <v>1.1399999999999999</v>
      </c>
      <c r="D833" s="102">
        <v>26.3</v>
      </c>
      <c r="E833" s="103">
        <v>3.3</v>
      </c>
      <c r="F833" s="103">
        <v>2.62</v>
      </c>
      <c r="G833" s="105">
        <v>33</v>
      </c>
      <c r="H833" s="102">
        <v>13.2</v>
      </c>
      <c r="I833" s="103">
        <v>6.77</v>
      </c>
      <c r="J833" s="102">
        <v>22.4</v>
      </c>
      <c r="K833" s="107">
        <v>0.33700000000000002</v>
      </c>
      <c r="L833" s="106" t="s">
        <v>15</v>
      </c>
      <c r="M833" s="107">
        <v>1E-3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  <pageSetUpPr autoPageBreaks="0"/>
  </sheetPr>
  <dimension ref="A6:M1066"/>
  <sheetViews>
    <sheetView topLeftCell="D1" zoomScaleNormal="100" workbookViewId="0">
      <selection activeCell="A227" sqref="A227"/>
    </sheetView>
  </sheetViews>
  <sheetFormatPr defaultRowHeight="11.25" x14ac:dyDescent="0.2"/>
  <cols>
    <col min="1" max="1" width="25.85546875" style="1" customWidth="1"/>
    <col min="2" max="2" width="15.85546875" style="1" customWidth="1"/>
    <col min="3" max="11" width="25.85546875" style="1" customWidth="1"/>
    <col min="12" max="12" width="40.85546875" style="1" customWidth="1"/>
    <col min="13" max="16384" width="9.140625" style="1"/>
  </cols>
  <sheetData>
    <row r="6" spans="1:13" ht="16.5" customHeight="1" x14ac:dyDescent="0.2">
      <c r="A6" s="109" t="s">
        <v>0</v>
      </c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8" spans="1:13" ht="84" customHeight="1" x14ac:dyDescent="0.35">
      <c r="A8" s="111" t="s">
        <v>1</v>
      </c>
      <c r="B8" s="111" t="s">
        <v>2</v>
      </c>
      <c r="C8" s="115" t="s">
        <v>3</v>
      </c>
      <c r="D8" s="115" t="s">
        <v>4</v>
      </c>
      <c r="E8" s="115" t="s">
        <v>5</v>
      </c>
      <c r="F8" s="115" t="s">
        <v>6</v>
      </c>
      <c r="G8" s="115" t="s">
        <v>7</v>
      </c>
      <c r="H8" s="115" t="s">
        <v>8</v>
      </c>
      <c r="I8" s="115" t="s">
        <v>9</v>
      </c>
      <c r="J8" s="115" t="s">
        <v>10</v>
      </c>
      <c r="K8" s="115" t="s">
        <v>11</v>
      </c>
      <c r="L8" s="111" t="s">
        <v>12</v>
      </c>
      <c r="M8" s="115" t="s">
        <v>1445</v>
      </c>
    </row>
    <row r="9" spans="1:13" ht="22.5" x14ac:dyDescent="0.2">
      <c r="A9" s="110" t="s">
        <v>18</v>
      </c>
      <c r="B9" s="110" t="s">
        <v>19</v>
      </c>
      <c r="C9" s="112">
        <v>18200</v>
      </c>
      <c r="D9" s="112">
        <v>321410</v>
      </c>
      <c r="E9" s="112">
        <v>105758</v>
      </c>
      <c r="F9" s="112">
        <v>100291</v>
      </c>
      <c r="G9" s="116">
        <v>62703</v>
      </c>
      <c r="H9" s="112">
        <v>155909</v>
      </c>
      <c r="I9" s="112">
        <v>82535</v>
      </c>
      <c r="J9" s="112">
        <v>269609</v>
      </c>
      <c r="K9" s="112">
        <v>28081</v>
      </c>
      <c r="L9" s="117" t="s">
        <v>15</v>
      </c>
      <c r="M9" s="112">
        <v>280752</v>
      </c>
    </row>
    <row r="10" spans="1:13" ht="22.5" x14ac:dyDescent="0.2">
      <c r="A10" s="110" t="s">
        <v>20</v>
      </c>
      <c r="B10" s="110" t="s">
        <v>21</v>
      </c>
      <c r="C10" s="112">
        <v>86312.7</v>
      </c>
      <c r="D10" s="112">
        <v>1486923.7</v>
      </c>
      <c r="E10" s="112">
        <v>89037.6</v>
      </c>
      <c r="F10" s="112">
        <v>205811.4</v>
      </c>
      <c r="G10" s="116">
        <v>84000</v>
      </c>
      <c r="H10" s="112">
        <v>316040.09999999998</v>
      </c>
      <c r="I10" s="112">
        <v>264240.2</v>
      </c>
      <c r="J10" s="112">
        <v>655281.9</v>
      </c>
      <c r="K10" s="112">
        <v>83555</v>
      </c>
      <c r="L10" s="117" t="s">
        <v>15</v>
      </c>
      <c r="M10" s="112">
        <v>216491.6</v>
      </c>
    </row>
    <row r="11" spans="1:13" ht="22.5" x14ac:dyDescent="0.2">
      <c r="A11" s="110" t="s">
        <v>28</v>
      </c>
      <c r="B11" s="110" t="s">
        <v>29</v>
      </c>
      <c r="C11" s="112">
        <v>33125</v>
      </c>
      <c r="D11" s="112">
        <v>450609.8</v>
      </c>
      <c r="E11" s="112">
        <v>59014.2</v>
      </c>
      <c r="F11" s="112">
        <v>106036.6</v>
      </c>
      <c r="G11" s="116">
        <v>170900</v>
      </c>
      <c r="H11" s="112">
        <v>132002.9</v>
      </c>
      <c r="I11" s="112">
        <v>220926.3</v>
      </c>
      <c r="J11" s="112">
        <v>240911</v>
      </c>
      <c r="K11" s="112">
        <v>18660.099999999999</v>
      </c>
      <c r="L11" s="117" t="s">
        <v>15</v>
      </c>
      <c r="M11" s="112">
        <v>194203.2</v>
      </c>
    </row>
    <row r="12" spans="1:13" ht="22.5" x14ac:dyDescent="0.2">
      <c r="A12" s="110" t="s">
        <v>16</v>
      </c>
      <c r="B12" s="110" t="s">
        <v>17</v>
      </c>
      <c r="C12" s="112">
        <v>31200.799999999999</v>
      </c>
      <c r="D12" s="112">
        <v>1290694.3</v>
      </c>
      <c r="E12" s="112">
        <v>123704.6</v>
      </c>
      <c r="F12" s="112">
        <v>216351.9</v>
      </c>
      <c r="G12" s="116">
        <v>494297</v>
      </c>
      <c r="H12" s="112">
        <v>216455.8</v>
      </c>
      <c r="I12" s="112">
        <v>293589.09999999998</v>
      </c>
      <c r="J12" s="112">
        <v>703248.4</v>
      </c>
      <c r="K12" s="112">
        <v>73653</v>
      </c>
      <c r="L12" s="117" t="s">
        <v>15</v>
      </c>
      <c r="M12" s="112">
        <v>167576.79999999999</v>
      </c>
    </row>
    <row r="13" spans="1:13" x14ac:dyDescent="0.2">
      <c r="A13" s="110" t="s">
        <v>57</v>
      </c>
      <c r="B13" s="110" t="s">
        <v>58</v>
      </c>
      <c r="C13" s="112">
        <v>5318.3</v>
      </c>
      <c r="D13" s="112">
        <v>200441.2</v>
      </c>
      <c r="E13" s="112">
        <v>16593.7</v>
      </c>
      <c r="F13" s="112">
        <v>31761.5</v>
      </c>
      <c r="G13" s="116">
        <v>29486</v>
      </c>
      <c r="H13" s="112">
        <v>35389</v>
      </c>
      <c r="I13" s="112">
        <v>26160</v>
      </c>
      <c r="J13" s="112">
        <v>99382.8</v>
      </c>
      <c r="K13" s="112">
        <v>6698.2</v>
      </c>
      <c r="L13" s="117" t="s">
        <v>15</v>
      </c>
      <c r="M13" s="112">
        <v>144921.79999999999</v>
      </c>
    </row>
    <row r="14" spans="1:13" ht="22.5" x14ac:dyDescent="0.2">
      <c r="A14" s="110" t="s">
        <v>22</v>
      </c>
      <c r="B14" s="110" t="s">
        <v>23</v>
      </c>
      <c r="C14" s="112">
        <v>92919.5</v>
      </c>
      <c r="D14" s="112">
        <v>1106033.8999999999</v>
      </c>
      <c r="E14" s="112">
        <v>78890.7</v>
      </c>
      <c r="F14" s="112">
        <v>158967.5</v>
      </c>
      <c r="G14" s="116">
        <v>69600</v>
      </c>
      <c r="H14" s="112">
        <v>156138.4</v>
      </c>
      <c r="I14" s="112">
        <v>191375.1</v>
      </c>
      <c r="J14" s="112">
        <v>644310.4</v>
      </c>
      <c r="K14" s="112">
        <v>56288.5</v>
      </c>
      <c r="L14" s="117" t="s">
        <v>15</v>
      </c>
      <c r="M14" s="112">
        <v>129720.1</v>
      </c>
    </row>
    <row r="15" spans="1:13" x14ac:dyDescent="0.2">
      <c r="A15" s="110" t="s">
        <v>30</v>
      </c>
      <c r="B15" s="110" t="s">
        <v>31</v>
      </c>
      <c r="C15" s="112">
        <v>34590.699999999997</v>
      </c>
      <c r="D15" s="112">
        <v>1156627.3999999999</v>
      </c>
      <c r="E15" s="112">
        <v>54203.6</v>
      </c>
      <c r="F15" s="112">
        <v>131483.9</v>
      </c>
      <c r="G15" s="116">
        <v>69700</v>
      </c>
      <c r="H15" s="112">
        <v>248342.7</v>
      </c>
      <c r="I15" s="112">
        <v>214414.6</v>
      </c>
      <c r="J15" s="112">
        <v>332603.3</v>
      </c>
      <c r="K15" s="112">
        <v>62976.800000000003</v>
      </c>
      <c r="L15" s="117" t="s">
        <v>15</v>
      </c>
      <c r="M15" s="112">
        <v>125301</v>
      </c>
    </row>
    <row r="16" spans="1:13" x14ac:dyDescent="0.2">
      <c r="A16" s="110" t="s">
        <v>51</v>
      </c>
      <c r="B16" s="110" t="s">
        <v>52</v>
      </c>
      <c r="C16" s="112">
        <v>436.2</v>
      </c>
      <c r="D16" s="112">
        <v>56003.8</v>
      </c>
      <c r="E16" s="112">
        <v>20046.5</v>
      </c>
      <c r="F16" s="112">
        <v>23686.1</v>
      </c>
      <c r="G16" s="116">
        <v>10897</v>
      </c>
      <c r="H16" s="112">
        <v>8993.7999999999993</v>
      </c>
      <c r="I16" s="112">
        <v>20475.5</v>
      </c>
      <c r="J16" s="112">
        <v>116353.5</v>
      </c>
      <c r="K16" s="112">
        <v>1404.6</v>
      </c>
      <c r="L16" s="117" t="s">
        <v>15</v>
      </c>
      <c r="M16" s="112">
        <v>124585.5</v>
      </c>
    </row>
    <row r="17" spans="1:13" ht="22.5" x14ac:dyDescent="0.2">
      <c r="A17" s="110" t="s">
        <v>24</v>
      </c>
      <c r="B17" s="110" t="s">
        <v>25</v>
      </c>
      <c r="C17" s="112">
        <v>70266.399999999994</v>
      </c>
      <c r="D17" s="112">
        <v>477081.59999999998</v>
      </c>
      <c r="E17" s="112">
        <v>75963.100000000006</v>
      </c>
      <c r="F17" s="112">
        <v>132683.6</v>
      </c>
      <c r="G17" s="116">
        <v>469600</v>
      </c>
      <c r="H17" s="112">
        <v>199805</v>
      </c>
      <c r="I17" s="112">
        <v>149137.70000000001</v>
      </c>
      <c r="J17" s="112">
        <v>692006.1</v>
      </c>
      <c r="K17" s="112">
        <v>44479.8</v>
      </c>
      <c r="L17" s="117" t="s">
        <v>15</v>
      </c>
      <c r="M17" s="112">
        <v>117407.6</v>
      </c>
    </row>
    <row r="18" spans="1:13" x14ac:dyDescent="0.2">
      <c r="A18" s="110" t="s">
        <v>72</v>
      </c>
      <c r="B18" s="110" t="s">
        <v>14</v>
      </c>
      <c r="C18" s="112">
        <v>8943.7999999999993</v>
      </c>
      <c r="D18" s="112">
        <v>138807</v>
      </c>
      <c r="E18" s="112">
        <v>14839.6</v>
      </c>
      <c r="F18" s="112">
        <v>27955.9</v>
      </c>
      <c r="G18" s="116">
        <v>8494</v>
      </c>
      <c r="H18" s="112">
        <v>21625</v>
      </c>
      <c r="I18" s="112">
        <v>23168.7</v>
      </c>
      <c r="J18" s="112">
        <v>113199.9</v>
      </c>
      <c r="K18" s="112">
        <v>5263.8</v>
      </c>
      <c r="L18" s="117" t="s">
        <v>15</v>
      </c>
      <c r="M18" s="112">
        <v>108615.2</v>
      </c>
    </row>
    <row r="19" spans="1:13" x14ac:dyDescent="0.2">
      <c r="A19" s="110" t="s">
        <v>76</v>
      </c>
      <c r="B19" s="110" t="s">
        <v>14</v>
      </c>
      <c r="C19" s="112">
        <v>2023.5</v>
      </c>
      <c r="D19" s="112">
        <v>24610.3</v>
      </c>
      <c r="E19" s="112">
        <v>14451.8</v>
      </c>
      <c r="F19" s="112">
        <v>17461.8</v>
      </c>
      <c r="G19" s="116">
        <v>10605</v>
      </c>
      <c r="H19" s="112">
        <v>26825.9</v>
      </c>
      <c r="I19" s="112">
        <v>33863</v>
      </c>
      <c r="J19" s="112">
        <v>59280.6</v>
      </c>
      <c r="K19" s="112">
        <v>490.7</v>
      </c>
      <c r="L19" s="117" t="s">
        <v>15</v>
      </c>
      <c r="M19" s="112">
        <v>94011.5</v>
      </c>
    </row>
    <row r="20" spans="1:13" x14ac:dyDescent="0.2">
      <c r="A20" s="110" t="s">
        <v>405</v>
      </c>
      <c r="B20" s="110" t="s">
        <v>406</v>
      </c>
      <c r="C20" s="112">
        <v>2124.9</v>
      </c>
      <c r="D20" s="112">
        <v>1044.4000000000001</v>
      </c>
      <c r="E20" s="112">
        <v>709.4</v>
      </c>
      <c r="F20" s="112">
        <v>9556.1</v>
      </c>
      <c r="G20" s="116">
        <v>1230</v>
      </c>
      <c r="H20" s="112">
        <v>11160.3</v>
      </c>
      <c r="I20" s="112">
        <v>4144.1000000000004</v>
      </c>
      <c r="J20" s="112">
        <v>4107.7</v>
      </c>
      <c r="K20" s="112">
        <v>805</v>
      </c>
      <c r="L20" s="117" t="s">
        <v>15</v>
      </c>
      <c r="M20" s="112">
        <v>81600.5</v>
      </c>
    </row>
    <row r="21" spans="1:13" ht="22.5" x14ac:dyDescent="0.2">
      <c r="A21" s="110" t="s">
        <v>60</v>
      </c>
      <c r="B21" s="110" t="s">
        <v>61</v>
      </c>
      <c r="C21" s="112">
        <v>14653</v>
      </c>
      <c r="D21" s="112">
        <v>143174.79999999999</v>
      </c>
      <c r="E21" s="112">
        <v>15695.5</v>
      </c>
      <c r="F21" s="112">
        <v>24761.3</v>
      </c>
      <c r="G21" s="116">
        <v>1900</v>
      </c>
      <c r="H21" s="112">
        <v>21553.4</v>
      </c>
      <c r="I21" s="112">
        <v>30791.4</v>
      </c>
      <c r="J21" s="112">
        <v>75437</v>
      </c>
      <c r="K21" s="112">
        <v>5332.7</v>
      </c>
      <c r="L21" s="117" t="s">
        <v>15</v>
      </c>
      <c r="M21" s="112">
        <v>81376.2</v>
      </c>
    </row>
    <row r="22" spans="1:13" ht="22.5" x14ac:dyDescent="0.2">
      <c r="A22" s="110" t="s">
        <v>86</v>
      </c>
      <c r="B22" s="110" t="s">
        <v>87</v>
      </c>
      <c r="C22" s="112">
        <v>8415.6</v>
      </c>
      <c r="D22" s="112">
        <v>34854.800000000003</v>
      </c>
      <c r="E22" s="112">
        <v>11149.2</v>
      </c>
      <c r="F22" s="112">
        <v>14602.2</v>
      </c>
      <c r="G22" s="116">
        <v>5425</v>
      </c>
      <c r="H22" s="112">
        <v>7218.3</v>
      </c>
      <c r="I22" s="112">
        <v>8765.2999999999993</v>
      </c>
      <c r="J22" s="112">
        <v>53582.1</v>
      </c>
      <c r="K22" s="112">
        <v>374.3</v>
      </c>
      <c r="L22" s="117" t="s">
        <v>15</v>
      </c>
      <c r="M22" s="112">
        <v>66372.3</v>
      </c>
    </row>
    <row r="23" spans="1:13" x14ac:dyDescent="0.2">
      <c r="A23" s="110" t="s">
        <v>26</v>
      </c>
      <c r="B23" s="110" t="s">
        <v>27</v>
      </c>
      <c r="C23" s="112">
        <v>45359.3</v>
      </c>
      <c r="D23" s="112">
        <v>717248.7</v>
      </c>
      <c r="E23" s="112">
        <v>65623</v>
      </c>
      <c r="F23" s="112">
        <v>122728.1</v>
      </c>
      <c r="G23" s="116">
        <v>98000</v>
      </c>
      <c r="H23" s="112">
        <v>281403</v>
      </c>
      <c r="I23" s="112">
        <v>187843.8</v>
      </c>
      <c r="J23" s="112">
        <v>377764.7</v>
      </c>
      <c r="K23" s="112">
        <v>54725</v>
      </c>
      <c r="L23" s="117" t="s">
        <v>15</v>
      </c>
      <c r="M23" s="112">
        <v>53621.9</v>
      </c>
    </row>
    <row r="24" spans="1:13" x14ac:dyDescent="0.2">
      <c r="A24" s="110" t="s">
        <v>83</v>
      </c>
      <c r="B24" s="110" t="s">
        <v>14</v>
      </c>
      <c r="C24" s="112">
        <v>2708.6</v>
      </c>
      <c r="D24" s="112">
        <v>31890.5</v>
      </c>
      <c r="E24" s="112">
        <v>11735</v>
      </c>
      <c r="F24" s="112">
        <v>14367.5</v>
      </c>
      <c r="G24" s="116">
        <v>1255</v>
      </c>
      <c r="H24" s="112">
        <v>7095.7</v>
      </c>
      <c r="I24" s="112">
        <v>8112.7</v>
      </c>
      <c r="J24" s="112">
        <v>78473.399999999994</v>
      </c>
      <c r="K24" s="112">
        <v>374.3</v>
      </c>
      <c r="L24" s="117" t="s">
        <v>15</v>
      </c>
      <c r="M24" s="112">
        <v>51730.3</v>
      </c>
    </row>
    <row r="25" spans="1:13" x14ac:dyDescent="0.2">
      <c r="A25" s="110" t="s">
        <v>119</v>
      </c>
      <c r="B25" s="110" t="s">
        <v>120</v>
      </c>
      <c r="C25" s="112">
        <v>4296</v>
      </c>
      <c r="D25" s="112">
        <v>11688.5</v>
      </c>
      <c r="E25" s="112">
        <v>6671.4</v>
      </c>
      <c r="F25" s="112">
        <v>9573</v>
      </c>
      <c r="G25" s="116">
        <v>2986</v>
      </c>
      <c r="H25" s="112">
        <v>10167.1</v>
      </c>
      <c r="I25" s="112">
        <v>16730.3</v>
      </c>
      <c r="J25" s="112">
        <v>24614.2</v>
      </c>
      <c r="K25" s="112">
        <v>342.1</v>
      </c>
      <c r="L25" s="117" t="s">
        <v>15</v>
      </c>
      <c r="M25" s="112">
        <v>47370.7</v>
      </c>
    </row>
    <row r="26" spans="1:13" x14ac:dyDescent="0.2">
      <c r="A26" s="110" t="s">
        <v>43</v>
      </c>
      <c r="B26" s="110" t="s">
        <v>44</v>
      </c>
      <c r="C26" s="112">
        <v>26845.4</v>
      </c>
      <c r="D26" s="112">
        <v>340848.9</v>
      </c>
      <c r="E26" s="112">
        <v>29172.9</v>
      </c>
      <c r="F26" s="112">
        <v>74403.600000000006</v>
      </c>
      <c r="G26" s="116">
        <v>32934</v>
      </c>
      <c r="H26" s="112">
        <v>146205.29999999999</v>
      </c>
      <c r="I26" s="112">
        <v>98735.1</v>
      </c>
      <c r="J26" s="112">
        <v>191245.1</v>
      </c>
      <c r="K26" s="112">
        <v>18381.099999999999</v>
      </c>
      <c r="L26" s="117" t="s">
        <v>15</v>
      </c>
      <c r="M26" s="112">
        <v>44252.2</v>
      </c>
    </row>
    <row r="27" spans="1:13" x14ac:dyDescent="0.2">
      <c r="A27" s="110" t="s">
        <v>77</v>
      </c>
      <c r="B27" s="110" t="s">
        <v>78</v>
      </c>
      <c r="C27" s="112">
        <v>12595.1</v>
      </c>
      <c r="D27" s="112">
        <v>194259.4</v>
      </c>
      <c r="E27" s="112">
        <v>13638.3</v>
      </c>
      <c r="F27" s="112">
        <v>25896.9</v>
      </c>
      <c r="G27" s="116">
        <v>25647</v>
      </c>
      <c r="H27" s="112">
        <v>58755</v>
      </c>
      <c r="I27" s="112">
        <v>47871.9</v>
      </c>
      <c r="J27" s="112">
        <v>119582.39999999999</v>
      </c>
      <c r="K27" s="112">
        <v>15103.4</v>
      </c>
      <c r="L27" s="117" t="s">
        <v>15</v>
      </c>
      <c r="M27" s="112">
        <v>43393</v>
      </c>
    </row>
    <row r="28" spans="1:13" x14ac:dyDescent="0.2">
      <c r="A28" s="110" t="s">
        <v>53</v>
      </c>
      <c r="B28" s="110" t="s">
        <v>54</v>
      </c>
      <c r="C28" s="112">
        <v>17416.599999999999</v>
      </c>
      <c r="D28" s="112">
        <v>88628.7</v>
      </c>
      <c r="E28" s="112">
        <v>18875.8</v>
      </c>
      <c r="F28" s="112">
        <v>39743.9</v>
      </c>
      <c r="G28" s="116">
        <v>10765</v>
      </c>
      <c r="H28" s="112">
        <v>25805.200000000001</v>
      </c>
      <c r="I28" s="112">
        <v>18719</v>
      </c>
      <c r="J28" s="112">
        <v>53574.5</v>
      </c>
      <c r="K28" s="112">
        <v>5112.8</v>
      </c>
      <c r="L28" s="117" t="s">
        <v>15</v>
      </c>
      <c r="M28" s="112">
        <v>36261.1</v>
      </c>
    </row>
    <row r="29" spans="1:13" ht="22.5" x14ac:dyDescent="0.2">
      <c r="A29" s="110" t="s">
        <v>243</v>
      </c>
      <c r="B29" s="110" t="s">
        <v>244</v>
      </c>
      <c r="C29" s="112">
        <v>1509.6</v>
      </c>
      <c r="D29" s="112">
        <v>44994.1</v>
      </c>
      <c r="E29" s="112">
        <v>2231.1</v>
      </c>
      <c r="F29" s="112">
        <v>4439.8999999999996</v>
      </c>
      <c r="G29" s="116">
        <v>2944</v>
      </c>
      <c r="H29" s="112">
        <v>11259.4</v>
      </c>
      <c r="I29" s="112">
        <v>12255.1</v>
      </c>
      <c r="J29" s="112">
        <v>8908.9</v>
      </c>
      <c r="K29" s="112">
        <v>2669.7</v>
      </c>
      <c r="L29" s="117" t="s">
        <v>15</v>
      </c>
      <c r="M29" s="112">
        <v>33889.699999999997</v>
      </c>
    </row>
    <row r="30" spans="1:13" ht="22.5" x14ac:dyDescent="0.2">
      <c r="A30" s="110" t="s">
        <v>68</v>
      </c>
      <c r="B30" s="110" t="s">
        <v>69</v>
      </c>
      <c r="C30" s="112">
        <v>15386.5</v>
      </c>
      <c r="D30" s="112">
        <v>309999.7</v>
      </c>
      <c r="E30" s="112">
        <v>15171.5</v>
      </c>
      <c r="F30" s="112">
        <v>25574.9</v>
      </c>
      <c r="G30" s="116">
        <v>43800</v>
      </c>
      <c r="H30" s="112">
        <v>44392.800000000003</v>
      </c>
      <c r="I30" s="112">
        <v>34709.9</v>
      </c>
      <c r="J30" s="112">
        <v>72308.5</v>
      </c>
      <c r="K30" s="112">
        <v>18385.2</v>
      </c>
      <c r="L30" s="117" t="s">
        <v>15</v>
      </c>
      <c r="M30" s="112">
        <v>32911.199999999997</v>
      </c>
    </row>
    <row r="31" spans="1:13" ht="22.5" x14ac:dyDescent="0.2">
      <c r="A31" s="110" t="s">
        <v>140</v>
      </c>
      <c r="B31" s="110" t="s">
        <v>141</v>
      </c>
      <c r="C31" s="112">
        <v>5162.2</v>
      </c>
      <c r="D31" s="112">
        <v>131551.9</v>
      </c>
      <c r="E31" s="112">
        <v>5226.3999999999996</v>
      </c>
      <c r="F31" s="112">
        <v>7567.2</v>
      </c>
      <c r="G31" s="116">
        <v>4850</v>
      </c>
      <c r="H31" s="112">
        <v>13250.6</v>
      </c>
      <c r="I31" s="112">
        <v>15009.6</v>
      </c>
      <c r="J31" s="112">
        <v>36372.9</v>
      </c>
      <c r="K31" s="112">
        <v>2361.9</v>
      </c>
      <c r="L31" s="117" t="s">
        <v>15</v>
      </c>
      <c r="M31" s="112">
        <v>32858.199999999997</v>
      </c>
    </row>
    <row r="32" spans="1:13" ht="22.5" x14ac:dyDescent="0.2">
      <c r="A32" s="110" t="s">
        <v>161</v>
      </c>
      <c r="B32" s="110" t="s">
        <v>14</v>
      </c>
      <c r="C32" s="112">
        <v>684</v>
      </c>
      <c r="D32" s="112">
        <v>32637.9</v>
      </c>
      <c r="E32" s="112">
        <v>4164.3999999999996</v>
      </c>
      <c r="F32" s="112">
        <v>6922</v>
      </c>
      <c r="G32" s="116">
        <v>58586</v>
      </c>
      <c r="H32" s="112">
        <v>26954.3</v>
      </c>
      <c r="I32" s="112">
        <v>37903.800000000003</v>
      </c>
      <c r="J32" s="112">
        <v>17826.7</v>
      </c>
      <c r="K32" s="112">
        <v>8566.4</v>
      </c>
      <c r="L32" s="117" t="s">
        <v>15</v>
      </c>
      <c r="M32" s="112">
        <v>32286.3</v>
      </c>
    </row>
    <row r="33" spans="1:13" ht="22.5" x14ac:dyDescent="0.2">
      <c r="A33" s="110" t="s">
        <v>226</v>
      </c>
      <c r="B33" s="110" t="s">
        <v>227</v>
      </c>
      <c r="C33" s="112">
        <v>129.19999999999999</v>
      </c>
      <c r="D33" s="112">
        <v>12662.2</v>
      </c>
      <c r="E33" s="112">
        <v>2380</v>
      </c>
      <c r="F33" s="112">
        <v>3613.7</v>
      </c>
      <c r="G33" s="116">
        <v>8311</v>
      </c>
      <c r="H33" s="112">
        <v>10184.6</v>
      </c>
      <c r="I33" s="112">
        <v>19986.5</v>
      </c>
      <c r="J33" s="112">
        <v>14656.9</v>
      </c>
      <c r="K33" s="112">
        <v>291.3</v>
      </c>
      <c r="L33" s="117" t="s">
        <v>15</v>
      </c>
      <c r="M33" s="112">
        <v>30155.4</v>
      </c>
    </row>
    <row r="34" spans="1:13" x14ac:dyDescent="0.2">
      <c r="A34" s="110" t="s">
        <v>132</v>
      </c>
      <c r="B34" s="110" t="s">
        <v>133</v>
      </c>
      <c r="C34" s="112">
        <v>3689</v>
      </c>
      <c r="D34" s="112">
        <v>53017.1</v>
      </c>
      <c r="E34" s="112">
        <v>5427</v>
      </c>
      <c r="F34" s="112">
        <v>8702.1</v>
      </c>
      <c r="G34" s="116">
        <v>2470</v>
      </c>
      <c r="H34" s="112">
        <v>5845</v>
      </c>
      <c r="I34" s="112">
        <v>8835.9</v>
      </c>
      <c r="J34" s="112">
        <v>18833.599999999999</v>
      </c>
      <c r="K34" s="112">
        <v>1433</v>
      </c>
      <c r="L34" s="117" t="s">
        <v>15</v>
      </c>
      <c r="M34" s="112">
        <v>30146.5</v>
      </c>
    </row>
    <row r="35" spans="1:13" ht="22.5" x14ac:dyDescent="0.2">
      <c r="A35" s="110" t="s">
        <v>160</v>
      </c>
      <c r="B35" s="110" t="s">
        <v>14</v>
      </c>
      <c r="C35" s="112">
        <v>760.2</v>
      </c>
      <c r="D35" s="112">
        <v>110729.7</v>
      </c>
      <c r="E35" s="112">
        <v>4332.8999999999996</v>
      </c>
      <c r="F35" s="112">
        <v>10147.9</v>
      </c>
      <c r="G35" s="116">
        <v>50326</v>
      </c>
      <c r="H35" s="112">
        <v>62747.6</v>
      </c>
      <c r="I35" s="112">
        <v>58838.1</v>
      </c>
      <c r="J35" s="112">
        <v>40249.599999999999</v>
      </c>
      <c r="K35" s="112">
        <v>15791.6</v>
      </c>
      <c r="L35" s="117" t="s">
        <v>15</v>
      </c>
      <c r="M35" s="112">
        <v>30064.5</v>
      </c>
    </row>
    <row r="36" spans="1:13" x14ac:dyDescent="0.2">
      <c r="A36" s="110" t="s">
        <v>116</v>
      </c>
      <c r="B36" s="110" t="s">
        <v>14</v>
      </c>
      <c r="C36" s="112">
        <v>6259.8</v>
      </c>
      <c r="D36" s="112">
        <v>108744.9</v>
      </c>
      <c r="E36" s="112">
        <v>6737.1</v>
      </c>
      <c r="F36" s="112">
        <v>12308.5</v>
      </c>
      <c r="G36" s="116">
        <v>14814</v>
      </c>
      <c r="H36" s="112">
        <v>20039.599999999999</v>
      </c>
      <c r="I36" s="112">
        <v>26391</v>
      </c>
      <c r="J36" s="112">
        <v>29079.5</v>
      </c>
      <c r="K36" s="112">
        <v>11764.6</v>
      </c>
      <c r="L36" s="117" t="s">
        <v>15</v>
      </c>
      <c r="M36" s="112">
        <v>29478.799999999999</v>
      </c>
    </row>
    <row r="37" spans="1:13" ht="22.5" x14ac:dyDescent="0.2">
      <c r="A37" s="110" t="s">
        <v>128</v>
      </c>
      <c r="B37" s="110" t="s">
        <v>129</v>
      </c>
      <c r="C37" s="112">
        <v>3400.8</v>
      </c>
      <c r="D37" s="112">
        <v>62110.9</v>
      </c>
      <c r="E37" s="112">
        <v>5482.3</v>
      </c>
      <c r="F37" s="112">
        <v>9663.2999999999993</v>
      </c>
      <c r="G37" s="116">
        <v>34</v>
      </c>
      <c r="H37" s="112">
        <v>8908.7999999999993</v>
      </c>
      <c r="I37" s="112">
        <v>13801.4</v>
      </c>
      <c r="J37" s="112">
        <v>29963.599999999999</v>
      </c>
      <c r="K37" s="112">
        <v>1652.5</v>
      </c>
      <c r="L37" s="117" t="s">
        <v>15</v>
      </c>
      <c r="M37" s="112">
        <v>24898.1</v>
      </c>
    </row>
    <row r="38" spans="1:13" x14ac:dyDescent="0.2">
      <c r="A38" s="110" t="s">
        <v>115</v>
      </c>
      <c r="B38" s="110" t="s">
        <v>14</v>
      </c>
      <c r="C38" s="112">
        <v>8187.4</v>
      </c>
      <c r="D38" s="112">
        <v>164811.70000000001</v>
      </c>
      <c r="E38" s="112">
        <v>6801.5</v>
      </c>
      <c r="F38" s="112">
        <v>13227</v>
      </c>
      <c r="G38" s="116">
        <v>14300</v>
      </c>
      <c r="H38" s="112">
        <v>22801</v>
      </c>
      <c r="I38" s="112">
        <v>16566.599999999999</v>
      </c>
      <c r="J38" s="112">
        <v>44439.199999999997</v>
      </c>
      <c r="K38" s="112">
        <v>12024.9</v>
      </c>
      <c r="L38" s="117" t="s">
        <v>15</v>
      </c>
      <c r="M38" s="112">
        <v>23658.9</v>
      </c>
    </row>
    <row r="39" spans="1:13" x14ac:dyDescent="0.2">
      <c r="A39" s="110" t="s">
        <v>101</v>
      </c>
      <c r="B39" s="110" t="s">
        <v>102</v>
      </c>
      <c r="C39" s="112">
        <v>3509.5</v>
      </c>
      <c r="D39" s="112">
        <v>28552.1</v>
      </c>
      <c r="E39" s="112">
        <v>7764.8</v>
      </c>
      <c r="F39" s="112">
        <v>18511.900000000001</v>
      </c>
      <c r="G39" s="116">
        <v>3356</v>
      </c>
      <c r="H39" s="112">
        <v>12339.6</v>
      </c>
      <c r="I39" s="112">
        <v>8493.6</v>
      </c>
      <c r="J39" s="112">
        <v>29121.5</v>
      </c>
      <c r="K39" s="112">
        <v>1219.0999999999999</v>
      </c>
      <c r="L39" s="117" t="s">
        <v>15</v>
      </c>
      <c r="M39" s="112">
        <v>22579</v>
      </c>
    </row>
    <row r="40" spans="1:13" ht="22.5" x14ac:dyDescent="0.2">
      <c r="A40" s="110" t="s">
        <v>170</v>
      </c>
      <c r="B40" s="110" t="s">
        <v>171</v>
      </c>
      <c r="C40" s="112">
        <v>4322.3999999999996</v>
      </c>
      <c r="D40" s="112">
        <v>30539.599999999999</v>
      </c>
      <c r="E40" s="112">
        <v>3882.7</v>
      </c>
      <c r="F40" s="112">
        <v>13973.7</v>
      </c>
      <c r="G40" s="116">
        <v>68550</v>
      </c>
      <c r="H40" s="112">
        <v>33672.199999999997</v>
      </c>
      <c r="I40" s="112">
        <v>32159.4</v>
      </c>
      <c r="J40" s="112">
        <v>39345</v>
      </c>
      <c r="K40" s="112">
        <v>2052.6999999999998</v>
      </c>
      <c r="L40" s="117" t="s">
        <v>15</v>
      </c>
      <c r="M40" s="112">
        <v>20631.7</v>
      </c>
    </row>
    <row r="41" spans="1:13" x14ac:dyDescent="0.2">
      <c r="A41" s="110" t="s">
        <v>201</v>
      </c>
      <c r="B41" s="110" t="s">
        <v>202</v>
      </c>
      <c r="C41" s="112">
        <v>5010.1000000000004</v>
      </c>
      <c r="D41" s="112">
        <v>19184.099999999999</v>
      </c>
      <c r="E41" s="112">
        <v>2808.5</v>
      </c>
      <c r="F41" s="112">
        <v>9816.2000000000007</v>
      </c>
      <c r="G41" s="116">
        <v>2277</v>
      </c>
      <c r="H41" s="112">
        <v>7297.8</v>
      </c>
      <c r="I41" s="112">
        <v>5760.7</v>
      </c>
      <c r="J41" s="112">
        <v>35177</v>
      </c>
      <c r="K41" s="112">
        <v>271.60000000000002</v>
      </c>
      <c r="L41" s="117" t="s">
        <v>15</v>
      </c>
      <c r="M41" s="112">
        <v>20313.2</v>
      </c>
    </row>
    <row r="42" spans="1:13" x14ac:dyDescent="0.2">
      <c r="A42" s="110" t="s">
        <v>193</v>
      </c>
      <c r="B42" s="110" t="s">
        <v>194</v>
      </c>
      <c r="C42" s="112">
        <v>2049.6</v>
      </c>
      <c r="D42" s="112">
        <v>6197.5</v>
      </c>
      <c r="E42" s="112">
        <v>2913.7</v>
      </c>
      <c r="F42" s="112">
        <v>4550.3999999999996</v>
      </c>
      <c r="G42" s="116">
        <v>1426</v>
      </c>
      <c r="H42" s="112">
        <v>4549.6000000000004</v>
      </c>
      <c r="I42" s="112">
        <v>1816.4</v>
      </c>
      <c r="J42" s="112">
        <v>11699.6</v>
      </c>
      <c r="K42" s="112">
        <v>94.6</v>
      </c>
      <c r="L42" s="117" t="s">
        <v>15</v>
      </c>
      <c r="M42" s="112">
        <v>20170.599999999999</v>
      </c>
    </row>
    <row r="43" spans="1:13" x14ac:dyDescent="0.2">
      <c r="A43" s="110" t="s">
        <v>249</v>
      </c>
      <c r="B43" s="110" t="s">
        <v>250</v>
      </c>
      <c r="C43" s="112">
        <v>621.29999999999995</v>
      </c>
      <c r="D43" s="112">
        <v>41618.199999999997</v>
      </c>
      <c r="E43" s="112">
        <v>2132.8000000000002</v>
      </c>
      <c r="F43" s="112">
        <v>3810.2</v>
      </c>
      <c r="G43" s="116">
        <v>5811</v>
      </c>
      <c r="H43" s="112">
        <v>10732.3</v>
      </c>
      <c r="I43" s="112">
        <v>12678.7</v>
      </c>
      <c r="J43" s="112">
        <v>33707.199999999997</v>
      </c>
      <c r="K43" s="112">
        <v>558.6</v>
      </c>
      <c r="L43" s="117" t="s">
        <v>15</v>
      </c>
      <c r="M43" s="112">
        <v>19731.900000000001</v>
      </c>
    </row>
    <row r="44" spans="1:13" x14ac:dyDescent="0.2">
      <c r="A44" s="110" t="s">
        <v>296</v>
      </c>
      <c r="B44" s="110" t="s">
        <v>297</v>
      </c>
      <c r="C44" s="112">
        <v>581.5</v>
      </c>
      <c r="D44" s="112">
        <v>8826.5</v>
      </c>
      <c r="E44" s="112">
        <v>1514.4</v>
      </c>
      <c r="F44" s="112">
        <v>960.3</v>
      </c>
      <c r="G44" s="116">
        <v>2463</v>
      </c>
      <c r="H44" s="112">
        <v>111946.9</v>
      </c>
      <c r="I44" s="112">
        <v>108090</v>
      </c>
      <c r="J44" s="112">
        <v>10248.5</v>
      </c>
      <c r="K44" s="112">
        <v>242.5</v>
      </c>
      <c r="L44" s="117" t="s">
        <v>15</v>
      </c>
      <c r="M44" s="112">
        <v>17048.7</v>
      </c>
    </row>
    <row r="45" spans="1:13" ht="22.5" x14ac:dyDescent="0.2">
      <c r="A45" s="110" t="s">
        <v>96</v>
      </c>
      <c r="B45" s="110" t="s">
        <v>97</v>
      </c>
      <c r="C45" s="112">
        <v>4061</v>
      </c>
      <c r="D45" s="112">
        <v>17026</v>
      </c>
      <c r="E45" s="112">
        <v>8760.6</v>
      </c>
      <c r="F45" s="112">
        <v>12521.9</v>
      </c>
      <c r="G45" s="116">
        <v>3597</v>
      </c>
      <c r="H45" s="112">
        <v>3355.7</v>
      </c>
      <c r="I45" s="112">
        <v>3604.2</v>
      </c>
      <c r="J45" s="112">
        <v>52604.9</v>
      </c>
      <c r="K45" s="112">
        <v>616.20000000000005</v>
      </c>
      <c r="L45" s="117" t="s">
        <v>15</v>
      </c>
      <c r="M45" s="112">
        <v>15725.1</v>
      </c>
    </row>
    <row r="46" spans="1:13" ht="22.5" x14ac:dyDescent="0.2">
      <c r="A46" s="110" t="s">
        <v>104</v>
      </c>
      <c r="B46" s="110" t="s">
        <v>14</v>
      </c>
      <c r="C46" s="112">
        <v>6448.5</v>
      </c>
      <c r="D46" s="112">
        <v>33250.9</v>
      </c>
      <c r="E46" s="112">
        <v>7368.8</v>
      </c>
      <c r="F46" s="112">
        <v>11820.8</v>
      </c>
      <c r="G46" s="116">
        <v>27000</v>
      </c>
      <c r="H46" s="112">
        <v>10544.2</v>
      </c>
      <c r="I46" s="112">
        <v>10460.1</v>
      </c>
      <c r="J46" s="112">
        <v>26329</v>
      </c>
      <c r="K46" s="112">
        <v>1827.7</v>
      </c>
      <c r="L46" s="117" t="s">
        <v>15</v>
      </c>
      <c r="M46" s="112">
        <v>15186</v>
      </c>
    </row>
    <row r="47" spans="1:13" x14ac:dyDescent="0.2">
      <c r="A47" s="110" t="s">
        <v>174</v>
      </c>
      <c r="B47" s="110" t="s">
        <v>14</v>
      </c>
      <c r="C47" s="112">
        <v>822.7</v>
      </c>
      <c r="D47" s="112">
        <v>42374.400000000001</v>
      </c>
      <c r="E47" s="112">
        <v>3389</v>
      </c>
      <c r="F47" s="112">
        <v>5112.2</v>
      </c>
      <c r="G47" s="116">
        <v>950</v>
      </c>
      <c r="H47" s="112">
        <v>4136.2</v>
      </c>
      <c r="I47" s="112">
        <v>5344</v>
      </c>
      <c r="J47" s="112">
        <v>26031.5</v>
      </c>
      <c r="K47" s="112">
        <v>677.4</v>
      </c>
      <c r="L47" s="117" t="s">
        <v>15</v>
      </c>
      <c r="M47" s="112">
        <v>15137.2</v>
      </c>
    </row>
    <row r="48" spans="1:13" ht="22.5" x14ac:dyDescent="0.2">
      <c r="A48" s="110" t="s">
        <v>175</v>
      </c>
      <c r="B48" s="110" t="s">
        <v>176</v>
      </c>
      <c r="C48" s="112">
        <v>5033.1000000000004</v>
      </c>
      <c r="D48" s="112">
        <v>10541.2</v>
      </c>
      <c r="E48" s="112">
        <v>3372.2</v>
      </c>
      <c r="F48" s="112">
        <v>4644.8999999999996</v>
      </c>
      <c r="G48" s="116">
        <v>1802</v>
      </c>
      <c r="H48" s="112">
        <v>2026.8</v>
      </c>
      <c r="I48" s="112">
        <v>2771.1</v>
      </c>
      <c r="J48" s="112">
        <v>7054.8</v>
      </c>
      <c r="K48" s="112">
        <v>604</v>
      </c>
      <c r="L48" s="117" t="s">
        <v>15</v>
      </c>
      <c r="M48" s="112">
        <v>14364.5</v>
      </c>
    </row>
    <row r="49" spans="1:13" x14ac:dyDescent="0.2">
      <c r="A49" s="110" t="s">
        <v>162</v>
      </c>
      <c r="B49" s="110" t="s">
        <v>163</v>
      </c>
      <c r="C49" s="112">
        <v>518.6</v>
      </c>
      <c r="D49" s="112">
        <v>16113.5</v>
      </c>
      <c r="E49" s="112">
        <v>4097</v>
      </c>
      <c r="F49" s="112">
        <v>4879</v>
      </c>
      <c r="G49" s="116">
        <v>35324</v>
      </c>
      <c r="H49" s="112">
        <v>13033.9</v>
      </c>
      <c r="I49" s="112">
        <v>9022.2999999999993</v>
      </c>
      <c r="J49" s="112">
        <v>17059.400000000001</v>
      </c>
      <c r="K49" s="112">
        <v>663.1</v>
      </c>
      <c r="L49" s="117" t="s">
        <v>15</v>
      </c>
      <c r="M49" s="112">
        <v>14327.2</v>
      </c>
    </row>
    <row r="50" spans="1:13" x14ac:dyDescent="0.2">
      <c r="A50" s="110" t="s">
        <v>66</v>
      </c>
      <c r="B50" s="110" t="s">
        <v>67</v>
      </c>
      <c r="C50" s="112">
        <v>1560.1</v>
      </c>
      <c r="D50" s="112">
        <v>32581.5</v>
      </c>
      <c r="E50" s="112">
        <v>15279.2</v>
      </c>
      <c r="F50" s="112">
        <v>17412.3</v>
      </c>
      <c r="G50" s="116">
        <v>3189</v>
      </c>
      <c r="H50" s="112">
        <v>14612.5</v>
      </c>
      <c r="I50" s="112">
        <v>9621.5</v>
      </c>
      <c r="J50" s="112">
        <v>98298</v>
      </c>
      <c r="K50" s="112">
        <v>1005.8</v>
      </c>
      <c r="L50" s="117" t="s">
        <v>15</v>
      </c>
      <c r="M50" s="112">
        <v>13146.6</v>
      </c>
    </row>
    <row r="51" spans="1:13" x14ac:dyDescent="0.2">
      <c r="A51" s="110" t="s">
        <v>213</v>
      </c>
      <c r="B51" s="110" t="s">
        <v>14</v>
      </c>
      <c r="C51" s="112">
        <v>1046.4000000000001</v>
      </c>
      <c r="D51" s="112">
        <v>4846.8999999999996</v>
      </c>
      <c r="E51" s="112">
        <v>2600.1999999999998</v>
      </c>
      <c r="F51" s="112">
        <v>3086.1</v>
      </c>
      <c r="G51" s="116">
        <v>1260</v>
      </c>
      <c r="H51" s="112">
        <v>598.29999999999995</v>
      </c>
      <c r="I51" s="112">
        <v>928.9</v>
      </c>
      <c r="J51" s="112">
        <v>15651.6</v>
      </c>
      <c r="K51" s="112">
        <v>21.5</v>
      </c>
      <c r="L51" s="117" t="s">
        <v>15</v>
      </c>
      <c r="M51" s="112">
        <v>12161.4</v>
      </c>
    </row>
    <row r="52" spans="1:13" x14ac:dyDescent="0.2">
      <c r="A52" s="110" t="s">
        <v>182</v>
      </c>
      <c r="B52" s="110" t="s">
        <v>14</v>
      </c>
      <c r="C52" s="112">
        <v>292.39999999999998</v>
      </c>
      <c r="D52" s="112">
        <v>35963.9</v>
      </c>
      <c r="E52" s="112">
        <v>3344.7</v>
      </c>
      <c r="F52" s="112">
        <v>3658.9</v>
      </c>
      <c r="G52" s="116">
        <v>1873</v>
      </c>
      <c r="H52" s="112">
        <v>8066.3</v>
      </c>
      <c r="I52" s="112">
        <v>15251.3</v>
      </c>
      <c r="J52" s="112">
        <v>9372.2999999999993</v>
      </c>
      <c r="K52" s="112">
        <v>3723.2</v>
      </c>
      <c r="L52" s="117" t="s">
        <v>15</v>
      </c>
      <c r="M52" s="112">
        <v>11964.1</v>
      </c>
    </row>
    <row r="53" spans="1:13" ht="22.5" x14ac:dyDescent="0.2">
      <c r="A53" s="110" t="s">
        <v>219</v>
      </c>
      <c r="B53" s="110" t="s">
        <v>220</v>
      </c>
      <c r="C53" s="112">
        <v>2944.9</v>
      </c>
      <c r="D53" s="112">
        <v>21656.799999999999</v>
      </c>
      <c r="E53" s="112">
        <v>2528.1999999999998</v>
      </c>
      <c r="F53" s="112">
        <v>5274.9</v>
      </c>
      <c r="G53" s="116">
        <v>6235</v>
      </c>
      <c r="H53" s="112">
        <v>11352.9</v>
      </c>
      <c r="I53" s="112">
        <v>9186.4</v>
      </c>
      <c r="J53" s="112">
        <v>19086.7</v>
      </c>
      <c r="K53" s="112">
        <v>777.6</v>
      </c>
      <c r="L53" s="117" t="s">
        <v>15</v>
      </c>
      <c r="M53" s="112">
        <v>11650.4</v>
      </c>
    </row>
    <row r="54" spans="1:13" ht="22.5" x14ac:dyDescent="0.2">
      <c r="A54" s="110" t="s">
        <v>304</v>
      </c>
      <c r="B54" s="110" t="s">
        <v>14</v>
      </c>
      <c r="C54" s="112">
        <v>276.10000000000002</v>
      </c>
      <c r="D54" s="112">
        <v>1461.2</v>
      </c>
      <c r="E54" s="112">
        <v>1468.9</v>
      </c>
      <c r="F54" s="112">
        <v>828.7</v>
      </c>
      <c r="G54" s="116">
        <v>250</v>
      </c>
      <c r="H54" s="112">
        <v>2251.3000000000002</v>
      </c>
      <c r="I54" s="112">
        <v>573.4</v>
      </c>
      <c r="J54" s="112">
        <v>3498.1</v>
      </c>
      <c r="K54" s="112">
        <v>450</v>
      </c>
      <c r="L54" s="117" t="s">
        <v>15</v>
      </c>
      <c r="M54" s="112">
        <v>11649.4</v>
      </c>
    </row>
    <row r="55" spans="1:13" ht="22.5" x14ac:dyDescent="0.2">
      <c r="A55" s="110" t="s">
        <v>105</v>
      </c>
      <c r="B55" s="110" t="s">
        <v>106</v>
      </c>
      <c r="C55" s="112">
        <v>3087.3</v>
      </c>
      <c r="D55" s="112">
        <v>56793.5</v>
      </c>
      <c r="E55" s="112">
        <v>7326.6</v>
      </c>
      <c r="F55" s="112">
        <v>10322.299999999999</v>
      </c>
      <c r="G55" s="116">
        <v>38608</v>
      </c>
      <c r="H55" s="112">
        <v>16747.3</v>
      </c>
      <c r="I55" s="112">
        <v>20085</v>
      </c>
      <c r="J55" s="112">
        <v>33410.6</v>
      </c>
      <c r="K55" s="112">
        <v>793.7</v>
      </c>
      <c r="L55" s="117" t="s">
        <v>15</v>
      </c>
      <c r="M55" s="112">
        <v>11624.1</v>
      </c>
    </row>
    <row r="56" spans="1:13" ht="22.5" x14ac:dyDescent="0.2">
      <c r="A56" s="110" t="s">
        <v>233</v>
      </c>
      <c r="B56" s="110" t="s">
        <v>234</v>
      </c>
      <c r="C56" s="112">
        <v>950</v>
      </c>
      <c r="D56" s="112">
        <v>29693</v>
      </c>
      <c r="E56" s="112">
        <v>2354.1999999999998</v>
      </c>
      <c r="F56" s="112">
        <v>4187</v>
      </c>
      <c r="G56" s="116">
        <v>1494</v>
      </c>
      <c r="H56" s="112">
        <v>2672.3</v>
      </c>
      <c r="I56" s="112">
        <v>3450.8</v>
      </c>
      <c r="J56" s="112">
        <v>15934.2</v>
      </c>
      <c r="K56" s="112">
        <v>99.7</v>
      </c>
      <c r="L56" s="117" t="s">
        <v>15</v>
      </c>
      <c r="M56" s="112">
        <v>11385.6</v>
      </c>
    </row>
    <row r="57" spans="1:13" x14ac:dyDescent="0.2">
      <c r="A57" s="110" t="s">
        <v>516</v>
      </c>
      <c r="B57" s="110" t="s">
        <v>517</v>
      </c>
      <c r="C57" s="112">
        <v>174.5</v>
      </c>
      <c r="D57" s="112">
        <v>8898.9</v>
      </c>
      <c r="E57" s="112">
        <v>377.4</v>
      </c>
      <c r="F57" s="112">
        <v>1793</v>
      </c>
      <c r="G57" s="116">
        <v>513</v>
      </c>
      <c r="H57" s="112">
        <v>2214.9</v>
      </c>
      <c r="I57" s="112">
        <v>1388</v>
      </c>
      <c r="J57" s="112">
        <v>10471.200000000001</v>
      </c>
      <c r="K57" s="112">
        <v>226.8</v>
      </c>
      <c r="L57" s="117" t="s">
        <v>15</v>
      </c>
      <c r="M57" s="112">
        <v>11127.5</v>
      </c>
    </row>
    <row r="58" spans="1:13" ht="22.5" x14ac:dyDescent="0.2">
      <c r="A58" s="110" t="s">
        <v>411</v>
      </c>
      <c r="B58" s="110" t="s">
        <v>412</v>
      </c>
      <c r="C58" s="112">
        <v>1030.8</v>
      </c>
      <c r="D58" s="112">
        <v>7301.3</v>
      </c>
      <c r="E58" s="112">
        <v>701</v>
      </c>
      <c r="F58" s="112">
        <v>2885.9</v>
      </c>
      <c r="G58" s="116">
        <v>6012</v>
      </c>
      <c r="H58" s="112">
        <v>2259.4</v>
      </c>
      <c r="I58" s="112">
        <v>8454.7000000000007</v>
      </c>
      <c r="J58" s="112">
        <v>7286.2</v>
      </c>
      <c r="K58" s="112">
        <v>326.10000000000002</v>
      </c>
      <c r="L58" s="117" t="s">
        <v>15</v>
      </c>
      <c r="M58" s="112">
        <v>10745.1</v>
      </c>
    </row>
    <row r="59" spans="1:13" ht="22.5" x14ac:dyDescent="0.2">
      <c r="A59" s="110" t="s">
        <v>183</v>
      </c>
      <c r="B59" s="110" t="s">
        <v>14</v>
      </c>
      <c r="C59" s="112">
        <v>3113.1</v>
      </c>
      <c r="D59" s="112">
        <v>24812.7</v>
      </c>
      <c r="E59" s="112">
        <v>3205.5</v>
      </c>
      <c r="F59" s="112">
        <v>6854.3</v>
      </c>
      <c r="G59" s="116">
        <v>32124</v>
      </c>
      <c r="H59" s="112">
        <v>5823.6</v>
      </c>
      <c r="I59" s="112">
        <v>6383.5</v>
      </c>
      <c r="J59" s="112">
        <v>14870.5</v>
      </c>
      <c r="K59" s="112">
        <v>1709.3</v>
      </c>
      <c r="L59" s="117" t="s">
        <v>15</v>
      </c>
      <c r="M59" s="112">
        <v>10686.6</v>
      </c>
    </row>
    <row r="60" spans="1:13" x14ac:dyDescent="0.2">
      <c r="A60" s="110" t="s">
        <v>207</v>
      </c>
      <c r="B60" s="110" t="s">
        <v>208</v>
      </c>
      <c r="C60" s="112">
        <v>1825.4</v>
      </c>
      <c r="D60" s="112">
        <v>14357.6</v>
      </c>
      <c r="E60" s="112">
        <v>2761.1</v>
      </c>
      <c r="F60" s="112">
        <v>10582.4</v>
      </c>
      <c r="G60" s="116">
        <v>1371</v>
      </c>
      <c r="H60" s="112">
        <v>8387.9</v>
      </c>
      <c r="I60" s="112">
        <v>9568.5</v>
      </c>
      <c r="J60" s="112">
        <v>9900.2000000000007</v>
      </c>
      <c r="K60" s="112">
        <v>250.8</v>
      </c>
      <c r="L60" s="117" t="s">
        <v>15</v>
      </c>
      <c r="M60" s="112">
        <v>10501.7</v>
      </c>
    </row>
    <row r="61" spans="1:13" x14ac:dyDescent="0.2">
      <c r="A61" s="110" t="s">
        <v>251</v>
      </c>
      <c r="B61" s="110" t="s">
        <v>252</v>
      </c>
      <c r="C61" s="112">
        <v>971.6</v>
      </c>
      <c r="D61" s="112">
        <v>40097</v>
      </c>
      <c r="E61" s="112">
        <v>2123.6</v>
      </c>
      <c r="F61" s="112">
        <v>2727.6</v>
      </c>
      <c r="G61" s="116">
        <v>3131</v>
      </c>
      <c r="H61" s="112">
        <v>9643</v>
      </c>
      <c r="I61" s="112">
        <v>8251.5</v>
      </c>
      <c r="J61" s="112">
        <v>6602.7</v>
      </c>
      <c r="K61" s="112">
        <v>3751.7</v>
      </c>
      <c r="L61" s="117" t="s">
        <v>15</v>
      </c>
      <c r="M61" s="112">
        <v>10227.200000000001</v>
      </c>
    </row>
    <row r="62" spans="1:13" ht="22.5" x14ac:dyDescent="0.2">
      <c r="A62" s="110" t="s">
        <v>55</v>
      </c>
      <c r="B62" s="110" t="s">
        <v>56</v>
      </c>
      <c r="C62" s="112">
        <v>18171.7</v>
      </c>
      <c r="D62" s="112">
        <v>435997.2</v>
      </c>
      <c r="E62" s="112">
        <v>17970.2</v>
      </c>
      <c r="F62" s="112">
        <v>25074.7</v>
      </c>
      <c r="G62" s="116">
        <v>10015</v>
      </c>
      <c r="H62" s="112">
        <v>63973.9</v>
      </c>
      <c r="I62" s="112">
        <v>36674.300000000003</v>
      </c>
      <c r="J62" s="112">
        <v>75859.7</v>
      </c>
      <c r="K62" s="112">
        <v>21148</v>
      </c>
      <c r="L62" s="117" t="s">
        <v>15</v>
      </c>
      <c r="M62" s="112">
        <v>10010.799999999999</v>
      </c>
    </row>
    <row r="63" spans="1:13" x14ac:dyDescent="0.2">
      <c r="A63" s="110" t="s">
        <v>253</v>
      </c>
      <c r="B63" s="110" t="s">
        <v>14</v>
      </c>
      <c r="C63" s="112">
        <v>71.599999999999994</v>
      </c>
      <c r="D63" s="112">
        <v>5799.5</v>
      </c>
      <c r="E63" s="112">
        <v>2109.3000000000002</v>
      </c>
      <c r="F63" s="112">
        <v>3074.8</v>
      </c>
      <c r="G63" s="116">
        <v>1126</v>
      </c>
      <c r="H63" s="112">
        <v>2307.1</v>
      </c>
      <c r="I63" s="112">
        <v>3516.3</v>
      </c>
      <c r="J63" s="112">
        <v>7231.5</v>
      </c>
      <c r="K63" s="112">
        <v>330.2</v>
      </c>
      <c r="L63" s="117" t="s">
        <v>15</v>
      </c>
      <c r="M63" s="112">
        <v>9335.7000000000007</v>
      </c>
    </row>
    <row r="64" spans="1:13" ht="22.5" x14ac:dyDescent="0.2">
      <c r="A64" s="110" t="s">
        <v>277</v>
      </c>
      <c r="B64" s="110" t="s">
        <v>278</v>
      </c>
      <c r="C64" s="112">
        <v>4161.8</v>
      </c>
      <c r="D64" s="112">
        <v>15146.4</v>
      </c>
      <c r="E64" s="112">
        <v>1828.9</v>
      </c>
      <c r="F64" s="112">
        <v>5926.5</v>
      </c>
      <c r="G64" s="116">
        <v>1203</v>
      </c>
      <c r="H64" s="112">
        <v>1961.1</v>
      </c>
      <c r="I64" s="112">
        <v>3859.2</v>
      </c>
      <c r="J64" s="112">
        <v>29532.3</v>
      </c>
      <c r="K64" s="112">
        <v>46.4</v>
      </c>
      <c r="L64" s="117" t="s">
        <v>15</v>
      </c>
      <c r="M64" s="112">
        <v>9298.6</v>
      </c>
    </row>
    <row r="65" spans="1:13" ht="22.5" x14ac:dyDescent="0.2">
      <c r="A65" s="110" t="s">
        <v>380</v>
      </c>
      <c r="B65" s="110" t="s">
        <v>381</v>
      </c>
      <c r="C65" s="112">
        <v>675.5</v>
      </c>
      <c r="D65" s="112">
        <v>5049.3999999999996</v>
      </c>
      <c r="E65" s="112">
        <v>903</v>
      </c>
      <c r="F65" s="112">
        <v>1855.8</v>
      </c>
      <c r="G65" s="116">
        <v>2057</v>
      </c>
      <c r="H65" s="112">
        <v>2816.8</v>
      </c>
      <c r="I65" s="112">
        <v>4822.8</v>
      </c>
      <c r="J65" s="112">
        <v>5346.2</v>
      </c>
      <c r="K65" s="112">
        <v>20.5</v>
      </c>
      <c r="L65" s="117" t="s">
        <v>15</v>
      </c>
      <c r="M65" s="112">
        <v>9112.4</v>
      </c>
    </row>
    <row r="66" spans="1:13" x14ac:dyDescent="0.2">
      <c r="A66" s="110" t="s">
        <v>203</v>
      </c>
      <c r="B66" s="110" t="s">
        <v>204</v>
      </c>
      <c r="C66" s="112">
        <v>971.5</v>
      </c>
      <c r="D66" s="112">
        <v>5115.1000000000004</v>
      </c>
      <c r="E66" s="112">
        <v>2792.5</v>
      </c>
      <c r="F66" s="112">
        <v>3465.2</v>
      </c>
      <c r="G66" s="116">
        <v>1286</v>
      </c>
      <c r="H66" s="112">
        <v>4264.6000000000004</v>
      </c>
      <c r="I66" s="112">
        <v>2076.3000000000002</v>
      </c>
      <c r="J66" s="112">
        <v>16357.1</v>
      </c>
      <c r="K66" s="112">
        <v>314.8</v>
      </c>
      <c r="L66" s="117" t="s">
        <v>15</v>
      </c>
      <c r="M66" s="112">
        <v>9088.7999999999993</v>
      </c>
    </row>
    <row r="67" spans="1:13" x14ac:dyDescent="0.2">
      <c r="A67" s="110" t="s">
        <v>147</v>
      </c>
      <c r="B67" s="110" t="s">
        <v>148</v>
      </c>
      <c r="C67" s="112">
        <v>5922.1</v>
      </c>
      <c r="D67" s="112">
        <v>70263.3</v>
      </c>
      <c r="E67" s="112">
        <v>4952.1000000000004</v>
      </c>
      <c r="F67" s="112">
        <v>14330</v>
      </c>
      <c r="G67" s="116">
        <v>5152</v>
      </c>
      <c r="H67" s="112">
        <v>14834.7</v>
      </c>
      <c r="I67" s="112">
        <v>9263.7000000000007</v>
      </c>
      <c r="J67" s="112">
        <v>47459.8</v>
      </c>
      <c r="K67" s="112">
        <v>3996.6</v>
      </c>
      <c r="L67" s="117" t="s">
        <v>15</v>
      </c>
      <c r="M67" s="112">
        <v>9047.1</v>
      </c>
    </row>
    <row r="68" spans="1:13" x14ac:dyDescent="0.2">
      <c r="A68" s="110" t="s">
        <v>205</v>
      </c>
      <c r="B68" s="110" t="s">
        <v>206</v>
      </c>
      <c r="C68" s="112">
        <v>963.2</v>
      </c>
      <c r="D68" s="112">
        <v>12861</v>
      </c>
      <c r="E68" s="112">
        <v>2785.7</v>
      </c>
      <c r="F68" s="112">
        <v>5166.7</v>
      </c>
      <c r="G68" s="116">
        <v>2080</v>
      </c>
      <c r="H68" s="112">
        <v>6532.5</v>
      </c>
      <c r="I68" s="112">
        <v>3150.3</v>
      </c>
      <c r="J68" s="112">
        <v>23688.799999999999</v>
      </c>
      <c r="K68" s="112">
        <v>881.2</v>
      </c>
      <c r="L68" s="117" t="s">
        <v>15</v>
      </c>
      <c r="M68" s="112">
        <v>8983.9</v>
      </c>
    </row>
    <row r="69" spans="1:13" ht="22.5" x14ac:dyDescent="0.2">
      <c r="A69" s="110" t="s">
        <v>326</v>
      </c>
      <c r="B69" s="110" t="s">
        <v>327</v>
      </c>
      <c r="C69" s="112">
        <v>1411.8</v>
      </c>
      <c r="D69" s="112">
        <v>88729.3</v>
      </c>
      <c r="E69" s="112">
        <v>1310.0999999999999</v>
      </c>
      <c r="F69" s="112">
        <v>1385.4</v>
      </c>
      <c r="G69" s="116">
        <v>2400</v>
      </c>
      <c r="H69" s="112">
        <v>5948</v>
      </c>
      <c r="I69" s="112">
        <v>3689.5</v>
      </c>
      <c r="J69" s="112">
        <v>7200</v>
      </c>
      <c r="K69" s="112">
        <v>1865.8</v>
      </c>
      <c r="L69" s="117" t="s">
        <v>15</v>
      </c>
      <c r="M69" s="112">
        <v>8789.7999999999993</v>
      </c>
    </row>
    <row r="70" spans="1:13" x14ac:dyDescent="0.2">
      <c r="A70" s="110" t="s">
        <v>334</v>
      </c>
      <c r="B70" s="110" t="s">
        <v>335</v>
      </c>
      <c r="C70" s="112">
        <v>2451</v>
      </c>
      <c r="D70" s="112">
        <v>5601.2</v>
      </c>
      <c r="E70" s="112">
        <v>1202.8</v>
      </c>
      <c r="F70" s="112">
        <v>1747.9</v>
      </c>
      <c r="G70" s="116">
        <v>5266</v>
      </c>
      <c r="H70" s="112">
        <v>4208.7</v>
      </c>
      <c r="I70" s="112">
        <v>11535.6</v>
      </c>
      <c r="J70" s="112">
        <v>1749.4</v>
      </c>
      <c r="K70" s="112">
        <v>792.7</v>
      </c>
      <c r="L70" s="117" t="s">
        <v>15</v>
      </c>
      <c r="M70" s="112">
        <v>8745.1</v>
      </c>
    </row>
    <row r="71" spans="1:13" ht="22.5" x14ac:dyDescent="0.2">
      <c r="A71" s="110" t="s">
        <v>415</v>
      </c>
      <c r="B71" s="110" t="s">
        <v>14</v>
      </c>
      <c r="C71" s="112">
        <v>510</v>
      </c>
      <c r="D71" s="112">
        <v>16086.3</v>
      </c>
      <c r="E71" s="112">
        <v>695.3</v>
      </c>
      <c r="F71" s="112">
        <v>1465.6</v>
      </c>
      <c r="G71" s="116">
        <v>40317</v>
      </c>
      <c r="H71" s="112">
        <v>7203.2</v>
      </c>
      <c r="I71" s="112">
        <v>9600.7999999999993</v>
      </c>
      <c r="J71" s="112">
        <v>5580.1</v>
      </c>
      <c r="K71" s="112">
        <v>1635.9</v>
      </c>
      <c r="L71" s="117" t="s">
        <v>15</v>
      </c>
      <c r="M71" s="112">
        <v>8635.2000000000007</v>
      </c>
    </row>
    <row r="72" spans="1:13" ht="22.5" x14ac:dyDescent="0.2">
      <c r="A72" s="110" t="s">
        <v>153</v>
      </c>
      <c r="B72" s="110" t="s">
        <v>154</v>
      </c>
      <c r="C72" s="112">
        <v>3665.9</v>
      </c>
      <c r="D72" s="112">
        <v>111042.1</v>
      </c>
      <c r="E72" s="112">
        <v>4620.8</v>
      </c>
      <c r="F72" s="112">
        <v>5478.3</v>
      </c>
      <c r="G72" s="116">
        <v>10634</v>
      </c>
      <c r="H72" s="112">
        <v>18862.400000000001</v>
      </c>
      <c r="I72" s="112">
        <v>24156.1</v>
      </c>
      <c r="J72" s="112">
        <v>12966.9</v>
      </c>
      <c r="K72" s="112">
        <v>9452.4</v>
      </c>
      <c r="L72" s="117" t="s">
        <v>15</v>
      </c>
      <c r="M72" s="112">
        <v>8539.4</v>
      </c>
    </row>
    <row r="73" spans="1:13" ht="22.5" x14ac:dyDescent="0.2">
      <c r="A73" s="110" t="s">
        <v>370</v>
      </c>
      <c r="B73" s="110" t="s">
        <v>371</v>
      </c>
      <c r="C73" s="112">
        <v>443</v>
      </c>
      <c r="D73" s="112">
        <v>4978.3</v>
      </c>
      <c r="E73" s="112">
        <v>946.5</v>
      </c>
      <c r="F73" s="112">
        <v>2102.8000000000002</v>
      </c>
      <c r="G73" s="116">
        <v>17221</v>
      </c>
      <c r="H73" s="112">
        <v>1117.3</v>
      </c>
      <c r="I73" s="112">
        <v>7050.8</v>
      </c>
      <c r="J73" s="112">
        <v>2758.3</v>
      </c>
      <c r="K73" s="112">
        <v>98.3</v>
      </c>
      <c r="L73" s="117" t="s">
        <v>15</v>
      </c>
      <c r="M73" s="112">
        <v>8498.5</v>
      </c>
    </row>
    <row r="74" spans="1:13" x14ac:dyDescent="0.2">
      <c r="A74" s="110" t="s">
        <v>143</v>
      </c>
      <c r="B74" s="110" t="s">
        <v>144</v>
      </c>
      <c r="C74" s="112">
        <v>3492.4</v>
      </c>
      <c r="D74" s="112">
        <v>88021.9</v>
      </c>
      <c r="E74" s="112">
        <v>5145.8</v>
      </c>
      <c r="F74" s="112">
        <v>5926.7</v>
      </c>
      <c r="G74" s="116">
        <v>2685</v>
      </c>
      <c r="H74" s="112">
        <v>21008.7</v>
      </c>
      <c r="I74" s="112">
        <v>14092.1</v>
      </c>
      <c r="J74" s="112">
        <v>21218.799999999999</v>
      </c>
      <c r="K74" s="112">
        <v>8654</v>
      </c>
      <c r="L74" s="117" t="s">
        <v>15</v>
      </c>
      <c r="M74" s="112">
        <v>8227.1</v>
      </c>
    </row>
    <row r="75" spans="1:13" ht="22.5" x14ac:dyDescent="0.2">
      <c r="A75" s="110" t="s">
        <v>151</v>
      </c>
      <c r="B75" s="110" t="s">
        <v>152</v>
      </c>
      <c r="C75" s="112">
        <v>4384.3</v>
      </c>
      <c r="D75" s="112">
        <v>77490.8</v>
      </c>
      <c r="E75" s="112">
        <v>4665.2</v>
      </c>
      <c r="F75" s="112">
        <v>11834.8</v>
      </c>
      <c r="G75" s="116">
        <v>6389</v>
      </c>
      <c r="H75" s="112">
        <v>16885.400000000001</v>
      </c>
      <c r="I75" s="112">
        <v>9665.9</v>
      </c>
      <c r="J75" s="112">
        <v>24184.6</v>
      </c>
      <c r="K75" s="112">
        <v>3858.4</v>
      </c>
      <c r="L75" s="117" t="s">
        <v>15</v>
      </c>
      <c r="M75" s="112">
        <v>8130.5</v>
      </c>
    </row>
    <row r="76" spans="1:13" ht="22.5" x14ac:dyDescent="0.2">
      <c r="A76" s="110" t="s">
        <v>199</v>
      </c>
      <c r="B76" s="110" t="s">
        <v>200</v>
      </c>
      <c r="C76" s="112">
        <v>2173.1</v>
      </c>
      <c r="D76" s="112">
        <v>43924</v>
      </c>
      <c r="E76" s="112">
        <v>2813.2</v>
      </c>
      <c r="F76" s="112">
        <v>4504.7</v>
      </c>
      <c r="G76" s="116">
        <v>3409</v>
      </c>
      <c r="H76" s="112">
        <v>11448</v>
      </c>
      <c r="I76" s="112">
        <v>14193.8</v>
      </c>
      <c r="J76" s="112">
        <v>9433.5</v>
      </c>
      <c r="K76" s="112">
        <v>4202</v>
      </c>
      <c r="L76" s="117" t="s">
        <v>15</v>
      </c>
      <c r="M76" s="112">
        <v>7745.6</v>
      </c>
    </row>
    <row r="77" spans="1:13" ht="22.5" x14ac:dyDescent="0.2">
      <c r="A77" s="110" t="s">
        <v>449</v>
      </c>
      <c r="B77" s="110" t="s">
        <v>450</v>
      </c>
      <c r="C77" s="112">
        <v>13.3</v>
      </c>
      <c r="D77" s="112">
        <v>5513.6</v>
      </c>
      <c r="E77" s="112">
        <v>543.6</v>
      </c>
      <c r="F77" s="112">
        <v>732.1</v>
      </c>
      <c r="G77" s="116">
        <v>5279</v>
      </c>
      <c r="H77" s="112">
        <v>2348</v>
      </c>
      <c r="I77" s="112">
        <v>4225.1000000000004</v>
      </c>
      <c r="J77" s="112">
        <v>2208</v>
      </c>
      <c r="K77" s="112">
        <v>107.8</v>
      </c>
      <c r="L77" s="117" t="s">
        <v>15</v>
      </c>
      <c r="M77" s="112">
        <v>7659.4</v>
      </c>
    </row>
    <row r="78" spans="1:13" ht="33.75" x14ac:dyDescent="0.2">
      <c r="A78" s="110" t="s">
        <v>292</v>
      </c>
      <c r="B78" s="110" t="s">
        <v>293</v>
      </c>
      <c r="C78" s="112">
        <v>1012</v>
      </c>
      <c r="D78" s="112">
        <v>24913.1</v>
      </c>
      <c r="E78" s="112">
        <v>1545.2</v>
      </c>
      <c r="F78" s="112">
        <v>2304</v>
      </c>
      <c r="G78" s="116">
        <v>1720</v>
      </c>
      <c r="H78" s="112">
        <v>4568.3999999999996</v>
      </c>
      <c r="I78" s="112">
        <v>8423.1</v>
      </c>
      <c r="J78" s="112">
        <v>5275.3</v>
      </c>
      <c r="K78" s="112">
        <v>2661.4</v>
      </c>
      <c r="L78" s="117" t="s">
        <v>15</v>
      </c>
      <c r="M78" s="112">
        <v>7309.5</v>
      </c>
    </row>
    <row r="79" spans="1:13" ht="22.5" x14ac:dyDescent="0.2">
      <c r="A79" s="110" t="s">
        <v>279</v>
      </c>
      <c r="B79" s="110" t="s">
        <v>280</v>
      </c>
      <c r="C79" s="112">
        <v>2096.9</v>
      </c>
      <c r="D79" s="112">
        <v>9904.2000000000007</v>
      </c>
      <c r="E79" s="112">
        <v>1744.3</v>
      </c>
      <c r="F79" s="112">
        <v>4662</v>
      </c>
      <c r="G79" s="116">
        <v>1010</v>
      </c>
      <c r="H79" s="112">
        <v>2471.1999999999998</v>
      </c>
      <c r="I79" s="112">
        <v>2709.7</v>
      </c>
      <c r="J79" s="112">
        <v>4664.2</v>
      </c>
      <c r="K79" s="112">
        <v>49.7</v>
      </c>
      <c r="L79" s="117" t="s">
        <v>15</v>
      </c>
      <c r="M79" s="112">
        <v>6983.1</v>
      </c>
    </row>
    <row r="80" spans="1:13" ht="22.5" x14ac:dyDescent="0.2">
      <c r="A80" s="110" t="s">
        <v>197</v>
      </c>
      <c r="B80" s="110" t="s">
        <v>198</v>
      </c>
      <c r="C80" s="112">
        <v>83.7</v>
      </c>
      <c r="D80" s="112">
        <v>10090.299999999999</v>
      </c>
      <c r="E80" s="112">
        <v>2813.8</v>
      </c>
      <c r="F80" s="112">
        <v>6226.3</v>
      </c>
      <c r="G80" s="116">
        <v>1128</v>
      </c>
      <c r="H80" s="112">
        <v>4543.6000000000004</v>
      </c>
      <c r="I80" s="112">
        <v>2763.4</v>
      </c>
      <c r="J80" s="112">
        <v>15305.1</v>
      </c>
      <c r="K80" s="112">
        <v>348.2</v>
      </c>
      <c r="L80" s="117" t="s">
        <v>15</v>
      </c>
      <c r="M80" s="112">
        <v>6464.4</v>
      </c>
    </row>
    <row r="81" spans="1:13" ht="22.5" x14ac:dyDescent="0.2">
      <c r="A81" s="110" t="s">
        <v>264</v>
      </c>
      <c r="B81" s="110" t="s">
        <v>265</v>
      </c>
      <c r="C81" s="112">
        <v>584.6</v>
      </c>
      <c r="D81" s="112">
        <v>3291.2</v>
      </c>
      <c r="E81" s="112">
        <v>1874.8</v>
      </c>
      <c r="F81" s="112">
        <v>2542</v>
      </c>
      <c r="G81" s="116">
        <v>3</v>
      </c>
      <c r="H81" s="112">
        <v>3782.9</v>
      </c>
      <c r="I81" s="112">
        <v>2853.1</v>
      </c>
      <c r="J81" s="112">
        <v>7624.3</v>
      </c>
      <c r="K81" s="112">
        <v>1359.4</v>
      </c>
      <c r="L81" s="117" t="s">
        <v>15</v>
      </c>
      <c r="M81" s="112">
        <v>6260</v>
      </c>
    </row>
    <row r="82" spans="1:13" x14ac:dyDescent="0.2">
      <c r="A82" s="110" t="s">
        <v>268</v>
      </c>
      <c r="B82" s="110" t="s">
        <v>269</v>
      </c>
      <c r="C82" s="112">
        <v>294.60000000000002</v>
      </c>
      <c r="D82" s="112">
        <v>3290.8</v>
      </c>
      <c r="E82" s="112">
        <v>1872.8</v>
      </c>
      <c r="F82" s="112">
        <v>2539.6999999999998</v>
      </c>
      <c r="G82" s="116">
        <v>3</v>
      </c>
      <c r="H82" s="112">
        <v>3856.3</v>
      </c>
      <c r="I82" s="112">
        <v>2837</v>
      </c>
      <c r="J82" s="112">
        <v>7610.3</v>
      </c>
      <c r="K82" s="112">
        <v>1359.4</v>
      </c>
      <c r="L82" s="117" t="s">
        <v>15</v>
      </c>
      <c r="M82" s="112">
        <v>6205.1</v>
      </c>
    </row>
    <row r="83" spans="1:13" ht="22.5" x14ac:dyDescent="0.2">
      <c r="A83" s="110" t="s">
        <v>187</v>
      </c>
      <c r="B83" s="110" t="s">
        <v>188</v>
      </c>
      <c r="C83" s="112">
        <v>5911.1</v>
      </c>
      <c r="D83" s="112">
        <v>69482.2</v>
      </c>
      <c r="E83" s="112">
        <v>3028.5</v>
      </c>
      <c r="F83" s="112">
        <v>8852.4</v>
      </c>
      <c r="G83" s="116">
        <v>3522</v>
      </c>
      <c r="H83" s="112">
        <v>10146.1</v>
      </c>
      <c r="I83" s="112">
        <v>4712.8999999999996</v>
      </c>
      <c r="J83" s="112">
        <v>19534.5</v>
      </c>
      <c r="K83" s="112">
        <v>5399.9</v>
      </c>
      <c r="L83" s="117" t="s">
        <v>15</v>
      </c>
      <c r="M83" s="112">
        <v>6188.8</v>
      </c>
    </row>
    <row r="84" spans="1:13" ht="22.5" x14ac:dyDescent="0.2">
      <c r="A84" s="110" t="s">
        <v>123</v>
      </c>
      <c r="B84" s="110" t="s">
        <v>124</v>
      </c>
      <c r="C84" s="112">
        <v>3469.1</v>
      </c>
      <c r="D84" s="112">
        <v>91988.9</v>
      </c>
      <c r="E84" s="112">
        <v>5768</v>
      </c>
      <c r="F84" s="112">
        <v>8396.5</v>
      </c>
      <c r="G84" s="116">
        <v>10243</v>
      </c>
      <c r="H84" s="112">
        <v>19657</v>
      </c>
      <c r="I84" s="112">
        <v>14479.6</v>
      </c>
      <c r="J84" s="112">
        <v>19990.900000000001</v>
      </c>
      <c r="K84" s="112">
        <v>7659.8</v>
      </c>
      <c r="L84" s="117" t="s">
        <v>15</v>
      </c>
      <c r="M84" s="112">
        <v>6033.4</v>
      </c>
    </row>
    <row r="85" spans="1:13" x14ac:dyDescent="0.2">
      <c r="A85" s="110" t="s">
        <v>372</v>
      </c>
      <c r="B85" s="110" t="s">
        <v>373</v>
      </c>
      <c r="C85" s="112">
        <v>322.7</v>
      </c>
      <c r="D85" s="112">
        <v>2715.7</v>
      </c>
      <c r="E85" s="112">
        <v>935.6</v>
      </c>
      <c r="F85" s="112">
        <v>1258.5</v>
      </c>
      <c r="G85" s="116">
        <v>878</v>
      </c>
      <c r="H85" s="112">
        <v>3572.3</v>
      </c>
      <c r="I85" s="112">
        <v>2216.8000000000002</v>
      </c>
      <c r="J85" s="112">
        <v>2839.3</v>
      </c>
      <c r="K85" s="112">
        <v>110.8</v>
      </c>
      <c r="L85" s="117" t="s">
        <v>15</v>
      </c>
      <c r="M85" s="112">
        <v>5903.4</v>
      </c>
    </row>
    <row r="86" spans="1:13" ht="22.5" x14ac:dyDescent="0.2">
      <c r="A86" s="110" t="s">
        <v>270</v>
      </c>
      <c r="B86" s="110" t="s">
        <v>271</v>
      </c>
      <c r="C86" s="112">
        <v>1718.2</v>
      </c>
      <c r="D86" s="112">
        <v>33894.1</v>
      </c>
      <c r="E86" s="112">
        <v>1856.1</v>
      </c>
      <c r="F86" s="112">
        <v>2937.9</v>
      </c>
      <c r="G86" s="116">
        <v>6409</v>
      </c>
      <c r="H86" s="112">
        <v>4836.6000000000004</v>
      </c>
      <c r="I86" s="112">
        <v>5017.7</v>
      </c>
      <c r="J86" s="112">
        <v>8909.2999999999993</v>
      </c>
      <c r="K86" s="112">
        <v>3054.7</v>
      </c>
      <c r="L86" s="117" t="s">
        <v>15</v>
      </c>
      <c r="M86" s="112">
        <v>5755.7</v>
      </c>
    </row>
    <row r="87" spans="1:13" x14ac:dyDescent="0.2">
      <c r="A87" s="110" t="s">
        <v>355</v>
      </c>
      <c r="B87" s="110" t="s">
        <v>14</v>
      </c>
      <c r="C87" s="112">
        <v>338.5</v>
      </c>
      <c r="D87" s="112">
        <v>2895.9</v>
      </c>
      <c r="E87" s="112">
        <v>1037</v>
      </c>
      <c r="F87" s="112">
        <v>1176.0999999999999</v>
      </c>
      <c r="G87" s="116">
        <v>607</v>
      </c>
      <c r="H87" s="112">
        <v>364.7</v>
      </c>
      <c r="I87" s="112">
        <v>269.8</v>
      </c>
      <c r="J87" s="112">
        <v>1293.3</v>
      </c>
      <c r="K87" s="112">
        <v>85.6</v>
      </c>
      <c r="L87" s="117" t="s">
        <v>15</v>
      </c>
      <c r="M87" s="112">
        <v>5640</v>
      </c>
    </row>
    <row r="88" spans="1:13" ht="22.5" x14ac:dyDescent="0.2">
      <c r="A88" s="110" t="s">
        <v>113</v>
      </c>
      <c r="B88" s="110" t="s">
        <v>114</v>
      </c>
      <c r="C88" s="112">
        <v>10676.2</v>
      </c>
      <c r="D88" s="112">
        <v>48200.5</v>
      </c>
      <c r="E88" s="112">
        <v>6876.7</v>
      </c>
      <c r="F88" s="112">
        <v>10650.7</v>
      </c>
      <c r="G88" s="116">
        <v>148</v>
      </c>
      <c r="H88" s="112">
        <v>14743.9</v>
      </c>
      <c r="I88" s="112">
        <v>8598.7999999999993</v>
      </c>
      <c r="J88" s="112">
        <v>21954.7</v>
      </c>
      <c r="K88" s="112">
        <v>1969.5</v>
      </c>
      <c r="L88" s="117" t="s">
        <v>15</v>
      </c>
      <c r="M88" s="112">
        <v>5620.4</v>
      </c>
    </row>
    <row r="89" spans="1:13" ht="22.5" x14ac:dyDescent="0.2">
      <c r="A89" s="110" t="s">
        <v>256</v>
      </c>
      <c r="B89" s="110" t="s">
        <v>257</v>
      </c>
      <c r="C89" s="112">
        <v>1011.7</v>
      </c>
      <c r="D89" s="112">
        <v>9623.2000000000007</v>
      </c>
      <c r="E89" s="112">
        <v>1957.6</v>
      </c>
      <c r="F89" s="112">
        <v>2589.8000000000002</v>
      </c>
      <c r="G89" s="116">
        <v>29142</v>
      </c>
      <c r="H89" s="112">
        <v>7780</v>
      </c>
      <c r="I89" s="112">
        <v>4991.3999999999996</v>
      </c>
      <c r="J89" s="112">
        <v>11739.9</v>
      </c>
      <c r="K89" s="112">
        <v>380.8</v>
      </c>
      <c r="L89" s="117" t="s">
        <v>15</v>
      </c>
      <c r="M89" s="112">
        <v>5477.9</v>
      </c>
    </row>
    <row r="90" spans="1:13" ht="22.5" x14ac:dyDescent="0.2">
      <c r="A90" s="110" t="s">
        <v>184</v>
      </c>
      <c r="B90" s="110" t="s">
        <v>185</v>
      </c>
      <c r="C90" s="112">
        <v>1624.5</v>
      </c>
      <c r="D90" s="112">
        <v>52163</v>
      </c>
      <c r="E90" s="112">
        <v>3084.1</v>
      </c>
      <c r="F90" s="112">
        <v>5549</v>
      </c>
      <c r="G90" s="116">
        <v>5907</v>
      </c>
      <c r="H90" s="112">
        <v>17823.5</v>
      </c>
      <c r="I90" s="112">
        <v>15469</v>
      </c>
      <c r="J90" s="112">
        <v>9169.6</v>
      </c>
      <c r="K90" s="112">
        <v>4680.8999999999996</v>
      </c>
      <c r="L90" s="117" t="s">
        <v>15</v>
      </c>
      <c r="M90" s="112">
        <v>5468.2</v>
      </c>
    </row>
    <row r="91" spans="1:13" ht="22.5" x14ac:dyDescent="0.2">
      <c r="A91" s="110" t="s">
        <v>172</v>
      </c>
      <c r="B91" s="110" t="s">
        <v>14</v>
      </c>
      <c r="C91" s="112">
        <v>1324.2</v>
      </c>
      <c r="D91" s="112">
        <v>18599.400000000001</v>
      </c>
      <c r="E91" s="112">
        <v>3695.6</v>
      </c>
      <c r="F91" s="112">
        <v>5642.6</v>
      </c>
      <c r="G91" s="116">
        <v>568</v>
      </c>
      <c r="H91" s="112">
        <v>3376.8</v>
      </c>
      <c r="I91" s="112">
        <v>3702.2</v>
      </c>
      <c r="J91" s="112">
        <v>12089.8</v>
      </c>
      <c r="K91" s="112">
        <v>458.8</v>
      </c>
      <c r="L91" s="117" t="s">
        <v>15</v>
      </c>
      <c r="M91" s="112">
        <v>5454.6</v>
      </c>
    </row>
    <row r="92" spans="1:13" ht="22.5" x14ac:dyDescent="0.2">
      <c r="A92" s="110" t="s">
        <v>81</v>
      </c>
      <c r="B92" s="110" t="s">
        <v>82</v>
      </c>
      <c r="C92" s="112">
        <v>5700.1</v>
      </c>
      <c r="D92" s="112">
        <v>98547.7</v>
      </c>
      <c r="E92" s="112">
        <v>12717.6</v>
      </c>
      <c r="F92" s="112">
        <v>27449.8</v>
      </c>
      <c r="G92" s="116">
        <v>19978</v>
      </c>
      <c r="H92" s="112">
        <v>38202.1</v>
      </c>
      <c r="I92" s="112">
        <v>27402.6</v>
      </c>
      <c r="J92" s="112">
        <v>57016.7</v>
      </c>
      <c r="K92" s="112">
        <v>5978.5</v>
      </c>
      <c r="L92" s="117" t="s">
        <v>15</v>
      </c>
      <c r="M92" s="112">
        <v>5282.4</v>
      </c>
    </row>
    <row r="93" spans="1:13" ht="33.75" x14ac:dyDescent="0.2">
      <c r="A93" s="110" t="s">
        <v>117</v>
      </c>
      <c r="B93" s="110" t="s">
        <v>118</v>
      </c>
      <c r="C93" s="112">
        <v>4309.2</v>
      </c>
      <c r="D93" s="112">
        <v>70517.2</v>
      </c>
      <c r="E93" s="112">
        <v>6682.2</v>
      </c>
      <c r="F93" s="112">
        <v>10514.6</v>
      </c>
      <c r="G93" s="116">
        <v>26532</v>
      </c>
      <c r="H93" s="112">
        <v>17167.5</v>
      </c>
      <c r="I93" s="112">
        <v>14985.4</v>
      </c>
      <c r="J93" s="112">
        <v>26335.3</v>
      </c>
      <c r="K93" s="112">
        <v>5592.7</v>
      </c>
      <c r="L93" s="117" t="s">
        <v>15</v>
      </c>
      <c r="M93" s="112">
        <v>4946.3999999999996</v>
      </c>
    </row>
    <row r="94" spans="1:13" ht="22.5" x14ac:dyDescent="0.2">
      <c r="A94" s="110" t="s">
        <v>317</v>
      </c>
      <c r="B94" s="110" t="s">
        <v>318</v>
      </c>
      <c r="C94" s="112">
        <v>410.9</v>
      </c>
      <c r="D94" s="112">
        <v>9167.2999999999993</v>
      </c>
      <c r="E94" s="112">
        <v>1332.3</v>
      </c>
      <c r="F94" s="112">
        <v>1651</v>
      </c>
      <c r="G94" s="116">
        <v>9818</v>
      </c>
      <c r="H94" s="112">
        <v>1314.4</v>
      </c>
      <c r="I94" s="112">
        <v>2154.6999999999998</v>
      </c>
      <c r="J94" s="112">
        <v>3848.7</v>
      </c>
      <c r="K94" s="112">
        <v>409.4</v>
      </c>
      <c r="L94" s="117" t="s">
        <v>15</v>
      </c>
      <c r="M94" s="112">
        <v>4578.8999999999996</v>
      </c>
    </row>
    <row r="95" spans="1:13" x14ac:dyDescent="0.2">
      <c r="A95" s="110" t="s">
        <v>386</v>
      </c>
      <c r="B95" s="110" t="s">
        <v>387</v>
      </c>
      <c r="C95" s="112">
        <v>518.70000000000005</v>
      </c>
      <c r="D95" s="112">
        <v>15190.6</v>
      </c>
      <c r="E95" s="112">
        <v>870.9</v>
      </c>
      <c r="F95" s="112">
        <v>1177.2</v>
      </c>
      <c r="G95" s="116">
        <v>4023</v>
      </c>
      <c r="H95" s="112">
        <v>3869.3</v>
      </c>
      <c r="I95" s="112">
        <v>2527</v>
      </c>
      <c r="J95" s="112">
        <v>3944.7</v>
      </c>
      <c r="K95" s="112">
        <v>911.7</v>
      </c>
      <c r="L95" s="117" t="s">
        <v>15</v>
      </c>
      <c r="M95" s="112">
        <v>4479.3999999999996</v>
      </c>
    </row>
    <row r="96" spans="1:13" x14ac:dyDescent="0.2">
      <c r="A96" s="110" t="s">
        <v>416</v>
      </c>
      <c r="B96" s="110" t="s">
        <v>417</v>
      </c>
      <c r="C96" s="112">
        <v>46.7</v>
      </c>
      <c r="D96" s="112">
        <v>25816.799999999999</v>
      </c>
      <c r="E96" s="112">
        <v>680.1</v>
      </c>
      <c r="F96" s="112">
        <v>590.70000000000005</v>
      </c>
      <c r="G96" s="116">
        <v>286</v>
      </c>
      <c r="H96" s="112">
        <v>6532.1</v>
      </c>
      <c r="I96" s="112">
        <v>4719.3999999999996</v>
      </c>
      <c r="J96" s="112">
        <v>5530.4</v>
      </c>
      <c r="K96" s="112">
        <v>1700.6</v>
      </c>
      <c r="L96" s="117" t="s">
        <v>15</v>
      </c>
      <c r="M96" s="112">
        <v>4451.7</v>
      </c>
    </row>
    <row r="97" spans="1:13" x14ac:dyDescent="0.2">
      <c r="A97" s="110" t="s">
        <v>639</v>
      </c>
      <c r="B97" s="110" t="s">
        <v>640</v>
      </c>
      <c r="C97" s="112">
        <v>454.2</v>
      </c>
      <c r="D97" s="112">
        <v>17262.3</v>
      </c>
      <c r="E97" s="112">
        <v>133.30000000000001</v>
      </c>
      <c r="F97" s="112">
        <v>317.89999999999998</v>
      </c>
      <c r="G97" s="116">
        <v>226</v>
      </c>
      <c r="H97" s="112">
        <v>4165.3999999999996</v>
      </c>
      <c r="I97" s="112">
        <v>4636.3999999999996</v>
      </c>
      <c r="J97" s="112">
        <v>3879.4</v>
      </c>
      <c r="K97" s="112">
        <v>1251.5999999999999</v>
      </c>
      <c r="L97" s="117" t="s">
        <v>15</v>
      </c>
      <c r="M97" s="112">
        <v>4396.2</v>
      </c>
    </row>
    <row r="98" spans="1:13" x14ac:dyDescent="0.2">
      <c r="A98" s="110" t="s">
        <v>245</v>
      </c>
      <c r="B98" s="110" t="s">
        <v>246</v>
      </c>
      <c r="C98" s="112">
        <v>1388.8</v>
      </c>
      <c r="D98" s="112">
        <v>5433</v>
      </c>
      <c r="E98" s="112">
        <v>2214.6</v>
      </c>
      <c r="F98" s="112">
        <v>2171.6999999999998</v>
      </c>
      <c r="G98" s="116">
        <v>6707</v>
      </c>
      <c r="H98" s="112">
        <v>4321.1000000000004</v>
      </c>
      <c r="I98" s="112">
        <v>2222.5</v>
      </c>
      <c r="J98" s="112">
        <v>14743.2</v>
      </c>
      <c r="K98" s="112">
        <v>547.6</v>
      </c>
      <c r="L98" s="117" t="s">
        <v>15</v>
      </c>
      <c r="M98" s="112">
        <v>4356.8999999999996</v>
      </c>
    </row>
    <row r="99" spans="1:13" x14ac:dyDescent="0.2">
      <c r="A99" s="110" t="s">
        <v>360</v>
      </c>
      <c r="B99" s="110" t="s">
        <v>14</v>
      </c>
      <c r="C99" s="112">
        <v>410.1</v>
      </c>
      <c r="D99" s="112">
        <v>1151.8</v>
      </c>
      <c r="E99" s="112">
        <v>985.3</v>
      </c>
      <c r="F99" s="112">
        <v>982.2</v>
      </c>
      <c r="G99" s="116">
        <v>521</v>
      </c>
      <c r="H99" s="112">
        <v>308.89999999999998</v>
      </c>
      <c r="I99" s="112">
        <v>197.9</v>
      </c>
      <c r="J99" s="112">
        <v>1437.2</v>
      </c>
      <c r="K99" s="113">
        <v>9.5</v>
      </c>
      <c r="L99" s="117" t="s">
        <v>15</v>
      </c>
      <c r="M99" s="112">
        <v>4206.8999999999996</v>
      </c>
    </row>
    <row r="100" spans="1:13" ht="22.5" x14ac:dyDescent="0.2">
      <c r="A100" s="110" t="s">
        <v>84</v>
      </c>
      <c r="B100" s="110" t="s">
        <v>85</v>
      </c>
      <c r="C100" s="112">
        <v>6118.8</v>
      </c>
      <c r="D100" s="112">
        <v>191739.1</v>
      </c>
      <c r="E100" s="112">
        <v>11198.4</v>
      </c>
      <c r="F100" s="112">
        <v>15038.5</v>
      </c>
      <c r="G100" s="116">
        <v>6289</v>
      </c>
      <c r="H100" s="112">
        <v>50295.4</v>
      </c>
      <c r="I100" s="112">
        <v>30869.599999999999</v>
      </c>
      <c r="J100" s="112">
        <v>59877.8</v>
      </c>
      <c r="K100" s="112">
        <v>18539.599999999999</v>
      </c>
      <c r="L100" s="117" t="s">
        <v>15</v>
      </c>
      <c r="M100" s="112">
        <v>4120.5</v>
      </c>
    </row>
    <row r="101" spans="1:13" x14ac:dyDescent="0.2">
      <c r="A101" s="110" t="s">
        <v>289</v>
      </c>
      <c r="B101" s="110" t="s">
        <v>290</v>
      </c>
      <c r="C101" s="112">
        <v>1062.3</v>
      </c>
      <c r="D101" s="112">
        <v>25980.9</v>
      </c>
      <c r="E101" s="112">
        <v>1601.6</v>
      </c>
      <c r="F101" s="112">
        <v>2416.5</v>
      </c>
      <c r="G101" s="116">
        <v>1544</v>
      </c>
      <c r="H101" s="112">
        <v>5312.7</v>
      </c>
      <c r="I101" s="112">
        <v>3987.7</v>
      </c>
      <c r="J101" s="112">
        <v>3989.9</v>
      </c>
      <c r="K101" s="112">
        <v>2296.6</v>
      </c>
      <c r="L101" s="117" t="s">
        <v>15</v>
      </c>
      <c r="M101" s="112">
        <v>4115.3999999999996</v>
      </c>
    </row>
    <row r="102" spans="1:13" x14ac:dyDescent="0.2">
      <c r="A102" s="110" t="s">
        <v>314</v>
      </c>
      <c r="B102" s="110" t="s">
        <v>315</v>
      </c>
      <c r="C102" s="112">
        <v>982</v>
      </c>
      <c r="D102" s="112">
        <v>13465.9</v>
      </c>
      <c r="E102" s="112">
        <v>1374.6</v>
      </c>
      <c r="F102" s="112">
        <v>2381.1</v>
      </c>
      <c r="G102" s="116">
        <v>1000</v>
      </c>
      <c r="H102" s="112">
        <v>2477.6999999999998</v>
      </c>
      <c r="I102" s="112">
        <v>1588.8</v>
      </c>
      <c r="J102" s="112">
        <v>6549</v>
      </c>
      <c r="K102" s="112">
        <v>390.5</v>
      </c>
      <c r="L102" s="117" t="s">
        <v>15</v>
      </c>
      <c r="M102" s="112">
        <v>4019.6</v>
      </c>
    </row>
    <row r="103" spans="1:13" ht="22.5" x14ac:dyDescent="0.2">
      <c r="A103" s="110" t="s">
        <v>343</v>
      </c>
      <c r="B103" s="110" t="s">
        <v>14</v>
      </c>
      <c r="C103" s="112">
        <v>470.2</v>
      </c>
      <c r="D103" s="112">
        <v>1713.4</v>
      </c>
      <c r="E103" s="112">
        <v>1154.8</v>
      </c>
      <c r="F103" s="112">
        <v>1218.8</v>
      </c>
      <c r="G103" s="116">
        <v>170</v>
      </c>
      <c r="H103" s="112">
        <v>584.5</v>
      </c>
      <c r="I103" s="112">
        <v>433.1</v>
      </c>
      <c r="J103" s="112">
        <v>2693.3</v>
      </c>
      <c r="K103" s="112">
        <v>32</v>
      </c>
      <c r="L103" s="117" t="s">
        <v>15</v>
      </c>
      <c r="M103" s="112">
        <v>3754.5</v>
      </c>
    </row>
    <row r="104" spans="1:13" ht="22.5" x14ac:dyDescent="0.2">
      <c r="A104" s="110" t="s">
        <v>395</v>
      </c>
      <c r="B104" s="110" t="s">
        <v>14</v>
      </c>
      <c r="C104" s="112">
        <v>622.70000000000005</v>
      </c>
      <c r="D104" s="112">
        <v>1124.5</v>
      </c>
      <c r="E104" s="112">
        <v>797.3</v>
      </c>
      <c r="F104" s="112">
        <v>1014.4</v>
      </c>
      <c r="G104" s="116">
        <v>50</v>
      </c>
      <c r="H104" s="112">
        <v>152.69999999999999</v>
      </c>
      <c r="I104" s="112">
        <v>84.8</v>
      </c>
      <c r="J104" s="112">
        <v>1606.6</v>
      </c>
      <c r="K104" s="112">
        <v>26.8</v>
      </c>
      <c r="L104" s="117" t="s">
        <v>15</v>
      </c>
      <c r="M104" s="112">
        <v>3734.7</v>
      </c>
    </row>
    <row r="105" spans="1:13" ht="22.5" x14ac:dyDescent="0.2">
      <c r="A105" s="110" t="s">
        <v>313</v>
      </c>
      <c r="B105" s="110" t="s">
        <v>14</v>
      </c>
      <c r="C105" s="112">
        <v>764.3</v>
      </c>
      <c r="D105" s="112">
        <v>2188.9</v>
      </c>
      <c r="E105" s="112">
        <v>1376.6</v>
      </c>
      <c r="F105" s="112">
        <v>1364.6</v>
      </c>
      <c r="G105" s="116">
        <v>480</v>
      </c>
      <c r="H105" s="112">
        <v>271.60000000000002</v>
      </c>
      <c r="I105" s="112">
        <v>364.4</v>
      </c>
      <c r="J105" s="112">
        <v>4485.3</v>
      </c>
      <c r="K105" s="112">
        <v>59.6</v>
      </c>
      <c r="L105" s="117" t="s">
        <v>15</v>
      </c>
      <c r="M105" s="112">
        <v>3680.4</v>
      </c>
    </row>
    <row r="106" spans="1:13" x14ac:dyDescent="0.2">
      <c r="A106" s="110" t="s">
        <v>262</v>
      </c>
      <c r="B106" s="110" t="s">
        <v>263</v>
      </c>
      <c r="C106" s="112">
        <v>2602.6</v>
      </c>
      <c r="D106" s="112">
        <v>9066.5</v>
      </c>
      <c r="E106" s="112">
        <v>1906.1</v>
      </c>
      <c r="F106" s="112">
        <v>5521</v>
      </c>
      <c r="G106" s="116">
        <v>910</v>
      </c>
      <c r="H106" s="112">
        <v>3099.4</v>
      </c>
      <c r="I106" s="112">
        <v>2251.1999999999998</v>
      </c>
      <c r="J106" s="112">
        <v>8507.7999999999993</v>
      </c>
      <c r="K106" s="112">
        <v>164.7</v>
      </c>
      <c r="L106" s="117" t="s">
        <v>15</v>
      </c>
      <c r="M106" s="112">
        <v>3598.8</v>
      </c>
    </row>
    <row r="107" spans="1:13" x14ac:dyDescent="0.2">
      <c r="A107" s="110" t="s">
        <v>378</v>
      </c>
      <c r="B107" s="110" t="s">
        <v>379</v>
      </c>
      <c r="C107" s="112">
        <v>90.8</v>
      </c>
      <c r="D107" s="112">
        <v>2807.3</v>
      </c>
      <c r="E107" s="112">
        <v>916.2</v>
      </c>
      <c r="F107" s="112">
        <v>1009</v>
      </c>
      <c r="G107" s="116">
        <v>2435</v>
      </c>
      <c r="H107" s="112">
        <v>1056.3</v>
      </c>
      <c r="I107" s="112">
        <v>899.9</v>
      </c>
      <c r="J107" s="112">
        <v>2541</v>
      </c>
      <c r="K107" s="113">
        <v>5.57</v>
      </c>
      <c r="L107" s="117" t="s">
        <v>15</v>
      </c>
      <c r="M107" s="112">
        <v>3536.3</v>
      </c>
    </row>
    <row r="108" spans="1:13" ht="22.5" x14ac:dyDescent="0.2">
      <c r="A108" s="110" t="s">
        <v>328</v>
      </c>
      <c r="B108" s="110" t="s">
        <v>329</v>
      </c>
      <c r="C108" s="112">
        <v>1096.7</v>
      </c>
      <c r="D108" s="112">
        <v>17374.8</v>
      </c>
      <c r="E108" s="112">
        <v>1270.8</v>
      </c>
      <c r="F108" s="112">
        <v>2992.7</v>
      </c>
      <c r="G108" s="116">
        <v>33276</v>
      </c>
      <c r="H108" s="112">
        <v>6586</v>
      </c>
      <c r="I108" s="112">
        <v>11835.9</v>
      </c>
      <c r="J108" s="112">
        <v>7954.2</v>
      </c>
      <c r="K108" s="112">
        <v>347.6</v>
      </c>
      <c r="L108" s="117" t="s">
        <v>15</v>
      </c>
      <c r="M108" s="112">
        <v>3381.5</v>
      </c>
    </row>
    <row r="109" spans="1:13" ht="22.5" x14ac:dyDescent="0.2">
      <c r="A109" s="110" t="s">
        <v>325</v>
      </c>
      <c r="B109" s="110" t="s">
        <v>14</v>
      </c>
      <c r="C109" s="112">
        <v>929.3</v>
      </c>
      <c r="D109" s="112">
        <v>2695.9</v>
      </c>
      <c r="E109" s="112">
        <v>1318.2</v>
      </c>
      <c r="F109" s="112">
        <v>1569.1</v>
      </c>
      <c r="G109" s="116">
        <v>1648</v>
      </c>
      <c r="H109" s="112">
        <v>3818.5</v>
      </c>
      <c r="I109" s="112">
        <v>4887.2</v>
      </c>
      <c r="J109" s="112">
        <v>985.6</v>
      </c>
      <c r="K109" s="112">
        <v>124.6</v>
      </c>
      <c r="L109" s="117" t="s">
        <v>15</v>
      </c>
      <c r="M109" s="112">
        <v>3282</v>
      </c>
    </row>
    <row r="110" spans="1:13" x14ac:dyDescent="0.2">
      <c r="A110" s="110" t="s">
        <v>532</v>
      </c>
      <c r="B110" s="110" t="s">
        <v>533</v>
      </c>
      <c r="C110" s="112">
        <v>52.7</v>
      </c>
      <c r="D110" s="112">
        <v>1653.6</v>
      </c>
      <c r="E110" s="112">
        <v>343.9</v>
      </c>
      <c r="F110" s="112">
        <v>942.8</v>
      </c>
      <c r="G110" s="116">
        <v>799</v>
      </c>
      <c r="H110" s="112">
        <v>734.4</v>
      </c>
      <c r="I110" s="112">
        <v>425.2</v>
      </c>
      <c r="J110" s="112">
        <v>2218</v>
      </c>
      <c r="K110" s="112">
        <v>98.5</v>
      </c>
      <c r="L110" s="117" t="s">
        <v>15</v>
      </c>
      <c r="M110" s="112">
        <v>3183.2</v>
      </c>
    </row>
    <row r="111" spans="1:13" ht="22.5" x14ac:dyDescent="0.2">
      <c r="A111" s="110" t="s">
        <v>367</v>
      </c>
      <c r="B111" s="110" t="s">
        <v>368</v>
      </c>
      <c r="C111" s="112">
        <v>699.8</v>
      </c>
      <c r="D111" s="112">
        <v>23472.799999999999</v>
      </c>
      <c r="E111" s="112">
        <v>952.7</v>
      </c>
      <c r="F111" s="112">
        <v>1447.1</v>
      </c>
      <c r="G111" s="116">
        <v>2817</v>
      </c>
      <c r="H111" s="112">
        <v>3688.8</v>
      </c>
      <c r="I111" s="112">
        <v>2426.1999999999998</v>
      </c>
      <c r="J111" s="112">
        <v>5299</v>
      </c>
      <c r="K111" s="112">
        <v>1597.9</v>
      </c>
      <c r="L111" s="117" t="s">
        <v>15</v>
      </c>
      <c r="M111" s="112">
        <v>3111.6</v>
      </c>
    </row>
    <row r="112" spans="1:13" x14ac:dyDescent="0.2">
      <c r="A112" s="110" t="s">
        <v>464</v>
      </c>
      <c r="B112" s="110" t="s">
        <v>465</v>
      </c>
      <c r="C112" s="112">
        <v>149.9</v>
      </c>
      <c r="D112" s="112">
        <v>23600.5</v>
      </c>
      <c r="E112" s="112">
        <v>494.8</v>
      </c>
      <c r="F112" s="112">
        <v>1147.5999999999999</v>
      </c>
      <c r="G112" s="116">
        <v>1900</v>
      </c>
      <c r="H112" s="112">
        <v>1923.9</v>
      </c>
      <c r="I112" s="112">
        <v>1465.9</v>
      </c>
      <c r="J112" s="112">
        <v>2405.4</v>
      </c>
      <c r="K112" s="112">
        <v>448.9</v>
      </c>
      <c r="L112" s="117" t="s">
        <v>15</v>
      </c>
      <c r="M112" s="112">
        <v>3106.1</v>
      </c>
    </row>
    <row r="113" spans="1:13" ht="22.5" x14ac:dyDescent="0.2">
      <c r="A113" s="110" t="s">
        <v>528</v>
      </c>
      <c r="B113" s="110" t="s">
        <v>529</v>
      </c>
      <c r="C113" s="112">
        <v>23</v>
      </c>
      <c r="D113" s="112">
        <v>1171.8</v>
      </c>
      <c r="E113" s="112">
        <v>355</v>
      </c>
      <c r="F113" s="112">
        <v>665.5</v>
      </c>
      <c r="G113" s="116">
        <v>680</v>
      </c>
      <c r="H113" s="112">
        <v>907</v>
      </c>
      <c r="I113" s="112">
        <v>381</v>
      </c>
      <c r="J113" s="112">
        <v>2336.1999999999998</v>
      </c>
      <c r="K113" s="113">
        <v>2.59</v>
      </c>
      <c r="L113" s="117" t="s">
        <v>15</v>
      </c>
      <c r="M113" s="112">
        <v>3089</v>
      </c>
    </row>
    <row r="114" spans="1:13" x14ac:dyDescent="0.2">
      <c r="A114" s="110" t="s">
        <v>430</v>
      </c>
      <c r="B114" s="110" t="s">
        <v>14</v>
      </c>
      <c r="C114" s="112">
        <v>327.39999999999998</v>
      </c>
      <c r="D114" s="112">
        <v>5229.1000000000004</v>
      </c>
      <c r="E114" s="112">
        <v>624.4</v>
      </c>
      <c r="F114" s="112">
        <v>1033.4000000000001</v>
      </c>
      <c r="G114" s="116">
        <v>2651</v>
      </c>
      <c r="H114" s="112">
        <v>1528.3</v>
      </c>
      <c r="I114" s="112">
        <v>1545.4</v>
      </c>
      <c r="J114" s="112">
        <v>1546.8</v>
      </c>
      <c r="K114" s="112">
        <v>393.2</v>
      </c>
      <c r="L114" s="117" t="s">
        <v>15</v>
      </c>
      <c r="M114" s="112">
        <v>2881.8</v>
      </c>
    </row>
    <row r="115" spans="1:13" ht="22.5" x14ac:dyDescent="0.2">
      <c r="A115" s="110" t="s">
        <v>312</v>
      </c>
      <c r="B115" s="110" t="s">
        <v>14</v>
      </c>
      <c r="C115" s="112">
        <v>931.8</v>
      </c>
      <c r="D115" s="112">
        <v>2750.3</v>
      </c>
      <c r="E115" s="112">
        <v>1379.4</v>
      </c>
      <c r="F115" s="112">
        <v>1941.5</v>
      </c>
      <c r="G115" s="116">
        <v>17</v>
      </c>
      <c r="H115" s="112">
        <v>706.1</v>
      </c>
      <c r="I115" s="112">
        <v>238</v>
      </c>
      <c r="J115" s="112">
        <v>1159.9000000000001</v>
      </c>
      <c r="K115" s="112">
        <v>51</v>
      </c>
      <c r="L115" s="117" t="s">
        <v>15</v>
      </c>
      <c r="M115" s="112">
        <v>2809.4</v>
      </c>
    </row>
    <row r="116" spans="1:13" x14ac:dyDescent="0.2">
      <c r="A116" s="110" t="s">
        <v>403</v>
      </c>
      <c r="B116" s="110" t="s">
        <v>14</v>
      </c>
      <c r="C116" s="112">
        <v>1692.9</v>
      </c>
      <c r="D116" s="112">
        <v>5529.3</v>
      </c>
      <c r="E116" s="112">
        <v>724.6</v>
      </c>
      <c r="F116" s="112">
        <v>3118.5</v>
      </c>
      <c r="G116" s="116">
        <v>390</v>
      </c>
      <c r="H116" s="112">
        <v>634</v>
      </c>
      <c r="I116" s="112">
        <v>1067.5</v>
      </c>
      <c r="J116" s="112">
        <v>11390.4</v>
      </c>
      <c r="K116" s="112">
        <v>43.7</v>
      </c>
      <c r="L116" s="117" t="s">
        <v>15</v>
      </c>
      <c r="M116" s="112">
        <v>2591.9</v>
      </c>
    </row>
    <row r="117" spans="1:13" ht="22.5" x14ac:dyDescent="0.2">
      <c r="A117" s="110" t="s">
        <v>441</v>
      </c>
      <c r="B117" s="110" t="s">
        <v>442</v>
      </c>
      <c r="C117" s="112">
        <v>477.7</v>
      </c>
      <c r="D117" s="112">
        <v>1378.2</v>
      </c>
      <c r="E117" s="112">
        <v>585.1</v>
      </c>
      <c r="F117" s="112">
        <v>721.1</v>
      </c>
      <c r="G117" s="116">
        <v>243</v>
      </c>
      <c r="H117" s="112">
        <v>302.8</v>
      </c>
      <c r="I117" s="112">
        <v>399.3</v>
      </c>
      <c r="J117" s="112">
        <v>1441.8</v>
      </c>
      <c r="K117" s="112">
        <v>25</v>
      </c>
      <c r="L117" s="117" t="s">
        <v>15</v>
      </c>
      <c r="M117" s="112">
        <v>2582.3000000000002</v>
      </c>
    </row>
    <row r="118" spans="1:13" x14ac:dyDescent="0.2">
      <c r="A118" s="110" t="s">
        <v>333</v>
      </c>
      <c r="B118" s="110" t="s">
        <v>14</v>
      </c>
      <c r="C118" s="112">
        <v>839.5</v>
      </c>
      <c r="D118" s="112">
        <v>3099.9</v>
      </c>
      <c r="E118" s="112">
        <v>1207.3</v>
      </c>
      <c r="F118" s="112">
        <v>1605.9</v>
      </c>
      <c r="G118" s="116">
        <v>1055</v>
      </c>
      <c r="H118" s="112">
        <v>1192.2</v>
      </c>
      <c r="I118" s="112">
        <v>1220.2</v>
      </c>
      <c r="J118" s="112">
        <v>5234.1000000000004</v>
      </c>
      <c r="K118" s="112">
        <v>99.5</v>
      </c>
      <c r="L118" s="117" t="s">
        <v>15</v>
      </c>
      <c r="M118" s="112">
        <v>2566.6</v>
      </c>
    </row>
    <row r="119" spans="1:13" x14ac:dyDescent="0.2">
      <c r="A119" s="110" t="s">
        <v>230</v>
      </c>
      <c r="B119" s="110" t="s">
        <v>231</v>
      </c>
      <c r="C119" s="112">
        <v>2142.6</v>
      </c>
      <c r="D119" s="112">
        <v>31748.3</v>
      </c>
      <c r="E119" s="112">
        <v>2369.6999999999998</v>
      </c>
      <c r="F119" s="112">
        <v>4024.7</v>
      </c>
      <c r="G119" s="116">
        <v>4936</v>
      </c>
      <c r="H119" s="112">
        <v>8292.2000000000007</v>
      </c>
      <c r="I119" s="112">
        <v>5897.8</v>
      </c>
      <c r="J119" s="112">
        <v>10199.700000000001</v>
      </c>
      <c r="K119" s="112">
        <v>3389.2</v>
      </c>
      <c r="L119" s="117" t="s">
        <v>15</v>
      </c>
      <c r="M119" s="112">
        <v>2369.6</v>
      </c>
    </row>
    <row r="120" spans="1:13" x14ac:dyDescent="0.2">
      <c r="A120" s="110" t="s">
        <v>303</v>
      </c>
      <c r="B120" s="110" t="s">
        <v>14</v>
      </c>
      <c r="C120" s="112">
        <v>783.7</v>
      </c>
      <c r="D120" s="112">
        <v>2372.6</v>
      </c>
      <c r="E120" s="112">
        <v>1486.4</v>
      </c>
      <c r="F120" s="112">
        <v>1734.5</v>
      </c>
      <c r="G120" s="116">
        <v>63</v>
      </c>
      <c r="H120" s="112">
        <v>2371.8000000000002</v>
      </c>
      <c r="I120" s="112">
        <v>4450.3</v>
      </c>
      <c r="J120" s="112">
        <v>5617.2</v>
      </c>
      <c r="K120" s="112">
        <v>1560.6</v>
      </c>
      <c r="L120" s="117" t="s">
        <v>15</v>
      </c>
      <c r="M120" s="112">
        <v>2356.4</v>
      </c>
    </row>
    <row r="121" spans="1:13" x14ac:dyDescent="0.2">
      <c r="A121" s="110" t="s">
        <v>384</v>
      </c>
      <c r="B121" s="110" t="s">
        <v>385</v>
      </c>
      <c r="C121" s="112">
        <v>1630.3</v>
      </c>
      <c r="D121" s="112">
        <v>27929.5</v>
      </c>
      <c r="E121" s="112">
        <v>871.2</v>
      </c>
      <c r="F121" s="112">
        <v>2533.1</v>
      </c>
      <c r="G121" s="116">
        <v>1440</v>
      </c>
      <c r="H121" s="112">
        <v>3624.7</v>
      </c>
      <c r="I121" s="112">
        <v>1801.1</v>
      </c>
      <c r="J121" s="112">
        <v>5644.8</v>
      </c>
      <c r="K121" s="112">
        <v>1276</v>
      </c>
      <c r="L121" s="117" t="s">
        <v>15</v>
      </c>
      <c r="M121" s="112">
        <v>2267.8000000000002</v>
      </c>
    </row>
    <row r="122" spans="1:13" ht="22.5" x14ac:dyDescent="0.2">
      <c r="A122" s="110" t="s">
        <v>536</v>
      </c>
      <c r="B122" s="110" t="s">
        <v>537</v>
      </c>
      <c r="C122" s="112">
        <v>283.2</v>
      </c>
      <c r="D122" s="112">
        <v>11989.8</v>
      </c>
      <c r="E122" s="112">
        <v>330.9</v>
      </c>
      <c r="F122" s="112">
        <v>508</v>
      </c>
      <c r="G122" s="116">
        <v>1266</v>
      </c>
      <c r="H122" s="112">
        <v>1284.2</v>
      </c>
      <c r="I122" s="112">
        <v>2370.1999999999998</v>
      </c>
      <c r="J122" s="112">
        <v>1382.7</v>
      </c>
      <c r="K122" s="112">
        <v>257.7</v>
      </c>
      <c r="L122" s="117" t="s">
        <v>15</v>
      </c>
      <c r="M122" s="112">
        <v>2216.3000000000002</v>
      </c>
    </row>
    <row r="123" spans="1:13" x14ac:dyDescent="0.2">
      <c r="A123" s="110" t="s">
        <v>538</v>
      </c>
      <c r="B123" s="110" t="s">
        <v>539</v>
      </c>
      <c r="C123" s="112">
        <v>185.6</v>
      </c>
      <c r="D123" s="112">
        <v>6825.7</v>
      </c>
      <c r="E123" s="112">
        <v>327</v>
      </c>
      <c r="F123" s="112">
        <v>544.70000000000005</v>
      </c>
      <c r="G123" s="116">
        <v>132</v>
      </c>
      <c r="H123" s="112">
        <v>984</v>
      </c>
      <c r="I123" s="112">
        <v>3681.3</v>
      </c>
      <c r="J123" s="112">
        <v>2424.1</v>
      </c>
      <c r="K123" s="112">
        <v>23.8</v>
      </c>
      <c r="L123" s="117" t="s">
        <v>15</v>
      </c>
      <c r="M123" s="112">
        <v>2111.6999999999998</v>
      </c>
    </row>
    <row r="124" spans="1:13" ht="22.5" x14ac:dyDescent="0.2">
      <c r="A124" s="110" t="s">
        <v>390</v>
      </c>
      <c r="B124" s="110" t="s">
        <v>14</v>
      </c>
      <c r="C124" s="112">
        <v>428.2</v>
      </c>
      <c r="D124" s="112">
        <v>1236.5</v>
      </c>
      <c r="E124" s="112">
        <v>852.6</v>
      </c>
      <c r="F124" s="112">
        <v>828.4</v>
      </c>
      <c r="G124" s="116">
        <v>260</v>
      </c>
      <c r="H124" s="112">
        <v>159</v>
      </c>
      <c r="I124" s="112">
        <v>159</v>
      </c>
      <c r="J124" s="112">
        <v>1990.9</v>
      </c>
      <c r="K124" s="112">
        <v>16.600000000000001</v>
      </c>
      <c r="L124" s="117" t="s">
        <v>15</v>
      </c>
      <c r="M124" s="112">
        <v>2087</v>
      </c>
    </row>
    <row r="125" spans="1:13" x14ac:dyDescent="0.2">
      <c r="A125" s="110" t="s">
        <v>321</v>
      </c>
      <c r="B125" s="110" t="s">
        <v>14</v>
      </c>
      <c r="C125" s="112">
        <v>735.4</v>
      </c>
      <c r="D125" s="112">
        <v>7548</v>
      </c>
      <c r="E125" s="112">
        <v>1326.3</v>
      </c>
      <c r="F125" s="112">
        <v>1918.2</v>
      </c>
      <c r="G125" s="116">
        <v>22000</v>
      </c>
      <c r="H125" s="112">
        <v>2906.2</v>
      </c>
      <c r="I125" s="112">
        <v>1937.9</v>
      </c>
      <c r="J125" s="112">
        <v>3541.5</v>
      </c>
      <c r="K125" s="112">
        <v>455.1</v>
      </c>
      <c r="L125" s="117" t="s">
        <v>15</v>
      </c>
      <c r="M125" s="112">
        <v>2069.4</v>
      </c>
    </row>
    <row r="126" spans="1:13" x14ac:dyDescent="0.2">
      <c r="A126" s="110" t="s">
        <v>949</v>
      </c>
      <c r="B126" s="110" t="s">
        <v>14</v>
      </c>
      <c r="C126" s="112">
        <v>311.89999999999998</v>
      </c>
      <c r="D126" s="112">
        <v>3505</v>
      </c>
      <c r="E126" s="113">
        <v>5.66</v>
      </c>
      <c r="F126" s="112">
        <v>831.3</v>
      </c>
      <c r="G126" s="116">
        <v>989</v>
      </c>
      <c r="H126" s="112">
        <v>1203.0999999999999</v>
      </c>
      <c r="I126" s="112">
        <v>561.5</v>
      </c>
      <c r="J126" s="112">
        <v>1061</v>
      </c>
      <c r="K126" s="112">
        <v>233.6</v>
      </c>
      <c r="L126" s="117" t="s">
        <v>15</v>
      </c>
      <c r="M126" s="112">
        <v>2067.6999999999998</v>
      </c>
    </row>
    <row r="127" spans="1:13" ht="22.5" x14ac:dyDescent="0.2">
      <c r="A127" s="110" t="s">
        <v>237</v>
      </c>
      <c r="B127" s="110" t="s">
        <v>238</v>
      </c>
      <c r="C127" s="112">
        <v>3240</v>
      </c>
      <c r="D127" s="112">
        <v>87261.1</v>
      </c>
      <c r="E127" s="112">
        <v>2322.9</v>
      </c>
      <c r="F127" s="112">
        <v>5790.3</v>
      </c>
      <c r="G127" s="116">
        <v>4465</v>
      </c>
      <c r="H127" s="112">
        <v>17514.099999999999</v>
      </c>
      <c r="I127" s="112">
        <v>16710.8</v>
      </c>
      <c r="J127" s="112">
        <v>8101.1</v>
      </c>
      <c r="K127" s="112">
        <v>6734.6</v>
      </c>
      <c r="L127" s="117" t="s">
        <v>15</v>
      </c>
      <c r="M127" s="112">
        <v>2054.6</v>
      </c>
    </row>
    <row r="128" spans="1:13" ht="22.5" x14ac:dyDescent="0.2">
      <c r="A128" s="110" t="s">
        <v>400</v>
      </c>
      <c r="B128" s="110" t="s">
        <v>14</v>
      </c>
      <c r="C128" s="112">
        <v>826</v>
      </c>
      <c r="D128" s="112">
        <v>1763.6</v>
      </c>
      <c r="E128" s="112">
        <v>778.3</v>
      </c>
      <c r="F128" s="112">
        <v>1199.9000000000001</v>
      </c>
      <c r="G128" s="116">
        <v>371</v>
      </c>
      <c r="H128" s="112">
        <v>423.5</v>
      </c>
      <c r="I128" s="112">
        <v>353.1</v>
      </c>
      <c r="J128" s="112">
        <v>848.6</v>
      </c>
      <c r="K128" s="112">
        <v>27.1</v>
      </c>
      <c r="L128" s="117" t="s">
        <v>15</v>
      </c>
      <c r="M128" s="112">
        <v>2050</v>
      </c>
    </row>
    <row r="129" spans="1:13" ht="22.5" x14ac:dyDescent="0.2">
      <c r="A129" s="110" t="s">
        <v>356</v>
      </c>
      <c r="B129" s="110" t="s">
        <v>357</v>
      </c>
      <c r="C129" s="112">
        <v>1123.5</v>
      </c>
      <c r="D129" s="112">
        <v>10825.6</v>
      </c>
      <c r="E129" s="112">
        <v>1036.7</v>
      </c>
      <c r="F129" s="112">
        <v>2138</v>
      </c>
      <c r="G129" s="116">
        <v>7629</v>
      </c>
      <c r="H129" s="112">
        <v>3509.1</v>
      </c>
      <c r="I129" s="112">
        <v>2044.5</v>
      </c>
      <c r="J129" s="112">
        <v>7392.6</v>
      </c>
      <c r="K129" s="112">
        <v>1226</v>
      </c>
      <c r="L129" s="117" t="s">
        <v>15</v>
      </c>
      <c r="M129" s="112">
        <v>2029.3</v>
      </c>
    </row>
    <row r="130" spans="1:13" ht="22.5" x14ac:dyDescent="0.2">
      <c r="A130" s="110" t="s">
        <v>482</v>
      </c>
      <c r="B130" s="110" t="s">
        <v>483</v>
      </c>
      <c r="C130" s="112">
        <v>618.5</v>
      </c>
      <c r="D130" s="112">
        <v>798</v>
      </c>
      <c r="E130" s="112">
        <v>439.1</v>
      </c>
      <c r="F130" s="112">
        <v>513.1</v>
      </c>
      <c r="G130" s="116">
        <v>238</v>
      </c>
      <c r="H130" s="112">
        <v>606.6</v>
      </c>
      <c r="I130" s="112">
        <v>1192.2</v>
      </c>
      <c r="J130" s="112">
        <v>4820.5</v>
      </c>
      <c r="K130" s="113">
        <v>6.49</v>
      </c>
      <c r="L130" s="117" t="s">
        <v>15</v>
      </c>
      <c r="M130" s="112">
        <v>2015.2</v>
      </c>
    </row>
    <row r="131" spans="1:13" x14ac:dyDescent="0.2">
      <c r="A131" s="110" t="s">
        <v>678</v>
      </c>
      <c r="B131" s="110" t="s">
        <v>679</v>
      </c>
      <c r="C131" s="112">
        <v>1741.1</v>
      </c>
      <c r="D131" s="112">
        <v>39599.199999999997</v>
      </c>
      <c r="E131" s="112">
        <v>104.8</v>
      </c>
      <c r="F131" s="112">
        <v>3123.7</v>
      </c>
      <c r="G131" s="116">
        <v>3941</v>
      </c>
      <c r="H131" s="112">
        <v>8652</v>
      </c>
      <c r="I131" s="112">
        <v>8850.4</v>
      </c>
      <c r="J131" s="112">
        <v>6506.7</v>
      </c>
      <c r="K131" s="112">
        <v>2677.9</v>
      </c>
      <c r="L131" s="117" t="s">
        <v>15</v>
      </c>
      <c r="M131" s="112">
        <v>2007.8</v>
      </c>
    </row>
    <row r="132" spans="1:13" x14ac:dyDescent="0.2">
      <c r="A132" s="110" t="s">
        <v>497</v>
      </c>
      <c r="B132" s="110" t="s">
        <v>498</v>
      </c>
      <c r="C132" s="112">
        <v>855</v>
      </c>
      <c r="D132" s="112">
        <v>13695.7</v>
      </c>
      <c r="E132" s="112">
        <v>425.7</v>
      </c>
      <c r="F132" s="112">
        <v>1723.2</v>
      </c>
      <c r="G132" s="116">
        <v>460</v>
      </c>
      <c r="H132" s="112">
        <v>2544.8000000000002</v>
      </c>
      <c r="I132" s="112">
        <v>2272.1</v>
      </c>
      <c r="J132" s="112">
        <v>2049.6999999999998</v>
      </c>
      <c r="K132" s="112">
        <v>1535.5</v>
      </c>
      <c r="L132" s="117" t="s">
        <v>15</v>
      </c>
      <c r="M132" s="112">
        <v>1970.8</v>
      </c>
    </row>
    <row r="133" spans="1:13" x14ac:dyDescent="0.2">
      <c r="A133" s="110" t="s">
        <v>284</v>
      </c>
      <c r="B133" s="110" t="s">
        <v>14</v>
      </c>
      <c r="C133" s="112">
        <v>1431</v>
      </c>
      <c r="D133" s="112">
        <v>40304.5</v>
      </c>
      <c r="E133" s="112">
        <v>1719.4</v>
      </c>
      <c r="F133" s="112">
        <v>2585.3000000000002</v>
      </c>
      <c r="G133" s="116">
        <v>1458</v>
      </c>
      <c r="H133" s="112">
        <v>6724.4</v>
      </c>
      <c r="I133" s="112">
        <v>4070</v>
      </c>
      <c r="J133" s="112">
        <v>4957.5</v>
      </c>
      <c r="K133" s="112">
        <v>4326.6000000000004</v>
      </c>
      <c r="L133" s="117" t="s">
        <v>15</v>
      </c>
      <c r="M133" s="112">
        <v>1957.9</v>
      </c>
    </row>
    <row r="134" spans="1:13" ht="22.5" x14ac:dyDescent="0.2">
      <c r="A134" s="110" t="s">
        <v>590</v>
      </c>
      <c r="B134" s="110" t="s">
        <v>591</v>
      </c>
      <c r="C134" s="112">
        <v>209.2</v>
      </c>
      <c r="D134" s="112">
        <v>895.9</v>
      </c>
      <c r="E134" s="112">
        <v>204.1</v>
      </c>
      <c r="F134" s="112">
        <v>706.9</v>
      </c>
      <c r="G134" s="116">
        <v>289</v>
      </c>
      <c r="H134" s="112">
        <v>1003.5</v>
      </c>
      <c r="I134" s="112">
        <v>619</v>
      </c>
      <c r="J134" s="112">
        <v>2140.6999999999998</v>
      </c>
      <c r="K134" s="113">
        <v>3.56</v>
      </c>
      <c r="L134" s="117" t="s">
        <v>15</v>
      </c>
      <c r="M134" s="112">
        <v>1901.3</v>
      </c>
    </row>
    <row r="135" spans="1:13" ht="22.5" x14ac:dyDescent="0.2">
      <c r="A135" s="110" t="s">
        <v>240</v>
      </c>
      <c r="B135" s="110" t="s">
        <v>241</v>
      </c>
      <c r="C135" s="112">
        <v>1552.5</v>
      </c>
      <c r="D135" s="112">
        <v>7820.3</v>
      </c>
      <c r="E135" s="112">
        <v>2298.3000000000002</v>
      </c>
      <c r="F135" s="112">
        <v>2404.8000000000002</v>
      </c>
      <c r="G135" s="116">
        <v>3321</v>
      </c>
      <c r="H135" s="112">
        <v>933</v>
      </c>
      <c r="I135" s="112">
        <v>959.5</v>
      </c>
      <c r="J135" s="112">
        <v>3814.5</v>
      </c>
      <c r="K135" s="112">
        <v>199.7</v>
      </c>
      <c r="L135" s="117" t="s">
        <v>15</v>
      </c>
      <c r="M135" s="112">
        <v>1879.2</v>
      </c>
    </row>
    <row r="136" spans="1:13" ht="22.5" x14ac:dyDescent="0.2">
      <c r="A136" s="110" t="s">
        <v>495</v>
      </c>
      <c r="B136" s="110" t="s">
        <v>496</v>
      </c>
      <c r="C136" s="112">
        <v>172</v>
      </c>
      <c r="D136" s="112">
        <v>3344.3</v>
      </c>
      <c r="E136" s="112">
        <v>427.7</v>
      </c>
      <c r="F136" s="112">
        <v>906.2</v>
      </c>
      <c r="G136" s="116">
        <v>878</v>
      </c>
      <c r="H136" s="112">
        <v>2426.9</v>
      </c>
      <c r="I136" s="112">
        <v>2525.1999999999998</v>
      </c>
      <c r="J136" s="112">
        <v>3474.6</v>
      </c>
      <c r="K136" s="112">
        <v>125.6</v>
      </c>
      <c r="L136" s="117" t="s">
        <v>15</v>
      </c>
      <c r="M136" s="112">
        <v>1845.4</v>
      </c>
    </row>
    <row r="137" spans="1:13" ht="22.5" x14ac:dyDescent="0.2">
      <c r="A137" s="110" t="s">
        <v>593</v>
      </c>
      <c r="B137" s="110" t="s">
        <v>594</v>
      </c>
      <c r="C137" s="112">
        <v>124</v>
      </c>
      <c r="D137" s="112">
        <v>5694.8</v>
      </c>
      <c r="E137" s="112">
        <v>203.4</v>
      </c>
      <c r="F137" s="112">
        <v>260.7</v>
      </c>
      <c r="G137" s="116">
        <v>748</v>
      </c>
      <c r="H137" s="112">
        <v>1672.5</v>
      </c>
      <c r="I137" s="112">
        <v>1368.5</v>
      </c>
      <c r="J137" s="112">
        <v>792.2</v>
      </c>
      <c r="K137" s="112">
        <v>859.6</v>
      </c>
      <c r="L137" s="117" t="s">
        <v>15</v>
      </c>
      <c r="M137" s="112">
        <v>1745.8</v>
      </c>
    </row>
    <row r="138" spans="1:13" x14ac:dyDescent="0.2">
      <c r="A138" s="110" t="s">
        <v>436</v>
      </c>
      <c r="B138" s="110" t="s">
        <v>14</v>
      </c>
      <c r="C138" s="112">
        <v>219.2</v>
      </c>
      <c r="D138" s="112">
        <v>2876.4</v>
      </c>
      <c r="E138" s="112">
        <v>599.79999999999995</v>
      </c>
      <c r="F138" s="112">
        <v>1004.8</v>
      </c>
      <c r="G138" s="116">
        <v>1560</v>
      </c>
      <c r="H138" s="112">
        <v>952.2</v>
      </c>
      <c r="I138" s="112">
        <v>652.6</v>
      </c>
      <c r="J138" s="112">
        <v>3143.7</v>
      </c>
      <c r="K138" s="112">
        <v>94.7</v>
      </c>
      <c r="L138" s="117" t="s">
        <v>15</v>
      </c>
      <c r="M138" s="112">
        <v>1630.7</v>
      </c>
    </row>
    <row r="139" spans="1:13" ht="22.5" x14ac:dyDescent="0.2">
      <c r="A139" s="110" t="s">
        <v>409</v>
      </c>
      <c r="B139" s="110" t="s">
        <v>410</v>
      </c>
      <c r="C139" s="112">
        <v>259.7</v>
      </c>
      <c r="D139" s="112">
        <v>3376</v>
      </c>
      <c r="E139" s="112">
        <v>702.9</v>
      </c>
      <c r="F139" s="112">
        <v>1163</v>
      </c>
      <c r="G139" s="116">
        <v>13795</v>
      </c>
      <c r="H139" s="112">
        <v>1169.0999999999999</v>
      </c>
      <c r="I139" s="112">
        <v>723.5</v>
      </c>
      <c r="J139" s="112">
        <v>586.9</v>
      </c>
      <c r="K139" s="112">
        <v>94.2</v>
      </c>
      <c r="L139" s="117" t="s">
        <v>15</v>
      </c>
      <c r="M139" s="112">
        <v>1575.5</v>
      </c>
    </row>
    <row r="140" spans="1:13" x14ac:dyDescent="0.2">
      <c r="A140" s="110" t="s">
        <v>418</v>
      </c>
      <c r="B140" s="110" t="s">
        <v>14</v>
      </c>
      <c r="C140" s="112">
        <v>311.60000000000002</v>
      </c>
      <c r="D140" s="112">
        <v>885.9</v>
      </c>
      <c r="E140" s="112">
        <v>675</v>
      </c>
      <c r="F140" s="112">
        <v>796.5</v>
      </c>
      <c r="G140" s="116">
        <v>45</v>
      </c>
      <c r="H140" s="112">
        <v>129.69999999999999</v>
      </c>
      <c r="I140" s="112">
        <v>201.5</v>
      </c>
      <c r="J140" s="112">
        <v>293.39999999999998</v>
      </c>
      <c r="K140" s="112">
        <v>17.399999999999999</v>
      </c>
      <c r="L140" s="117" t="s">
        <v>15</v>
      </c>
      <c r="M140" s="112">
        <v>1573.9</v>
      </c>
    </row>
    <row r="141" spans="1:13" ht="22.5" x14ac:dyDescent="0.2">
      <c r="A141" s="110" t="s">
        <v>821</v>
      </c>
      <c r="B141" s="110" t="s">
        <v>822</v>
      </c>
      <c r="C141" s="112">
        <v>52.1</v>
      </c>
      <c r="D141" s="112">
        <v>342.4</v>
      </c>
      <c r="E141" s="112">
        <v>25.7</v>
      </c>
      <c r="F141" s="112">
        <v>154</v>
      </c>
      <c r="G141" s="116">
        <v>382</v>
      </c>
      <c r="H141" s="112">
        <v>287.5</v>
      </c>
      <c r="I141" s="112">
        <v>425.9</v>
      </c>
      <c r="J141" s="112">
        <v>701.3</v>
      </c>
      <c r="K141" s="113">
        <v>9.09</v>
      </c>
      <c r="L141" s="117" t="s">
        <v>15</v>
      </c>
      <c r="M141" s="112">
        <v>1551.6</v>
      </c>
    </row>
    <row r="142" spans="1:13" ht="22.5" x14ac:dyDescent="0.2">
      <c r="A142" s="110" t="s">
        <v>308</v>
      </c>
      <c r="B142" s="110" t="s">
        <v>309</v>
      </c>
      <c r="C142" s="112">
        <v>3011.7</v>
      </c>
      <c r="D142" s="112">
        <v>19619.900000000001</v>
      </c>
      <c r="E142" s="112">
        <v>1412.4</v>
      </c>
      <c r="F142" s="112">
        <v>5146.6000000000004</v>
      </c>
      <c r="G142" s="116">
        <v>7100</v>
      </c>
      <c r="H142" s="112">
        <v>7254.7</v>
      </c>
      <c r="I142" s="112">
        <v>4123.8999999999996</v>
      </c>
      <c r="J142" s="112">
        <v>12110.4</v>
      </c>
      <c r="K142" s="112">
        <v>965</v>
      </c>
      <c r="L142" s="117" t="s">
        <v>15</v>
      </c>
      <c r="M142" s="112">
        <v>1486.4</v>
      </c>
    </row>
    <row r="143" spans="1:13" x14ac:dyDescent="0.2">
      <c r="A143" s="110" t="s">
        <v>461</v>
      </c>
      <c r="B143" s="110" t="s">
        <v>14</v>
      </c>
      <c r="C143" s="112">
        <v>266.8</v>
      </c>
      <c r="D143" s="112">
        <v>2823.1</v>
      </c>
      <c r="E143" s="112">
        <v>521.20000000000005</v>
      </c>
      <c r="F143" s="112">
        <v>261.39999999999998</v>
      </c>
      <c r="G143" s="116">
        <v>2588</v>
      </c>
      <c r="H143" s="112">
        <v>3221</v>
      </c>
      <c r="I143" s="112">
        <v>1511.8</v>
      </c>
      <c r="J143" s="112">
        <v>3477.2</v>
      </c>
      <c r="K143" s="112">
        <v>1099.4000000000001</v>
      </c>
      <c r="L143" s="117" t="s">
        <v>15</v>
      </c>
      <c r="M143" s="112">
        <v>1481.4</v>
      </c>
    </row>
    <row r="144" spans="1:13" ht="22.5" x14ac:dyDescent="0.2">
      <c r="A144" s="110" t="s">
        <v>505</v>
      </c>
      <c r="B144" s="110" t="s">
        <v>506</v>
      </c>
      <c r="C144" s="112">
        <v>366.4</v>
      </c>
      <c r="D144" s="112">
        <v>1704.5</v>
      </c>
      <c r="E144" s="112">
        <v>408.5</v>
      </c>
      <c r="F144" s="112">
        <v>871.5</v>
      </c>
      <c r="G144" s="116">
        <v>538</v>
      </c>
      <c r="H144" s="112">
        <v>1496.2</v>
      </c>
      <c r="I144" s="112">
        <v>650.29999999999995</v>
      </c>
      <c r="J144" s="112">
        <v>3360.2</v>
      </c>
      <c r="K144" s="112">
        <v>25.9</v>
      </c>
      <c r="L144" s="117" t="s">
        <v>15</v>
      </c>
      <c r="M144" s="112">
        <v>1445.4</v>
      </c>
    </row>
    <row r="145" spans="1:13" x14ac:dyDescent="0.2">
      <c r="A145" s="110" t="s">
        <v>665</v>
      </c>
      <c r="B145" s="110" t="s">
        <v>14</v>
      </c>
      <c r="C145" s="112">
        <v>27.8</v>
      </c>
      <c r="D145" s="112">
        <v>271.89999999999998</v>
      </c>
      <c r="E145" s="112">
        <v>119.9</v>
      </c>
      <c r="F145" s="112">
        <v>166.1</v>
      </c>
      <c r="G145" s="116">
        <v>48</v>
      </c>
      <c r="H145" s="112">
        <v>114.7</v>
      </c>
      <c r="I145" s="112">
        <v>126.9</v>
      </c>
      <c r="J145" s="112">
        <v>1156.5999999999999</v>
      </c>
      <c r="K145" s="114">
        <v>0.16700000000000001</v>
      </c>
      <c r="L145" s="117" t="s">
        <v>15</v>
      </c>
      <c r="M145" s="112">
        <v>1436</v>
      </c>
    </row>
    <row r="146" spans="1:13" ht="22.5" x14ac:dyDescent="0.2">
      <c r="A146" s="110" t="s">
        <v>879</v>
      </c>
      <c r="B146" s="110" t="s">
        <v>880</v>
      </c>
      <c r="C146" s="112">
        <v>524.4</v>
      </c>
      <c r="D146" s="112">
        <v>2573</v>
      </c>
      <c r="E146" s="112">
        <v>12.5</v>
      </c>
      <c r="F146" s="112">
        <v>1486.9</v>
      </c>
      <c r="G146" s="116">
        <v>301</v>
      </c>
      <c r="H146" s="112">
        <v>1522.4</v>
      </c>
      <c r="I146" s="112">
        <v>2987.1</v>
      </c>
      <c r="J146" s="112">
        <v>6905.4</v>
      </c>
      <c r="K146" s="112">
        <v>17.7</v>
      </c>
      <c r="L146" s="117" t="s">
        <v>15</v>
      </c>
      <c r="M146" s="112">
        <v>1341</v>
      </c>
    </row>
    <row r="147" spans="1:13" x14ac:dyDescent="0.2">
      <c r="A147" s="110" t="s">
        <v>566</v>
      </c>
      <c r="B147" s="110" t="s">
        <v>567</v>
      </c>
      <c r="C147" s="112">
        <v>21.6</v>
      </c>
      <c r="D147" s="112">
        <v>2217.5</v>
      </c>
      <c r="E147" s="112">
        <v>237.3</v>
      </c>
      <c r="F147" s="112">
        <v>390.1</v>
      </c>
      <c r="G147" s="116">
        <v>652</v>
      </c>
      <c r="H147" s="112">
        <v>363.3</v>
      </c>
      <c r="I147" s="112">
        <v>246.9</v>
      </c>
      <c r="J147" s="112">
        <v>696.9</v>
      </c>
      <c r="K147" s="112">
        <v>78</v>
      </c>
      <c r="L147" s="117" t="s">
        <v>15</v>
      </c>
      <c r="M147" s="112">
        <v>1326.7</v>
      </c>
    </row>
    <row r="148" spans="1:13" ht="22.5" x14ac:dyDescent="0.2">
      <c r="A148" s="110" t="s">
        <v>599</v>
      </c>
      <c r="B148" s="110" t="s">
        <v>600</v>
      </c>
      <c r="C148" s="112">
        <v>88.4</v>
      </c>
      <c r="D148" s="112">
        <v>1823.8</v>
      </c>
      <c r="E148" s="112">
        <v>194</v>
      </c>
      <c r="F148" s="112">
        <v>270.10000000000002</v>
      </c>
      <c r="G148" s="116">
        <v>3537</v>
      </c>
      <c r="H148" s="112">
        <v>872.4</v>
      </c>
      <c r="I148" s="112">
        <v>1602</v>
      </c>
      <c r="J148" s="112">
        <v>1448.3</v>
      </c>
      <c r="K148" s="112">
        <v>257</v>
      </c>
      <c r="L148" s="117" t="s">
        <v>15</v>
      </c>
      <c r="M148" s="112">
        <v>1310.7</v>
      </c>
    </row>
    <row r="149" spans="1:13" ht="22.5" x14ac:dyDescent="0.2">
      <c r="A149" s="110" t="s">
        <v>470</v>
      </c>
      <c r="B149" s="110" t="s">
        <v>471</v>
      </c>
      <c r="C149" s="112">
        <v>105.2</v>
      </c>
      <c r="D149" s="112">
        <v>3086.6</v>
      </c>
      <c r="E149" s="112">
        <v>489.5</v>
      </c>
      <c r="F149" s="112">
        <v>755.9</v>
      </c>
      <c r="G149" s="116">
        <v>5876</v>
      </c>
      <c r="H149" s="112">
        <v>1124.5999999999999</v>
      </c>
      <c r="I149" s="112">
        <v>704.2</v>
      </c>
      <c r="J149" s="112">
        <v>537.70000000000005</v>
      </c>
      <c r="K149" s="112">
        <v>99.2</v>
      </c>
      <c r="L149" s="117" t="s">
        <v>15</v>
      </c>
      <c r="M149" s="112">
        <v>1246.9000000000001</v>
      </c>
    </row>
    <row r="150" spans="1:13" x14ac:dyDescent="0.2">
      <c r="A150" s="110" t="s">
        <v>428</v>
      </c>
      <c r="B150" s="110" t="s">
        <v>14</v>
      </c>
      <c r="C150" s="112">
        <v>349.1</v>
      </c>
      <c r="D150" s="112">
        <v>1248.9000000000001</v>
      </c>
      <c r="E150" s="112">
        <v>642.4</v>
      </c>
      <c r="F150" s="112">
        <v>660.8</v>
      </c>
      <c r="G150" s="116">
        <v>160</v>
      </c>
      <c r="H150" s="112">
        <v>205.5</v>
      </c>
      <c r="I150" s="112">
        <v>1530.1</v>
      </c>
      <c r="J150" s="112">
        <v>841</v>
      </c>
      <c r="K150" s="112">
        <v>14.1</v>
      </c>
      <c r="L150" s="117" t="s">
        <v>15</v>
      </c>
      <c r="M150" s="112">
        <v>1243.5999999999999</v>
      </c>
    </row>
    <row r="151" spans="1:13" x14ac:dyDescent="0.2">
      <c r="A151" s="110" t="s">
        <v>540</v>
      </c>
      <c r="B151" s="110" t="s">
        <v>14</v>
      </c>
      <c r="C151" s="112">
        <v>329.3</v>
      </c>
      <c r="D151" s="112">
        <v>734.9</v>
      </c>
      <c r="E151" s="112">
        <v>323.3</v>
      </c>
      <c r="F151" s="112">
        <v>342.7</v>
      </c>
      <c r="G151" s="116">
        <v>373</v>
      </c>
      <c r="H151" s="112">
        <v>338.5</v>
      </c>
      <c r="I151" s="112">
        <v>188.3</v>
      </c>
      <c r="J151" s="112">
        <v>1945.6</v>
      </c>
      <c r="K151" s="112">
        <v>10.6</v>
      </c>
      <c r="L151" s="117" t="s">
        <v>15</v>
      </c>
      <c r="M151" s="112">
        <v>1231.8</v>
      </c>
    </row>
    <row r="152" spans="1:13" x14ac:dyDescent="0.2">
      <c r="A152" s="110" t="s">
        <v>434</v>
      </c>
      <c r="B152" s="110" t="s">
        <v>435</v>
      </c>
      <c r="C152" s="112">
        <v>1639.9</v>
      </c>
      <c r="D152" s="112">
        <v>26632.1</v>
      </c>
      <c r="E152" s="112">
        <v>609.9</v>
      </c>
      <c r="F152" s="112">
        <v>2341.4</v>
      </c>
      <c r="G152" s="116">
        <v>959</v>
      </c>
      <c r="H152" s="112">
        <v>2318.1999999999998</v>
      </c>
      <c r="I152" s="112">
        <v>1597.7</v>
      </c>
      <c r="J152" s="112">
        <v>4130.2</v>
      </c>
      <c r="K152" s="112">
        <v>1097.0999999999999</v>
      </c>
      <c r="L152" s="117" t="s">
        <v>15</v>
      </c>
      <c r="M152" s="112">
        <v>1215.0999999999999</v>
      </c>
    </row>
    <row r="153" spans="1:13" ht="22.5" x14ac:dyDescent="0.2">
      <c r="A153" s="110" t="s">
        <v>376</v>
      </c>
      <c r="B153" s="110" t="s">
        <v>377</v>
      </c>
      <c r="C153" s="112">
        <v>975.6</v>
      </c>
      <c r="D153" s="112">
        <v>24433.3</v>
      </c>
      <c r="E153" s="112">
        <v>932.9</v>
      </c>
      <c r="F153" s="112">
        <v>1426.9</v>
      </c>
      <c r="G153" s="116">
        <v>3017</v>
      </c>
      <c r="H153" s="112">
        <v>2596.1999999999998</v>
      </c>
      <c r="I153" s="112">
        <v>2467.6</v>
      </c>
      <c r="J153" s="112">
        <v>2864.6</v>
      </c>
      <c r="K153" s="112">
        <v>1837.3</v>
      </c>
      <c r="L153" s="117" t="s">
        <v>15</v>
      </c>
      <c r="M153" s="112">
        <v>1209.4000000000001</v>
      </c>
    </row>
    <row r="154" spans="1:13" ht="22.5" x14ac:dyDescent="0.2">
      <c r="A154" s="110" t="s">
        <v>659</v>
      </c>
      <c r="B154" s="110" t="s">
        <v>660</v>
      </c>
      <c r="C154" s="112">
        <v>74.099999999999994</v>
      </c>
      <c r="D154" s="112">
        <v>1451.2</v>
      </c>
      <c r="E154" s="112">
        <v>126.3</v>
      </c>
      <c r="F154" s="112">
        <v>486.8</v>
      </c>
      <c r="G154" s="116">
        <v>3378</v>
      </c>
      <c r="H154" s="112">
        <v>2229.8000000000002</v>
      </c>
      <c r="I154" s="112">
        <v>1460</v>
      </c>
      <c r="J154" s="112">
        <v>1500.4</v>
      </c>
      <c r="K154" s="112">
        <v>304.10000000000002</v>
      </c>
      <c r="L154" s="117" t="s">
        <v>15</v>
      </c>
      <c r="M154" s="112">
        <v>1156.7</v>
      </c>
    </row>
    <row r="155" spans="1:13" ht="22.5" x14ac:dyDescent="0.2">
      <c r="A155" s="110" t="s">
        <v>254</v>
      </c>
      <c r="B155" s="110" t="s">
        <v>255</v>
      </c>
      <c r="C155" s="112">
        <v>1615.5</v>
      </c>
      <c r="D155" s="112">
        <v>42045.9</v>
      </c>
      <c r="E155" s="112">
        <v>1992.9</v>
      </c>
      <c r="F155" s="112">
        <v>3186.7</v>
      </c>
      <c r="G155" s="116">
        <v>2151</v>
      </c>
      <c r="H155" s="112">
        <v>6948.9</v>
      </c>
      <c r="I155" s="112">
        <v>3596.9</v>
      </c>
      <c r="J155" s="112">
        <v>4052.8</v>
      </c>
      <c r="K155" s="112">
        <v>2528</v>
      </c>
      <c r="L155" s="117" t="s">
        <v>15</v>
      </c>
      <c r="M155" s="112">
        <v>1113.9000000000001</v>
      </c>
    </row>
    <row r="156" spans="1:13" x14ac:dyDescent="0.2">
      <c r="A156" s="110" t="s">
        <v>458</v>
      </c>
      <c r="B156" s="110" t="s">
        <v>14</v>
      </c>
      <c r="C156" s="112">
        <v>41.4</v>
      </c>
      <c r="D156" s="112">
        <v>998.1</v>
      </c>
      <c r="E156" s="112">
        <v>527.5</v>
      </c>
      <c r="F156" s="112">
        <v>368.4</v>
      </c>
      <c r="G156" s="116">
        <v>2630</v>
      </c>
      <c r="H156" s="112">
        <v>981.5</v>
      </c>
      <c r="I156" s="112">
        <v>477.7</v>
      </c>
      <c r="J156" s="112">
        <v>3797</v>
      </c>
      <c r="K156" s="112">
        <v>74.900000000000006</v>
      </c>
      <c r="L156" s="117" t="s">
        <v>15</v>
      </c>
      <c r="M156" s="112">
        <v>1072</v>
      </c>
    </row>
    <row r="157" spans="1:13" ht="22.5" x14ac:dyDescent="0.2">
      <c r="A157" s="110" t="s">
        <v>121</v>
      </c>
      <c r="B157" s="110" t="s">
        <v>122</v>
      </c>
      <c r="C157" s="112">
        <v>6997.1</v>
      </c>
      <c r="D157" s="112">
        <v>114104.6</v>
      </c>
      <c r="E157" s="112">
        <v>6107.1</v>
      </c>
      <c r="F157" s="112">
        <v>11103</v>
      </c>
      <c r="G157" s="116">
        <v>20262</v>
      </c>
      <c r="H157" s="112">
        <v>27539.4</v>
      </c>
      <c r="I157" s="112">
        <v>15597.8</v>
      </c>
      <c r="J157" s="112">
        <v>33525.4</v>
      </c>
      <c r="K157" s="112">
        <v>11844.5</v>
      </c>
      <c r="L157" s="117" t="s">
        <v>15</v>
      </c>
      <c r="M157" s="112">
        <v>976.9</v>
      </c>
    </row>
    <row r="158" spans="1:13" ht="22.5" x14ac:dyDescent="0.2">
      <c r="A158" s="110" t="s">
        <v>474</v>
      </c>
      <c r="B158" s="110" t="s">
        <v>475</v>
      </c>
      <c r="C158" s="112">
        <v>289.39999999999998</v>
      </c>
      <c r="D158" s="112">
        <v>1479.6</v>
      </c>
      <c r="E158" s="112">
        <v>475.7</v>
      </c>
      <c r="F158" s="112">
        <v>239.2</v>
      </c>
      <c r="G158" s="116">
        <v>1123</v>
      </c>
      <c r="H158" s="112">
        <v>686.7</v>
      </c>
      <c r="I158" s="112">
        <v>207.1</v>
      </c>
      <c r="J158" s="112">
        <v>1037.5999999999999</v>
      </c>
      <c r="K158" s="112">
        <v>44.2</v>
      </c>
      <c r="L158" s="117" t="s">
        <v>15</v>
      </c>
      <c r="M158" s="112">
        <v>937.3</v>
      </c>
    </row>
    <row r="159" spans="1:13" ht="22.5" x14ac:dyDescent="0.2">
      <c r="A159" s="110" t="s">
        <v>547</v>
      </c>
      <c r="B159" s="110" t="s">
        <v>548</v>
      </c>
      <c r="C159" s="112">
        <v>79.8</v>
      </c>
      <c r="D159" s="112">
        <v>4012.7</v>
      </c>
      <c r="E159" s="112">
        <v>302.2</v>
      </c>
      <c r="F159" s="112">
        <v>418.8</v>
      </c>
      <c r="G159" s="116">
        <v>1002</v>
      </c>
      <c r="H159" s="112">
        <v>1347.7</v>
      </c>
      <c r="I159" s="112">
        <v>1413.3</v>
      </c>
      <c r="J159" s="112">
        <v>1443.8</v>
      </c>
      <c r="K159" s="112">
        <v>692.1</v>
      </c>
      <c r="L159" s="117" t="s">
        <v>15</v>
      </c>
      <c r="M159" s="112">
        <v>899</v>
      </c>
    </row>
    <row r="160" spans="1:13" ht="22.5" x14ac:dyDescent="0.2">
      <c r="A160" s="110" t="s">
        <v>752</v>
      </c>
      <c r="B160" s="110" t="s">
        <v>753</v>
      </c>
      <c r="C160" s="112">
        <v>178.3</v>
      </c>
      <c r="D160" s="112">
        <v>12784.1</v>
      </c>
      <c r="E160" s="112">
        <v>53.8</v>
      </c>
      <c r="F160" s="112">
        <v>524.79999999999995</v>
      </c>
      <c r="G160" s="116">
        <v>905</v>
      </c>
      <c r="H160" s="112">
        <v>1999.3</v>
      </c>
      <c r="I160" s="112">
        <v>1560.1</v>
      </c>
      <c r="J160" s="112">
        <v>1483.1</v>
      </c>
      <c r="K160" s="112">
        <v>1144</v>
      </c>
      <c r="L160" s="117" t="s">
        <v>15</v>
      </c>
      <c r="M160" s="112">
        <v>881.9</v>
      </c>
    </row>
    <row r="161" spans="1:13" x14ac:dyDescent="0.2">
      <c r="A161" s="110" t="s">
        <v>424</v>
      </c>
      <c r="B161" s="110" t="s">
        <v>14</v>
      </c>
      <c r="C161" s="112">
        <v>82.9</v>
      </c>
      <c r="D161" s="112">
        <v>1823.8</v>
      </c>
      <c r="E161" s="112">
        <v>646.20000000000005</v>
      </c>
      <c r="F161" s="112">
        <v>266.8</v>
      </c>
      <c r="G161" s="116">
        <v>758</v>
      </c>
      <c r="H161" s="112">
        <v>852.2</v>
      </c>
      <c r="I161" s="112">
        <v>351.4</v>
      </c>
      <c r="J161" s="112">
        <v>1463.6</v>
      </c>
      <c r="K161" s="112">
        <v>384.5</v>
      </c>
      <c r="L161" s="117" t="s">
        <v>15</v>
      </c>
      <c r="M161" s="112">
        <v>881.8</v>
      </c>
    </row>
    <row r="162" spans="1:13" ht="22.5" x14ac:dyDescent="0.2">
      <c r="A162" s="110" t="s">
        <v>527</v>
      </c>
      <c r="B162" s="110" t="s">
        <v>14</v>
      </c>
      <c r="C162" s="112">
        <v>219.7</v>
      </c>
      <c r="D162" s="112">
        <v>601.20000000000005</v>
      </c>
      <c r="E162" s="112">
        <v>358.7</v>
      </c>
      <c r="F162" s="112">
        <v>383.5</v>
      </c>
      <c r="G162" s="116">
        <v>172</v>
      </c>
      <c r="H162" s="112">
        <v>353.7</v>
      </c>
      <c r="I162" s="112">
        <v>310.5</v>
      </c>
      <c r="J162" s="112">
        <v>1567.3</v>
      </c>
      <c r="K162" s="112">
        <v>32.1</v>
      </c>
      <c r="L162" s="117" t="s">
        <v>15</v>
      </c>
      <c r="M162" s="112">
        <v>857</v>
      </c>
    </row>
    <row r="163" spans="1:13" ht="22.5" x14ac:dyDescent="0.2">
      <c r="A163" s="110" t="s">
        <v>682</v>
      </c>
      <c r="B163" s="110" t="s">
        <v>683</v>
      </c>
      <c r="C163" s="112">
        <v>53</v>
      </c>
      <c r="D163" s="112">
        <v>1406.8</v>
      </c>
      <c r="E163" s="112">
        <v>102.1</v>
      </c>
      <c r="F163" s="112">
        <v>542.79999999999995</v>
      </c>
      <c r="G163" s="116">
        <v>80</v>
      </c>
      <c r="H163" s="112">
        <v>288.5</v>
      </c>
      <c r="I163" s="112">
        <v>410.6</v>
      </c>
      <c r="J163" s="112">
        <v>734.2</v>
      </c>
      <c r="K163" s="112">
        <v>17</v>
      </c>
      <c r="L163" s="117" t="s">
        <v>15</v>
      </c>
      <c r="M163" s="112">
        <v>842.2</v>
      </c>
    </row>
    <row r="164" spans="1:13" x14ac:dyDescent="0.2">
      <c r="A164" s="110" t="s">
        <v>511</v>
      </c>
      <c r="B164" s="110" t="s">
        <v>14</v>
      </c>
      <c r="C164" s="112">
        <v>288.5</v>
      </c>
      <c r="D164" s="112">
        <v>596.1</v>
      </c>
      <c r="E164" s="112">
        <v>394.6</v>
      </c>
      <c r="F164" s="112">
        <v>449.5</v>
      </c>
      <c r="G164" s="116">
        <v>630</v>
      </c>
      <c r="H164" s="112">
        <v>160.19999999999999</v>
      </c>
      <c r="I164" s="112">
        <v>304.39999999999998</v>
      </c>
      <c r="J164" s="112">
        <v>825.5</v>
      </c>
      <c r="K164" s="112">
        <v>26.3</v>
      </c>
      <c r="L164" s="117" t="s">
        <v>15</v>
      </c>
      <c r="M164" s="112">
        <v>837.4</v>
      </c>
    </row>
    <row r="165" spans="1:13" ht="22.5" x14ac:dyDescent="0.2">
      <c r="A165" s="110" t="s">
        <v>657</v>
      </c>
      <c r="B165" s="110" t="s">
        <v>658</v>
      </c>
      <c r="C165" s="112">
        <v>379</v>
      </c>
      <c r="D165" s="112">
        <v>1263.8</v>
      </c>
      <c r="E165" s="112">
        <v>127.2</v>
      </c>
      <c r="F165" s="112">
        <v>705.6</v>
      </c>
      <c r="G165" s="116">
        <v>2170</v>
      </c>
      <c r="H165" s="112">
        <v>1608</v>
      </c>
      <c r="I165" s="112">
        <v>1652.3</v>
      </c>
      <c r="J165" s="112">
        <v>1660.1</v>
      </c>
      <c r="K165" s="112">
        <v>263.89999999999998</v>
      </c>
      <c r="L165" s="117" t="s">
        <v>15</v>
      </c>
      <c r="M165" s="112">
        <v>782.8</v>
      </c>
    </row>
    <row r="166" spans="1:13" ht="22.5" x14ac:dyDescent="0.2">
      <c r="A166" s="110" t="s">
        <v>319</v>
      </c>
      <c r="B166" s="110" t="s">
        <v>320</v>
      </c>
      <c r="C166" s="112">
        <v>1497.8</v>
      </c>
      <c r="D166" s="112">
        <v>6433.2</v>
      </c>
      <c r="E166" s="112">
        <v>1329.9</v>
      </c>
      <c r="F166" s="112">
        <v>3891.2</v>
      </c>
      <c r="G166" s="116">
        <v>1600</v>
      </c>
      <c r="H166" s="112">
        <v>959.3</v>
      </c>
      <c r="I166" s="112">
        <v>823.5</v>
      </c>
      <c r="J166" s="112">
        <v>9945.2000000000007</v>
      </c>
      <c r="K166" s="112">
        <v>355</v>
      </c>
      <c r="L166" s="117" t="s">
        <v>15</v>
      </c>
      <c r="M166" s="112">
        <v>771.4</v>
      </c>
    </row>
    <row r="167" spans="1:13" x14ac:dyDescent="0.2">
      <c r="A167" s="110" t="s">
        <v>512</v>
      </c>
      <c r="B167" s="110" t="s">
        <v>513</v>
      </c>
      <c r="C167" s="112">
        <v>957.5</v>
      </c>
      <c r="D167" s="112">
        <v>7182.8</v>
      </c>
      <c r="E167" s="112">
        <v>382.2</v>
      </c>
      <c r="F167" s="112">
        <v>1045.7</v>
      </c>
      <c r="G167" s="116">
        <v>1770</v>
      </c>
      <c r="H167" s="112">
        <v>1534.3</v>
      </c>
      <c r="I167" s="112">
        <v>802.2</v>
      </c>
      <c r="J167" s="112">
        <v>306.89999999999998</v>
      </c>
      <c r="K167" s="112">
        <v>230.4</v>
      </c>
      <c r="L167" s="117" t="s">
        <v>15</v>
      </c>
      <c r="M167" s="112">
        <v>764.5</v>
      </c>
    </row>
    <row r="168" spans="1:13" ht="22.5" x14ac:dyDescent="0.2">
      <c r="A168" s="110" t="s">
        <v>338</v>
      </c>
      <c r="B168" s="110" t="s">
        <v>339</v>
      </c>
      <c r="C168" s="112">
        <v>658.3</v>
      </c>
      <c r="D168" s="112">
        <v>13641.2</v>
      </c>
      <c r="E168" s="112">
        <v>1189.2</v>
      </c>
      <c r="F168" s="112">
        <v>2009.4</v>
      </c>
      <c r="G168" s="116">
        <v>10782</v>
      </c>
      <c r="H168" s="112">
        <v>2378.8000000000002</v>
      </c>
      <c r="I168" s="112">
        <v>2328.1</v>
      </c>
      <c r="J168" s="112">
        <v>6158.6</v>
      </c>
      <c r="K168" s="112">
        <v>1209.7</v>
      </c>
      <c r="L168" s="117" t="s">
        <v>15</v>
      </c>
      <c r="M168" s="112">
        <v>746.5</v>
      </c>
    </row>
    <row r="169" spans="1:13" x14ac:dyDescent="0.2">
      <c r="A169" s="110" t="s">
        <v>525</v>
      </c>
      <c r="B169" s="110" t="s">
        <v>14</v>
      </c>
      <c r="C169" s="112">
        <v>77.599999999999994</v>
      </c>
      <c r="D169" s="112">
        <v>644.1</v>
      </c>
      <c r="E169" s="112">
        <v>368.2</v>
      </c>
      <c r="F169" s="112">
        <v>438.2</v>
      </c>
      <c r="G169" s="116">
        <v>200</v>
      </c>
      <c r="H169" s="112">
        <v>431</v>
      </c>
      <c r="I169" s="112">
        <v>442.3</v>
      </c>
      <c r="J169" s="112">
        <v>1634</v>
      </c>
      <c r="K169" s="112">
        <v>24.1</v>
      </c>
      <c r="L169" s="117" t="s">
        <v>15</v>
      </c>
      <c r="M169" s="112">
        <v>688.9</v>
      </c>
    </row>
    <row r="170" spans="1:13" ht="22.5" x14ac:dyDescent="0.2">
      <c r="A170" s="110" t="s">
        <v>518</v>
      </c>
      <c r="B170" s="110" t="s">
        <v>519</v>
      </c>
      <c r="C170" s="112">
        <v>229.8</v>
      </c>
      <c r="D170" s="112">
        <v>3053.3</v>
      </c>
      <c r="E170" s="112">
        <v>376.1</v>
      </c>
      <c r="F170" s="112">
        <v>476.9</v>
      </c>
      <c r="G170" s="116">
        <v>1712</v>
      </c>
      <c r="H170" s="112">
        <v>364.9</v>
      </c>
      <c r="I170" s="112">
        <v>289.89999999999998</v>
      </c>
      <c r="J170" s="112">
        <v>771.7</v>
      </c>
      <c r="K170" s="112">
        <v>118.3</v>
      </c>
      <c r="L170" s="117" t="s">
        <v>15</v>
      </c>
      <c r="M170" s="112">
        <v>665.3</v>
      </c>
    </row>
    <row r="171" spans="1:13" ht="22.5" x14ac:dyDescent="0.2">
      <c r="A171" s="110" t="s">
        <v>697</v>
      </c>
      <c r="B171" s="110" t="s">
        <v>698</v>
      </c>
      <c r="C171" s="112">
        <v>110.3</v>
      </c>
      <c r="D171" s="112">
        <v>814.5</v>
      </c>
      <c r="E171" s="112">
        <v>87.8</v>
      </c>
      <c r="F171" s="112">
        <v>540.20000000000005</v>
      </c>
      <c r="G171" s="116">
        <v>522</v>
      </c>
      <c r="H171" s="112">
        <v>289.7</v>
      </c>
      <c r="I171" s="112">
        <v>138.30000000000001</v>
      </c>
      <c r="J171" s="112">
        <v>2660.1</v>
      </c>
      <c r="K171" s="113">
        <v>6.52</v>
      </c>
      <c r="L171" s="117" t="s">
        <v>15</v>
      </c>
      <c r="M171" s="112">
        <v>615.1</v>
      </c>
    </row>
    <row r="172" spans="1:13" x14ac:dyDescent="0.2">
      <c r="A172" s="110" t="s">
        <v>509</v>
      </c>
      <c r="B172" s="110" t="s">
        <v>510</v>
      </c>
      <c r="C172" s="112">
        <v>296.10000000000002</v>
      </c>
      <c r="D172" s="112">
        <v>5220.8999999999996</v>
      </c>
      <c r="E172" s="112">
        <v>399.6</v>
      </c>
      <c r="F172" s="112">
        <v>696.4</v>
      </c>
      <c r="G172" s="116">
        <v>2100</v>
      </c>
      <c r="H172" s="112">
        <v>2296.6999999999998</v>
      </c>
      <c r="I172" s="112">
        <v>1289.9000000000001</v>
      </c>
      <c r="J172" s="112">
        <v>2996.7</v>
      </c>
      <c r="K172" s="112">
        <v>452.9</v>
      </c>
      <c r="L172" s="117" t="s">
        <v>15</v>
      </c>
      <c r="M172" s="112">
        <v>614.70000000000005</v>
      </c>
    </row>
    <row r="173" spans="1:13" x14ac:dyDescent="0.2">
      <c r="A173" s="110" t="s">
        <v>638</v>
      </c>
      <c r="B173" s="110" t="s">
        <v>14</v>
      </c>
      <c r="C173" s="112">
        <v>52.5</v>
      </c>
      <c r="D173" s="112">
        <v>247.7</v>
      </c>
      <c r="E173" s="112">
        <v>133.9</v>
      </c>
      <c r="F173" s="112">
        <v>177.1</v>
      </c>
      <c r="G173" s="116">
        <v>72</v>
      </c>
      <c r="H173" s="112">
        <v>175.5</v>
      </c>
      <c r="I173" s="112">
        <v>87.7</v>
      </c>
      <c r="J173" s="112">
        <v>309.3</v>
      </c>
      <c r="K173" s="114">
        <v>0.81100000000000005</v>
      </c>
      <c r="L173" s="117" t="s">
        <v>15</v>
      </c>
      <c r="M173" s="112">
        <v>579</v>
      </c>
    </row>
    <row r="174" spans="1:13" ht="33.75" x14ac:dyDescent="0.2">
      <c r="A174" s="110" t="s">
        <v>623</v>
      </c>
      <c r="B174" s="110" t="s">
        <v>624</v>
      </c>
      <c r="C174" s="112">
        <v>169.2</v>
      </c>
      <c r="D174" s="112">
        <v>387.9</v>
      </c>
      <c r="E174" s="112">
        <v>152.5</v>
      </c>
      <c r="F174" s="112">
        <v>170.7</v>
      </c>
      <c r="G174" s="116">
        <v>855</v>
      </c>
      <c r="H174" s="112">
        <v>366.3</v>
      </c>
      <c r="I174" s="112">
        <v>343.8</v>
      </c>
      <c r="J174" s="112">
        <v>450.6</v>
      </c>
      <c r="K174" s="112">
        <v>32.5</v>
      </c>
      <c r="L174" s="117" t="s">
        <v>15</v>
      </c>
      <c r="M174" s="112">
        <v>558.79999999999995</v>
      </c>
    </row>
    <row r="175" spans="1:13" x14ac:dyDescent="0.2">
      <c r="A175" s="110" t="s">
        <v>407</v>
      </c>
      <c r="B175" s="110" t="s">
        <v>408</v>
      </c>
      <c r="C175" s="112">
        <v>185.9</v>
      </c>
      <c r="D175" s="112">
        <v>12158.8</v>
      </c>
      <c r="E175" s="112">
        <v>704.5</v>
      </c>
      <c r="F175" s="112">
        <v>719.7</v>
      </c>
      <c r="G175" s="116">
        <v>13796</v>
      </c>
      <c r="H175" s="112">
        <v>3955.8</v>
      </c>
      <c r="I175" s="112">
        <v>3737.7</v>
      </c>
      <c r="J175" s="112">
        <v>2852.2</v>
      </c>
      <c r="K175" s="112">
        <v>173.2</v>
      </c>
      <c r="L175" s="117" t="s">
        <v>15</v>
      </c>
      <c r="M175" s="112">
        <v>466.6</v>
      </c>
    </row>
    <row r="176" spans="1:13" ht="22.5" x14ac:dyDescent="0.2">
      <c r="A176" s="110" t="s">
        <v>837</v>
      </c>
      <c r="B176" s="110" t="s">
        <v>838</v>
      </c>
      <c r="C176" s="112">
        <v>1448.5</v>
      </c>
      <c r="D176" s="112">
        <v>2967.6</v>
      </c>
      <c r="E176" s="112">
        <v>23</v>
      </c>
      <c r="F176" s="112">
        <v>1789.1</v>
      </c>
      <c r="G176" s="116">
        <v>399</v>
      </c>
      <c r="H176" s="112">
        <v>2815.2</v>
      </c>
      <c r="I176" s="112">
        <v>2253</v>
      </c>
      <c r="J176" s="112">
        <v>4979.2</v>
      </c>
      <c r="K176" s="112">
        <v>332.4</v>
      </c>
      <c r="L176" s="117" t="s">
        <v>15</v>
      </c>
      <c r="M176" s="112">
        <v>440.1</v>
      </c>
    </row>
    <row r="177" spans="1:13" x14ac:dyDescent="0.2">
      <c r="A177" s="110" t="s">
        <v>419</v>
      </c>
      <c r="B177" s="110" t="s">
        <v>420</v>
      </c>
      <c r="C177" s="112">
        <v>678.3</v>
      </c>
      <c r="D177" s="112">
        <v>7441.9</v>
      </c>
      <c r="E177" s="112">
        <v>662</v>
      </c>
      <c r="F177" s="112">
        <v>630.70000000000005</v>
      </c>
      <c r="G177" s="116">
        <v>3511</v>
      </c>
      <c r="H177" s="112">
        <v>5824.3</v>
      </c>
      <c r="I177" s="112">
        <v>3781.6</v>
      </c>
      <c r="J177" s="112">
        <v>4364.1000000000004</v>
      </c>
      <c r="K177" s="112">
        <v>32.200000000000003</v>
      </c>
      <c r="L177" s="117" t="s">
        <v>15</v>
      </c>
      <c r="M177" s="112">
        <v>431.8</v>
      </c>
    </row>
    <row r="178" spans="1:13" ht="22.5" x14ac:dyDescent="0.2">
      <c r="A178" s="110" t="s">
        <v>739</v>
      </c>
      <c r="B178" s="110" t="s">
        <v>740</v>
      </c>
      <c r="C178" s="112">
        <v>16.399999999999999</v>
      </c>
      <c r="D178" s="112">
        <v>715.8</v>
      </c>
      <c r="E178" s="112">
        <v>59</v>
      </c>
      <c r="F178" s="112">
        <v>93.8</v>
      </c>
      <c r="G178" s="116">
        <v>51</v>
      </c>
      <c r="H178" s="112">
        <v>359</v>
      </c>
      <c r="I178" s="112">
        <v>495.3</v>
      </c>
      <c r="J178" s="112">
        <v>564.70000000000005</v>
      </c>
      <c r="K178" s="112">
        <v>129.80000000000001</v>
      </c>
      <c r="L178" s="117" t="s">
        <v>15</v>
      </c>
      <c r="M178" s="112">
        <v>424.4</v>
      </c>
    </row>
    <row r="179" spans="1:13" ht="22.5" x14ac:dyDescent="0.2">
      <c r="A179" s="110" t="s">
        <v>791</v>
      </c>
      <c r="B179" s="110" t="s">
        <v>792</v>
      </c>
      <c r="C179" s="113">
        <v>9.11</v>
      </c>
      <c r="D179" s="112">
        <v>157.5</v>
      </c>
      <c r="E179" s="112">
        <v>36.6</v>
      </c>
      <c r="F179" s="112">
        <v>83.3</v>
      </c>
      <c r="G179" s="116">
        <v>430</v>
      </c>
      <c r="H179" s="112">
        <v>61.4</v>
      </c>
      <c r="I179" s="112">
        <v>50.6</v>
      </c>
      <c r="J179" s="113">
        <v>3.56</v>
      </c>
      <c r="K179" s="113">
        <v>4.7</v>
      </c>
      <c r="L179" s="117" t="s">
        <v>15</v>
      </c>
      <c r="M179" s="112">
        <v>401</v>
      </c>
    </row>
    <row r="180" spans="1:13" ht="22.5" x14ac:dyDescent="0.2">
      <c r="A180" s="110" t="s">
        <v>747</v>
      </c>
      <c r="B180" s="110" t="s">
        <v>14</v>
      </c>
      <c r="C180" s="112">
        <v>31.3</v>
      </c>
      <c r="D180" s="112">
        <v>476.7</v>
      </c>
      <c r="E180" s="112">
        <v>57.3</v>
      </c>
      <c r="F180" s="112">
        <v>86.9</v>
      </c>
      <c r="G180" s="116">
        <v>790</v>
      </c>
      <c r="H180" s="112">
        <v>157.80000000000001</v>
      </c>
      <c r="I180" s="112">
        <v>332.3</v>
      </c>
      <c r="J180" s="112">
        <v>299</v>
      </c>
      <c r="K180" s="112">
        <v>92.1</v>
      </c>
      <c r="L180" s="117" t="s">
        <v>15</v>
      </c>
      <c r="M180" s="112">
        <v>394.8</v>
      </c>
    </row>
    <row r="181" spans="1:13" ht="22.5" x14ac:dyDescent="0.2">
      <c r="A181" s="110" t="s">
        <v>514</v>
      </c>
      <c r="B181" s="110" t="s">
        <v>515</v>
      </c>
      <c r="C181" s="112">
        <v>105.8</v>
      </c>
      <c r="D181" s="112">
        <v>960.9</v>
      </c>
      <c r="E181" s="112">
        <v>377.9</v>
      </c>
      <c r="F181" s="112">
        <v>416.1</v>
      </c>
      <c r="G181" s="116">
        <v>500</v>
      </c>
      <c r="H181" s="112">
        <v>417.8</v>
      </c>
      <c r="I181" s="112">
        <v>459.3</v>
      </c>
      <c r="J181" s="112">
        <v>1864.4</v>
      </c>
      <c r="K181" s="113">
        <v>5.24</v>
      </c>
      <c r="L181" s="117" t="s">
        <v>15</v>
      </c>
      <c r="M181" s="112">
        <v>385.7</v>
      </c>
    </row>
    <row r="182" spans="1:13" x14ac:dyDescent="0.2">
      <c r="A182" s="110" t="s">
        <v>620</v>
      </c>
      <c r="B182" s="110" t="s">
        <v>14</v>
      </c>
      <c r="C182" s="112">
        <v>94.7</v>
      </c>
      <c r="D182" s="112">
        <v>293.7</v>
      </c>
      <c r="E182" s="112">
        <v>162.19999999999999</v>
      </c>
      <c r="F182" s="112">
        <v>184.3</v>
      </c>
      <c r="G182" s="116">
        <v>1</v>
      </c>
      <c r="H182" s="112">
        <v>82.1</v>
      </c>
      <c r="I182" s="112">
        <v>42.3</v>
      </c>
      <c r="J182" s="112">
        <v>522.29999999999995</v>
      </c>
      <c r="K182" s="112">
        <v>12.1</v>
      </c>
      <c r="L182" s="117" t="s">
        <v>15</v>
      </c>
      <c r="M182" s="112">
        <v>385.6</v>
      </c>
    </row>
    <row r="183" spans="1:13" x14ac:dyDescent="0.2">
      <c r="A183" s="110" t="s">
        <v>574</v>
      </c>
      <c r="B183" s="110" t="s">
        <v>575</v>
      </c>
      <c r="C183" s="112">
        <v>181.1</v>
      </c>
      <c r="D183" s="112">
        <v>574.9</v>
      </c>
      <c r="E183" s="112">
        <v>230.5</v>
      </c>
      <c r="F183" s="112">
        <v>346.5</v>
      </c>
      <c r="G183" s="116">
        <v>418</v>
      </c>
      <c r="H183" s="112">
        <v>132.6</v>
      </c>
      <c r="I183" s="112">
        <v>501.9</v>
      </c>
      <c r="J183" s="112">
        <v>1761.9</v>
      </c>
      <c r="K183" s="113">
        <v>9.58</v>
      </c>
      <c r="L183" s="117" t="s">
        <v>15</v>
      </c>
      <c r="M183" s="112">
        <v>377.9</v>
      </c>
    </row>
    <row r="184" spans="1:13" x14ac:dyDescent="0.2">
      <c r="A184" s="110" t="s">
        <v>749</v>
      </c>
      <c r="B184" s="110" t="s">
        <v>14</v>
      </c>
      <c r="C184" s="113">
        <v>9.18</v>
      </c>
      <c r="D184" s="112">
        <v>2441.9</v>
      </c>
      <c r="E184" s="112">
        <v>57.1</v>
      </c>
      <c r="F184" s="112">
        <v>67.400000000000006</v>
      </c>
      <c r="G184" s="116">
        <v>187</v>
      </c>
      <c r="H184" s="112">
        <v>732</v>
      </c>
      <c r="I184" s="112">
        <v>781.4</v>
      </c>
      <c r="J184" s="112">
        <v>220.2</v>
      </c>
      <c r="K184" s="112">
        <v>17.3</v>
      </c>
      <c r="L184" s="117" t="s">
        <v>15</v>
      </c>
      <c r="M184" s="112">
        <v>373.7</v>
      </c>
    </row>
    <row r="185" spans="1:13" x14ac:dyDescent="0.2">
      <c r="A185" s="110" t="s">
        <v>554</v>
      </c>
      <c r="B185" s="110" t="s">
        <v>14</v>
      </c>
      <c r="C185" s="112">
        <v>198.2</v>
      </c>
      <c r="D185" s="112">
        <v>8707.4</v>
      </c>
      <c r="E185" s="112">
        <v>280.60000000000002</v>
      </c>
      <c r="F185" s="112">
        <v>475.4</v>
      </c>
      <c r="G185" s="116">
        <v>569</v>
      </c>
      <c r="H185" s="112">
        <v>1166.9000000000001</v>
      </c>
      <c r="I185" s="112">
        <v>946.3</v>
      </c>
      <c r="J185" s="112">
        <v>398</v>
      </c>
      <c r="K185" s="112">
        <v>90.1</v>
      </c>
      <c r="L185" s="117" t="s">
        <v>15</v>
      </c>
      <c r="M185" s="112">
        <v>366</v>
      </c>
    </row>
    <row r="186" spans="1:13" x14ac:dyDescent="0.2">
      <c r="A186" s="110" t="s">
        <v>625</v>
      </c>
      <c r="B186" s="110" t="s">
        <v>14</v>
      </c>
      <c r="C186" s="112">
        <v>55.5</v>
      </c>
      <c r="D186" s="112">
        <v>216.4</v>
      </c>
      <c r="E186" s="112">
        <v>151.4</v>
      </c>
      <c r="F186" s="112">
        <v>167.4</v>
      </c>
      <c r="G186" s="116">
        <v>72</v>
      </c>
      <c r="H186" s="112">
        <v>203.3</v>
      </c>
      <c r="I186" s="112">
        <v>94.3</v>
      </c>
      <c r="J186" s="112">
        <v>587.79999999999995</v>
      </c>
      <c r="K186" s="113">
        <v>4.9800000000000004</v>
      </c>
      <c r="L186" s="117" t="s">
        <v>15</v>
      </c>
      <c r="M186" s="112">
        <v>365.6</v>
      </c>
    </row>
    <row r="187" spans="1:13" ht="22.5" x14ac:dyDescent="0.2">
      <c r="A187" s="110" t="s">
        <v>721</v>
      </c>
      <c r="B187" s="110" t="s">
        <v>722</v>
      </c>
      <c r="C187" s="112">
        <v>21.8</v>
      </c>
      <c r="D187" s="112">
        <v>154.9</v>
      </c>
      <c r="E187" s="112">
        <v>65.5</v>
      </c>
      <c r="F187" s="112">
        <v>95.8</v>
      </c>
      <c r="G187" s="116">
        <v>143</v>
      </c>
      <c r="H187" s="112">
        <v>110.7</v>
      </c>
      <c r="I187" s="112">
        <v>91.5</v>
      </c>
      <c r="J187" s="112">
        <v>335.1</v>
      </c>
      <c r="K187" s="113">
        <v>4.72</v>
      </c>
      <c r="L187" s="117" t="s">
        <v>15</v>
      </c>
      <c r="M187" s="112">
        <v>364.7</v>
      </c>
    </row>
    <row r="188" spans="1:13" ht="22.5" x14ac:dyDescent="0.2">
      <c r="A188" s="110" t="s">
        <v>672</v>
      </c>
      <c r="B188" s="110" t="s">
        <v>673</v>
      </c>
      <c r="C188" s="112">
        <v>46.7</v>
      </c>
      <c r="D188" s="112">
        <v>1117.9000000000001</v>
      </c>
      <c r="E188" s="112">
        <v>111.4</v>
      </c>
      <c r="F188" s="112">
        <v>245.2</v>
      </c>
      <c r="G188" s="116">
        <v>145</v>
      </c>
      <c r="H188" s="112">
        <v>235.8</v>
      </c>
      <c r="I188" s="112">
        <v>208.8</v>
      </c>
      <c r="J188" s="112">
        <v>385.5</v>
      </c>
      <c r="K188" s="112">
        <v>12.6</v>
      </c>
      <c r="L188" s="117" t="s">
        <v>15</v>
      </c>
      <c r="M188" s="112">
        <v>340.9</v>
      </c>
    </row>
    <row r="189" spans="1:13" ht="33.75" x14ac:dyDescent="0.2">
      <c r="A189" s="110" t="s">
        <v>642</v>
      </c>
      <c r="B189" s="110" t="s">
        <v>643</v>
      </c>
      <c r="C189" s="112">
        <v>114.4</v>
      </c>
      <c r="D189" s="112">
        <v>2449</v>
      </c>
      <c r="E189" s="112">
        <v>132.30000000000001</v>
      </c>
      <c r="F189" s="112">
        <v>214.4</v>
      </c>
      <c r="G189" s="116">
        <v>14872</v>
      </c>
      <c r="H189" s="112">
        <v>1101.9000000000001</v>
      </c>
      <c r="I189" s="112">
        <v>993.7</v>
      </c>
      <c r="J189" s="112">
        <v>551.5</v>
      </c>
      <c r="K189" s="112">
        <v>104</v>
      </c>
      <c r="L189" s="117" t="s">
        <v>15</v>
      </c>
      <c r="M189" s="112">
        <v>330.2</v>
      </c>
    </row>
    <row r="190" spans="1:13" ht="22.5" x14ac:dyDescent="0.2">
      <c r="A190" s="110" t="s">
        <v>556</v>
      </c>
      <c r="B190" s="110" t="s">
        <v>557</v>
      </c>
      <c r="C190" s="112">
        <v>345.3</v>
      </c>
      <c r="D190" s="112">
        <v>3008.4</v>
      </c>
      <c r="E190" s="112">
        <v>270</v>
      </c>
      <c r="F190" s="112">
        <v>495.9</v>
      </c>
      <c r="G190" s="116">
        <v>970</v>
      </c>
      <c r="H190" s="112">
        <v>1505.5</v>
      </c>
      <c r="I190" s="112">
        <v>921.9</v>
      </c>
      <c r="J190" s="112">
        <v>1130.5</v>
      </c>
      <c r="K190" s="112">
        <v>470.7</v>
      </c>
      <c r="L190" s="117" t="s">
        <v>15</v>
      </c>
      <c r="M190" s="112">
        <v>330.1</v>
      </c>
    </row>
    <row r="191" spans="1:13" ht="22.5" x14ac:dyDescent="0.2">
      <c r="A191" s="110" t="s">
        <v>613</v>
      </c>
      <c r="B191" s="110" t="s">
        <v>614</v>
      </c>
      <c r="C191" s="112">
        <v>439.1</v>
      </c>
      <c r="D191" s="112">
        <v>1258.5999999999999</v>
      </c>
      <c r="E191" s="112">
        <v>177</v>
      </c>
      <c r="F191" s="112">
        <v>668.9</v>
      </c>
      <c r="G191" s="116">
        <v>783</v>
      </c>
      <c r="H191" s="112">
        <v>344.3</v>
      </c>
      <c r="I191" s="112">
        <v>628.79999999999995</v>
      </c>
      <c r="J191" s="112">
        <v>666.1</v>
      </c>
      <c r="K191" s="112">
        <v>43.8</v>
      </c>
      <c r="L191" s="117" t="s">
        <v>15</v>
      </c>
      <c r="M191" s="112">
        <v>329.5</v>
      </c>
    </row>
    <row r="192" spans="1:13" ht="22.5" x14ac:dyDescent="0.2">
      <c r="A192" s="110" t="s">
        <v>731</v>
      </c>
      <c r="B192" s="110" t="s">
        <v>732</v>
      </c>
      <c r="C192" s="112">
        <v>53.5</v>
      </c>
      <c r="D192" s="112">
        <v>835.6</v>
      </c>
      <c r="E192" s="112">
        <v>60.8</v>
      </c>
      <c r="F192" s="112">
        <v>124.8</v>
      </c>
      <c r="G192" s="116">
        <v>827</v>
      </c>
      <c r="H192" s="112">
        <v>421.8</v>
      </c>
      <c r="I192" s="112">
        <v>211.4</v>
      </c>
      <c r="J192" s="112">
        <v>274.5</v>
      </c>
      <c r="K192" s="112">
        <v>227.2</v>
      </c>
      <c r="L192" s="117" t="s">
        <v>15</v>
      </c>
      <c r="M192" s="112">
        <v>318.10000000000002</v>
      </c>
    </row>
    <row r="193" spans="1:13" x14ac:dyDescent="0.2">
      <c r="A193" s="110" t="s">
        <v>550</v>
      </c>
      <c r="B193" s="110" t="s">
        <v>14</v>
      </c>
      <c r="C193" s="112">
        <v>427.1</v>
      </c>
      <c r="D193" s="112">
        <v>1603.5</v>
      </c>
      <c r="E193" s="112">
        <v>291.3</v>
      </c>
      <c r="F193" s="112">
        <v>291.3</v>
      </c>
      <c r="G193" s="116">
        <v>503</v>
      </c>
      <c r="H193" s="112">
        <v>573.79999999999995</v>
      </c>
      <c r="I193" s="112">
        <v>324.60000000000002</v>
      </c>
      <c r="J193" s="112">
        <v>561.29999999999995</v>
      </c>
      <c r="K193" s="112">
        <v>25</v>
      </c>
      <c r="L193" s="117" t="s">
        <v>15</v>
      </c>
      <c r="M193" s="112">
        <v>313.8</v>
      </c>
    </row>
    <row r="194" spans="1:13" x14ac:dyDescent="0.2">
      <c r="A194" s="110" t="s">
        <v>551</v>
      </c>
      <c r="B194" s="110" t="s">
        <v>14</v>
      </c>
      <c r="C194" s="112">
        <v>110.8</v>
      </c>
      <c r="D194" s="112">
        <v>4569.2</v>
      </c>
      <c r="E194" s="112">
        <v>291.3</v>
      </c>
      <c r="F194" s="112">
        <v>382</v>
      </c>
      <c r="G194" s="116">
        <v>4500</v>
      </c>
      <c r="H194" s="112">
        <v>548.9</v>
      </c>
      <c r="I194" s="112">
        <v>226.2</v>
      </c>
      <c r="J194" s="112">
        <v>1008</v>
      </c>
      <c r="K194" s="112">
        <v>109.4</v>
      </c>
      <c r="L194" s="117" t="s">
        <v>15</v>
      </c>
      <c r="M194" s="112">
        <v>308.89999999999998</v>
      </c>
    </row>
    <row r="195" spans="1:13" x14ac:dyDescent="0.2">
      <c r="A195" s="110" t="s">
        <v>644</v>
      </c>
      <c r="B195" s="110" t="s">
        <v>645</v>
      </c>
      <c r="C195" s="112">
        <v>59</v>
      </c>
      <c r="D195" s="112">
        <v>1722.2</v>
      </c>
      <c r="E195" s="112">
        <v>130.4</v>
      </c>
      <c r="F195" s="112">
        <v>216.8</v>
      </c>
      <c r="G195" s="116">
        <v>213</v>
      </c>
      <c r="H195" s="112">
        <v>699.5</v>
      </c>
      <c r="I195" s="112">
        <v>630.5</v>
      </c>
      <c r="J195" s="112">
        <v>508.7</v>
      </c>
      <c r="K195" s="112">
        <v>56.1</v>
      </c>
      <c r="L195" s="117" t="s">
        <v>15</v>
      </c>
      <c r="M195" s="112">
        <v>303.5</v>
      </c>
    </row>
    <row r="196" spans="1:13" x14ac:dyDescent="0.2">
      <c r="A196" s="110" t="s">
        <v>785</v>
      </c>
      <c r="B196" s="110" t="s">
        <v>14</v>
      </c>
      <c r="C196" s="112">
        <v>23</v>
      </c>
      <c r="D196" s="112">
        <v>148.1</v>
      </c>
      <c r="E196" s="112">
        <v>39.1</v>
      </c>
      <c r="F196" s="112">
        <v>39.5</v>
      </c>
      <c r="G196" s="116">
        <v>117</v>
      </c>
      <c r="H196" s="112">
        <v>105.6</v>
      </c>
      <c r="I196" s="112">
        <v>446.3</v>
      </c>
      <c r="J196" s="112">
        <v>250.3</v>
      </c>
      <c r="K196" s="113">
        <v>8.1999999999999993</v>
      </c>
      <c r="L196" s="117" t="s">
        <v>15</v>
      </c>
      <c r="M196" s="112">
        <v>296.2</v>
      </c>
    </row>
    <row r="197" spans="1:13" x14ac:dyDescent="0.2">
      <c r="A197" s="110" t="s">
        <v>708</v>
      </c>
      <c r="B197" s="110" t="s">
        <v>709</v>
      </c>
      <c r="C197" s="112">
        <v>30.1</v>
      </c>
      <c r="D197" s="112">
        <v>898.9</v>
      </c>
      <c r="E197" s="112">
        <v>75.8</v>
      </c>
      <c r="F197" s="112">
        <v>126.1</v>
      </c>
      <c r="G197" s="116">
        <v>434</v>
      </c>
      <c r="H197" s="112">
        <v>448.7</v>
      </c>
      <c r="I197" s="112">
        <v>244.5</v>
      </c>
      <c r="J197" s="112">
        <v>609.5</v>
      </c>
      <c r="K197" s="112">
        <v>244.5</v>
      </c>
      <c r="L197" s="117" t="s">
        <v>15</v>
      </c>
      <c r="M197" s="112">
        <v>256.2</v>
      </c>
    </row>
    <row r="198" spans="1:13" ht="22.5" x14ac:dyDescent="0.2">
      <c r="A198" s="110" t="s">
        <v>861</v>
      </c>
      <c r="B198" s="110" t="s">
        <v>14</v>
      </c>
      <c r="C198" s="112">
        <v>10.8</v>
      </c>
      <c r="D198" s="112">
        <v>231.6</v>
      </c>
      <c r="E198" s="112">
        <v>15.4</v>
      </c>
      <c r="F198" s="112">
        <v>45.5</v>
      </c>
      <c r="G198" s="116">
        <v>194</v>
      </c>
      <c r="H198" s="112">
        <v>142.19999999999999</v>
      </c>
      <c r="I198" s="112">
        <v>161.9</v>
      </c>
      <c r="J198" s="112">
        <v>29.4</v>
      </c>
      <c r="K198" s="114">
        <v>0.42199999999999999</v>
      </c>
      <c r="L198" s="117" t="s">
        <v>15</v>
      </c>
      <c r="M198" s="112">
        <v>199.3</v>
      </c>
    </row>
    <row r="199" spans="1:13" ht="22.5" x14ac:dyDescent="0.2">
      <c r="A199" s="110" t="s">
        <v>758</v>
      </c>
      <c r="B199" s="110" t="s">
        <v>759</v>
      </c>
      <c r="C199" s="113">
        <v>4.97</v>
      </c>
      <c r="D199" s="112">
        <v>647.79999999999995</v>
      </c>
      <c r="E199" s="112">
        <v>52.5</v>
      </c>
      <c r="F199" s="112">
        <v>49.3</v>
      </c>
      <c r="G199" s="116">
        <v>33</v>
      </c>
      <c r="H199" s="112">
        <v>131.6</v>
      </c>
      <c r="I199" s="112">
        <v>158.9</v>
      </c>
      <c r="J199" s="112">
        <v>201.6</v>
      </c>
      <c r="K199" s="112">
        <v>46.8</v>
      </c>
      <c r="L199" s="117" t="s">
        <v>15</v>
      </c>
      <c r="M199" s="112">
        <v>189</v>
      </c>
    </row>
    <row r="200" spans="1:13" ht="22.5" x14ac:dyDescent="0.2">
      <c r="A200" s="110" t="s">
        <v>605</v>
      </c>
      <c r="B200" s="110" t="s">
        <v>606</v>
      </c>
      <c r="C200" s="112">
        <v>116.5</v>
      </c>
      <c r="D200" s="112">
        <v>8952.6</v>
      </c>
      <c r="E200" s="112">
        <v>190.3</v>
      </c>
      <c r="F200" s="112">
        <v>247</v>
      </c>
      <c r="G200" s="116">
        <v>1556</v>
      </c>
      <c r="H200" s="112">
        <v>1452.6</v>
      </c>
      <c r="I200" s="112">
        <v>1093.9000000000001</v>
      </c>
      <c r="J200" s="112">
        <v>1458.3</v>
      </c>
      <c r="K200" s="112">
        <v>296</v>
      </c>
      <c r="L200" s="117" t="s">
        <v>15</v>
      </c>
      <c r="M200" s="112">
        <v>172.6</v>
      </c>
    </row>
    <row r="201" spans="1:13" x14ac:dyDescent="0.2">
      <c r="A201" s="110" t="s">
        <v>549</v>
      </c>
      <c r="B201" s="110" t="s">
        <v>14</v>
      </c>
      <c r="C201" s="112">
        <v>157.1</v>
      </c>
      <c r="D201" s="112">
        <v>1895.7</v>
      </c>
      <c r="E201" s="112">
        <v>298.89999999999998</v>
      </c>
      <c r="F201" s="112">
        <v>326.2</v>
      </c>
      <c r="G201" s="116">
        <v>832</v>
      </c>
      <c r="H201" s="112">
        <v>703.6</v>
      </c>
      <c r="I201" s="112">
        <v>466.9</v>
      </c>
      <c r="J201" s="112">
        <v>1029.5</v>
      </c>
      <c r="K201" s="112">
        <v>147.9</v>
      </c>
      <c r="L201" s="117" t="s">
        <v>15</v>
      </c>
      <c r="M201" s="112">
        <v>170.4</v>
      </c>
    </row>
    <row r="202" spans="1:13" x14ac:dyDescent="0.2">
      <c r="A202" s="110" t="s">
        <v>813</v>
      </c>
      <c r="B202" s="110" t="s">
        <v>14</v>
      </c>
      <c r="C202" s="112">
        <v>22.9</v>
      </c>
      <c r="D202" s="112">
        <v>4734.7</v>
      </c>
      <c r="E202" s="112">
        <v>27.6</v>
      </c>
      <c r="F202" s="112">
        <v>48.3</v>
      </c>
      <c r="G202" s="116">
        <v>57</v>
      </c>
      <c r="H202" s="112">
        <v>613.6</v>
      </c>
      <c r="I202" s="112">
        <v>564.5</v>
      </c>
      <c r="J202" s="112">
        <v>59.8</v>
      </c>
      <c r="K202" s="112">
        <v>22.8</v>
      </c>
      <c r="L202" s="117" t="s">
        <v>15</v>
      </c>
      <c r="M202" s="112">
        <v>164.7</v>
      </c>
    </row>
    <row r="203" spans="1:13" ht="22.5" x14ac:dyDescent="0.2">
      <c r="A203" s="110" t="s">
        <v>847</v>
      </c>
      <c r="B203" s="110" t="s">
        <v>848</v>
      </c>
      <c r="C203" s="112">
        <v>528.9</v>
      </c>
      <c r="D203" s="112">
        <v>6374.1</v>
      </c>
      <c r="E203" s="112">
        <v>19.100000000000001</v>
      </c>
      <c r="F203" s="112">
        <v>1253.5999999999999</v>
      </c>
      <c r="G203" s="116">
        <v>986</v>
      </c>
      <c r="H203" s="112">
        <v>780.7</v>
      </c>
      <c r="I203" s="112">
        <v>806.9</v>
      </c>
      <c r="J203" s="112">
        <v>1369</v>
      </c>
      <c r="K203" s="112">
        <v>20.5</v>
      </c>
      <c r="L203" s="117" t="s">
        <v>15</v>
      </c>
      <c r="M203" s="112">
        <v>162.30000000000001</v>
      </c>
    </row>
    <row r="204" spans="1:13" x14ac:dyDescent="0.2">
      <c r="A204" s="110" t="s">
        <v>668</v>
      </c>
      <c r="B204" s="110" t="s">
        <v>669</v>
      </c>
      <c r="C204" s="112">
        <v>102.9</v>
      </c>
      <c r="D204" s="112">
        <v>6737.4</v>
      </c>
      <c r="E204" s="112">
        <v>117.3</v>
      </c>
      <c r="F204" s="112">
        <v>145.9</v>
      </c>
      <c r="G204" s="116">
        <v>338</v>
      </c>
      <c r="H204" s="112">
        <v>583.70000000000005</v>
      </c>
      <c r="I204" s="112">
        <v>405.3</v>
      </c>
      <c r="J204" s="112">
        <v>360.3</v>
      </c>
      <c r="K204" s="112">
        <v>222.2</v>
      </c>
      <c r="L204" s="117" t="s">
        <v>15</v>
      </c>
      <c r="M204" s="112">
        <v>155.1</v>
      </c>
    </row>
    <row r="205" spans="1:13" ht="22.5" x14ac:dyDescent="0.2">
      <c r="A205" s="110" t="s">
        <v>666</v>
      </c>
      <c r="B205" s="110" t="s">
        <v>667</v>
      </c>
      <c r="C205" s="113">
        <v>1.1299999999999999</v>
      </c>
      <c r="D205" s="112">
        <v>1471.5</v>
      </c>
      <c r="E205" s="112">
        <v>118</v>
      </c>
      <c r="F205" s="112">
        <v>79.2</v>
      </c>
      <c r="G205" s="116">
        <v>2000</v>
      </c>
      <c r="H205" s="112">
        <v>944.3</v>
      </c>
      <c r="I205" s="112">
        <v>662.6</v>
      </c>
      <c r="J205" s="112">
        <v>674</v>
      </c>
      <c r="K205" s="112">
        <v>171.6</v>
      </c>
      <c r="L205" s="117" t="s">
        <v>15</v>
      </c>
      <c r="M205" s="112">
        <v>152.5</v>
      </c>
    </row>
    <row r="206" spans="1:13" ht="22.5" x14ac:dyDescent="0.2">
      <c r="A206" s="110" t="s">
        <v>630</v>
      </c>
      <c r="B206" s="110" t="s">
        <v>631</v>
      </c>
      <c r="C206" s="112">
        <v>115.9</v>
      </c>
      <c r="D206" s="112">
        <v>1614.9</v>
      </c>
      <c r="E206" s="112">
        <v>143.69999999999999</v>
      </c>
      <c r="F206" s="112">
        <v>440.7</v>
      </c>
      <c r="G206" s="116">
        <v>845</v>
      </c>
      <c r="H206" s="112">
        <v>332.4</v>
      </c>
      <c r="I206" s="112">
        <v>217.9</v>
      </c>
      <c r="J206" s="112">
        <v>579</v>
      </c>
      <c r="K206" s="112">
        <v>81.7</v>
      </c>
      <c r="L206" s="117" t="s">
        <v>15</v>
      </c>
      <c r="M206" s="112">
        <v>135.5</v>
      </c>
    </row>
    <row r="207" spans="1:13" ht="22.5" x14ac:dyDescent="0.2">
      <c r="A207" s="110" t="s">
        <v>451</v>
      </c>
      <c r="B207" s="110" t="s">
        <v>452</v>
      </c>
      <c r="C207" s="112">
        <v>1970.5</v>
      </c>
      <c r="D207" s="112">
        <v>6371.2</v>
      </c>
      <c r="E207" s="112">
        <v>535.70000000000005</v>
      </c>
      <c r="F207" s="112">
        <v>2917.4</v>
      </c>
      <c r="G207" s="116">
        <v>2550</v>
      </c>
      <c r="H207" s="112">
        <v>1026.7</v>
      </c>
      <c r="I207" s="112">
        <v>1002.5</v>
      </c>
      <c r="J207" s="112">
        <v>1708</v>
      </c>
      <c r="K207" s="112">
        <v>279.60000000000002</v>
      </c>
      <c r="L207" s="117" t="s">
        <v>15</v>
      </c>
      <c r="M207" s="112">
        <v>134.4</v>
      </c>
    </row>
    <row r="208" spans="1:13" x14ac:dyDescent="0.2">
      <c r="A208" s="110" t="s">
        <v>780</v>
      </c>
      <c r="B208" s="110" t="s">
        <v>781</v>
      </c>
      <c r="C208" s="113">
        <v>7.56</v>
      </c>
      <c r="D208" s="112">
        <v>3366.4</v>
      </c>
      <c r="E208" s="112">
        <v>42.9</v>
      </c>
      <c r="F208" s="112">
        <v>36.299999999999997</v>
      </c>
      <c r="G208" s="116">
        <v>4</v>
      </c>
      <c r="H208" s="112">
        <v>444.9</v>
      </c>
      <c r="I208" s="112">
        <v>403.3</v>
      </c>
      <c r="J208" s="112">
        <v>62.9</v>
      </c>
      <c r="K208" s="112">
        <v>177.8</v>
      </c>
      <c r="L208" s="117" t="s">
        <v>15</v>
      </c>
      <c r="M208" s="112">
        <v>124</v>
      </c>
    </row>
    <row r="209" spans="1:13" ht="22.5" x14ac:dyDescent="0.2">
      <c r="A209" s="110" t="s">
        <v>850</v>
      </c>
      <c r="B209" s="110" t="s">
        <v>851</v>
      </c>
      <c r="C209" s="113">
        <v>1.05</v>
      </c>
      <c r="D209" s="112">
        <v>3314.8</v>
      </c>
      <c r="E209" s="112">
        <v>18.899999999999999</v>
      </c>
      <c r="F209" s="112">
        <v>14.4</v>
      </c>
      <c r="G209" s="116">
        <v>65</v>
      </c>
      <c r="H209" s="112">
        <v>575.1</v>
      </c>
      <c r="I209" s="112">
        <v>463.8</v>
      </c>
      <c r="J209" s="112">
        <v>181.3</v>
      </c>
      <c r="K209" s="112">
        <v>27.9</v>
      </c>
      <c r="L209" s="117" t="s">
        <v>15</v>
      </c>
      <c r="M209" s="112">
        <v>122.4</v>
      </c>
    </row>
    <row r="210" spans="1:13" x14ac:dyDescent="0.2">
      <c r="A210" s="110" t="s">
        <v>770</v>
      </c>
      <c r="B210" s="110" t="s">
        <v>14</v>
      </c>
      <c r="C210" s="112">
        <v>37.6</v>
      </c>
      <c r="D210" s="112">
        <v>6474.8</v>
      </c>
      <c r="E210" s="112">
        <v>48.6</v>
      </c>
      <c r="F210" s="112">
        <v>24.4</v>
      </c>
      <c r="G210" s="116">
        <v>358</v>
      </c>
      <c r="H210" s="112">
        <v>677.1</v>
      </c>
      <c r="I210" s="112">
        <v>530.6</v>
      </c>
      <c r="J210" s="112">
        <v>234.7</v>
      </c>
      <c r="K210" s="112">
        <v>160.4</v>
      </c>
      <c r="L210" s="117" t="s">
        <v>15</v>
      </c>
      <c r="M210" s="112">
        <v>116.2</v>
      </c>
    </row>
    <row r="211" spans="1:13" ht="22.5" x14ac:dyDescent="0.2">
      <c r="A211" s="110" t="s">
        <v>923</v>
      </c>
      <c r="B211" s="110" t="s">
        <v>14</v>
      </c>
      <c r="C211" s="112">
        <v>22.7</v>
      </c>
      <c r="D211" s="112">
        <v>1647.7</v>
      </c>
      <c r="E211" s="113">
        <v>7.39</v>
      </c>
      <c r="F211" s="112">
        <v>22.8</v>
      </c>
      <c r="G211" s="116">
        <v>750</v>
      </c>
      <c r="H211" s="112">
        <v>909.1</v>
      </c>
      <c r="I211" s="112">
        <v>858.9</v>
      </c>
      <c r="J211" s="112">
        <v>167.4</v>
      </c>
      <c r="K211" s="112">
        <v>59</v>
      </c>
      <c r="L211" s="117" t="s">
        <v>15</v>
      </c>
      <c r="M211" s="112">
        <v>100.3</v>
      </c>
    </row>
    <row r="212" spans="1:13" x14ac:dyDescent="0.2">
      <c r="A212" s="110" t="s">
        <v>782</v>
      </c>
      <c r="B212" s="110" t="s">
        <v>14</v>
      </c>
      <c r="C212" s="112">
        <v>12.1</v>
      </c>
      <c r="D212" s="112">
        <v>770.9</v>
      </c>
      <c r="E212" s="112">
        <v>40.6</v>
      </c>
      <c r="F212" s="112">
        <v>47.8</v>
      </c>
      <c r="G212" s="116">
        <v>153</v>
      </c>
      <c r="H212" s="112">
        <v>286.7</v>
      </c>
      <c r="I212" s="112">
        <v>269.39999999999998</v>
      </c>
      <c r="J212" s="112">
        <v>104</v>
      </c>
      <c r="K212" s="112">
        <v>12</v>
      </c>
      <c r="L212" s="117" t="s">
        <v>15</v>
      </c>
      <c r="M212" s="112">
        <v>97</v>
      </c>
    </row>
    <row r="213" spans="1:13" ht="22.5" x14ac:dyDescent="0.2">
      <c r="A213" s="110" t="s">
        <v>493</v>
      </c>
      <c r="B213" s="110" t="s">
        <v>494</v>
      </c>
      <c r="C213" s="112">
        <v>333.2</v>
      </c>
      <c r="D213" s="112">
        <v>1558.2</v>
      </c>
      <c r="E213" s="112">
        <v>430.6</v>
      </c>
      <c r="F213" s="112">
        <v>934.1</v>
      </c>
      <c r="G213" s="116">
        <v>126</v>
      </c>
      <c r="H213" s="112">
        <v>445.5</v>
      </c>
      <c r="I213" s="112">
        <v>210.9</v>
      </c>
      <c r="J213" s="112">
        <v>1016.8</v>
      </c>
      <c r="K213" s="112">
        <v>81.5</v>
      </c>
      <c r="L213" s="117" t="s">
        <v>15</v>
      </c>
      <c r="M213" s="112">
        <v>84.8</v>
      </c>
    </row>
    <row r="214" spans="1:13" ht="22.5" x14ac:dyDescent="0.2">
      <c r="A214" s="110" t="s">
        <v>729</v>
      </c>
      <c r="B214" s="110" t="s">
        <v>730</v>
      </c>
      <c r="C214" s="112">
        <v>36.299999999999997</v>
      </c>
      <c r="D214" s="112">
        <v>1804.9</v>
      </c>
      <c r="E214" s="112">
        <v>61.5</v>
      </c>
      <c r="F214" s="112">
        <v>87.7</v>
      </c>
      <c r="G214" s="116">
        <v>182</v>
      </c>
      <c r="H214" s="112">
        <v>265.10000000000002</v>
      </c>
      <c r="I214" s="112">
        <v>373.9</v>
      </c>
      <c r="J214" s="112">
        <v>121.4</v>
      </c>
      <c r="K214" s="112">
        <v>61.9</v>
      </c>
      <c r="L214" s="117" t="s">
        <v>15</v>
      </c>
      <c r="M214" s="112">
        <v>83.3</v>
      </c>
    </row>
    <row r="215" spans="1:13" ht="22.5" x14ac:dyDescent="0.2">
      <c r="A215" s="110" t="s">
        <v>869</v>
      </c>
      <c r="B215" s="110" t="s">
        <v>870</v>
      </c>
      <c r="C215" s="112">
        <v>79.5</v>
      </c>
      <c r="D215" s="112">
        <v>859.6</v>
      </c>
      <c r="E215" s="112">
        <v>14.1</v>
      </c>
      <c r="F215" s="112">
        <v>134.6</v>
      </c>
      <c r="G215" s="116">
        <v>621</v>
      </c>
      <c r="H215" s="112">
        <v>560</v>
      </c>
      <c r="I215" s="112">
        <v>253.9</v>
      </c>
      <c r="J215" s="112">
        <v>1025.5999999999999</v>
      </c>
      <c r="K215" s="112">
        <v>102.2</v>
      </c>
      <c r="L215" s="117" t="s">
        <v>15</v>
      </c>
      <c r="M215" s="112">
        <v>77.599999999999994</v>
      </c>
    </row>
    <row r="216" spans="1:13" ht="22.5" x14ac:dyDescent="0.2">
      <c r="A216" s="110" t="s">
        <v>892</v>
      </c>
      <c r="B216" s="110" t="s">
        <v>893</v>
      </c>
      <c r="C216" s="113">
        <v>4.7300000000000004</v>
      </c>
      <c r="D216" s="112">
        <v>298.2</v>
      </c>
      <c r="E216" s="112">
        <v>10.1</v>
      </c>
      <c r="F216" s="112">
        <v>10.3</v>
      </c>
      <c r="G216" s="116">
        <v>944</v>
      </c>
      <c r="H216" s="112">
        <v>57.5</v>
      </c>
      <c r="I216" s="112">
        <v>125.9</v>
      </c>
      <c r="J216" s="112">
        <v>51.2</v>
      </c>
      <c r="K216" s="113">
        <v>8.6999999999999993</v>
      </c>
      <c r="L216" s="117" t="s">
        <v>15</v>
      </c>
      <c r="M216" s="112">
        <v>73.400000000000006</v>
      </c>
    </row>
    <row r="217" spans="1:13" ht="22.5" x14ac:dyDescent="0.2">
      <c r="A217" s="110" t="s">
        <v>788</v>
      </c>
      <c r="B217" s="110" t="s">
        <v>789</v>
      </c>
      <c r="C217" s="113">
        <v>6.7</v>
      </c>
      <c r="D217" s="112">
        <v>331.5</v>
      </c>
      <c r="E217" s="112">
        <v>38</v>
      </c>
      <c r="F217" s="112">
        <v>37.200000000000003</v>
      </c>
      <c r="G217" s="116">
        <v>298</v>
      </c>
      <c r="H217" s="112">
        <v>115.6</v>
      </c>
      <c r="I217" s="112">
        <v>115.1</v>
      </c>
      <c r="J217" s="112">
        <v>92.9</v>
      </c>
      <c r="K217" s="113">
        <v>1.56</v>
      </c>
      <c r="L217" s="117" t="s">
        <v>15</v>
      </c>
      <c r="M217" s="112">
        <v>68</v>
      </c>
    </row>
    <row r="218" spans="1:13" x14ac:dyDescent="0.2">
      <c r="A218" s="110" t="s">
        <v>761</v>
      </c>
      <c r="B218" s="110" t="s">
        <v>14</v>
      </c>
      <c r="C218" s="112">
        <v>21.8</v>
      </c>
      <c r="D218" s="112">
        <v>438.9</v>
      </c>
      <c r="E218" s="112">
        <v>52</v>
      </c>
      <c r="F218" s="112">
        <v>49.5</v>
      </c>
      <c r="G218" s="116">
        <v>124</v>
      </c>
      <c r="H218" s="112">
        <v>148.80000000000001</v>
      </c>
      <c r="I218" s="112">
        <v>120.1</v>
      </c>
      <c r="J218" s="112">
        <v>678</v>
      </c>
      <c r="K218" s="113">
        <v>8</v>
      </c>
      <c r="L218" s="117" t="s">
        <v>15</v>
      </c>
      <c r="M218" s="112">
        <v>61.6</v>
      </c>
    </row>
    <row r="219" spans="1:13" ht="22.5" x14ac:dyDescent="0.2">
      <c r="A219" s="110" t="s">
        <v>863</v>
      </c>
      <c r="B219" s="110" t="s">
        <v>864</v>
      </c>
      <c r="C219" s="113">
        <v>8.74</v>
      </c>
      <c r="D219" s="112">
        <v>364.8</v>
      </c>
      <c r="E219" s="112">
        <v>15.3</v>
      </c>
      <c r="F219" s="112">
        <v>20.399999999999999</v>
      </c>
      <c r="G219" s="116">
        <v>261</v>
      </c>
      <c r="H219" s="112">
        <v>163.69999999999999</v>
      </c>
      <c r="I219" s="112">
        <v>104</v>
      </c>
      <c r="J219" s="112">
        <v>99.6</v>
      </c>
      <c r="K219" s="112">
        <v>69.3</v>
      </c>
      <c r="L219" s="117" t="s">
        <v>15</v>
      </c>
      <c r="M219" s="112">
        <v>56.9</v>
      </c>
    </row>
    <row r="220" spans="1:13" x14ac:dyDescent="0.2">
      <c r="A220" s="110" t="s">
        <v>433</v>
      </c>
      <c r="B220" s="110" t="s">
        <v>14</v>
      </c>
      <c r="C220" s="112">
        <v>276.89999999999998</v>
      </c>
      <c r="D220" s="112">
        <v>18168</v>
      </c>
      <c r="E220" s="112">
        <v>612.29999999999995</v>
      </c>
      <c r="F220" s="112">
        <v>434.6</v>
      </c>
      <c r="G220" s="116">
        <v>1050</v>
      </c>
      <c r="H220" s="112">
        <v>3401.8</v>
      </c>
      <c r="I220" s="112">
        <v>2833.4</v>
      </c>
      <c r="J220" s="112">
        <v>3914.2</v>
      </c>
      <c r="K220" s="112">
        <v>2112</v>
      </c>
      <c r="L220" s="117" t="s">
        <v>15</v>
      </c>
      <c r="M220" s="112">
        <v>56.3</v>
      </c>
    </row>
    <row r="221" spans="1:13" x14ac:dyDescent="0.2">
      <c r="A221" s="110" t="s">
        <v>764</v>
      </c>
      <c r="B221" s="110" t="s">
        <v>765</v>
      </c>
      <c r="C221" s="113">
        <v>1.66</v>
      </c>
      <c r="D221" s="112">
        <v>1115.8</v>
      </c>
      <c r="E221" s="112">
        <v>50.8</v>
      </c>
      <c r="F221" s="113">
        <v>5.55</v>
      </c>
      <c r="G221" s="116">
        <v>122</v>
      </c>
      <c r="H221" s="112">
        <v>406.1</v>
      </c>
      <c r="I221" s="112">
        <v>339.7</v>
      </c>
      <c r="J221" s="112">
        <v>212.6</v>
      </c>
      <c r="K221" s="112">
        <v>48.7</v>
      </c>
      <c r="L221" s="117" t="s">
        <v>15</v>
      </c>
      <c r="M221" s="112">
        <v>52.1</v>
      </c>
    </row>
    <row r="222" spans="1:13" ht="22.5" x14ac:dyDescent="0.2">
      <c r="A222" s="110" t="s">
        <v>597</v>
      </c>
      <c r="B222" s="110" t="s">
        <v>598</v>
      </c>
      <c r="C222" s="112">
        <v>134.4</v>
      </c>
      <c r="D222" s="112">
        <v>374</v>
      </c>
      <c r="E222" s="112">
        <v>194.2</v>
      </c>
      <c r="F222" s="112">
        <v>213.7</v>
      </c>
      <c r="G222" s="116">
        <v>1593</v>
      </c>
      <c r="H222" s="112">
        <v>144.1</v>
      </c>
      <c r="I222" s="112">
        <v>178.3</v>
      </c>
      <c r="J222" s="112">
        <v>500.7</v>
      </c>
      <c r="K222" s="114">
        <v>0.59799999999999998</v>
      </c>
      <c r="L222" s="117" t="s">
        <v>15</v>
      </c>
      <c r="M222" s="112">
        <v>45.9</v>
      </c>
    </row>
    <row r="223" spans="1:13" ht="22.5" x14ac:dyDescent="0.2">
      <c r="A223" s="110" t="s">
        <v>825</v>
      </c>
      <c r="B223" s="110" t="s">
        <v>826</v>
      </c>
      <c r="C223" s="112">
        <v>44.1</v>
      </c>
      <c r="D223" s="112">
        <v>126.9</v>
      </c>
      <c r="E223" s="112">
        <v>25.2</v>
      </c>
      <c r="F223" s="112">
        <v>21.3</v>
      </c>
      <c r="G223" s="116">
        <v>455</v>
      </c>
      <c r="H223" s="112">
        <v>72.400000000000006</v>
      </c>
      <c r="I223" s="112">
        <v>78.2</v>
      </c>
      <c r="J223" s="112">
        <v>255.4</v>
      </c>
      <c r="K223" s="112">
        <v>45.8</v>
      </c>
      <c r="L223" s="117" t="s">
        <v>15</v>
      </c>
      <c r="M223" s="112">
        <v>33.799999999999997</v>
      </c>
    </row>
    <row r="224" spans="1:13" ht="22.5" x14ac:dyDescent="0.2">
      <c r="A224" s="110" t="s">
        <v>459</v>
      </c>
      <c r="B224" s="110" t="s">
        <v>460</v>
      </c>
      <c r="C224" s="112">
        <v>452.7</v>
      </c>
      <c r="D224" s="112">
        <v>2321.1999999999998</v>
      </c>
      <c r="E224" s="112">
        <v>526.70000000000005</v>
      </c>
      <c r="F224" s="112">
        <v>1138.5999999999999</v>
      </c>
      <c r="G224" s="116">
        <v>769</v>
      </c>
      <c r="H224" s="112">
        <v>1265.5999999999999</v>
      </c>
      <c r="I224" s="112">
        <v>814.9</v>
      </c>
      <c r="J224" s="112">
        <v>941.2</v>
      </c>
      <c r="K224" s="112">
        <v>18.8</v>
      </c>
      <c r="L224" s="117" t="s">
        <v>15</v>
      </c>
      <c r="M224" s="112">
        <v>31.9</v>
      </c>
    </row>
    <row r="225" spans="1:13" x14ac:dyDescent="0.2">
      <c r="A225" s="110" t="s">
        <v>743</v>
      </c>
      <c r="B225" s="110" t="s">
        <v>744</v>
      </c>
      <c r="C225" s="112">
        <v>38.6</v>
      </c>
      <c r="D225" s="112">
        <v>3026</v>
      </c>
      <c r="E225" s="112">
        <v>58.8</v>
      </c>
      <c r="F225" s="112">
        <v>68.8</v>
      </c>
      <c r="G225" s="116">
        <v>906</v>
      </c>
      <c r="H225" s="112">
        <v>349.2</v>
      </c>
      <c r="I225" s="112">
        <v>344.2</v>
      </c>
      <c r="J225" s="112">
        <v>219.9</v>
      </c>
      <c r="K225" s="112">
        <v>28.2</v>
      </c>
      <c r="L225" s="117" t="s">
        <v>15</v>
      </c>
      <c r="M225" s="112">
        <v>31.7</v>
      </c>
    </row>
    <row r="226" spans="1:13" ht="22.5" x14ac:dyDescent="0.2">
      <c r="A226" s="110" t="s">
        <v>877</v>
      </c>
      <c r="B226" s="110" t="s">
        <v>878</v>
      </c>
      <c r="C226" s="113">
        <v>3.06</v>
      </c>
      <c r="D226" s="112">
        <v>356.4</v>
      </c>
      <c r="E226" s="112">
        <v>12.5</v>
      </c>
      <c r="F226" s="112">
        <v>68.099999999999994</v>
      </c>
      <c r="G226" s="116">
        <v>213</v>
      </c>
      <c r="H226" s="112">
        <v>84.3</v>
      </c>
      <c r="I226" s="112">
        <v>32.4</v>
      </c>
      <c r="J226" s="112">
        <v>369.6</v>
      </c>
      <c r="K226" s="113">
        <v>4.8</v>
      </c>
      <c r="L226" s="117" t="s">
        <v>15</v>
      </c>
      <c r="M226" s="112">
        <v>25.2</v>
      </c>
    </row>
    <row r="227" spans="1:13" ht="22.5" x14ac:dyDescent="0.2">
      <c r="A227" s="110" t="s">
        <v>814</v>
      </c>
      <c r="B227" s="110" t="s">
        <v>14</v>
      </c>
      <c r="C227" s="112">
        <v>15.7</v>
      </c>
      <c r="D227" s="112">
        <v>459.3</v>
      </c>
      <c r="E227" s="112">
        <v>27.3</v>
      </c>
      <c r="F227" s="112">
        <v>32.200000000000003</v>
      </c>
      <c r="G227" s="116">
        <v>31</v>
      </c>
      <c r="H227" s="112">
        <v>121.2</v>
      </c>
      <c r="I227" s="112">
        <v>118.4</v>
      </c>
      <c r="J227" s="112">
        <v>241</v>
      </c>
      <c r="K227" s="112">
        <v>14.5</v>
      </c>
      <c r="L227" s="117" t="s">
        <v>15</v>
      </c>
      <c r="M227" s="112">
        <v>23</v>
      </c>
    </row>
    <row r="228" spans="1:13" ht="33.75" x14ac:dyDescent="0.2">
      <c r="A228" s="110" t="s">
        <v>702</v>
      </c>
      <c r="B228" s="110" t="s">
        <v>703</v>
      </c>
      <c r="C228" s="112">
        <v>96.4</v>
      </c>
      <c r="D228" s="112">
        <v>2550</v>
      </c>
      <c r="E228" s="112">
        <v>81.599999999999994</v>
      </c>
      <c r="F228" s="112">
        <v>161</v>
      </c>
      <c r="G228" s="116">
        <v>1864</v>
      </c>
      <c r="H228" s="112">
        <v>991.7</v>
      </c>
      <c r="I228" s="112">
        <v>422</v>
      </c>
      <c r="J228" s="112">
        <v>1149.7</v>
      </c>
      <c r="K228" s="112">
        <v>366.3</v>
      </c>
      <c r="L228" s="117" t="s">
        <v>15</v>
      </c>
      <c r="M228" s="112">
        <v>21.4</v>
      </c>
    </row>
    <row r="229" spans="1:13" ht="22.5" x14ac:dyDescent="0.2">
      <c r="A229" s="110" t="s">
        <v>331</v>
      </c>
      <c r="B229" s="110" t="s">
        <v>332</v>
      </c>
      <c r="C229" s="112">
        <v>1079.5</v>
      </c>
      <c r="D229" s="112">
        <v>24615.7</v>
      </c>
      <c r="E229" s="112">
        <v>1216</v>
      </c>
      <c r="F229" s="112">
        <v>1546.1</v>
      </c>
      <c r="G229" s="116">
        <v>343</v>
      </c>
      <c r="H229" s="112">
        <v>2923.8</v>
      </c>
      <c r="I229" s="112">
        <v>1712.5</v>
      </c>
      <c r="J229" s="112">
        <v>4279.3999999999996</v>
      </c>
      <c r="K229" s="112">
        <v>1447.9</v>
      </c>
      <c r="L229" s="117" t="s">
        <v>15</v>
      </c>
      <c r="M229" s="112">
        <v>18.600000000000001</v>
      </c>
    </row>
    <row r="230" spans="1:13" ht="22.5" x14ac:dyDescent="0.2">
      <c r="A230" s="110" t="s">
        <v>1016</v>
      </c>
      <c r="B230" s="110" t="s">
        <v>14</v>
      </c>
      <c r="C230" s="113">
        <v>2.61</v>
      </c>
      <c r="D230" s="112">
        <v>168.8</v>
      </c>
      <c r="E230" s="113">
        <v>3.11</v>
      </c>
      <c r="F230" s="113">
        <v>5.47</v>
      </c>
      <c r="G230" s="116">
        <v>45</v>
      </c>
      <c r="H230" s="112">
        <v>67.7</v>
      </c>
      <c r="I230" s="112">
        <v>53.8</v>
      </c>
      <c r="J230" s="112">
        <v>21.3</v>
      </c>
      <c r="K230" s="112">
        <v>20.9</v>
      </c>
      <c r="L230" s="117" t="s">
        <v>15</v>
      </c>
      <c r="M230" s="112">
        <v>15.9</v>
      </c>
    </row>
    <row r="231" spans="1:13" x14ac:dyDescent="0.2">
      <c r="A231" s="110" t="s">
        <v>1017</v>
      </c>
      <c r="B231" s="110" t="s">
        <v>14</v>
      </c>
      <c r="C231" s="113">
        <v>1.0900000000000001</v>
      </c>
      <c r="D231" s="112">
        <v>49.7</v>
      </c>
      <c r="E231" s="113">
        <v>3.08</v>
      </c>
      <c r="F231" s="113">
        <v>4.75</v>
      </c>
      <c r="G231" s="116">
        <v>121</v>
      </c>
      <c r="H231" s="112">
        <v>12.4</v>
      </c>
      <c r="I231" s="112">
        <v>20.5</v>
      </c>
      <c r="J231" s="112">
        <v>28.2</v>
      </c>
      <c r="K231" s="114">
        <v>0.81499999999999995</v>
      </c>
      <c r="L231" s="117" t="s">
        <v>15</v>
      </c>
      <c r="M231" s="112">
        <v>14.9</v>
      </c>
    </row>
    <row r="232" spans="1:13" ht="22.5" x14ac:dyDescent="0.2">
      <c r="A232" s="110" t="s">
        <v>832</v>
      </c>
      <c r="B232" s="110" t="s">
        <v>14</v>
      </c>
      <c r="C232" s="114">
        <v>2.9000000000000001E-2</v>
      </c>
      <c r="D232" s="112">
        <v>49.2</v>
      </c>
      <c r="E232" s="112">
        <v>23.4</v>
      </c>
      <c r="F232" s="112">
        <v>31.7</v>
      </c>
      <c r="G232" s="116">
        <v>3</v>
      </c>
      <c r="H232" s="112">
        <v>19.3</v>
      </c>
      <c r="I232" s="112">
        <v>336.6</v>
      </c>
      <c r="J232" s="114">
        <v>0.54500000000000004</v>
      </c>
      <c r="K232" s="113">
        <v>4.1500000000000004</v>
      </c>
      <c r="L232" s="117" t="s">
        <v>15</v>
      </c>
      <c r="M232" s="113">
        <v>7.55</v>
      </c>
    </row>
    <row r="233" spans="1:13" x14ac:dyDescent="0.2">
      <c r="A233" s="110" t="s">
        <v>1131</v>
      </c>
      <c r="B233" s="110" t="s">
        <v>14</v>
      </c>
      <c r="C233" s="114">
        <v>0.63</v>
      </c>
      <c r="D233" s="112">
        <v>241.3</v>
      </c>
      <c r="E233" s="113">
        <v>1.59</v>
      </c>
      <c r="F233" s="113">
        <v>1.37</v>
      </c>
      <c r="G233" s="116">
        <v>20</v>
      </c>
      <c r="H233" s="112">
        <v>26.8</v>
      </c>
      <c r="I233" s="112">
        <v>16.3</v>
      </c>
      <c r="J233" s="112">
        <v>11.5</v>
      </c>
      <c r="K233" s="113">
        <v>1.32</v>
      </c>
      <c r="L233" s="117" t="s">
        <v>15</v>
      </c>
      <c r="M233" s="113">
        <v>6.25</v>
      </c>
    </row>
    <row r="234" spans="1:13" x14ac:dyDescent="0.2">
      <c r="A234" s="110" t="s">
        <v>737</v>
      </c>
      <c r="B234" s="110" t="s">
        <v>738</v>
      </c>
      <c r="C234" s="112">
        <v>66.900000000000006</v>
      </c>
      <c r="D234" s="112">
        <v>517.6</v>
      </c>
      <c r="E234" s="112">
        <v>59.3</v>
      </c>
      <c r="F234" s="112">
        <v>13.4</v>
      </c>
      <c r="G234" s="116">
        <v>223</v>
      </c>
      <c r="H234" s="112">
        <v>164</v>
      </c>
      <c r="I234" s="112">
        <v>71.8</v>
      </c>
      <c r="J234" s="112">
        <v>398.3</v>
      </c>
      <c r="K234" s="112">
        <v>24.3</v>
      </c>
      <c r="L234" s="117" t="s">
        <v>15</v>
      </c>
      <c r="M234" s="113">
        <v>6.23</v>
      </c>
    </row>
    <row r="235" spans="1:13" x14ac:dyDescent="0.2">
      <c r="A235" s="110" t="s">
        <v>1195</v>
      </c>
      <c r="B235" s="110" t="s">
        <v>14</v>
      </c>
      <c r="C235" s="113">
        <v>1.79</v>
      </c>
      <c r="D235" s="112">
        <v>88</v>
      </c>
      <c r="E235" s="113">
        <v>1.03</v>
      </c>
      <c r="F235" s="113">
        <v>3.03</v>
      </c>
      <c r="G235" s="116">
        <v>34</v>
      </c>
      <c r="H235" s="112">
        <v>64.099999999999994</v>
      </c>
      <c r="I235" s="112">
        <v>49.8</v>
      </c>
      <c r="J235" s="112">
        <v>18.5</v>
      </c>
      <c r="K235" s="113">
        <v>5.66</v>
      </c>
      <c r="L235" s="117" t="s">
        <v>15</v>
      </c>
      <c r="M235" s="113">
        <v>6.09</v>
      </c>
    </row>
    <row r="236" spans="1:13" x14ac:dyDescent="0.2">
      <c r="A236" s="110" t="s">
        <v>544</v>
      </c>
      <c r="B236" s="110" t="s">
        <v>14</v>
      </c>
      <c r="C236" s="112">
        <v>60</v>
      </c>
      <c r="D236" s="112">
        <v>3996.5</v>
      </c>
      <c r="E236" s="112">
        <v>311.2</v>
      </c>
      <c r="F236" s="112">
        <v>130.19999999999999</v>
      </c>
      <c r="G236" s="116">
        <v>3250</v>
      </c>
      <c r="H236" s="112">
        <v>428.7</v>
      </c>
      <c r="I236" s="112">
        <v>273.2</v>
      </c>
      <c r="J236" s="112">
        <v>924.8</v>
      </c>
      <c r="K236" s="112">
        <v>63.2</v>
      </c>
      <c r="L236" s="117" t="s">
        <v>15</v>
      </c>
      <c r="M236" s="113">
        <v>5.33</v>
      </c>
    </row>
    <row r="237" spans="1:13" x14ac:dyDescent="0.2">
      <c r="A237" s="110" t="s">
        <v>692</v>
      </c>
      <c r="B237" s="110" t="s">
        <v>14</v>
      </c>
      <c r="C237" s="112">
        <v>21</v>
      </c>
      <c r="D237" s="112">
        <v>181.3</v>
      </c>
      <c r="E237" s="112">
        <v>92</v>
      </c>
      <c r="F237" s="112">
        <v>29.9</v>
      </c>
      <c r="G237" s="116">
        <v>2500</v>
      </c>
      <c r="H237" s="112">
        <v>65.7</v>
      </c>
      <c r="I237" s="112">
        <v>164.5</v>
      </c>
      <c r="J237" s="113">
        <v>3.84</v>
      </c>
      <c r="K237" s="112">
        <v>12.6</v>
      </c>
      <c r="L237" s="117" t="s">
        <v>15</v>
      </c>
      <c r="M237" s="113">
        <v>4.63</v>
      </c>
    </row>
    <row r="238" spans="1:13" x14ac:dyDescent="0.2">
      <c r="A238" s="110" t="s">
        <v>912</v>
      </c>
      <c r="B238" s="110" t="s">
        <v>14</v>
      </c>
      <c r="C238" s="113">
        <v>6.44</v>
      </c>
      <c r="D238" s="112">
        <v>119.4</v>
      </c>
      <c r="E238" s="113">
        <v>8.15</v>
      </c>
      <c r="F238" s="112">
        <v>11.7</v>
      </c>
      <c r="G238" s="116">
        <v>16</v>
      </c>
      <c r="H238" s="112">
        <v>34.799999999999997</v>
      </c>
      <c r="I238" s="112">
        <v>18.5</v>
      </c>
      <c r="J238" s="112">
        <v>18.3</v>
      </c>
      <c r="K238" s="113">
        <v>1.54</v>
      </c>
      <c r="L238" s="117" t="s">
        <v>15</v>
      </c>
      <c r="M238" s="113">
        <v>4.4400000000000004</v>
      </c>
    </row>
    <row r="239" spans="1:13" ht="22.5" x14ac:dyDescent="0.2">
      <c r="A239" s="110" t="s">
        <v>1125</v>
      </c>
      <c r="B239" s="110" t="s">
        <v>1126</v>
      </c>
      <c r="C239" s="114">
        <v>0.33900000000000002</v>
      </c>
      <c r="D239" s="112">
        <v>100.3</v>
      </c>
      <c r="E239" s="113">
        <v>1.66</v>
      </c>
      <c r="F239" s="113">
        <v>4.53</v>
      </c>
      <c r="G239" s="116">
        <v>55</v>
      </c>
      <c r="H239" s="112">
        <v>12.8</v>
      </c>
      <c r="I239" s="112">
        <v>17.399999999999999</v>
      </c>
      <c r="J239" s="112">
        <v>24.5</v>
      </c>
      <c r="K239" s="113">
        <v>3.1</v>
      </c>
      <c r="L239" s="117" t="s">
        <v>15</v>
      </c>
      <c r="M239" s="113">
        <v>4.32</v>
      </c>
    </row>
    <row r="240" spans="1:13" ht="22.5" x14ac:dyDescent="0.2">
      <c r="A240" s="110" t="s">
        <v>795</v>
      </c>
      <c r="B240" s="110" t="s">
        <v>796</v>
      </c>
      <c r="C240" s="112">
        <v>18.100000000000001</v>
      </c>
      <c r="D240" s="112">
        <v>1108.5</v>
      </c>
      <c r="E240" s="112">
        <v>34.299999999999997</v>
      </c>
      <c r="F240" s="112">
        <v>44</v>
      </c>
      <c r="G240" s="116">
        <v>985</v>
      </c>
      <c r="H240" s="112">
        <v>164.3</v>
      </c>
      <c r="I240" s="112">
        <v>170.8</v>
      </c>
      <c r="J240" s="112">
        <v>140.30000000000001</v>
      </c>
      <c r="K240" s="112">
        <v>22.7</v>
      </c>
      <c r="L240" s="117" t="s">
        <v>15</v>
      </c>
      <c r="M240" s="113">
        <v>2.5299999999999998</v>
      </c>
    </row>
    <row r="241" spans="1:13" x14ac:dyDescent="0.2">
      <c r="A241" s="110" t="s">
        <v>1061</v>
      </c>
      <c r="B241" s="110" t="s">
        <v>14</v>
      </c>
      <c r="C241" s="113">
        <v>3.02</v>
      </c>
      <c r="D241" s="112">
        <v>13.9</v>
      </c>
      <c r="E241" s="113">
        <v>2.46</v>
      </c>
      <c r="F241" s="113">
        <v>4.2</v>
      </c>
      <c r="G241" s="116">
        <v>6</v>
      </c>
      <c r="H241" s="112">
        <v>20.8</v>
      </c>
      <c r="I241" s="113">
        <v>9.83</v>
      </c>
      <c r="J241" s="112">
        <v>27.8</v>
      </c>
      <c r="K241" s="113">
        <v>1.91</v>
      </c>
      <c r="L241" s="117" t="s">
        <v>15</v>
      </c>
      <c r="M241" s="113">
        <v>1.7</v>
      </c>
    </row>
    <row r="242" spans="1:13" x14ac:dyDescent="0.2">
      <c r="A242" s="92"/>
      <c r="B242" s="92"/>
      <c r="C242" s="93"/>
      <c r="D242" s="93"/>
      <c r="E242" s="93"/>
      <c r="F242" s="93"/>
      <c r="G242" s="95"/>
      <c r="H242" s="93"/>
      <c r="I242" s="93"/>
      <c r="J242" s="93"/>
      <c r="K242" s="93"/>
      <c r="L242" s="96"/>
      <c r="M242" s="93"/>
    </row>
    <row r="243" spans="1:13" x14ac:dyDescent="0.2">
      <c r="A243" s="92"/>
      <c r="B243" s="92"/>
      <c r="C243" s="93"/>
      <c r="D243" s="93"/>
      <c r="E243" s="93"/>
      <c r="F243" s="93"/>
      <c r="G243" s="95"/>
      <c r="H243" s="93"/>
      <c r="I243" s="93"/>
      <c r="J243" s="93"/>
      <c r="K243" s="93"/>
      <c r="L243" s="96"/>
      <c r="M243" s="93"/>
    </row>
    <row r="244" spans="1:13" x14ac:dyDescent="0.2">
      <c r="A244" s="92"/>
      <c r="B244" s="92"/>
      <c r="C244" s="93"/>
      <c r="D244" s="93"/>
      <c r="E244" s="93"/>
      <c r="F244" s="93"/>
      <c r="G244" s="95"/>
      <c r="H244" s="93"/>
      <c r="I244" s="93"/>
      <c r="J244" s="93"/>
      <c r="K244" s="93"/>
      <c r="L244" s="96"/>
      <c r="M244" s="93"/>
    </row>
    <row r="245" spans="1:13" x14ac:dyDescent="0.2">
      <c r="A245" s="92"/>
      <c r="B245" s="92"/>
      <c r="C245" s="93"/>
      <c r="D245" s="93"/>
      <c r="E245" s="93"/>
      <c r="F245" s="93"/>
      <c r="G245" s="95"/>
      <c r="H245" s="93"/>
      <c r="I245" s="93"/>
      <c r="J245" s="93"/>
      <c r="K245" s="93"/>
      <c r="L245" s="96"/>
      <c r="M245" s="93"/>
    </row>
    <row r="246" spans="1:13" x14ac:dyDescent="0.2">
      <c r="A246" s="92"/>
      <c r="B246" s="92"/>
      <c r="C246" s="93"/>
      <c r="D246" s="93"/>
      <c r="E246" s="93"/>
      <c r="F246" s="93"/>
      <c r="G246" s="95"/>
      <c r="H246" s="93"/>
      <c r="I246" s="93"/>
      <c r="J246" s="93"/>
      <c r="K246" s="93"/>
      <c r="L246" s="96"/>
      <c r="M246" s="93"/>
    </row>
    <row r="247" spans="1:13" x14ac:dyDescent="0.2">
      <c r="A247" s="92"/>
      <c r="B247" s="92"/>
      <c r="C247" s="93"/>
      <c r="D247" s="93"/>
      <c r="E247" s="93"/>
      <c r="F247" s="93"/>
      <c r="G247" s="95"/>
      <c r="H247" s="93"/>
      <c r="I247" s="93"/>
      <c r="J247" s="93"/>
      <c r="K247" s="93"/>
      <c r="L247" s="96"/>
      <c r="M247" s="93"/>
    </row>
    <row r="248" spans="1:13" x14ac:dyDescent="0.2">
      <c r="A248" s="92"/>
      <c r="B248" s="92"/>
      <c r="C248" s="93"/>
      <c r="D248" s="93"/>
      <c r="E248" s="93"/>
      <c r="F248" s="93"/>
      <c r="G248" s="95"/>
      <c r="H248" s="93"/>
      <c r="I248" s="93"/>
      <c r="J248" s="93"/>
      <c r="K248" s="93"/>
      <c r="L248" s="96"/>
      <c r="M248" s="93"/>
    </row>
    <row r="249" spans="1:13" x14ac:dyDescent="0.2">
      <c r="A249" s="92"/>
      <c r="B249" s="92"/>
      <c r="C249" s="93"/>
      <c r="D249" s="93"/>
      <c r="E249" s="93"/>
      <c r="F249" s="93"/>
      <c r="G249" s="95"/>
      <c r="H249" s="93"/>
      <c r="I249" s="93"/>
      <c r="J249" s="93"/>
      <c r="K249" s="93"/>
      <c r="L249" s="96"/>
      <c r="M249" s="93"/>
    </row>
    <row r="250" spans="1:13" x14ac:dyDescent="0.2">
      <c r="A250" s="92"/>
      <c r="B250" s="92"/>
      <c r="C250" s="93"/>
      <c r="D250" s="93"/>
      <c r="E250" s="93"/>
      <c r="F250" s="93"/>
      <c r="G250" s="95"/>
      <c r="H250" s="93"/>
      <c r="I250" s="93"/>
      <c r="J250" s="93"/>
      <c r="K250" s="93"/>
      <c r="L250" s="96"/>
      <c r="M250" s="93"/>
    </row>
    <row r="251" spans="1:13" x14ac:dyDescent="0.2">
      <c r="A251" s="92"/>
      <c r="B251" s="92"/>
      <c r="C251" s="93"/>
      <c r="D251" s="93"/>
      <c r="E251" s="93"/>
      <c r="F251" s="93"/>
      <c r="G251" s="95"/>
      <c r="H251" s="93"/>
      <c r="I251" s="93"/>
      <c r="J251" s="93"/>
      <c r="K251" s="94"/>
      <c r="L251" s="96"/>
      <c r="M251" s="93"/>
    </row>
    <row r="252" spans="1:13" x14ac:dyDescent="0.2">
      <c r="A252" s="92"/>
      <c r="B252" s="92"/>
      <c r="C252" s="93"/>
      <c r="D252" s="93"/>
      <c r="E252" s="93"/>
      <c r="F252" s="93"/>
      <c r="G252" s="95"/>
      <c r="H252" s="93"/>
      <c r="I252" s="93"/>
      <c r="J252" s="93"/>
      <c r="K252" s="93"/>
      <c r="L252" s="96"/>
      <c r="M252" s="93"/>
    </row>
    <row r="253" spans="1:13" x14ac:dyDescent="0.2">
      <c r="A253" s="92"/>
      <c r="B253" s="92"/>
      <c r="C253" s="93"/>
      <c r="D253" s="93"/>
      <c r="E253" s="93"/>
      <c r="F253" s="93"/>
      <c r="G253" s="95"/>
      <c r="H253" s="93"/>
      <c r="I253" s="93"/>
      <c r="J253" s="93"/>
      <c r="K253" s="93"/>
      <c r="L253" s="96"/>
      <c r="M253" s="93"/>
    </row>
    <row r="254" spans="1:13" x14ac:dyDescent="0.2">
      <c r="A254" s="92"/>
      <c r="B254" s="92"/>
      <c r="C254" s="93"/>
      <c r="D254" s="93"/>
      <c r="E254" s="93"/>
      <c r="F254" s="93"/>
      <c r="G254" s="95"/>
      <c r="H254" s="93"/>
      <c r="I254" s="93"/>
      <c r="J254" s="93"/>
      <c r="K254" s="93"/>
      <c r="L254" s="96"/>
      <c r="M254" s="93"/>
    </row>
    <row r="255" spans="1:13" x14ac:dyDescent="0.2">
      <c r="A255" s="92"/>
      <c r="B255" s="92"/>
      <c r="C255" s="93"/>
      <c r="D255" s="93"/>
      <c r="E255" s="93"/>
      <c r="F255" s="93"/>
      <c r="G255" s="95"/>
      <c r="H255" s="93"/>
      <c r="I255" s="93"/>
      <c r="J255" s="93"/>
      <c r="K255" s="93"/>
      <c r="L255" s="96"/>
      <c r="M255" s="93"/>
    </row>
    <row r="256" spans="1:13" x14ac:dyDescent="0.2">
      <c r="A256" s="92"/>
      <c r="B256" s="92"/>
      <c r="C256" s="93"/>
      <c r="D256" s="93"/>
      <c r="E256" s="93"/>
      <c r="F256" s="93"/>
      <c r="G256" s="95"/>
      <c r="H256" s="93"/>
      <c r="I256" s="93"/>
      <c r="J256" s="93"/>
      <c r="K256" s="93"/>
      <c r="L256" s="96"/>
      <c r="M256" s="93"/>
    </row>
    <row r="257" spans="1:13" x14ac:dyDescent="0.2">
      <c r="A257" s="92"/>
      <c r="B257" s="92"/>
      <c r="C257" s="93"/>
      <c r="D257" s="93"/>
      <c r="E257" s="94"/>
      <c r="F257" s="93"/>
      <c r="G257" s="95"/>
      <c r="H257" s="93"/>
      <c r="I257" s="93"/>
      <c r="J257" s="93"/>
      <c r="K257" s="93"/>
      <c r="L257" s="96"/>
      <c r="M257" s="93"/>
    </row>
    <row r="258" spans="1:13" x14ac:dyDescent="0.2">
      <c r="A258" s="92"/>
      <c r="B258" s="92"/>
      <c r="C258" s="93"/>
      <c r="D258" s="93"/>
      <c r="E258" s="93"/>
      <c r="F258" s="93"/>
      <c r="G258" s="95"/>
      <c r="H258" s="93"/>
      <c r="I258" s="93"/>
      <c r="J258" s="93"/>
      <c r="K258" s="93"/>
      <c r="L258" s="96"/>
      <c r="M258" s="93"/>
    </row>
    <row r="259" spans="1:13" x14ac:dyDescent="0.2">
      <c r="A259" s="92"/>
      <c r="B259" s="92"/>
      <c r="C259" s="93"/>
      <c r="D259" s="93"/>
      <c r="E259" s="93"/>
      <c r="F259" s="93"/>
      <c r="G259" s="95"/>
      <c r="H259" s="93"/>
      <c r="I259" s="93"/>
      <c r="J259" s="93"/>
      <c r="K259" s="93"/>
      <c r="L259" s="96"/>
      <c r="M259" s="93"/>
    </row>
    <row r="260" spans="1:13" x14ac:dyDescent="0.2">
      <c r="A260" s="92"/>
      <c r="B260" s="92"/>
      <c r="C260" s="93"/>
      <c r="D260" s="93"/>
      <c r="E260" s="93"/>
      <c r="F260" s="93"/>
      <c r="G260" s="95"/>
      <c r="H260" s="93"/>
      <c r="I260" s="93"/>
      <c r="J260" s="93"/>
      <c r="K260" s="93"/>
      <c r="L260" s="96"/>
      <c r="M260" s="93"/>
    </row>
    <row r="261" spans="1:13" x14ac:dyDescent="0.2">
      <c r="A261" s="92"/>
      <c r="B261" s="92"/>
      <c r="C261" s="93"/>
      <c r="D261" s="93"/>
      <c r="E261" s="93"/>
      <c r="F261" s="93"/>
      <c r="G261" s="95"/>
      <c r="H261" s="93"/>
      <c r="I261" s="93"/>
      <c r="J261" s="93"/>
      <c r="K261" s="93"/>
      <c r="L261" s="96"/>
      <c r="M261" s="93"/>
    </row>
    <row r="262" spans="1:13" x14ac:dyDescent="0.2">
      <c r="A262" s="92"/>
      <c r="B262" s="92"/>
      <c r="C262" s="93"/>
      <c r="D262" s="93"/>
      <c r="E262" s="93"/>
      <c r="F262" s="93"/>
      <c r="G262" s="95"/>
      <c r="H262" s="93"/>
      <c r="I262" s="93"/>
      <c r="J262" s="93"/>
      <c r="K262" s="94"/>
      <c r="L262" s="96"/>
      <c r="M262" s="93"/>
    </row>
    <row r="263" spans="1:13" x14ac:dyDescent="0.2">
      <c r="A263" s="92"/>
      <c r="B263" s="92"/>
      <c r="C263" s="93"/>
      <c r="D263" s="93"/>
      <c r="E263" s="93"/>
      <c r="F263" s="93"/>
      <c r="G263" s="95"/>
      <c r="H263" s="93"/>
      <c r="I263" s="93"/>
      <c r="J263" s="93"/>
      <c r="K263" s="93"/>
      <c r="L263" s="96"/>
      <c r="M263" s="93"/>
    </row>
    <row r="264" spans="1:13" x14ac:dyDescent="0.2">
      <c r="A264" s="92"/>
      <c r="B264" s="92"/>
      <c r="C264" s="93"/>
      <c r="D264" s="93"/>
      <c r="E264" s="93"/>
      <c r="F264" s="93"/>
      <c r="G264" s="95"/>
      <c r="H264" s="93"/>
      <c r="I264" s="93"/>
      <c r="J264" s="93"/>
      <c r="K264" s="93"/>
      <c r="L264" s="96"/>
      <c r="M264" s="93"/>
    </row>
    <row r="265" spans="1:13" x14ac:dyDescent="0.2">
      <c r="A265" s="92"/>
      <c r="B265" s="92"/>
      <c r="C265" s="93"/>
      <c r="D265" s="93"/>
      <c r="E265" s="93"/>
      <c r="F265" s="93"/>
      <c r="G265" s="95"/>
      <c r="H265" s="93"/>
      <c r="I265" s="93"/>
      <c r="J265" s="93"/>
      <c r="K265" s="93"/>
      <c r="L265" s="96"/>
      <c r="M265" s="93"/>
    </row>
    <row r="266" spans="1:13" x14ac:dyDescent="0.2">
      <c r="A266" s="92"/>
      <c r="B266" s="92"/>
      <c r="C266" s="93"/>
      <c r="D266" s="93"/>
      <c r="E266" s="93"/>
      <c r="F266" s="93"/>
      <c r="G266" s="95"/>
      <c r="H266" s="93"/>
      <c r="I266" s="93"/>
      <c r="J266" s="93"/>
      <c r="K266" s="93"/>
      <c r="L266" s="96"/>
      <c r="M266" s="93"/>
    </row>
    <row r="267" spans="1:13" x14ac:dyDescent="0.2">
      <c r="A267" s="92"/>
      <c r="B267" s="92"/>
      <c r="C267" s="93"/>
      <c r="D267" s="93"/>
      <c r="E267" s="93"/>
      <c r="F267" s="93"/>
      <c r="G267" s="95"/>
      <c r="H267" s="93"/>
      <c r="I267" s="93"/>
      <c r="J267" s="93"/>
      <c r="K267" s="93"/>
      <c r="L267" s="96"/>
      <c r="M267" s="93"/>
    </row>
    <row r="268" spans="1:13" x14ac:dyDescent="0.2">
      <c r="A268" s="92"/>
      <c r="B268" s="92"/>
      <c r="C268" s="93"/>
      <c r="D268" s="93"/>
      <c r="E268" s="93"/>
      <c r="F268" s="93"/>
      <c r="G268" s="95"/>
      <c r="H268" s="93"/>
      <c r="I268" s="93"/>
      <c r="J268" s="93"/>
      <c r="K268" s="94"/>
      <c r="L268" s="96"/>
      <c r="M268" s="93"/>
    </row>
    <row r="269" spans="1:13" x14ac:dyDescent="0.2">
      <c r="A269" s="92"/>
      <c r="B269" s="92"/>
      <c r="C269" s="93"/>
      <c r="D269" s="93"/>
      <c r="E269" s="93"/>
      <c r="F269" s="93"/>
      <c r="G269" s="95"/>
      <c r="H269" s="93"/>
      <c r="I269" s="93"/>
      <c r="J269" s="93"/>
      <c r="K269" s="93"/>
      <c r="L269" s="96"/>
      <c r="M269" s="93"/>
    </row>
    <row r="270" spans="1:13" x14ac:dyDescent="0.2">
      <c r="A270" s="92"/>
      <c r="B270" s="92"/>
      <c r="C270" s="93"/>
      <c r="D270" s="93"/>
      <c r="E270" s="93"/>
      <c r="F270" s="93"/>
      <c r="G270" s="95"/>
      <c r="H270" s="93"/>
      <c r="I270" s="93"/>
      <c r="J270" s="93"/>
      <c r="K270" s="93"/>
      <c r="L270" s="96"/>
      <c r="M270" s="93"/>
    </row>
    <row r="271" spans="1:13" x14ac:dyDescent="0.2">
      <c r="A271" s="92"/>
      <c r="B271" s="92"/>
      <c r="C271" s="93"/>
      <c r="D271" s="93"/>
      <c r="E271" s="93"/>
      <c r="F271" s="93"/>
      <c r="G271" s="95"/>
      <c r="H271" s="93"/>
      <c r="I271" s="93"/>
      <c r="J271" s="93"/>
      <c r="K271" s="93"/>
      <c r="L271" s="96"/>
      <c r="M271" s="93"/>
    </row>
    <row r="272" spans="1:13" x14ac:dyDescent="0.2">
      <c r="A272" s="92"/>
      <c r="B272" s="92"/>
      <c r="C272" s="93"/>
      <c r="D272" s="93"/>
      <c r="E272" s="93"/>
      <c r="F272" s="93"/>
      <c r="G272" s="95"/>
      <c r="H272" s="93"/>
      <c r="I272" s="93"/>
      <c r="J272" s="93"/>
      <c r="K272" s="93"/>
      <c r="L272" s="96"/>
      <c r="M272" s="93"/>
    </row>
    <row r="273" spans="1:13" x14ac:dyDescent="0.2">
      <c r="A273" s="92"/>
      <c r="B273" s="92"/>
      <c r="C273" s="93"/>
      <c r="D273" s="93"/>
      <c r="E273" s="93"/>
      <c r="F273" s="93"/>
      <c r="G273" s="95"/>
      <c r="H273" s="93"/>
      <c r="I273" s="93"/>
      <c r="J273" s="93"/>
      <c r="K273" s="93"/>
      <c r="L273" s="96"/>
      <c r="M273" s="93"/>
    </row>
    <row r="274" spans="1:13" x14ac:dyDescent="0.2">
      <c r="A274" s="92"/>
      <c r="B274" s="92"/>
      <c r="C274" s="93"/>
      <c r="D274" s="93"/>
      <c r="E274" s="93"/>
      <c r="F274" s="93"/>
      <c r="G274" s="95"/>
      <c r="H274" s="93"/>
      <c r="I274" s="93"/>
      <c r="J274" s="93"/>
      <c r="K274" s="93"/>
      <c r="L274" s="96"/>
      <c r="M274" s="93"/>
    </row>
    <row r="275" spans="1:13" x14ac:dyDescent="0.2">
      <c r="A275" s="92"/>
      <c r="B275" s="92"/>
      <c r="C275" s="93"/>
      <c r="D275" s="93"/>
      <c r="E275" s="93"/>
      <c r="F275" s="93"/>
      <c r="G275" s="95"/>
      <c r="H275" s="93"/>
      <c r="I275" s="93"/>
      <c r="J275" s="93"/>
      <c r="K275" s="93"/>
      <c r="L275" s="96"/>
      <c r="M275" s="93"/>
    </row>
    <row r="276" spans="1:13" x14ac:dyDescent="0.2">
      <c r="A276" s="92"/>
      <c r="B276" s="92"/>
      <c r="C276" s="93"/>
      <c r="D276" s="93"/>
      <c r="E276" s="93"/>
      <c r="F276" s="93"/>
      <c r="G276" s="95"/>
      <c r="H276" s="93"/>
      <c r="I276" s="93"/>
      <c r="J276" s="93"/>
      <c r="K276" s="93"/>
      <c r="L276" s="96"/>
      <c r="M276" s="93"/>
    </row>
    <row r="277" spans="1:13" x14ac:dyDescent="0.2">
      <c r="A277" s="92"/>
      <c r="B277" s="92"/>
      <c r="C277" s="93"/>
      <c r="D277" s="93"/>
      <c r="E277" s="93"/>
      <c r="F277" s="93"/>
      <c r="G277" s="95"/>
      <c r="H277" s="93"/>
      <c r="I277" s="93"/>
      <c r="J277" s="93"/>
      <c r="K277" s="93"/>
      <c r="L277" s="96"/>
      <c r="M277" s="93"/>
    </row>
    <row r="278" spans="1:13" x14ac:dyDescent="0.2">
      <c r="A278" s="92"/>
      <c r="B278" s="92"/>
      <c r="C278" s="93"/>
      <c r="D278" s="93"/>
      <c r="E278" s="93"/>
      <c r="F278" s="93"/>
      <c r="G278" s="95"/>
      <c r="H278" s="93"/>
      <c r="I278" s="93"/>
      <c r="J278" s="93"/>
      <c r="K278" s="93"/>
      <c r="L278" s="96"/>
      <c r="M278" s="93"/>
    </row>
    <row r="279" spans="1:13" x14ac:dyDescent="0.2">
      <c r="A279" s="92"/>
      <c r="B279" s="92"/>
      <c r="C279" s="93"/>
      <c r="D279" s="93"/>
      <c r="E279" s="93"/>
      <c r="F279" s="93"/>
      <c r="G279" s="95"/>
      <c r="H279" s="93"/>
      <c r="I279" s="93"/>
      <c r="J279" s="93"/>
      <c r="K279" s="93"/>
      <c r="L279" s="96"/>
      <c r="M279" s="93"/>
    </row>
    <row r="280" spans="1:13" x14ac:dyDescent="0.2">
      <c r="A280" s="92"/>
      <c r="B280" s="92"/>
      <c r="C280" s="93"/>
      <c r="D280" s="93"/>
      <c r="E280" s="93"/>
      <c r="F280" s="93"/>
      <c r="G280" s="95"/>
      <c r="H280" s="93"/>
      <c r="I280" s="93"/>
      <c r="J280" s="93"/>
      <c r="K280" s="94"/>
      <c r="L280" s="96"/>
      <c r="M280" s="93"/>
    </row>
    <row r="281" spans="1:13" x14ac:dyDescent="0.2">
      <c r="A281" s="92"/>
      <c r="B281" s="92"/>
      <c r="C281" s="93"/>
      <c r="D281" s="93"/>
      <c r="E281" s="93"/>
      <c r="F281" s="93"/>
      <c r="G281" s="95"/>
      <c r="H281" s="93"/>
      <c r="I281" s="93"/>
      <c r="J281" s="93"/>
      <c r="K281" s="93"/>
      <c r="L281" s="96"/>
      <c r="M281" s="93"/>
    </row>
    <row r="282" spans="1:13" x14ac:dyDescent="0.2">
      <c r="A282" s="92"/>
      <c r="B282" s="92"/>
      <c r="C282" s="93"/>
      <c r="D282" s="93"/>
      <c r="E282" s="93"/>
      <c r="F282" s="93"/>
      <c r="G282" s="95"/>
      <c r="H282" s="93"/>
      <c r="I282" s="93"/>
      <c r="J282" s="93"/>
      <c r="K282" s="93"/>
      <c r="L282" s="96"/>
      <c r="M282" s="93"/>
    </row>
    <row r="283" spans="1:13" x14ac:dyDescent="0.2">
      <c r="A283" s="92"/>
      <c r="B283" s="92"/>
      <c r="C283" s="93"/>
      <c r="D283" s="93"/>
      <c r="E283" s="93"/>
      <c r="F283" s="93"/>
      <c r="G283" s="95"/>
      <c r="H283" s="93"/>
      <c r="I283" s="93"/>
      <c r="J283" s="93"/>
      <c r="K283" s="93"/>
      <c r="L283" s="96"/>
      <c r="M283" s="93"/>
    </row>
    <row r="284" spans="1:13" x14ac:dyDescent="0.2">
      <c r="A284" s="92"/>
      <c r="B284" s="92"/>
      <c r="C284" s="93"/>
      <c r="D284" s="93"/>
      <c r="E284" s="93"/>
      <c r="F284" s="93"/>
      <c r="G284" s="95"/>
      <c r="H284" s="93"/>
      <c r="I284" s="93"/>
      <c r="J284" s="93"/>
      <c r="K284" s="93"/>
      <c r="L284" s="96"/>
      <c r="M284" s="93"/>
    </row>
    <row r="285" spans="1:13" x14ac:dyDescent="0.2">
      <c r="A285" s="92"/>
      <c r="B285" s="92"/>
      <c r="C285" s="93"/>
      <c r="D285" s="93"/>
      <c r="E285" s="93"/>
      <c r="F285" s="93"/>
      <c r="G285" s="95"/>
      <c r="H285" s="93"/>
      <c r="I285" s="93"/>
      <c r="J285" s="93"/>
      <c r="K285" s="93"/>
      <c r="L285" s="96"/>
      <c r="M285" s="93"/>
    </row>
    <row r="286" spans="1:13" x14ac:dyDescent="0.2">
      <c r="A286" s="92"/>
      <c r="B286" s="92"/>
      <c r="C286" s="93"/>
      <c r="D286" s="93"/>
      <c r="E286" s="93"/>
      <c r="F286" s="93"/>
      <c r="G286" s="95"/>
      <c r="H286" s="93"/>
      <c r="I286" s="93"/>
      <c r="J286" s="93"/>
      <c r="K286" s="97"/>
      <c r="L286" s="96"/>
      <c r="M286" s="93"/>
    </row>
    <row r="287" spans="1:13" x14ac:dyDescent="0.2">
      <c r="A287" s="92"/>
      <c r="B287" s="92"/>
      <c r="C287" s="93"/>
      <c r="D287" s="93"/>
      <c r="E287" s="93"/>
      <c r="F287" s="93"/>
      <c r="G287" s="95"/>
      <c r="H287" s="93"/>
      <c r="I287" s="93"/>
      <c r="J287" s="93"/>
      <c r="K287" s="93"/>
      <c r="L287" s="96"/>
      <c r="M287" s="93"/>
    </row>
    <row r="288" spans="1:13" x14ac:dyDescent="0.2">
      <c r="A288" s="92"/>
      <c r="B288" s="92"/>
      <c r="C288" s="93"/>
      <c r="D288" s="93"/>
      <c r="E288" s="93"/>
      <c r="F288" s="93"/>
      <c r="G288" s="95"/>
      <c r="H288" s="93"/>
      <c r="I288" s="93"/>
      <c r="J288" s="93"/>
      <c r="K288" s="93"/>
      <c r="L288" s="96"/>
      <c r="M288" s="93"/>
    </row>
    <row r="289" spans="1:13" x14ac:dyDescent="0.2">
      <c r="A289" s="92"/>
      <c r="B289" s="92"/>
      <c r="C289" s="93"/>
      <c r="D289" s="93"/>
      <c r="E289" s="93"/>
      <c r="F289" s="93"/>
      <c r="G289" s="95"/>
      <c r="H289" s="93"/>
      <c r="I289" s="93"/>
      <c r="J289" s="93"/>
      <c r="K289" s="93"/>
      <c r="L289" s="96"/>
      <c r="M289" s="93"/>
    </row>
    <row r="290" spans="1:13" x14ac:dyDescent="0.2">
      <c r="A290" s="92"/>
      <c r="B290" s="92"/>
      <c r="C290" s="94"/>
      <c r="D290" s="93"/>
      <c r="E290" s="93"/>
      <c r="F290" s="93"/>
      <c r="G290" s="95"/>
      <c r="H290" s="93"/>
      <c r="I290" s="93"/>
      <c r="J290" s="93"/>
      <c r="K290" s="93"/>
      <c r="L290" s="96"/>
      <c r="M290" s="93"/>
    </row>
    <row r="291" spans="1:13" x14ac:dyDescent="0.2">
      <c r="A291" s="92"/>
      <c r="B291" s="92"/>
      <c r="C291" s="93"/>
      <c r="D291" s="93"/>
      <c r="E291" s="93"/>
      <c r="F291" s="93"/>
      <c r="G291" s="95"/>
      <c r="H291" s="93"/>
      <c r="I291" s="93"/>
      <c r="J291" s="93"/>
      <c r="K291" s="93"/>
      <c r="L291" s="96"/>
      <c r="M291" s="93"/>
    </row>
    <row r="292" spans="1:13" x14ac:dyDescent="0.2">
      <c r="A292" s="92"/>
      <c r="B292" s="92"/>
      <c r="C292" s="93"/>
      <c r="D292" s="93"/>
      <c r="E292" s="93"/>
      <c r="F292" s="93"/>
      <c r="G292" s="95"/>
      <c r="H292" s="93"/>
      <c r="I292" s="93"/>
      <c r="J292" s="93"/>
      <c r="K292" s="93"/>
      <c r="L292" s="96"/>
      <c r="M292" s="93"/>
    </row>
    <row r="293" spans="1:13" x14ac:dyDescent="0.2">
      <c r="A293" s="92"/>
      <c r="B293" s="92"/>
      <c r="C293" s="93"/>
      <c r="D293" s="93"/>
      <c r="E293" s="93"/>
      <c r="F293" s="93"/>
      <c r="G293" s="95"/>
      <c r="H293" s="93"/>
      <c r="I293" s="93"/>
      <c r="J293" s="93"/>
      <c r="K293" s="93"/>
      <c r="L293" s="96"/>
      <c r="M293" s="93"/>
    </row>
    <row r="294" spans="1:13" x14ac:dyDescent="0.2">
      <c r="A294" s="92"/>
      <c r="B294" s="92"/>
      <c r="C294" s="93"/>
      <c r="D294" s="93"/>
      <c r="E294" s="93"/>
      <c r="F294" s="93"/>
      <c r="G294" s="95"/>
      <c r="H294" s="93"/>
      <c r="I294" s="93"/>
      <c r="J294" s="93"/>
      <c r="K294" s="93"/>
      <c r="L294" s="96"/>
      <c r="M294" s="93"/>
    </row>
    <row r="295" spans="1:13" x14ac:dyDescent="0.2">
      <c r="A295" s="92"/>
      <c r="B295" s="92"/>
      <c r="C295" s="93"/>
      <c r="D295" s="93"/>
      <c r="E295" s="93"/>
      <c r="F295" s="93"/>
      <c r="G295" s="95"/>
      <c r="H295" s="93"/>
      <c r="I295" s="93"/>
      <c r="J295" s="93"/>
      <c r="K295" s="93"/>
      <c r="L295" s="96"/>
      <c r="M295" s="93"/>
    </row>
    <row r="296" spans="1:13" x14ac:dyDescent="0.2">
      <c r="A296" s="92"/>
      <c r="B296" s="92"/>
      <c r="C296" s="93"/>
      <c r="D296" s="93"/>
      <c r="E296" s="93"/>
      <c r="F296" s="93"/>
      <c r="G296" s="95"/>
      <c r="H296" s="93"/>
      <c r="I296" s="93"/>
      <c r="J296" s="93"/>
      <c r="K296" s="93"/>
      <c r="L296" s="96"/>
      <c r="M296" s="93"/>
    </row>
    <row r="297" spans="1:13" x14ac:dyDescent="0.2">
      <c r="A297" s="92"/>
      <c r="B297" s="92"/>
      <c r="C297" s="93"/>
      <c r="D297" s="93"/>
      <c r="E297" s="93"/>
      <c r="F297" s="93"/>
      <c r="G297" s="95"/>
      <c r="H297" s="93"/>
      <c r="I297" s="93"/>
      <c r="J297" s="93"/>
      <c r="K297" s="93"/>
      <c r="L297" s="96"/>
      <c r="M297" s="93"/>
    </row>
    <row r="298" spans="1:13" x14ac:dyDescent="0.2">
      <c r="A298" s="92"/>
      <c r="B298" s="92"/>
      <c r="C298" s="93"/>
      <c r="D298" s="93"/>
      <c r="E298" s="93"/>
      <c r="F298" s="93"/>
      <c r="G298" s="95"/>
      <c r="H298" s="93"/>
      <c r="I298" s="93"/>
      <c r="J298" s="93"/>
      <c r="K298" s="93"/>
      <c r="L298" s="96"/>
      <c r="M298" s="93"/>
    </row>
    <row r="299" spans="1:13" x14ac:dyDescent="0.2">
      <c r="A299" s="92"/>
      <c r="B299" s="92"/>
      <c r="C299" s="93"/>
      <c r="D299" s="93"/>
      <c r="E299" s="93"/>
      <c r="F299" s="93"/>
      <c r="G299" s="95"/>
      <c r="H299" s="93"/>
      <c r="I299" s="93"/>
      <c r="J299" s="93"/>
      <c r="K299" s="93"/>
      <c r="L299" s="96"/>
      <c r="M299" s="93"/>
    </row>
    <row r="300" spans="1:13" x14ac:dyDescent="0.2">
      <c r="A300" s="92"/>
      <c r="B300" s="92"/>
      <c r="C300" s="93"/>
      <c r="D300" s="93"/>
      <c r="E300" s="93"/>
      <c r="F300" s="93"/>
      <c r="G300" s="95"/>
      <c r="H300" s="93"/>
      <c r="I300" s="93"/>
      <c r="J300" s="93"/>
      <c r="K300" s="93"/>
      <c r="L300" s="96"/>
      <c r="M300" s="93"/>
    </row>
    <row r="301" spans="1:13" x14ac:dyDescent="0.2">
      <c r="A301" s="92"/>
      <c r="B301" s="92"/>
      <c r="C301" s="93"/>
      <c r="D301" s="93"/>
      <c r="E301" s="93"/>
      <c r="F301" s="93"/>
      <c r="G301" s="95"/>
      <c r="H301" s="93"/>
      <c r="I301" s="93"/>
      <c r="J301" s="93"/>
      <c r="K301" s="93"/>
      <c r="L301" s="96"/>
      <c r="M301" s="93"/>
    </row>
    <row r="302" spans="1:13" x14ac:dyDescent="0.2">
      <c r="A302" s="92"/>
      <c r="B302" s="92"/>
      <c r="C302" s="93"/>
      <c r="D302" s="93"/>
      <c r="E302" s="93"/>
      <c r="F302" s="93"/>
      <c r="G302" s="95"/>
      <c r="H302" s="93"/>
      <c r="I302" s="93"/>
      <c r="J302" s="93"/>
      <c r="K302" s="93"/>
      <c r="L302" s="96"/>
      <c r="M302" s="93"/>
    </row>
    <row r="303" spans="1:13" x14ac:dyDescent="0.2">
      <c r="A303" s="92"/>
      <c r="B303" s="92"/>
      <c r="C303" s="93"/>
      <c r="D303" s="93"/>
      <c r="E303" s="93"/>
      <c r="F303" s="93"/>
      <c r="G303" s="95"/>
      <c r="H303" s="93"/>
      <c r="I303" s="93"/>
      <c r="J303" s="93"/>
      <c r="K303" s="93"/>
      <c r="L303" s="96"/>
      <c r="M303" s="93"/>
    </row>
    <row r="304" spans="1:13" x14ac:dyDescent="0.2">
      <c r="A304" s="92"/>
      <c r="B304" s="92"/>
      <c r="C304" s="93"/>
      <c r="D304" s="93"/>
      <c r="E304" s="93"/>
      <c r="F304" s="93"/>
      <c r="G304" s="95"/>
      <c r="H304" s="93"/>
      <c r="I304" s="93"/>
      <c r="J304" s="93"/>
      <c r="K304" s="93"/>
      <c r="L304" s="96"/>
      <c r="M304" s="93"/>
    </row>
    <row r="305" spans="1:13" x14ac:dyDescent="0.2">
      <c r="A305" s="92"/>
      <c r="B305" s="92"/>
      <c r="C305" s="93"/>
      <c r="D305" s="93"/>
      <c r="E305" s="93"/>
      <c r="F305" s="93"/>
      <c r="G305" s="95"/>
      <c r="H305" s="93"/>
      <c r="I305" s="93"/>
      <c r="J305" s="93"/>
      <c r="K305" s="93"/>
      <c r="L305" s="96"/>
      <c r="M305" s="93"/>
    </row>
    <row r="306" spans="1:13" x14ac:dyDescent="0.2">
      <c r="A306" s="92"/>
      <c r="B306" s="92"/>
      <c r="C306" s="93"/>
      <c r="D306" s="93"/>
      <c r="E306" s="93"/>
      <c r="F306" s="93"/>
      <c r="G306" s="95"/>
      <c r="H306" s="93"/>
      <c r="I306" s="93"/>
      <c r="J306" s="93"/>
      <c r="K306" s="93"/>
      <c r="L306" s="96"/>
      <c r="M306" s="93"/>
    </row>
    <row r="307" spans="1:13" x14ac:dyDescent="0.2">
      <c r="A307" s="92"/>
      <c r="B307" s="92"/>
      <c r="C307" s="93"/>
      <c r="D307" s="93"/>
      <c r="E307" s="93"/>
      <c r="F307" s="93"/>
      <c r="G307" s="95"/>
      <c r="H307" s="93"/>
      <c r="I307" s="93"/>
      <c r="J307" s="93"/>
      <c r="K307" s="93"/>
      <c r="L307" s="96"/>
      <c r="M307" s="93"/>
    </row>
    <row r="308" spans="1:13" x14ac:dyDescent="0.2">
      <c r="A308" s="92"/>
      <c r="B308" s="92"/>
      <c r="C308" s="93"/>
      <c r="D308" s="93"/>
      <c r="E308" s="93"/>
      <c r="F308" s="93"/>
      <c r="G308" s="95"/>
      <c r="H308" s="93"/>
      <c r="I308" s="93"/>
      <c r="J308" s="93"/>
      <c r="K308" s="93"/>
      <c r="L308" s="96"/>
      <c r="M308" s="93"/>
    </row>
    <row r="309" spans="1:13" x14ac:dyDescent="0.2">
      <c r="A309" s="92"/>
      <c r="B309" s="92"/>
      <c r="C309" s="93"/>
      <c r="D309" s="93"/>
      <c r="E309" s="93"/>
      <c r="F309" s="93"/>
      <c r="G309" s="95"/>
      <c r="H309" s="93"/>
      <c r="I309" s="93"/>
      <c r="J309" s="93"/>
      <c r="K309" s="93"/>
      <c r="L309" s="96"/>
      <c r="M309" s="93"/>
    </row>
    <row r="310" spans="1:13" x14ac:dyDescent="0.2">
      <c r="A310" s="92"/>
      <c r="B310" s="92"/>
      <c r="C310" s="93"/>
      <c r="D310" s="93"/>
      <c r="E310" s="93"/>
      <c r="F310" s="93"/>
      <c r="G310" s="95"/>
      <c r="H310" s="93"/>
      <c r="I310" s="93"/>
      <c r="J310" s="93"/>
      <c r="K310" s="93"/>
      <c r="L310" s="96"/>
      <c r="M310" s="93"/>
    </row>
    <row r="311" spans="1:13" x14ac:dyDescent="0.2">
      <c r="A311" s="92"/>
      <c r="B311" s="92"/>
      <c r="C311" s="93"/>
      <c r="D311" s="93"/>
      <c r="E311" s="93"/>
      <c r="F311" s="93"/>
      <c r="G311" s="95"/>
      <c r="H311" s="93"/>
      <c r="I311" s="93"/>
      <c r="J311" s="93"/>
      <c r="K311" s="93"/>
      <c r="L311" s="96"/>
      <c r="M311" s="93"/>
    </row>
    <row r="312" spans="1:13" x14ac:dyDescent="0.2">
      <c r="A312" s="92"/>
      <c r="B312" s="92"/>
      <c r="C312" s="93"/>
      <c r="D312" s="93"/>
      <c r="E312" s="93"/>
      <c r="F312" s="93"/>
      <c r="G312" s="95"/>
      <c r="H312" s="93"/>
      <c r="I312" s="93"/>
      <c r="J312" s="93"/>
      <c r="K312" s="93"/>
      <c r="L312" s="96"/>
      <c r="M312" s="93"/>
    </row>
    <row r="313" spans="1:13" x14ac:dyDescent="0.2">
      <c r="A313" s="92"/>
      <c r="B313" s="92"/>
      <c r="C313" s="93"/>
      <c r="D313" s="93"/>
      <c r="E313" s="93"/>
      <c r="F313" s="93"/>
      <c r="G313" s="95"/>
      <c r="H313" s="93"/>
      <c r="I313" s="93"/>
      <c r="J313" s="93"/>
      <c r="K313" s="93"/>
      <c r="L313" s="96"/>
      <c r="M313" s="93"/>
    </row>
    <row r="314" spans="1:13" x14ac:dyDescent="0.2">
      <c r="A314" s="92"/>
      <c r="B314" s="92"/>
      <c r="C314" s="93"/>
      <c r="D314" s="93"/>
      <c r="E314" s="93"/>
      <c r="F314" s="93"/>
      <c r="G314" s="95"/>
      <c r="H314" s="93"/>
      <c r="I314" s="93"/>
      <c r="J314" s="93"/>
      <c r="K314" s="93"/>
      <c r="L314" s="96"/>
      <c r="M314" s="93"/>
    </row>
    <row r="315" spans="1:13" x14ac:dyDescent="0.2">
      <c r="A315" s="92"/>
      <c r="B315" s="92"/>
      <c r="C315" s="93"/>
      <c r="D315" s="93"/>
      <c r="E315" s="93"/>
      <c r="F315" s="93"/>
      <c r="G315" s="95"/>
      <c r="H315" s="93"/>
      <c r="I315" s="93"/>
      <c r="J315" s="93"/>
      <c r="K315" s="93"/>
      <c r="L315" s="96"/>
      <c r="M315" s="93"/>
    </row>
    <row r="316" spans="1:13" x14ac:dyDescent="0.2">
      <c r="A316" s="92"/>
      <c r="B316" s="92"/>
      <c r="C316" s="93"/>
      <c r="D316" s="93"/>
      <c r="E316" s="93"/>
      <c r="F316" s="93"/>
      <c r="G316" s="95"/>
      <c r="H316" s="93"/>
      <c r="I316" s="93"/>
      <c r="J316" s="93"/>
      <c r="K316" s="93"/>
      <c r="L316" s="96"/>
      <c r="M316" s="93"/>
    </row>
    <row r="317" spans="1:13" x14ac:dyDescent="0.2">
      <c r="A317" s="92"/>
      <c r="B317" s="92"/>
      <c r="C317" s="93"/>
      <c r="D317" s="93"/>
      <c r="E317" s="93"/>
      <c r="F317" s="93"/>
      <c r="G317" s="95"/>
      <c r="H317" s="93"/>
      <c r="I317" s="93"/>
      <c r="J317" s="93"/>
      <c r="K317" s="93"/>
      <c r="L317" s="96"/>
      <c r="M317" s="93"/>
    </row>
    <row r="318" spans="1:13" x14ac:dyDescent="0.2">
      <c r="A318" s="92"/>
      <c r="B318" s="92"/>
      <c r="C318" s="93"/>
      <c r="D318" s="93"/>
      <c r="E318" s="93"/>
      <c r="F318" s="93"/>
      <c r="G318" s="95"/>
      <c r="H318" s="93"/>
      <c r="I318" s="93"/>
      <c r="J318" s="93"/>
      <c r="K318" s="93"/>
      <c r="L318" s="96"/>
      <c r="M318" s="93"/>
    </row>
    <row r="319" spans="1:13" x14ac:dyDescent="0.2">
      <c r="A319" s="92"/>
      <c r="B319" s="92"/>
      <c r="C319" s="93"/>
      <c r="D319" s="93"/>
      <c r="E319" s="93"/>
      <c r="F319" s="93"/>
      <c r="G319" s="95"/>
      <c r="H319" s="93"/>
      <c r="I319" s="93"/>
      <c r="J319" s="93"/>
      <c r="K319" s="94"/>
      <c r="L319" s="96"/>
      <c r="M319" s="93"/>
    </row>
    <row r="320" spans="1:13" x14ac:dyDescent="0.2">
      <c r="A320" s="92"/>
      <c r="B320" s="92"/>
      <c r="C320" s="93"/>
      <c r="D320" s="93"/>
      <c r="E320" s="93"/>
      <c r="F320" s="93"/>
      <c r="G320" s="95"/>
      <c r="H320" s="93"/>
      <c r="I320" s="93"/>
      <c r="J320" s="93"/>
      <c r="K320" s="94"/>
      <c r="L320" s="96"/>
      <c r="M320" s="93"/>
    </row>
    <row r="321" spans="1:13" x14ac:dyDescent="0.2">
      <c r="A321" s="92"/>
      <c r="B321" s="92"/>
      <c r="C321" s="93"/>
      <c r="D321" s="93"/>
      <c r="E321" s="93"/>
      <c r="F321" s="93"/>
      <c r="G321" s="95"/>
      <c r="H321" s="93"/>
      <c r="I321" s="93"/>
      <c r="J321" s="93"/>
      <c r="K321" s="93"/>
      <c r="L321" s="96"/>
      <c r="M321" s="93"/>
    </row>
    <row r="322" spans="1:13" x14ac:dyDescent="0.2">
      <c r="A322" s="92"/>
      <c r="B322" s="92"/>
      <c r="C322" s="93"/>
      <c r="D322" s="93"/>
      <c r="E322" s="93"/>
      <c r="F322" s="93"/>
      <c r="G322" s="95"/>
      <c r="H322" s="93"/>
      <c r="I322" s="93"/>
      <c r="J322" s="93"/>
      <c r="K322" s="93"/>
      <c r="L322" s="96"/>
      <c r="M322" s="93"/>
    </row>
    <row r="323" spans="1:13" x14ac:dyDescent="0.2">
      <c r="A323" s="92"/>
      <c r="B323" s="92"/>
      <c r="C323" s="93"/>
      <c r="D323" s="93"/>
      <c r="E323" s="93"/>
      <c r="F323" s="93"/>
      <c r="G323" s="95"/>
      <c r="H323" s="93"/>
      <c r="I323" s="93"/>
      <c r="J323" s="93"/>
      <c r="K323" s="93"/>
      <c r="L323" s="96"/>
      <c r="M323" s="93"/>
    </row>
    <row r="324" spans="1:13" x14ac:dyDescent="0.2">
      <c r="A324" s="92"/>
      <c r="B324" s="92"/>
      <c r="C324" s="93"/>
      <c r="D324" s="93"/>
      <c r="E324" s="93"/>
      <c r="F324" s="93"/>
      <c r="G324" s="95"/>
      <c r="H324" s="93"/>
      <c r="I324" s="93"/>
      <c r="J324" s="93"/>
      <c r="K324" s="93"/>
      <c r="L324" s="96"/>
      <c r="M324" s="93"/>
    </row>
    <row r="325" spans="1:13" x14ac:dyDescent="0.2">
      <c r="A325" s="92"/>
      <c r="B325" s="92"/>
      <c r="C325" s="93"/>
      <c r="D325" s="93"/>
      <c r="E325" s="93"/>
      <c r="F325" s="93"/>
      <c r="G325" s="95"/>
      <c r="H325" s="93"/>
      <c r="I325" s="93"/>
      <c r="J325" s="93"/>
      <c r="K325" s="93"/>
      <c r="L325" s="96"/>
      <c r="M325" s="93"/>
    </row>
    <row r="326" spans="1:13" x14ac:dyDescent="0.2">
      <c r="A326" s="92"/>
      <c r="B326" s="92"/>
      <c r="C326" s="93"/>
      <c r="D326" s="93"/>
      <c r="E326" s="93"/>
      <c r="F326" s="93"/>
      <c r="G326" s="95"/>
      <c r="H326" s="93"/>
      <c r="I326" s="93"/>
      <c r="J326" s="93"/>
      <c r="K326" s="93"/>
      <c r="L326" s="96"/>
      <c r="M326" s="93"/>
    </row>
    <row r="327" spans="1:13" x14ac:dyDescent="0.2">
      <c r="A327" s="92"/>
      <c r="B327" s="92"/>
      <c r="C327" s="93"/>
      <c r="D327" s="93"/>
      <c r="E327" s="93"/>
      <c r="F327" s="93"/>
      <c r="G327" s="95"/>
      <c r="H327" s="93"/>
      <c r="I327" s="93"/>
      <c r="J327" s="93"/>
      <c r="K327" s="93"/>
      <c r="L327" s="96"/>
      <c r="M327" s="93"/>
    </row>
    <row r="328" spans="1:13" x14ac:dyDescent="0.2">
      <c r="A328" s="92"/>
      <c r="B328" s="92"/>
      <c r="C328" s="93"/>
      <c r="D328" s="93"/>
      <c r="E328" s="93"/>
      <c r="F328" s="93"/>
      <c r="G328" s="95"/>
      <c r="H328" s="93"/>
      <c r="I328" s="93"/>
      <c r="J328" s="93"/>
      <c r="K328" s="93"/>
      <c r="L328" s="96"/>
      <c r="M328" s="93"/>
    </row>
    <row r="329" spans="1:13" x14ac:dyDescent="0.2">
      <c r="A329" s="92"/>
      <c r="B329" s="92"/>
      <c r="C329" s="93"/>
      <c r="D329" s="93"/>
      <c r="E329" s="93"/>
      <c r="F329" s="93"/>
      <c r="G329" s="95"/>
      <c r="H329" s="93"/>
      <c r="I329" s="93"/>
      <c r="J329" s="93"/>
      <c r="K329" s="93"/>
      <c r="L329" s="96"/>
      <c r="M329" s="93"/>
    </row>
    <row r="330" spans="1:13" x14ac:dyDescent="0.2">
      <c r="A330" s="92"/>
      <c r="B330" s="92"/>
      <c r="C330" s="93"/>
      <c r="D330" s="93"/>
      <c r="E330" s="93"/>
      <c r="F330" s="93"/>
      <c r="G330" s="95"/>
      <c r="H330" s="93"/>
      <c r="I330" s="93"/>
      <c r="J330" s="93"/>
      <c r="K330" s="93"/>
      <c r="L330" s="96"/>
      <c r="M330" s="93"/>
    </row>
    <row r="331" spans="1:13" x14ac:dyDescent="0.2">
      <c r="A331" s="92"/>
      <c r="B331" s="92"/>
      <c r="C331" s="93"/>
      <c r="D331" s="93"/>
      <c r="E331" s="93"/>
      <c r="F331" s="93"/>
      <c r="G331" s="95"/>
      <c r="H331" s="93"/>
      <c r="I331" s="93"/>
      <c r="J331" s="93"/>
      <c r="K331" s="94"/>
      <c r="L331" s="96"/>
      <c r="M331" s="93"/>
    </row>
    <row r="332" spans="1:13" x14ac:dyDescent="0.2">
      <c r="A332" s="92"/>
      <c r="B332" s="92"/>
      <c r="C332" s="93"/>
      <c r="D332" s="93"/>
      <c r="E332" s="93"/>
      <c r="F332" s="93"/>
      <c r="G332" s="95"/>
      <c r="H332" s="93"/>
      <c r="I332" s="93"/>
      <c r="J332" s="93"/>
      <c r="K332" s="93"/>
      <c r="L332" s="96"/>
      <c r="M332" s="93"/>
    </row>
    <row r="333" spans="1:13" x14ac:dyDescent="0.2">
      <c r="A333" s="92"/>
      <c r="B333" s="92"/>
      <c r="C333" s="93"/>
      <c r="D333" s="93"/>
      <c r="E333" s="93"/>
      <c r="F333" s="93"/>
      <c r="G333" s="95"/>
      <c r="H333" s="93"/>
      <c r="I333" s="93"/>
      <c r="J333" s="93"/>
      <c r="K333" s="93"/>
      <c r="L333" s="96"/>
      <c r="M333" s="93"/>
    </row>
    <row r="334" spans="1:13" x14ac:dyDescent="0.2">
      <c r="A334" s="92"/>
      <c r="B334" s="92"/>
      <c r="C334" s="93"/>
      <c r="D334" s="93"/>
      <c r="E334" s="93"/>
      <c r="F334" s="93"/>
      <c r="G334" s="95"/>
      <c r="H334" s="93"/>
      <c r="I334" s="93"/>
      <c r="J334" s="93"/>
      <c r="K334" s="93"/>
      <c r="L334" s="96"/>
      <c r="M334" s="93"/>
    </row>
    <row r="335" spans="1:13" x14ac:dyDescent="0.2">
      <c r="A335" s="92"/>
      <c r="B335" s="92"/>
      <c r="C335" s="93"/>
      <c r="D335" s="93"/>
      <c r="E335" s="93"/>
      <c r="F335" s="93"/>
      <c r="G335" s="95"/>
      <c r="H335" s="93"/>
      <c r="I335" s="93"/>
      <c r="J335" s="93"/>
      <c r="K335" s="93"/>
      <c r="L335" s="96"/>
      <c r="M335" s="93"/>
    </row>
    <row r="336" spans="1:13" x14ac:dyDescent="0.2">
      <c r="A336" s="92"/>
      <c r="B336" s="92"/>
      <c r="C336" s="93"/>
      <c r="D336" s="93"/>
      <c r="E336" s="93"/>
      <c r="F336" s="93"/>
      <c r="G336" s="95"/>
      <c r="H336" s="93"/>
      <c r="I336" s="93"/>
      <c r="J336" s="93"/>
      <c r="K336" s="94"/>
      <c r="L336" s="96"/>
      <c r="M336" s="93"/>
    </row>
    <row r="337" spans="1:13" x14ac:dyDescent="0.2">
      <c r="A337" s="92"/>
      <c r="B337" s="92"/>
      <c r="C337" s="93"/>
      <c r="D337" s="93"/>
      <c r="E337" s="93"/>
      <c r="F337" s="93"/>
      <c r="G337" s="95"/>
      <c r="H337" s="93"/>
      <c r="I337" s="93"/>
      <c r="J337" s="93"/>
      <c r="K337" s="93"/>
      <c r="L337" s="96"/>
      <c r="M337" s="93"/>
    </row>
    <row r="338" spans="1:13" x14ac:dyDescent="0.2">
      <c r="A338" s="92"/>
      <c r="B338" s="92"/>
      <c r="C338" s="93"/>
      <c r="D338" s="93"/>
      <c r="E338" s="93"/>
      <c r="F338" s="93"/>
      <c r="G338" s="95"/>
      <c r="H338" s="93"/>
      <c r="I338" s="93"/>
      <c r="J338" s="93"/>
      <c r="K338" s="93"/>
      <c r="L338" s="96"/>
      <c r="M338" s="93"/>
    </row>
    <row r="339" spans="1:13" x14ac:dyDescent="0.2">
      <c r="A339" s="92"/>
      <c r="B339" s="92"/>
      <c r="C339" s="93"/>
      <c r="D339" s="93"/>
      <c r="E339" s="93"/>
      <c r="F339" s="93"/>
      <c r="G339" s="95"/>
      <c r="H339" s="93"/>
      <c r="I339" s="93"/>
      <c r="J339" s="93"/>
      <c r="K339" s="93"/>
      <c r="L339" s="96"/>
      <c r="M339" s="93"/>
    </row>
    <row r="340" spans="1:13" x14ac:dyDescent="0.2">
      <c r="A340" s="92"/>
      <c r="B340" s="92"/>
      <c r="C340" s="93"/>
      <c r="D340" s="93"/>
      <c r="E340" s="93"/>
      <c r="F340" s="93"/>
      <c r="G340" s="95"/>
      <c r="H340" s="93"/>
      <c r="I340" s="93"/>
      <c r="J340" s="93"/>
      <c r="K340" s="93"/>
      <c r="L340" s="96"/>
      <c r="M340" s="93"/>
    </row>
    <row r="341" spans="1:13" x14ac:dyDescent="0.2">
      <c r="A341" s="92"/>
      <c r="B341" s="92"/>
      <c r="C341" s="93"/>
      <c r="D341" s="93"/>
      <c r="E341" s="93"/>
      <c r="F341" s="93"/>
      <c r="G341" s="95"/>
      <c r="H341" s="93"/>
      <c r="I341" s="93"/>
      <c r="J341" s="93"/>
      <c r="K341" s="93"/>
      <c r="L341" s="96"/>
      <c r="M341" s="93"/>
    </row>
    <row r="342" spans="1:13" x14ac:dyDescent="0.2">
      <c r="A342" s="92"/>
      <c r="B342" s="92"/>
      <c r="C342" s="93"/>
      <c r="D342" s="93"/>
      <c r="E342" s="93"/>
      <c r="F342" s="93"/>
      <c r="G342" s="95"/>
      <c r="H342" s="93"/>
      <c r="I342" s="93"/>
      <c r="J342" s="93"/>
      <c r="K342" s="93"/>
      <c r="L342" s="96"/>
      <c r="M342" s="93"/>
    </row>
    <row r="343" spans="1:13" x14ac:dyDescent="0.2">
      <c r="A343" s="92"/>
      <c r="B343" s="92"/>
      <c r="C343" s="93"/>
      <c r="D343" s="93"/>
      <c r="E343" s="93"/>
      <c r="F343" s="93"/>
      <c r="G343" s="95"/>
      <c r="H343" s="93"/>
      <c r="I343" s="93"/>
      <c r="J343" s="93"/>
      <c r="K343" s="93"/>
      <c r="L343" s="96"/>
      <c r="M343" s="93"/>
    </row>
    <row r="344" spans="1:13" x14ac:dyDescent="0.2">
      <c r="A344" s="92"/>
      <c r="B344" s="92"/>
      <c r="C344" s="93"/>
      <c r="D344" s="93"/>
      <c r="E344" s="93"/>
      <c r="F344" s="93"/>
      <c r="G344" s="95"/>
      <c r="H344" s="93"/>
      <c r="I344" s="93"/>
      <c r="J344" s="93"/>
      <c r="K344" s="93"/>
      <c r="L344" s="96"/>
      <c r="M344" s="93"/>
    </row>
    <row r="345" spans="1:13" x14ac:dyDescent="0.2">
      <c r="A345" s="92"/>
      <c r="B345" s="92"/>
      <c r="C345" s="93"/>
      <c r="D345" s="93"/>
      <c r="E345" s="93"/>
      <c r="F345" s="93"/>
      <c r="G345" s="95"/>
      <c r="H345" s="93"/>
      <c r="I345" s="93"/>
      <c r="J345" s="93"/>
      <c r="K345" s="93"/>
      <c r="L345" s="96"/>
      <c r="M345" s="93"/>
    </row>
    <row r="346" spans="1:13" x14ac:dyDescent="0.2">
      <c r="A346" s="92"/>
      <c r="B346" s="92"/>
      <c r="C346" s="93"/>
      <c r="D346" s="93"/>
      <c r="E346" s="93"/>
      <c r="F346" s="93"/>
      <c r="G346" s="95"/>
      <c r="H346" s="93"/>
      <c r="I346" s="93"/>
      <c r="J346" s="93"/>
      <c r="K346" s="93"/>
      <c r="L346" s="96"/>
      <c r="M346" s="93"/>
    </row>
    <row r="347" spans="1:13" x14ac:dyDescent="0.2">
      <c r="A347" s="92"/>
      <c r="B347" s="92"/>
      <c r="C347" s="93"/>
      <c r="D347" s="93"/>
      <c r="E347" s="93"/>
      <c r="F347" s="93"/>
      <c r="G347" s="95"/>
      <c r="H347" s="93"/>
      <c r="I347" s="93"/>
      <c r="J347" s="93"/>
      <c r="K347" s="93"/>
      <c r="L347" s="96"/>
      <c r="M347" s="93"/>
    </row>
    <row r="348" spans="1:13" x14ac:dyDescent="0.2">
      <c r="A348" s="92"/>
      <c r="B348" s="92"/>
      <c r="C348" s="93"/>
      <c r="D348" s="93"/>
      <c r="E348" s="93"/>
      <c r="F348" s="93"/>
      <c r="G348" s="95"/>
      <c r="H348" s="93"/>
      <c r="I348" s="93"/>
      <c r="J348" s="93"/>
      <c r="K348" s="93"/>
      <c r="L348" s="96"/>
      <c r="M348" s="93"/>
    </row>
    <row r="349" spans="1:13" x14ac:dyDescent="0.2">
      <c r="A349" s="92"/>
      <c r="B349" s="92"/>
      <c r="C349" s="93"/>
      <c r="D349" s="93"/>
      <c r="E349" s="93"/>
      <c r="F349" s="93"/>
      <c r="G349" s="95"/>
      <c r="H349" s="93"/>
      <c r="I349" s="93"/>
      <c r="J349" s="93"/>
      <c r="K349" s="93"/>
      <c r="L349" s="96"/>
      <c r="M349" s="93"/>
    </row>
    <row r="350" spans="1:13" x14ac:dyDescent="0.2">
      <c r="A350" s="92"/>
      <c r="B350" s="92"/>
      <c r="C350" s="93"/>
      <c r="D350" s="93"/>
      <c r="E350" s="93"/>
      <c r="F350" s="93"/>
      <c r="G350" s="95"/>
      <c r="H350" s="93"/>
      <c r="I350" s="93"/>
      <c r="J350" s="93"/>
      <c r="K350" s="93"/>
      <c r="L350" s="96"/>
      <c r="M350" s="93"/>
    </row>
    <row r="351" spans="1:13" x14ac:dyDescent="0.2">
      <c r="A351" s="92"/>
      <c r="B351" s="92"/>
      <c r="C351" s="93"/>
      <c r="D351" s="93"/>
      <c r="E351" s="93"/>
      <c r="F351" s="93"/>
      <c r="G351" s="95"/>
      <c r="H351" s="93"/>
      <c r="I351" s="93"/>
      <c r="J351" s="93"/>
      <c r="K351" s="93"/>
      <c r="L351" s="96"/>
      <c r="M351" s="93"/>
    </row>
    <row r="352" spans="1:13" x14ac:dyDescent="0.2">
      <c r="A352" s="92"/>
      <c r="B352" s="92"/>
      <c r="C352" s="93"/>
      <c r="D352" s="93"/>
      <c r="E352" s="93"/>
      <c r="F352" s="93"/>
      <c r="G352" s="95"/>
      <c r="H352" s="93"/>
      <c r="I352" s="93"/>
      <c r="J352" s="93"/>
      <c r="K352" s="93"/>
      <c r="L352" s="96"/>
      <c r="M352" s="93"/>
    </row>
    <row r="353" spans="1:13" x14ac:dyDescent="0.2">
      <c r="A353" s="92"/>
      <c r="B353" s="92"/>
      <c r="C353" s="93"/>
      <c r="D353" s="93"/>
      <c r="E353" s="93"/>
      <c r="F353" s="93"/>
      <c r="G353" s="95"/>
      <c r="H353" s="93"/>
      <c r="I353" s="93"/>
      <c r="J353" s="93"/>
      <c r="K353" s="94"/>
      <c r="L353" s="96"/>
      <c r="M353" s="93"/>
    </row>
    <row r="354" spans="1:13" x14ac:dyDescent="0.2">
      <c r="A354" s="92"/>
      <c r="B354" s="92"/>
      <c r="C354" s="93"/>
      <c r="D354" s="93"/>
      <c r="E354" s="93"/>
      <c r="F354" s="93"/>
      <c r="G354" s="95"/>
      <c r="H354" s="93"/>
      <c r="I354" s="93"/>
      <c r="J354" s="93"/>
      <c r="K354" s="93"/>
      <c r="L354" s="96"/>
      <c r="M354" s="93"/>
    </row>
    <row r="355" spans="1:13" x14ac:dyDescent="0.2">
      <c r="A355" s="92"/>
      <c r="B355" s="92"/>
      <c r="C355" s="93"/>
      <c r="D355" s="93"/>
      <c r="E355" s="93"/>
      <c r="F355" s="93"/>
      <c r="G355" s="95"/>
      <c r="H355" s="93"/>
      <c r="I355" s="93"/>
      <c r="J355" s="93"/>
      <c r="K355" s="93"/>
      <c r="L355" s="96"/>
      <c r="M355" s="93"/>
    </row>
    <row r="356" spans="1:13" x14ac:dyDescent="0.2">
      <c r="A356" s="92"/>
      <c r="B356" s="92"/>
      <c r="C356" s="93"/>
      <c r="D356" s="93"/>
      <c r="E356" s="93"/>
      <c r="F356" s="93"/>
      <c r="G356" s="95"/>
      <c r="H356" s="93"/>
      <c r="I356" s="93"/>
      <c r="J356" s="93"/>
      <c r="K356" s="93"/>
      <c r="L356" s="96"/>
      <c r="M356" s="93"/>
    </row>
    <row r="357" spans="1:13" x14ac:dyDescent="0.2">
      <c r="A357" s="92"/>
      <c r="B357" s="92"/>
      <c r="C357" s="93"/>
      <c r="D357" s="93"/>
      <c r="E357" s="93"/>
      <c r="F357" s="93"/>
      <c r="G357" s="95"/>
      <c r="H357" s="93"/>
      <c r="I357" s="93"/>
      <c r="J357" s="93"/>
      <c r="K357" s="93"/>
      <c r="L357" s="96"/>
      <c r="M357" s="93"/>
    </row>
    <row r="358" spans="1:13" x14ac:dyDescent="0.2">
      <c r="A358" s="92"/>
      <c r="B358" s="92"/>
      <c r="C358" s="93"/>
      <c r="D358" s="93"/>
      <c r="E358" s="93"/>
      <c r="F358" s="93"/>
      <c r="G358" s="95"/>
      <c r="H358" s="93"/>
      <c r="I358" s="93"/>
      <c r="J358" s="93"/>
      <c r="K358" s="93"/>
      <c r="L358" s="96"/>
      <c r="M358" s="93"/>
    </row>
    <row r="359" spans="1:13" x14ac:dyDescent="0.2">
      <c r="A359" s="92"/>
      <c r="B359" s="92"/>
      <c r="C359" s="93"/>
      <c r="D359" s="93"/>
      <c r="E359" s="93"/>
      <c r="F359" s="93"/>
      <c r="G359" s="95"/>
      <c r="H359" s="93"/>
      <c r="I359" s="93"/>
      <c r="J359" s="93"/>
      <c r="K359" s="93"/>
      <c r="L359" s="96"/>
      <c r="M359" s="93"/>
    </row>
    <row r="360" spans="1:13" x14ac:dyDescent="0.2">
      <c r="A360" s="92"/>
      <c r="B360" s="92"/>
      <c r="C360" s="93"/>
      <c r="D360" s="93"/>
      <c r="E360" s="93"/>
      <c r="F360" s="93"/>
      <c r="G360" s="95"/>
      <c r="H360" s="93"/>
      <c r="I360" s="93"/>
      <c r="J360" s="93"/>
      <c r="K360" s="93"/>
      <c r="L360" s="96"/>
      <c r="M360" s="93"/>
    </row>
    <row r="361" spans="1:13" x14ac:dyDescent="0.2">
      <c r="A361" s="92"/>
      <c r="B361" s="92"/>
      <c r="C361" s="93"/>
      <c r="D361" s="93"/>
      <c r="E361" s="93"/>
      <c r="F361" s="93"/>
      <c r="G361" s="95"/>
      <c r="H361" s="93"/>
      <c r="I361" s="93"/>
      <c r="J361" s="93"/>
      <c r="K361" s="94"/>
      <c r="L361" s="96"/>
      <c r="M361" s="93"/>
    </row>
    <row r="362" spans="1:13" x14ac:dyDescent="0.2">
      <c r="A362" s="92"/>
      <c r="B362" s="92"/>
      <c r="C362" s="93"/>
      <c r="D362" s="93"/>
      <c r="E362" s="93"/>
      <c r="F362" s="93"/>
      <c r="G362" s="95"/>
      <c r="H362" s="93"/>
      <c r="I362" s="93"/>
      <c r="J362" s="93"/>
      <c r="K362" s="93"/>
      <c r="L362" s="96"/>
      <c r="M362" s="93"/>
    </row>
    <row r="363" spans="1:13" x14ac:dyDescent="0.2">
      <c r="A363" s="92"/>
      <c r="B363" s="92"/>
      <c r="C363" s="93"/>
      <c r="D363" s="93"/>
      <c r="E363" s="93"/>
      <c r="F363" s="93"/>
      <c r="G363" s="95"/>
      <c r="H363" s="93"/>
      <c r="I363" s="93"/>
      <c r="J363" s="93"/>
      <c r="K363" s="93"/>
      <c r="L363" s="96"/>
      <c r="M363" s="93"/>
    </row>
    <row r="364" spans="1:13" x14ac:dyDescent="0.2">
      <c r="A364" s="92"/>
      <c r="B364" s="92"/>
      <c r="C364" s="93"/>
      <c r="D364" s="93"/>
      <c r="E364" s="93"/>
      <c r="F364" s="93"/>
      <c r="G364" s="95"/>
      <c r="H364" s="93"/>
      <c r="I364" s="93"/>
      <c r="J364" s="93"/>
      <c r="K364" s="93"/>
      <c r="L364" s="96"/>
      <c r="M364" s="93"/>
    </row>
    <row r="365" spans="1:13" x14ac:dyDescent="0.2">
      <c r="A365" s="92"/>
      <c r="B365" s="92"/>
      <c r="C365" s="93"/>
      <c r="D365" s="93"/>
      <c r="E365" s="93"/>
      <c r="F365" s="93"/>
      <c r="G365" s="95"/>
      <c r="H365" s="93"/>
      <c r="I365" s="93"/>
      <c r="J365" s="93"/>
      <c r="K365" s="97"/>
      <c r="L365" s="96"/>
      <c r="M365" s="93"/>
    </row>
    <row r="366" spans="1:13" x14ac:dyDescent="0.2">
      <c r="A366" s="92"/>
      <c r="B366" s="92"/>
      <c r="C366" s="93"/>
      <c r="D366" s="93"/>
      <c r="E366" s="93"/>
      <c r="F366" s="93"/>
      <c r="G366" s="95"/>
      <c r="H366" s="93"/>
      <c r="I366" s="93"/>
      <c r="J366" s="93"/>
      <c r="K366" s="93"/>
      <c r="L366" s="96"/>
      <c r="M366" s="93"/>
    </row>
    <row r="367" spans="1:13" x14ac:dyDescent="0.2">
      <c r="A367" s="92"/>
      <c r="B367" s="92"/>
      <c r="C367" s="93"/>
      <c r="D367" s="93"/>
      <c r="E367" s="93"/>
      <c r="F367" s="93"/>
      <c r="G367" s="95"/>
      <c r="H367" s="93"/>
      <c r="I367" s="93"/>
      <c r="J367" s="93"/>
      <c r="K367" s="94"/>
      <c r="L367" s="96"/>
      <c r="M367" s="93"/>
    </row>
    <row r="368" spans="1:13" x14ac:dyDescent="0.2">
      <c r="A368" s="92"/>
      <c r="B368" s="92"/>
      <c r="C368" s="94"/>
      <c r="D368" s="93"/>
      <c r="E368" s="93"/>
      <c r="F368" s="93"/>
      <c r="G368" s="95"/>
      <c r="H368" s="93"/>
      <c r="I368" s="93"/>
      <c r="J368" s="93"/>
      <c r="K368" s="93"/>
      <c r="L368" s="96"/>
      <c r="M368" s="93"/>
    </row>
    <row r="369" spans="1:13" x14ac:dyDescent="0.2">
      <c r="A369" s="92"/>
      <c r="B369" s="92"/>
      <c r="C369" s="93"/>
      <c r="D369" s="93"/>
      <c r="E369" s="93"/>
      <c r="F369" s="93"/>
      <c r="G369" s="95"/>
      <c r="H369" s="93"/>
      <c r="I369" s="93"/>
      <c r="J369" s="93"/>
      <c r="K369" s="93"/>
      <c r="L369" s="96"/>
      <c r="M369" s="93"/>
    </row>
    <row r="370" spans="1:13" x14ac:dyDescent="0.2">
      <c r="A370" s="92"/>
      <c r="B370" s="92"/>
      <c r="C370" s="93"/>
      <c r="D370" s="93"/>
      <c r="E370" s="93"/>
      <c r="F370" s="93"/>
      <c r="G370" s="95"/>
      <c r="H370" s="93"/>
      <c r="I370" s="93"/>
      <c r="J370" s="93"/>
      <c r="K370" s="93"/>
      <c r="L370" s="96"/>
      <c r="M370" s="93"/>
    </row>
    <row r="371" spans="1:13" x14ac:dyDescent="0.2">
      <c r="A371" s="92"/>
      <c r="B371" s="92"/>
      <c r="C371" s="93"/>
      <c r="D371" s="93"/>
      <c r="E371" s="93"/>
      <c r="F371" s="93"/>
      <c r="G371" s="95"/>
      <c r="H371" s="93"/>
      <c r="I371" s="93"/>
      <c r="J371" s="93"/>
      <c r="K371" s="93"/>
      <c r="L371" s="96"/>
      <c r="M371" s="93"/>
    </row>
    <row r="372" spans="1:13" x14ac:dyDescent="0.2">
      <c r="A372" s="92"/>
      <c r="B372" s="92"/>
      <c r="C372" s="93"/>
      <c r="D372" s="93"/>
      <c r="E372" s="93"/>
      <c r="F372" s="93"/>
      <c r="G372" s="95"/>
      <c r="H372" s="93"/>
      <c r="I372" s="93"/>
      <c r="J372" s="93"/>
      <c r="K372" s="93"/>
      <c r="L372" s="96"/>
      <c r="M372" s="93"/>
    </row>
    <row r="373" spans="1:13" x14ac:dyDescent="0.2">
      <c r="A373" s="92"/>
      <c r="B373" s="92"/>
      <c r="C373" s="93"/>
      <c r="D373" s="93"/>
      <c r="E373" s="93"/>
      <c r="F373" s="94"/>
      <c r="G373" s="95"/>
      <c r="H373" s="93"/>
      <c r="I373" s="93"/>
      <c r="J373" s="93"/>
      <c r="K373" s="93"/>
      <c r="L373" s="96"/>
      <c r="M373" s="93"/>
    </row>
    <row r="374" spans="1:13" x14ac:dyDescent="0.2">
      <c r="A374" s="92"/>
      <c r="B374" s="92"/>
      <c r="C374" s="93"/>
      <c r="D374" s="93"/>
      <c r="E374" s="93"/>
      <c r="F374" s="93"/>
      <c r="G374" s="95"/>
      <c r="H374" s="93"/>
      <c r="I374" s="93"/>
      <c r="J374" s="93"/>
      <c r="K374" s="93"/>
      <c r="L374" s="96"/>
      <c r="M374" s="93"/>
    </row>
    <row r="375" spans="1:13" x14ac:dyDescent="0.2">
      <c r="A375" s="92"/>
      <c r="B375" s="92"/>
      <c r="C375" s="93"/>
      <c r="D375" s="93"/>
      <c r="E375" s="93"/>
      <c r="F375" s="93"/>
      <c r="G375" s="95"/>
      <c r="H375" s="93"/>
      <c r="I375" s="93"/>
      <c r="J375" s="93"/>
      <c r="K375" s="93"/>
      <c r="L375" s="96"/>
      <c r="M375" s="93"/>
    </row>
    <row r="376" spans="1:13" x14ac:dyDescent="0.2">
      <c r="A376" s="92"/>
      <c r="B376" s="92"/>
      <c r="C376" s="93"/>
      <c r="D376" s="93"/>
      <c r="E376" s="93"/>
      <c r="F376" s="93"/>
      <c r="G376" s="95"/>
      <c r="H376" s="93"/>
      <c r="I376" s="93"/>
      <c r="J376" s="93"/>
      <c r="K376" s="93"/>
      <c r="L376" s="96"/>
      <c r="M376" s="93"/>
    </row>
    <row r="377" spans="1:13" x14ac:dyDescent="0.2">
      <c r="A377" s="92"/>
      <c r="B377" s="92"/>
      <c r="C377" s="93"/>
      <c r="D377" s="93"/>
      <c r="E377" s="93"/>
      <c r="F377" s="93"/>
      <c r="G377" s="95"/>
      <c r="H377" s="93"/>
      <c r="I377" s="93"/>
      <c r="J377" s="93"/>
      <c r="K377" s="93"/>
      <c r="L377" s="96"/>
      <c r="M377" s="93"/>
    </row>
    <row r="378" spans="1:13" x14ac:dyDescent="0.2">
      <c r="A378" s="92"/>
      <c r="B378" s="92"/>
      <c r="C378" s="93"/>
      <c r="D378" s="93"/>
      <c r="E378" s="93"/>
      <c r="F378" s="93"/>
      <c r="G378" s="95"/>
      <c r="H378" s="93"/>
      <c r="I378" s="93"/>
      <c r="J378" s="93"/>
      <c r="K378" s="93"/>
      <c r="L378" s="96"/>
      <c r="M378" s="93"/>
    </row>
    <row r="379" spans="1:13" x14ac:dyDescent="0.2">
      <c r="A379" s="92"/>
      <c r="B379" s="92"/>
      <c r="C379" s="93"/>
      <c r="D379" s="93"/>
      <c r="E379" s="93"/>
      <c r="F379" s="93"/>
      <c r="G379" s="95"/>
      <c r="H379" s="93"/>
      <c r="I379" s="93"/>
      <c r="J379" s="93"/>
      <c r="K379" s="93"/>
      <c r="L379" s="96"/>
      <c r="M379" s="93"/>
    </row>
    <row r="380" spans="1:13" x14ac:dyDescent="0.2">
      <c r="A380" s="92"/>
      <c r="B380" s="92"/>
      <c r="C380" s="93"/>
      <c r="D380" s="93"/>
      <c r="E380" s="93"/>
      <c r="F380" s="93"/>
      <c r="G380" s="95"/>
      <c r="H380" s="93"/>
      <c r="I380" s="93"/>
      <c r="J380" s="93"/>
      <c r="K380" s="93"/>
      <c r="L380" s="96"/>
      <c r="M380" s="93"/>
    </row>
    <row r="381" spans="1:13" x14ac:dyDescent="0.2">
      <c r="A381" s="92"/>
      <c r="B381" s="92"/>
      <c r="C381" s="94"/>
      <c r="D381" s="93"/>
      <c r="E381" s="93"/>
      <c r="F381" s="93"/>
      <c r="G381" s="95"/>
      <c r="H381" s="93"/>
      <c r="I381" s="93"/>
      <c r="J381" s="94"/>
      <c r="K381" s="94"/>
      <c r="L381" s="96"/>
      <c r="M381" s="93"/>
    </row>
    <row r="382" spans="1:13" x14ac:dyDescent="0.2">
      <c r="A382" s="92"/>
      <c r="B382" s="92"/>
      <c r="C382" s="93"/>
      <c r="D382" s="93"/>
      <c r="E382" s="93"/>
      <c r="F382" s="93"/>
      <c r="G382" s="95"/>
      <c r="H382" s="93"/>
      <c r="I382" s="93"/>
      <c r="J382" s="93"/>
      <c r="K382" s="93"/>
      <c r="L382" s="96"/>
      <c r="M382" s="93"/>
    </row>
    <row r="383" spans="1:13" x14ac:dyDescent="0.2">
      <c r="A383" s="92"/>
      <c r="B383" s="92"/>
      <c r="C383" s="93"/>
      <c r="D383" s="93"/>
      <c r="E383" s="93"/>
      <c r="F383" s="93"/>
      <c r="G383" s="95"/>
      <c r="H383" s="93"/>
      <c r="I383" s="93"/>
      <c r="J383" s="93"/>
      <c r="K383" s="94"/>
      <c r="L383" s="96"/>
      <c r="M383" s="93"/>
    </row>
    <row r="384" spans="1:13" x14ac:dyDescent="0.2">
      <c r="A384" s="92"/>
      <c r="B384" s="92"/>
      <c r="C384" s="93"/>
      <c r="D384" s="93"/>
      <c r="E384" s="93"/>
      <c r="F384" s="93"/>
      <c r="G384" s="95"/>
      <c r="H384" s="93"/>
      <c r="I384" s="93"/>
      <c r="J384" s="93"/>
      <c r="K384" s="93"/>
      <c r="L384" s="96"/>
      <c r="M384" s="93"/>
    </row>
    <row r="385" spans="1:13" x14ac:dyDescent="0.2">
      <c r="A385" s="92"/>
      <c r="B385" s="92"/>
      <c r="C385" s="93"/>
      <c r="D385" s="93"/>
      <c r="E385" s="93"/>
      <c r="F385" s="93"/>
      <c r="G385" s="95"/>
      <c r="H385" s="93"/>
      <c r="I385" s="93"/>
      <c r="J385" s="93"/>
      <c r="K385" s="93"/>
      <c r="L385" s="96"/>
      <c r="M385" s="93"/>
    </row>
    <row r="386" spans="1:13" x14ac:dyDescent="0.2">
      <c r="A386" s="92"/>
      <c r="B386" s="92"/>
      <c r="C386" s="93"/>
      <c r="D386" s="93"/>
      <c r="E386" s="93"/>
      <c r="F386" s="93"/>
      <c r="G386" s="95"/>
      <c r="H386" s="93"/>
      <c r="I386" s="93"/>
      <c r="J386" s="93"/>
      <c r="K386" s="94"/>
      <c r="L386" s="96"/>
      <c r="M386" s="93"/>
    </row>
    <row r="387" spans="1:13" x14ac:dyDescent="0.2">
      <c r="A387" s="92"/>
      <c r="B387" s="92"/>
      <c r="C387" s="93"/>
      <c r="D387" s="93"/>
      <c r="E387" s="93"/>
      <c r="F387" s="93"/>
      <c r="G387" s="95"/>
      <c r="H387" s="93"/>
      <c r="I387" s="93"/>
      <c r="J387" s="93"/>
      <c r="K387" s="93"/>
      <c r="L387" s="96"/>
      <c r="M387" s="93"/>
    </row>
    <row r="388" spans="1:13" x14ac:dyDescent="0.2">
      <c r="A388" s="92"/>
      <c r="B388" s="92"/>
      <c r="C388" s="93"/>
      <c r="D388" s="93"/>
      <c r="E388" s="93"/>
      <c r="F388" s="93"/>
      <c r="G388" s="95"/>
      <c r="H388" s="93"/>
      <c r="I388" s="93"/>
      <c r="J388" s="93"/>
      <c r="K388" s="93"/>
      <c r="L388" s="96"/>
      <c r="M388" s="93"/>
    </row>
    <row r="389" spans="1:13" x14ac:dyDescent="0.2">
      <c r="A389" s="92"/>
      <c r="B389" s="92"/>
      <c r="C389" s="94"/>
      <c r="D389" s="93"/>
      <c r="E389" s="93"/>
      <c r="F389" s="93"/>
      <c r="G389" s="95"/>
      <c r="H389" s="93"/>
      <c r="I389" s="93"/>
      <c r="J389" s="93"/>
      <c r="K389" s="93"/>
      <c r="L389" s="96"/>
      <c r="M389" s="93"/>
    </row>
    <row r="390" spans="1:13" x14ac:dyDescent="0.2">
      <c r="A390" s="92"/>
      <c r="B390" s="92"/>
      <c r="C390" s="93"/>
      <c r="D390" s="93"/>
      <c r="E390" s="93"/>
      <c r="F390" s="93"/>
      <c r="G390" s="95"/>
      <c r="H390" s="93"/>
      <c r="I390" s="93"/>
      <c r="J390" s="93"/>
      <c r="K390" s="93"/>
      <c r="L390" s="96"/>
      <c r="M390" s="93"/>
    </row>
    <row r="391" spans="1:13" x14ac:dyDescent="0.2">
      <c r="A391" s="92"/>
      <c r="B391" s="92"/>
      <c r="C391" s="93"/>
      <c r="D391" s="93"/>
      <c r="E391" s="93"/>
      <c r="F391" s="93"/>
      <c r="G391" s="95"/>
      <c r="H391" s="93"/>
      <c r="I391" s="93"/>
      <c r="J391" s="93"/>
      <c r="K391" s="94"/>
      <c r="L391" s="96"/>
      <c r="M391" s="93"/>
    </row>
    <row r="392" spans="1:13" x14ac:dyDescent="0.2">
      <c r="A392" s="92"/>
      <c r="B392" s="92"/>
      <c r="C392" s="93"/>
      <c r="D392" s="93"/>
      <c r="E392" s="93"/>
      <c r="F392" s="93"/>
      <c r="G392" s="95"/>
      <c r="H392" s="93"/>
      <c r="I392" s="93"/>
      <c r="J392" s="93"/>
      <c r="K392" s="94"/>
      <c r="L392" s="96"/>
      <c r="M392" s="93"/>
    </row>
    <row r="393" spans="1:13" x14ac:dyDescent="0.2">
      <c r="A393" s="92"/>
      <c r="B393" s="92"/>
      <c r="C393" s="97"/>
      <c r="D393" s="93"/>
      <c r="E393" s="93"/>
      <c r="F393" s="93"/>
      <c r="G393" s="95"/>
      <c r="H393" s="93"/>
      <c r="I393" s="93"/>
      <c r="J393" s="93"/>
      <c r="K393" s="93"/>
      <c r="L393" s="96"/>
      <c r="M393" s="93"/>
    </row>
    <row r="394" spans="1:13" x14ac:dyDescent="0.2">
      <c r="A394" s="92"/>
      <c r="B394" s="92"/>
      <c r="C394" s="93"/>
      <c r="D394" s="93"/>
      <c r="E394" s="93"/>
      <c r="F394" s="93"/>
      <c r="G394" s="95"/>
      <c r="H394" s="93"/>
      <c r="I394" s="93"/>
      <c r="J394" s="93"/>
      <c r="K394" s="93"/>
      <c r="L394" s="96"/>
      <c r="M394" s="93"/>
    </row>
    <row r="395" spans="1:13" x14ac:dyDescent="0.2">
      <c r="A395" s="92"/>
      <c r="B395" s="92"/>
      <c r="C395" s="93"/>
      <c r="D395" s="93"/>
      <c r="E395" s="93"/>
      <c r="F395" s="93"/>
      <c r="G395" s="95"/>
      <c r="H395" s="93"/>
      <c r="I395" s="93"/>
      <c r="J395" s="93"/>
      <c r="K395" s="93"/>
      <c r="L395" s="96"/>
      <c r="M395" s="93"/>
    </row>
    <row r="396" spans="1:13" x14ac:dyDescent="0.2">
      <c r="A396" s="92"/>
      <c r="B396" s="92"/>
      <c r="C396" s="93"/>
      <c r="D396" s="93"/>
      <c r="E396" s="93"/>
      <c r="F396" s="93"/>
      <c r="G396" s="95"/>
      <c r="H396" s="93"/>
      <c r="I396" s="93"/>
      <c r="J396" s="93"/>
      <c r="K396" s="93"/>
      <c r="L396" s="96"/>
      <c r="M396" s="93"/>
    </row>
    <row r="397" spans="1:13" x14ac:dyDescent="0.2">
      <c r="A397" s="92"/>
      <c r="B397" s="92"/>
      <c r="C397" s="93"/>
      <c r="D397" s="93"/>
      <c r="E397" s="93"/>
      <c r="F397" s="93"/>
      <c r="G397" s="95"/>
      <c r="H397" s="93"/>
      <c r="I397" s="93"/>
      <c r="J397" s="93"/>
      <c r="K397" s="93"/>
      <c r="L397" s="96"/>
      <c r="M397" s="93"/>
    </row>
    <row r="398" spans="1:13" x14ac:dyDescent="0.2">
      <c r="A398" s="92"/>
      <c r="B398" s="92"/>
      <c r="C398" s="93"/>
      <c r="D398" s="93"/>
      <c r="E398" s="93"/>
      <c r="F398" s="93"/>
      <c r="G398" s="95"/>
      <c r="H398" s="93"/>
      <c r="I398" s="93"/>
      <c r="J398" s="93"/>
      <c r="K398" s="93"/>
      <c r="L398" s="96"/>
      <c r="M398" s="93"/>
    </row>
    <row r="399" spans="1:13" x14ac:dyDescent="0.2">
      <c r="A399" s="92"/>
      <c r="B399" s="92"/>
      <c r="C399" s="93"/>
      <c r="D399" s="93"/>
      <c r="E399" s="93"/>
      <c r="F399" s="93"/>
      <c r="G399" s="95"/>
      <c r="H399" s="93"/>
      <c r="I399" s="93"/>
      <c r="J399" s="93"/>
      <c r="K399" s="93"/>
      <c r="L399" s="96"/>
      <c r="M399" s="93"/>
    </row>
    <row r="400" spans="1:13" x14ac:dyDescent="0.2">
      <c r="A400" s="92"/>
      <c r="B400" s="92"/>
      <c r="C400" s="93"/>
      <c r="D400" s="93"/>
      <c r="E400" s="93"/>
      <c r="F400" s="93"/>
      <c r="G400" s="95"/>
      <c r="H400" s="93"/>
      <c r="I400" s="93"/>
      <c r="J400" s="93"/>
      <c r="K400" s="93"/>
      <c r="L400" s="96"/>
      <c r="M400" s="93"/>
    </row>
    <row r="401" spans="1:13" x14ac:dyDescent="0.2">
      <c r="A401" s="92"/>
      <c r="B401" s="92"/>
      <c r="C401" s="93"/>
      <c r="D401" s="93"/>
      <c r="E401" s="93"/>
      <c r="F401" s="93"/>
      <c r="G401" s="95"/>
      <c r="H401" s="93"/>
      <c r="I401" s="93"/>
      <c r="J401" s="93"/>
      <c r="K401" s="93"/>
      <c r="L401" s="96"/>
      <c r="M401" s="93"/>
    </row>
    <row r="402" spans="1:13" x14ac:dyDescent="0.2">
      <c r="A402" s="92"/>
      <c r="B402" s="92"/>
      <c r="C402" s="93"/>
      <c r="D402" s="93"/>
      <c r="E402" s="93"/>
      <c r="F402" s="93"/>
      <c r="G402" s="95"/>
      <c r="H402" s="93"/>
      <c r="I402" s="93"/>
      <c r="J402" s="93"/>
      <c r="K402" s="93"/>
      <c r="L402" s="96"/>
      <c r="M402" s="93"/>
    </row>
    <row r="403" spans="1:13" x14ac:dyDescent="0.2">
      <c r="A403" s="92"/>
      <c r="B403" s="92"/>
      <c r="C403" s="93"/>
      <c r="D403" s="93"/>
      <c r="E403" s="93"/>
      <c r="F403" s="93"/>
      <c r="G403" s="95"/>
      <c r="H403" s="93"/>
      <c r="I403" s="93"/>
      <c r="J403" s="93"/>
      <c r="K403" s="93"/>
      <c r="L403" s="96"/>
      <c r="M403" s="93"/>
    </row>
    <row r="404" spans="1:13" x14ac:dyDescent="0.2">
      <c r="A404" s="92"/>
      <c r="B404" s="92"/>
      <c r="C404" s="93"/>
      <c r="D404" s="93"/>
      <c r="E404" s="93"/>
      <c r="F404" s="93"/>
      <c r="G404" s="95"/>
      <c r="H404" s="93"/>
      <c r="I404" s="93"/>
      <c r="J404" s="93"/>
      <c r="K404" s="93"/>
      <c r="L404" s="96"/>
      <c r="M404" s="93"/>
    </row>
    <row r="405" spans="1:13" x14ac:dyDescent="0.2">
      <c r="A405" s="92"/>
      <c r="B405" s="92"/>
      <c r="C405" s="94"/>
      <c r="D405" s="93"/>
      <c r="E405" s="93"/>
      <c r="F405" s="93"/>
      <c r="G405" s="95"/>
      <c r="H405" s="93"/>
      <c r="I405" s="93"/>
      <c r="J405" s="93"/>
      <c r="K405" s="94"/>
      <c r="L405" s="96"/>
      <c r="M405" s="93"/>
    </row>
    <row r="406" spans="1:13" x14ac:dyDescent="0.2">
      <c r="A406" s="92"/>
      <c r="B406" s="92"/>
      <c r="C406" s="93"/>
      <c r="D406" s="93"/>
      <c r="E406" s="93"/>
      <c r="F406" s="93"/>
      <c r="G406" s="95"/>
      <c r="H406" s="93"/>
      <c r="I406" s="93"/>
      <c r="J406" s="93"/>
      <c r="K406" s="93"/>
      <c r="L406" s="96"/>
      <c r="M406" s="93"/>
    </row>
    <row r="407" spans="1:13" x14ac:dyDescent="0.2">
      <c r="A407" s="92"/>
      <c r="B407" s="92"/>
      <c r="C407" s="93"/>
      <c r="D407" s="93"/>
      <c r="E407" s="93"/>
      <c r="F407" s="93"/>
      <c r="G407" s="95"/>
      <c r="H407" s="93"/>
      <c r="I407" s="93"/>
      <c r="J407" s="93"/>
      <c r="K407" s="93"/>
      <c r="L407" s="96"/>
      <c r="M407" s="93"/>
    </row>
    <row r="408" spans="1:13" x14ac:dyDescent="0.2">
      <c r="A408" s="92"/>
      <c r="B408" s="92"/>
      <c r="C408" s="93"/>
      <c r="D408" s="93"/>
      <c r="E408" s="93"/>
      <c r="F408" s="93"/>
      <c r="G408" s="95"/>
      <c r="H408" s="93"/>
      <c r="I408" s="93"/>
      <c r="J408" s="93"/>
      <c r="K408" s="93"/>
      <c r="L408" s="96"/>
      <c r="M408" s="93"/>
    </row>
    <row r="409" spans="1:13" x14ac:dyDescent="0.2">
      <c r="A409" s="92"/>
      <c r="B409" s="92"/>
      <c r="C409" s="93"/>
      <c r="D409" s="93"/>
      <c r="E409" s="93"/>
      <c r="F409" s="93"/>
      <c r="G409" s="95"/>
      <c r="H409" s="93"/>
      <c r="I409" s="93"/>
      <c r="J409" s="93"/>
      <c r="K409" s="93"/>
      <c r="L409" s="96"/>
      <c r="M409" s="93"/>
    </row>
    <row r="410" spans="1:13" x14ac:dyDescent="0.2">
      <c r="A410" s="92"/>
      <c r="B410" s="92"/>
      <c r="C410" s="93"/>
      <c r="D410" s="93"/>
      <c r="E410" s="94"/>
      <c r="F410" s="93"/>
      <c r="G410" s="95"/>
      <c r="H410" s="93"/>
      <c r="I410" s="93"/>
      <c r="J410" s="93"/>
      <c r="K410" s="97"/>
      <c r="L410" s="96"/>
      <c r="M410" s="93"/>
    </row>
    <row r="411" spans="1:13" x14ac:dyDescent="0.2">
      <c r="A411" s="92"/>
      <c r="B411" s="92"/>
      <c r="C411" s="93"/>
      <c r="D411" s="93"/>
      <c r="E411" s="93"/>
      <c r="F411" s="93"/>
      <c r="G411" s="95"/>
      <c r="H411" s="93"/>
      <c r="I411" s="93"/>
      <c r="J411" s="93"/>
      <c r="K411" s="93"/>
      <c r="L411" s="96"/>
      <c r="M411" s="93"/>
    </row>
    <row r="412" spans="1:13" x14ac:dyDescent="0.2">
      <c r="A412" s="92"/>
      <c r="B412" s="92"/>
      <c r="C412" s="93"/>
      <c r="D412" s="93"/>
      <c r="E412" s="93"/>
      <c r="F412" s="93"/>
      <c r="G412" s="95"/>
      <c r="H412" s="93"/>
      <c r="I412" s="93"/>
      <c r="J412" s="93"/>
      <c r="K412" s="93"/>
      <c r="L412" s="96"/>
      <c r="M412" s="93"/>
    </row>
    <row r="413" spans="1:13" x14ac:dyDescent="0.2">
      <c r="A413" s="92"/>
      <c r="B413" s="92"/>
      <c r="C413" s="93"/>
      <c r="D413" s="93"/>
      <c r="E413" s="93"/>
      <c r="F413" s="93"/>
      <c r="G413" s="95"/>
      <c r="H413" s="93"/>
      <c r="I413" s="93"/>
      <c r="J413" s="93"/>
      <c r="K413" s="93"/>
      <c r="L413" s="96"/>
      <c r="M413" s="93"/>
    </row>
    <row r="414" spans="1:13" x14ac:dyDescent="0.2">
      <c r="A414" s="92"/>
      <c r="B414" s="92"/>
      <c r="C414" s="93"/>
      <c r="D414" s="93"/>
      <c r="E414" s="93"/>
      <c r="F414" s="93"/>
      <c r="G414" s="95"/>
      <c r="H414" s="93"/>
      <c r="I414" s="93"/>
      <c r="J414" s="93"/>
      <c r="K414" s="93"/>
      <c r="L414" s="96"/>
      <c r="M414" s="93"/>
    </row>
    <row r="415" spans="1:13" x14ac:dyDescent="0.2">
      <c r="A415" s="92"/>
      <c r="B415" s="92"/>
      <c r="C415" s="93"/>
      <c r="D415" s="93"/>
      <c r="E415" s="93"/>
      <c r="F415" s="93"/>
      <c r="G415" s="95"/>
      <c r="H415" s="93"/>
      <c r="I415" s="93"/>
      <c r="J415" s="93"/>
      <c r="K415" s="94"/>
      <c r="L415" s="96"/>
      <c r="M415" s="93"/>
    </row>
    <row r="416" spans="1:13" x14ac:dyDescent="0.2">
      <c r="A416" s="92"/>
      <c r="B416" s="92"/>
      <c r="C416" s="93"/>
      <c r="D416" s="93"/>
      <c r="E416" s="93"/>
      <c r="F416" s="93"/>
      <c r="G416" s="95"/>
      <c r="H416" s="93"/>
      <c r="I416" s="93"/>
      <c r="J416" s="93"/>
      <c r="K416" s="93"/>
      <c r="L416" s="96"/>
      <c r="M416" s="93"/>
    </row>
    <row r="417" spans="1:13" x14ac:dyDescent="0.2">
      <c r="A417" s="92"/>
      <c r="B417" s="92"/>
      <c r="C417" s="97"/>
      <c r="D417" s="93"/>
      <c r="E417" s="93"/>
      <c r="F417" s="93"/>
      <c r="G417" s="95"/>
      <c r="H417" s="93"/>
      <c r="I417" s="93"/>
      <c r="J417" s="93"/>
      <c r="K417" s="93"/>
      <c r="L417" s="96"/>
      <c r="M417" s="93"/>
    </row>
    <row r="418" spans="1:13" x14ac:dyDescent="0.2">
      <c r="A418" s="92"/>
      <c r="B418" s="92"/>
      <c r="C418" s="93"/>
      <c r="D418" s="93"/>
      <c r="E418" s="93"/>
      <c r="F418" s="93"/>
      <c r="G418" s="95"/>
      <c r="H418" s="93"/>
      <c r="I418" s="93"/>
      <c r="J418" s="93"/>
      <c r="K418" s="93"/>
      <c r="L418" s="96"/>
      <c r="M418" s="93"/>
    </row>
    <row r="419" spans="1:13" x14ac:dyDescent="0.2">
      <c r="A419" s="92"/>
      <c r="B419" s="92"/>
      <c r="C419" s="93"/>
      <c r="D419" s="93"/>
      <c r="E419" s="93"/>
      <c r="F419" s="93"/>
      <c r="G419" s="95"/>
      <c r="H419" s="93"/>
      <c r="I419" s="93"/>
      <c r="J419" s="93"/>
      <c r="K419" s="93"/>
      <c r="L419" s="96"/>
      <c r="M419" s="93"/>
    </row>
    <row r="420" spans="1:13" x14ac:dyDescent="0.2">
      <c r="A420" s="92"/>
      <c r="B420" s="92"/>
      <c r="C420" s="93"/>
      <c r="D420" s="93"/>
      <c r="E420" s="93"/>
      <c r="F420" s="93"/>
      <c r="G420" s="95"/>
      <c r="H420" s="93"/>
      <c r="I420" s="93"/>
      <c r="J420" s="93"/>
      <c r="K420" s="93"/>
      <c r="L420" s="96"/>
      <c r="M420" s="93"/>
    </row>
    <row r="421" spans="1:13" x14ac:dyDescent="0.2">
      <c r="A421" s="92"/>
      <c r="B421" s="92"/>
      <c r="C421" s="93"/>
      <c r="D421" s="93"/>
      <c r="E421" s="93"/>
      <c r="F421" s="93"/>
      <c r="G421" s="95"/>
      <c r="H421" s="93"/>
      <c r="I421" s="93"/>
      <c r="J421" s="93"/>
      <c r="K421" s="93"/>
      <c r="L421" s="96"/>
      <c r="M421" s="93"/>
    </row>
    <row r="422" spans="1:13" x14ac:dyDescent="0.2">
      <c r="A422" s="92"/>
      <c r="B422" s="92"/>
      <c r="C422" s="93"/>
      <c r="D422" s="93"/>
      <c r="E422" s="93"/>
      <c r="F422" s="93"/>
      <c r="G422" s="95"/>
      <c r="H422" s="93"/>
      <c r="I422" s="93"/>
      <c r="J422" s="93"/>
      <c r="K422" s="93"/>
      <c r="L422" s="96"/>
      <c r="M422" s="93"/>
    </row>
    <row r="423" spans="1:13" x14ac:dyDescent="0.2">
      <c r="A423" s="92"/>
      <c r="B423" s="92"/>
      <c r="C423" s="93"/>
      <c r="D423" s="93"/>
      <c r="E423" s="93"/>
      <c r="F423" s="93"/>
      <c r="G423" s="95"/>
      <c r="H423" s="93"/>
      <c r="I423" s="93"/>
      <c r="J423" s="93"/>
      <c r="K423" s="93"/>
      <c r="L423" s="96"/>
      <c r="M423" s="93"/>
    </row>
    <row r="424" spans="1:13" x14ac:dyDescent="0.2">
      <c r="A424" s="92"/>
      <c r="B424" s="92"/>
      <c r="C424" s="93"/>
      <c r="D424" s="93"/>
      <c r="E424" s="93"/>
      <c r="F424" s="93"/>
      <c r="G424" s="95"/>
      <c r="H424" s="93"/>
      <c r="I424" s="93"/>
      <c r="J424" s="93"/>
      <c r="K424" s="93"/>
      <c r="L424" s="96"/>
      <c r="M424" s="93"/>
    </row>
    <row r="425" spans="1:13" x14ac:dyDescent="0.2">
      <c r="A425" s="92"/>
      <c r="B425" s="92"/>
      <c r="C425" s="93"/>
      <c r="D425" s="93"/>
      <c r="E425" s="93"/>
      <c r="F425" s="93"/>
      <c r="G425" s="95"/>
      <c r="H425" s="93"/>
      <c r="I425" s="93"/>
      <c r="J425" s="93"/>
      <c r="K425" s="93"/>
      <c r="L425" s="96"/>
      <c r="M425" s="93"/>
    </row>
    <row r="426" spans="1:13" x14ac:dyDescent="0.2">
      <c r="A426" s="92"/>
      <c r="B426" s="92"/>
      <c r="C426" s="93"/>
      <c r="D426" s="93"/>
      <c r="E426" s="93"/>
      <c r="F426" s="93"/>
      <c r="G426" s="95"/>
      <c r="H426" s="93"/>
      <c r="I426" s="93"/>
      <c r="J426" s="93"/>
      <c r="K426" s="97"/>
      <c r="L426" s="96"/>
      <c r="M426" s="93"/>
    </row>
    <row r="427" spans="1:13" x14ac:dyDescent="0.2">
      <c r="A427" s="92"/>
      <c r="B427" s="92"/>
      <c r="C427" s="93"/>
      <c r="D427" s="93"/>
      <c r="E427" s="93"/>
      <c r="F427" s="93"/>
      <c r="G427" s="95"/>
      <c r="H427" s="93"/>
      <c r="I427" s="93"/>
      <c r="J427" s="93"/>
      <c r="K427" s="93"/>
      <c r="L427" s="96"/>
      <c r="M427" s="93"/>
    </row>
    <row r="428" spans="1:13" x14ac:dyDescent="0.2">
      <c r="A428" s="92"/>
      <c r="B428" s="92"/>
      <c r="C428" s="93"/>
      <c r="D428" s="93"/>
      <c r="E428" s="93"/>
      <c r="F428" s="93"/>
      <c r="G428" s="95"/>
      <c r="H428" s="93"/>
      <c r="I428" s="93"/>
      <c r="J428" s="93"/>
      <c r="K428" s="93"/>
      <c r="L428" s="96"/>
      <c r="M428" s="93"/>
    </row>
    <row r="429" spans="1:13" x14ac:dyDescent="0.2">
      <c r="A429" s="92"/>
      <c r="B429" s="92"/>
      <c r="C429" s="93"/>
      <c r="D429" s="93"/>
      <c r="E429" s="93"/>
      <c r="F429" s="93"/>
      <c r="G429" s="95"/>
      <c r="H429" s="93"/>
      <c r="I429" s="93"/>
      <c r="J429" s="93"/>
      <c r="K429" s="93"/>
      <c r="L429" s="96"/>
      <c r="M429" s="93"/>
    </row>
    <row r="430" spans="1:13" x14ac:dyDescent="0.2">
      <c r="A430" s="92"/>
      <c r="B430" s="92"/>
      <c r="C430" s="93"/>
      <c r="D430" s="93"/>
      <c r="E430" s="93"/>
      <c r="F430" s="93"/>
      <c r="G430" s="95"/>
      <c r="H430" s="93"/>
      <c r="I430" s="93"/>
      <c r="J430" s="93"/>
      <c r="K430" s="93"/>
      <c r="L430" s="96"/>
      <c r="M430" s="93"/>
    </row>
    <row r="431" spans="1:13" x14ac:dyDescent="0.2">
      <c r="A431" s="92"/>
      <c r="B431" s="92"/>
      <c r="C431" s="93"/>
      <c r="D431" s="93"/>
      <c r="E431" s="93"/>
      <c r="F431" s="93"/>
      <c r="G431" s="95"/>
      <c r="H431" s="93"/>
      <c r="I431" s="93"/>
      <c r="J431" s="93"/>
      <c r="K431" s="94"/>
      <c r="L431" s="96"/>
      <c r="M431" s="93"/>
    </row>
    <row r="432" spans="1:13" x14ac:dyDescent="0.2">
      <c r="A432" s="92"/>
      <c r="B432" s="92"/>
      <c r="C432" s="94"/>
      <c r="D432" s="93"/>
      <c r="E432" s="93"/>
      <c r="F432" s="93"/>
      <c r="G432" s="95"/>
      <c r="H432" s="93"/>
      <c r="I432" s="93"/>
      <c r="J432" s="93"/>
      <c r="K432" s="94"/>
      <c r="L432" s="96"/>
      <c r="M432" s="93"/>
    </row>
    <row r="433" spans="1:13" x14ac:dyDescent="0.2">
      <c r="A433" s="92"/>
      <c r="B433" s="92"/>
      <c r="C433" s="93"/>
      <c r="D433" s="93"/>
      <c r="E433" s="93"/>
      <c r="F433" s="93"/>
      <c r="G433" s="95"/>
      <c r="H433" s="93"/>
      <c r="I433" s="93"/>
      <c r="J433" s="93"/>
      <c r="K433" s="93"/>
      <c r="L433" s="96"/>
      <c r="M433" s="93"/>
    </row>
    <row r="434" spans="1:13" x14ac:dyDescent="0.2">
      <c r="A434" s="92"/>
      <c r="B434" s="92"/>
      <c r="C434" s="93"/>
      <c r="D434" s="93"/>
      <c r="E434" s="93"/>
      <c r="F434" s="93"/>
      <c r="G434" s="95"/>
      <c r="H434" s="93"/>
      <c r="I434" s="93"/>
      <c r="J434" s="93"/>
      <c r="K434" s="93"/>
      <c r="L434" s="96"/>
      <c r="M434" s="93"/>
    </row>
    <row r="435" spans="1:13" x14ac:dyDescent="0.2">
      <c r="A435" s="92"/>
      <c r="B435" s="92"/>
      <c r="C435" s="93"/>
      <c r="D435" s="93"/>
      <c r="E435" s="93"/>
      <c r="F435" s="93"/>
      <c r="G435" s="95"/>
      <c r="H435" s="93"/>
      <c r="I435" s="93"/>
      <c r="J435" s="93"/>
      <c r="K435" s="97"/>
      <c r="L435" s="96"/>
      <c r="M435" s="93"/>
    </row>
    <row r="436" spans="1:13" x14ac:dyDescent="0.2">
      <c r="A436" s="92"/>
      <c r="B436" s="92"/>
      <c r="C436" s="93"/>
      <c r="D436" s="93"/>
      <c r="E436" s="93"/>
      <c r="F436" s="93"/>
      <c r="G436" s="95"/>
      <c r="H436" s="93"/>
      <c r="I436" s="93"/>
      <c r="J436" s="93"/>
      <c r="K436" s="93"/>
      <c r="L436" s="96"/>
      <c r="M436" s="93"/>
    </row>
    <row r="437" spans="1:13" x14ac:dyDescent="0.2">
      <c r="A437" s="92"/>
      <c r="B437" s="92"/>
      <c r="C437" s="94"/>
      <c r="D437" s="93"/>
      <c r="E437" s="93"/>
      <c r="F437" s="93"/>
      <c r="G437" s="95"/>
      <c r="H437" s="93"/>
      <c r="I437" s="93"/>
      <c r="J437" s="93"/>
      <c r="K437" s="94"/>
      <c r="L437" s="96"/>
      <c r="M437" s="93"/>
    </row>
    <row r="438" spans="1:13" x14ac:dyDescent="0.2">
      <c r="A438" s="92"/>
      <c r="B438" s="92"/>
      <c r="C438" s="93"/>
      <c r="D438" s="93"/>
      <c r="E438" s="94"/>
      <c r="F438" s="93"/>
      <c r="G438" s="95"/>
      <c r="H438" s="93"/>
      <c r="I438" s="93"/>
      <c r="J438" s="93"/>
      <c r="K438" s="97"/>
      <c r="L438" s="96"/>
      <c r="M438" s="93"/>
    </row>
    <row r="439" spans="1:13" x14ac:dyDescent="0.2">
      <c r="A439" s="92"/>
      <c r="B439" s="92"/>
      <c r="C439" s="94"/>
      <c r="D439" s="93"/>
      <c r="E439" s="94"/>
      <c r="F439" s="94"/>
      <c r="G439" s="95"/>
      <c r="H439" s="93"/>
      <c r="I439" s="93"/>
      <c r="J439" s="93"/>
      <c r="K439" s="94"/>
      <c r="L439" s="96"/>
      <c r="M439" s="93"/>
    </row>
    <row r="440" spans="1:13" x14ac:dyDescent="0.2">
      <c r="A440" s="92"/>
      <c r="B440" s="92"/>
      <c r="C440" s="94"/>
      <c r="D440" s="93"/>
      <c r="E440" s="94"/>
      <c r="F440" s="94"/>
      <c r="G440" s="95"/>
      <c r="H440" s="93"/>
      <c r="I440" s="93"/>
      <c r="J440" s="93"/>
      <c r="K440" s="93"/>
      <c r="L440" s="96"/>
      <c r="M440" s="93"/>
    </row>
    <row r="441" spans="1:13" x14ac:dyDescent="0.2">
      <c r="A441" s="92"/>
      <c r="B441" s="92"/>
      <c r="C441" s="94"/>
      <c r="D441" s="93"/>
      <c r="E441" s="93"/>
      <c r="F441" s="93"/>
      <c r="G441" s="95"/>
      <c r="H441" s="93"/>
      <c r="I441" s="93"/>
      <c r="J441" s="93"/>
      <c r="K441" s="93"/>
      <c r="L441" s="96"/>
      <c r="M441" s="93"/>
    </row>
    <row r="442" spans="1:13" x14ac:dyDescent="0.2">
      <c r="A442" s="92"/>
      <c r="B442" s="92"/>
      <c r="C442" s="94"/>
      <c r="D442" s="93"/>
      <c r="E442" s="93"/>
      <c r="F442" s="93"/>
      <c r="G442" s="95"/>
      <c r="H442" s="93"/>
      <c r="I442" s="93"/>
      <c r="J442" s="93"/>
      <c r="K442" s="94"/>
      <c r="L442" s="96"/>
      <c r="M442" s="93"/>
    </row>
    <row r="443" spans="1:13" x14ac:dyDescent="0.2">
      <c r="A443" s="92"/>
      <c r="B443" s="92"/>
      <c r="C443" s="93"/>
      <c r="D443" s="93"/>
      <c r="E443" s="93"/>
      <c r="F443" s="93"/>
      <c r="G443" s="95"/>
      <c r="H443" s="93"/>
      <c r="I443" s="93"/>
      <c r="J443" s="93"/>
      <c r="K443" s="93"/>
      <c r="L443" s="96"/>
      <c r="M443" s="93"/>
    </row>
    <row r="444" spans="1:13" x14ac:dyDescent="0.2">
      <c r="A444" s="92"/>
      <c r="B444" s="92"/>
      <c r="C444" s="94"/>
      <c r="D444" s="93"/>
      <c r="E444" s="94"/>
      <c r="F444" s="93"/>
      <c r="G444" s="95"/>
      <c r="H444" s="93"/>
      <c r="I444" s="93"/>
      <c r="J444" s="93"/>
      <c r="K444" s="93"/>
      <c r="L444" s="96"/>
      <c r="M444" s="93"/>
    </row>
    <row r="445" spans="1:13" x14ac:dyDescent="0.2">
      <c r="A445" s="92"/>
      <c r="B445" s="92"/>
      <c r="C445" s="93"/>
      <c r="D445" s="93"/>
      <c r="E445" s="93"/>
      <c r="F445" s="93"/>
      <c r="G445" s="95"/>
      <c r="H445" s="93"/>
      <c r="I445" s="93"/>
      <c r="J445" s="93"/>
      <c r="K445" s="93"/>
      <c r="L445" s="96"/>
      <c r="M445" s="93"/>
    </row>
    <row r="446" spans="1:13" x14ac:dyDescent="0.2">
      <c r="A446" s="92"/>
      <c r="B446" s="92"/>
      <c r="C446" s="93"/>
      <c r="D446" s="93"/>
      <c r="E446" s="93"/>
      <c r="F446" s="93"/>
      <c r="G446" s="95"/>
      <c r="H446" s="93"/>
      <c r="I446" s="93"/>
      <c r="J446" s="93"/>
      <c r="K446" s="93"/>
      <c r="L446" s="96"/>
      <c r="M446" s="93"/>
    </row>
    <row r="447" spans="1:13" x14ac:dyDescent="0.2">
      <c r="A447" s="92"/>
      <c r="B447" s="92"/>
      <c r="C447" s="94"/>
      <c r="D447" s="93"/>
      <c r="E447" s="93"/>
      <c r="F447" s="93"/>
      <c r="G447" s="95"/>
      <c r="H447" s="93"/>
      <c r="I447" s="93"/>
      <c r="J447" s="93"/>
      <c r="K447" s="93"/>
      <c r="L447" s="96"/>
      <c r="M447" s="93"/>
    </row>
    <row r="448" spans="1:13" x14ac:dyDescent="0.2">
      <c r="A448" s="92"/>
      <c r="B448" s="92"/>
      <c r="C448" s="94"/>
      <c r="D448" s="93"/>
      <c r="E448" s="93"/>
      <c r="F448" s="93"/>
      <c r="G448" s="95"/>
      <c r="H448" s="93"/>
      <c r="I448" s="93"/>
      <c r="J448" s="93"/>
      <c r="K448" s="97"/>
      <c r="L448" s="96"/>
      <c r="M448" s="93"/>
    </row>
    <row r="449" spans="1:13" x14ac:dyDescent="0.2">
      <c r="A449" s="92"/>
      <c r="B449" s="92"/>
      <c r="C449" s="93"/>
      <c r="D449" s="93"/>
      <c r="E449" s="93"/>
      <c r="F449" s="93"/>
      <c r="G449" s="95"/>
      <c r="H449" s="93"/>
      <c r="I449" s="93"/>
      <c r="J449" s="93"/>
      <c r="K449" s="94"/>
      <c r="L449" s="96"/>
      <c r="M449" s="93"/>
    </row>
    <row r="450" spans="1:13" x14ac:dyDescent="0.2">
      <c r="A450" s="92"/>
      <c r="B450" s="92"/>
      <c r="C450" s="93"/>
      <c r="D450" s="93"/>
      <c r="E450" s="93"/>
      <c r="F450" s="93"/>
      <c r="G450" s="95"/>
      <c r="H450" s="93"/>
      <c r="I450" s="93"/>
      <c r="J450" s="93"/>
      <c r="K450" s="93"/>
      <c r="L450" s="96"/>
      <c r="M450" s="93"/>
    </row>
    <row r="451" spans="1:13" x14ac:dyDescent="0.2">
      <c r="A451" s="92"/>
      <c r="B451" s="92"/>
      <c r="C451" s="93"/>
      <c r="D451" s="93"/>
      <c r="E451" s="93"/>
      <c r="F451" s="93"/>
      <c r="G451" s="95"/>
      <c r="H451" s="93"/>
      <c r="I451" s="93"/>
      <c r="J451" s="93"/>
      <c r="K451" s="93"/>
      <c r="L451" s="96"/>
      <c r="M451" s="93"/>
    </row>
    <row r="452" spans="1:13" x14ac:dyDescent="0.2">
      <c r="A452" s="92"/>
      <c r="B452" s="92"/>
      <c r="C452" s="93"/>
      <c r="D452" s="93"/>
      <c r="E452" s="93"/>
      <c r="F452" s="93"/>
      <c r="G452" s="95"/>
      <c r="H452" s="93"/>
      <c r="I452" s="93"/>
      <c r="J452" s="93"/>
      <c r="K452" s="93"/>
      <c r="L452" s="96"/>
      <c r="M452" s="93"/>
    </row>
    <row r="453" spans="1:13" x14ac:dyDescent="0.2">
      <c r="A453" s="92"/>
      <c r="B453" s="92"/>
      <c r="C453" s="93"/>
      <c r="D453" s="93"/>
      <c r="E453" s="93"/>
      <c r="F453" s="93"/>
      <c r="G453" s="95"/>
      <c r="H453" s="93"/>
      <c r="I453" s="93"/>
      <c r="J453" s="93"/>
      <c r="K453" s="93"/>
      <c r="L453" s="96"/>
      <c r="M453" s="93"/>
    </row>
    <row r="454" spans="1:13" x14ac:dyDescent="0.2">
      <c r="A454" s="92"/>
      <c r="B454" s="92"/>
      <c r="C454" s="94"/>
      <c r="D454" s="93"/>
      <c r="E454" s="93"/>
      <c r="F454" s="93"/>
      <c r="G454" s="95"/>
      <c r="H454" s="93"/>
      <c r="I454" s="93"/>
      <c r="J454" s="93"/>
      <c r="K454" s="94"/>
      <c r="L454" s="96"/>
      <c r="M454" s="93"/>
    </row>
    <row r="455" spans="1:13" x14ac:dyDescent="0.2">
      <c r="A455" s="92"/>
      <c r="B455" s="92"/>
      <c r="C455" s="93"/>
      <c r="D455" s="93"/>
      <c r="E455" s="93"/>
      <c r="F455" s="93"/>
      <c r="G455" s="95"/>
      <c r="H455" s="93"/>
      <c r="I455" s="93"/>
      <c r="J455" s="93"/>
      <c r="K455" s="94"/>
      <c r="L455" s="96"/>
      <c r="M455" s="93"/>
    </row>
    <row r="456" spans="1:13" x14ac:dyDescent="0.2">
      <c r="A456" s="92"/>
      <c r="B456" s="92"/>
      <c r="C456" s="93"/>
      <c r="D456" s="93"/>
      <c r="E456" s="93"/>
      <c r="F456" s="93"/>
      <c r="G456" s="95"/>
      <c r="H456" s="93"/>
      <c r="I456" s="93"/>
      <c r="J456" s="93"/>
      <c r="K456" s="93"/>
      <c r="L456" s="96"/>
      <c r="M456" s="93"/>
    </row>
    <row r="457" spans="1:13" x14ac:dyDescent="0.2">
      <c r="A457" s="92"/>
      <c r="B457" s="92"/>
      <c r="C457" s="93"/>
      <c r="D457" s="93"/>
      <c r="E457" s="93"/>
      <c r="F457" s="93"/>
      <c r="G457" s="95"/>
      <c r="H457" s="93"/>
      <c r="I457" s="93"/>
      <c r="J457" s="93"/>
      <c r="K457" s="93"/>
      <c r="L457" s="96"/>
      <c r="M457" s="93"/>
    </row>
    <row r="458" spans="1:13" x14ac:dyDescent="0.2">
      <c r="A458" s="92"/>
      <c r="B458" s="92"/>
      <c r="C458" s="93"/>
      <c r="D458" s="93"/>
      <c r="E458" s="93"/>
      <c r="F458" s="93"/>
      <c r="G458" s="95"/>
      <c r="H458" s="93"/>
      <c r="I458" s="93"/>
      <c r="J458" s="93"/>
      <c r="K458" s="93"/>
      <c r="L458" s="96"/>
      <c r="M458" s="93"/>
    </row>
    <row r="459" spans="1:13" x14ac:dyDescent="0.2">
      <c r="A459" s="92"/>
      <c r="B459" s="92"/>
      <c r="C459" s="93"/>
      <c r="D459" s="93"/>
      <c r="E459" s="93"/>
      <c r="F459" s="93"/>
      <c r="G459" s="95"/>
      <c r="H459" s="93"/>
      <c r="I459" s="93"/>
      <c r="J459" s="93"/>
      <c r="K459" s="93"/>
      <c r="L459" s="96"/>
      <c r="M459" s="93"/>
    </row>
    <row r="460" spans="1:13" x14ac:dyDescent="0.2">
      <c r="A460" s="92"/>
      <c r="B460" s="92"/>
      <c r="C460" s="93"/>
      <c r="D460" s="93"/>
      <c r="E460" s="93"/>
      <c r="F460" s="93"/>
      <c r="G460" s="95"/>
      <c r="H460" s="93"/>
      <c r="I460" s="93"/>
      <c r="J460" s="93"/>
      <c r="K460" s="93"/>
      <c r="L460" s="96"/>
      <c r="M460" s="93"/>
    </row>
    <row r="461" spans="1:13" x14ac:dyDescent="0.2">
      <c r="A461" s="92"/>
      <c r="B461" s="92"/>
      <c r="C461" s="97"/>
      <c r="D461" s="93"/>
      <c r="E461" s="94"/>
      <c r="F461" s="94"/>
      <c r="G461" s="95"/>
      <c r="H461" s="93"/>
      <c r="I461" s="93"/>
      <c r="J461" s="93"/>
      <c r="K461" s="94"/>
      <c r="L461" s="96"/>
      <c r="M461" s="93"/>
    </row>
    <row r="462" spans="1:13" x14ac:dyDescent="0.2">
      <c r="A462" s="92"/>
      <c r="B462" s="92"/>
      <c r="C462" s="93"/>
      <c r="D462" s="93"/>
      <c r="E462" s="93"/>
      <c r="F462" s="93"/>
      <c r="G462" s="95"/>
      <c r="H462" s="93"/>
      <c r="I462" s="93"/>
      <c r="J462" s="93"/>
      <c r="K462" s="93"/>
      <c r="L462" s="96"/>
      <c r="M462" s="93"/>
    </row>
    <row r="463" spans="1:13" x14ac:dyDescent="0.2">
      <c r="A463" s="92"/>
      <c r="B463" s="92"/>
      <c r="C463" s="94"/>
      <c r="D463" s="93"/>
      <c r="E463" s="93"/>
      <c r="F463" s="93"/>
      <c r="G463" s="95"/>
      <c r="H463" s="93"/>
      <c r="I463" s="93"/>
      <c r="J463" s="93"/>
      <c r="K463" s="93"/>
      <c r="L463" s="96"/>
      <c r="M463" s="93"/>
    </row>
    <row r="464" spans="1:13" x14ac:dyDescent="0.2">
      <c r="A464" s="92"/>
      <c r="B464" s="92"/>
      <c r="C464" s="94"/>
      <c r="D464" s="93"/>
      <c r="E464" s="93"/>
      <c r="F464" s="93"/>
      <c r="G464" s="95"/>
      <c r="H464" s="93"/>
      <c r="I464" s="93"/>
      <c r="J464" s="93"/>
      <c r="K464" s="93"/>
      <c r="L464" s="96"/>
      <c r="M464" s="93"/>
    </row>
    <row r="465" spans="1:13" x14ac:dyDescent="0.2">
      <c r="A465" s="92"/>
      <c r="B465" s="92"/>
      <c r="C465" s="93"/>
      <c r="D465" s="93"/>
      <c r="E465" s="93"/>
      <c r="F465" s="93"/>
      <c r="G465" s="95"/>
      <c r="H465" s="93"/>
      <c r="I465" s="93"/>
      <c r="J465" s="93"/>
      <c r="K465" s="93"/>
      <c r="L465" s="96"/>
      <c r="M465" s="93"/>
    </row>
    <row r="466" spans="1:13" x14ac:dyDescent="0.2">
      <c r="A466" s="92"/>
      <c r="B466" s="92"/>
      <c r="C466" s="94"/>
      <c r="D466" s="93"/>
      <c r="E466" s="93"/>
      <c r="F466" s="93"/>
      <c r="G466" s="95"/>
      <c r="H466" s="93"/>
      <c r="I466" s="93"/>
      <c r="J466" s="93"/>
      <c r="K466" s="93"/>
      <c r="L466" s="96"/>
      <c r="M466" s="93"/>
    </row>
    <row r="467" spans="1:13" x14ac:dyDescent="0.2">
      <c r="A467" s="92"/>
      <c r="B467" s="92"/>
      <c r="C467" s="93"/>
      <c r="D467" s="93"/>
      <c r="E467" s="93"/>
      <c r="F467" s="93"/>
      <c r="G467" s="95"/>
      <c r="H467" s="93"/>
      <c r="I467" s="93"/>
      <c r="J467" s="93"/>
      <c r="K467" s="93"/>
      <c r="L467" s="96"/>
      <c r="M467" s="93"/>
    </row>
    <row r="468" spans="1:13" x14ac:dyDescent="0.2">
      <c r="A468" s="92"/>
      <c r="B468" s="92"/>
      <c r="C468" s="94"/>
      <c r="D468" s="93"/>
      <c r="E468" s="94"/>
      <c r="F468" s="94"/>
      <c r="G468" s="95"/>
      <c r="H468" s="93"/>
      <c r="I468" s="93"/>
      <c r="J468" s="93"/>
      <c r="K468" s="93"/>
      <c r="L468" s="96"/>
      <c r="M468" s="93"/>
    </row>
    <row r="469" spans="1:13" x14ac:dyDescent="0.2">
      <c r="A469" s="92"/>
      <c r="B469" s="92"/>
      <c r="C469" s="94"/>
      <c r="D469" s="93"/>
      <c r="E469" s="94"/>
      <c r="F469" s="94"/>
      <c r="G469" s="95"/>
      <c r="H469" s="93"/>
      <c r="I469" s="93"/>
      <c r="J469" s="93"/>
      <c r="K469" s="93"/>
      <c r="L469" s="96"/>
      <c r="M469" s="93"/>
    </row>
    <row r="470" spans="1:13" x14ac:dyDescent="0.2">
      <c r="A470" s="92"/>
      <c r="B470" s="92"/>
      <c r="C470" s="93"/>
      <c r="D470" s="93"/>
      <c r="E470" s="93"/>
      <c r="F470" s="93"/>
      <c r="G470" s="95"/>
      <c r="H470" s="93"/>
      <c r="I470" s="93"/>
      <c r="J470" s="93"/>
      <c r="K470" s="93"/>
      <c r="L470" s="96"/>
      <c r="M470" s="93"/>
    </row>
    <row r="471" spans="1:13" x14ac:dyDescent="0.2">
      <c r="A471" s="92"/>
      <c r="B471" s="92"/>
      <c r="C471" s="93"/>
      <c r="D471" s="93"/>
      <c r="E471" s="93"/>
      <c r="F471" s="93"/>
      <c r="G471" s="95"/>
      <c r="H471" s="93"/>
      <c r="I471" s="93"/>
      <c r="J471" s="93"/>
      <c r="K471" s="93"/>
      <c r="L471" s="96"/>
      <c r="M471" s="93"/>
    </row>
    <row r="472" spans="1:13" x14ac:dyDescent="0.2">
      <c r="A472" s="92"/>
      <c r="B472" s="92"/>
      <c r="C472" s="93"/>
      <c r="D472" s="93"/>
      <c r="E472" s="93"/>
      <c r="F472" s="93"/>
      <c r="G472" s="95"/>
      <c r="H472" s="93"/>
      <c r="I472" s="93"/>
      <c r="J472" s="93"/>
      <c r="K472" s="93"/>
      <c r="L472" s="96"/>
      <c r="M472" s="93"/>
    </row>
    <row r="473" spans="1:13" x14ac:dyDescent="0.2">
      <c r="A473" s="92"/>
      <c r="B473" s="92"/>
      <c r="C473" s="93"/>
      <c r="D473" s="93"/>
      <c r="E473" s="93"/>
      <c r="F473" s="93"/>
      <c r="G473" s="95"/>
      <c r="H473" s="93"/>
      <c r="I473" s="93"/>
      <c r="J473" s="93"/>
      <c r="K473" s="93"/>
      <c r="L473" s="96"/>
      <c r="M473" s="93"/>
    </row>
    <row r="474" spans="1:13" x14ac:dyDescent="0.2">
      <c r="A474" s="92"/>
      <c r="B474" s="92"/>
      <c r="C474" s="94"/>
      <c r="D474" s="93"/>
      <c r="E474" s="94"/>
      <c r="F474" s="93"/>
      <c r="G474" s="95"/>
      <c r="H474" s="93"/>
      <c r="I474" s="93"/>
      <c r="J474" s="93"/>
      <c r="K474" s="94"/>
      <c r="L474" s="96"/>
      <c r="M474" s="93"/>
    </row>
    <row r="475" spans="1:13" x14ac:dyDescent="0.2">
      <c r="A475" s="92"/>
      <c r="B475" s="92"/>
      <c r="C475" s="94"/>
      <c r="D475" s="93"/>
      <c r="E475" s="93"/>
      <c r="F475" s="93"/>
      <c r="G475" s="95"/>
      <c r="H475" s="93"/>
      <c r="I475" s="93"/>
      <c r="J475" s="93"/>
      <c r="K475" s="93"/>
      <c r="L475" s="96"/>
      <c r="M475" s="93"/>
    </row>
    <row r="476" spans="1:13" x14ac:dyDescent="0.2">
      <c r="A476" s="92"/>
      <c r="B476" s="92"/>
      <c r="C476" s="94"/>
      <c r="D476" s="93"/>
      <c r="E476" s="93"/>
      <c r="F476" s="93"/>
      <c r="G476" s="95"/>
      <c r="H476" s="93"/>
      <c r="I476" s="93"/>
      <c r="J476" s="93"/>
      <c r="K476" s="93"/>
      <c r="L476" s="96"/>
      <c r="M476" s="93"/>
    </row>
    <row r="477" spans="1:13" x14ac:dyDescent="0.2">
      <c r="A477" s="92"/>
      <c r="B477" s="92"/>
      <c r="C477" s="93"/>
      <c r="D477" s="93"/>
      <c r="E477" s="93"/>
      <c r="F477" s="93"/>
      <c r="G477" s="95"/>
      <c r="H477" s="93"/>
      <c r="I477" s="93"/>
      <c r="J477" s="93"/>
      <c r="K477" s="93"/>
      <c r="L477" s="96"/>
      <c r="M477" s="93"/>
    </row>
    <row r="478" spans="1:13" x14ac:dyDescent="0.2">
      <c r="A478" s="92"/>
      <c r="B478" s="92"/>
      <c r="C478" s="93"/>
      <c r="D478" s="93"/>
      <c r="E478" s="93"/>
      <c r="F478" s="93"/>
      <c r="G478" s="95"/>
      <c r="H478" s="93"/>
      <c r="I478" s="93"/>
      <c r="J478" s="93"/>
      <c r="K478" s="93"/>
      <c r="L478" s="96"/>
      <c r="M478" s="93"/>
    </row>
    <row r="479" spans="1:13" x14ac:dyDescent="0.2">
      <c r="A479" s="92"/>
      <c r="B479" s="92"/>
      <c r="C479" s="93"/>
      <c r="D479" s="93"/>
      <c r="E479" s="93"/>
      <c r="F479" s="93"/>
      <c r="G479" s="95"/>
      <c r="H479" s="93"/>
      <c r="I479" s="93"/>
      <c r="J479" s="93"/>
      <c r="K479" s="93"/>
      <c r="L479" s="96"/>
      <c r="M479" s="93"/>
    </row>
    <row r="480" spans="1:13" x14ac:dyDescent="0.2">
      <c r="A480" s="92"/>
      <c r="B480" s="92"/>
      <c r="C480" s="93"/>
      <c r="D480" s="93"/>
      <c r="E480" s="94"/>
      <c r="F480" s="93"/>
      <c r="G480" s="95"/>
      <c r="H480" s="93"/>
      <c r="I480" s="93"/>
      <c r="J480" s="93"/>
      <c r="K480" s="93"/>
      <c r="L480" s="96"/>
      <c r="M480" s="93"/>
    </row>
    <row r="481" spans="1:13" x14ac:dyDescent="0.2">
      <c r="A481" s="92"/>
      <c r="B481" s="92"/>
      <c r="C481" s="93"/>
      <c r="D481" s="93"/>
      <c r="E481" s="93"/>
      <c r="F481" s="93"/>
      <c r="G481" s="95"/>
      <c r="H481" s="93"/>
      <c r="I481" s="93"/>
      <c r="J481" s="93"/>
      <c r="K481" s="94"/>
      <c r="L481" s="96"/>
      <c r="M481" s="93"/>
    </row>
    <row r="482" spans="1:13" x14ac:dyDescent="0.2">
      <c r="A482" s="92"/>
      <c r="B482" s="92"/>
      <c r="C482" s="93"/>
      <c r="D482" s="93"/>
      <c r="E482" s="93"/>
      <c r="F482" s="93"/>
      <c r="G482" s="95"/>
      <c r="H482" s="93"/>
      <c r="I482" s="93"/>
      <c r="J482" s="93"/>
      <c r="K482" s="97"/>
      <c r="L482" s="96"/>
      <c r="M482" s="93"/>
    </row>
    <row r="483" spans="1:13" x14ac:dyDescent="0.2">
      <c r="A483" s="92"/>
      <c r="B483" s="92"/>
      <c r="C483" s="93"/>
      <c r="D483" s="93"/>
      <c r="E483" s="93"/>
      <c r="F483" s="93"/>
      <c r="G483" s="95"/>
      <c r="H483" s="93"/>
      <c r="I483" s="93"/>
      <c r="J483" s="93"/>
      <c r="K483" s="93"/>
      <c r="L483" s="96"/>
      <c r="M483" s="93"/>
    </row>
    <row r="484" spans="1:13" x14ac:dyDescent="0.2">
      <c r="A484" s="92"/>
      <c r="B484" s="92"/>
      <c r="C484" s="93"/>
      <c r="D484" s="93"/>
      <c r="E484" s="93"/>
      <c r="F484" s="93"/>
      <c r="G484" s="95"/>
      <c r="H484" s="93"/>
      <c r="I484" s="93"/>
      <c r="J484" s="93"/>
      <c r="K484" s="93"/>
      <c r="L484" s="96"/>
      <c r="M484" s="93"/>
    </row>
    <row r="485" spans="1:13" x14ac:dyDescent="0.2">
      <c r="A485" s="92"/>
      <c r="B485" s="92"/>
      <c r="C485" s="93"/>
      <c r="D485" s="93"/>
      <c r="E485" s="93"/>
      <c r="F485" s="93"/>
      <c r="G485" s="95"/>
      <c r="H485" s="93"/>
      <c r="I485" s="93"/>
      <c r="J485" s="93"/>
      <c r="K485" s="93"/>
      <c r="L485" s="96"/>
      <c r="M485" s="93"/>
    </row>
    <row r="486" spans="1:13" x14ac:dyDescent="0.2">
      <c r="A486" s="92"/>
      <c r="B486" s="92"/>
      <c r="C486" s="93"/>
      <c r="D486" s="93"/>
      <c r="E486" s="93"/>
      <c r="F486" s="93"/>
      <c r="G486" s="95"/>
      <c r="H486" s="93"/>
      <c r="I486" s="93"/>
      <c r="J486" s="93"/>
      <c r="K486" s="93"/>
      <c r="L486" s="96"/>
      <c r="M486" s="93"/>
    </row>
    <row r="487" spans="1:13" x14ac:dyDescent="0.2">
      <c r="A487" s="92"/>
      <c r="B487" s="92"/>
      <c r="C487" s="93"/>
      <c r="D487" s="93"/>
      <c r="E487" s="93"/>
      <c r="F487" s="93"/>
      <c r="G487" s="95"/>
      <c r="H487" s="93"/>
      <c r="I487" s="93"/>
      <c r="J487" s="93"/>
      <c r="K487" s="93"/>
      <c r="L487" s="96"/>
      <c r="M487" s="93"/>
    </row>
    <row r="488" spans="1:13" x14ac:dyDescent="0.2">
      <c r="A488" s="92"/>
      <c r="B488" s="92"/>
      <c r="C488" s="93"/>
      <c r="D488" s="93"/>
      <c r="E488" s="93"/>
      <c r="F488" s="93"/>
      <c r="G488" s="95"/>
      <c r="H488" s="93"/>
      <c r="I488" s="93"/>
      <c r="J488" s="93"/>
      <c r="K488" s="93"/>
      <c r="L488" s="96"/>
      <c r="M488" s="93"/>
    </row>
    <row r="489" spans="1:13" x14ac:dyDescent="0.2">
      <c r="A489" s="92"/>
      <c r="B489" s="92"/>
      <c r="C489" s="93"/>
      <c r="D489" s="93"/>
      <c r="E489" s="93"/>
      <c r="F489" s="93"/>
      <c r="G489" s="95"/>
      <c r="H489" s="93"/>
      <c r="I489" s="93"/>
      <c r="J489" s="93"/>
      <c r="K489" s="93"/>
      <c r="L489" s="96"/>
      <c r="M489" s="93"/>
    </row>
    <row r="490" spans="1:13" x14ac:dyDescent="0.2">
      <c r="A490" s="92"/>
      <c r="B490" s="92"/>
      <c r="C490" s="93"/>
      <c r="D490" s="93"/>
      <c r="E490" s="94"/>
      <c r="F490" s="93"/>
      <c r="G490" s="95"/>
      <c r="H490" s="93"/>
      <c r="I490" s="93"/>
      <c r="J490" s="93"/>
      <c r="K490" s="93"/>
      <c r="L490" s="96"/>
      <c r="M490" s="93"/>
    </row>
    <row r="491" spans="1:13" x14ac:dyDescent="0.2">
      <c r="A491" s="92"/>
      <c r="B491" s="92"/>
      <c r="C491" s="93"/>
      <c r="D491" s="93"/>
      <c r="E491" s="93"/>
      <c r="F491" s="93"/>
      <c r="G491" s="95"/>
      <c r="H491" s="93"/>
      <c r="I491" s="93"/>
      <c r="J491" s="93"/>
      <c r="K491" s="93"/>
      <c r="L491" s="96"/>
      <c r="M491" s="93"/>
    </row>
    <row r="492" spans="1:13" x14ac:dyDescent="0.2">
      <c r="A492" s="92"/>
      <c r="B492" s="92"/>
      <c r="C492" s="93"/>
      <c r="D492" s="93"/>
      <c r="E492" s="93"/>
      <c r="F492" s="93"/>
      <c r="G492" s="95"/>
      <c r="H492" s="93"/>
      <c r="I492" s="93"/>
      <c r="J492" s="93"/>
      <c r="K492" s="93"/>
      <c r="L492" s="96"/>
      <c r="M492" s="93"/>
    </row>
    <row r="493" spans="1:13" x14ac:dyDescent="0.2">
      <c r="A493" s="92"/>
      <c r="B493" s="92"/>
      <c r="C493" s="93"/>
      <c r="D493" s="93"/>
      <c r="E493" s="94"/>
      <c r="F493" s="93"/>
      <c r="G493" s="95"/>
      <c r="H493" s="93"/>
      <c r="I493" s="93"/>
      <c r="J493" s="93"/>
      <c r="K493" s="94"/>
      <c r="L493" s="96"/>
      <c r="M493" s="93"/>
    </row>
    <row r="494" spans="1:13" x14ac:dyDescent="0.2">
      <c r="A494" s="92"/>
      <c r="B494" s="92"/>
      <c r="C494" s="94"/>
      <c r="D494" s="93"/>
      <c r="E494" s="93"/>
      <c r="F494" s="94"/>
      <c r="G494" s="95"/>
      <c r="H494" s="93"/>
      <c r="I494" s="93"/>
      <c r="J494" s="93"/>
      <c r="K494" s="94"/>
      <c r="L494" s="96"/>
      <c r="M494" s="93"/>
    </row>
    <row r="495" spans="1:13" x14ac:dyDescent="0.2">
      <c r="A495" s="92"/>
      <c r="B495" s="92"/>
      <c r="C495" s="93"/>
      <c r="D495" s="93"/>
      <c r="E495" s="93"/>
      <c r="F495" s="93"/>
      <c r="G495" s="95"/>
      <c r="H495" s="93"/>
      <c r="I495" s="93"/>
      <c r="J495" s="93"/>
      <c r="K495" s="93"/>
      <c r="L495" s="96"/>
      <c r="M495" s="93"/>
    </row>
    <row r="496" spans="1:13" x14ac:dyDescent="0.2">
      <c r="A496" s="92"/>
      <c r="B496" s="92"/>
      <c r="C496" s="93"/>
      <c r="D496" s="93"/>
      <c r="E496" s="93"/>
      <c r="F496" s="93"/>
      <c r="G496" s="95"/>
      <c r="H496" s="93"/>
      <c r="I496" s="93"/>
      <c r="J496" s="93"/>
      <c r="K496" s="93"/>
      <c r="L496" s="96"/>
      <c r="M496" s="93"/>
    </row>
    <row r="497" spans="1:13" x14ac:dyDescent="0.2">
      <c r="A497" s="92"/>
      <c r="B497" s="92"/>
      <c r="C497" s="93"/>
      <c r="D497" s="93"/>
      <c r="E497" s="93"/>
      <c r="F497" s="93"/>
      <c r="G497" s="95"/>
      <c r="H497" s="93"/>
      <c r="I497" s="93"/>
      <c r="J497" s="93"/>
      <c r="K497" s="93"/>
      <c r="L497" s="96"/>
      <c r="M497" s="93"/>
    </row>
    <row r="498" spans="1:13" x14ac:dyDescent="0.2">
      <c r="A498" s="92"/>
      <c r="B498" s="92"/>
      <c r="C498" s="93"/>
      <c r="D498" s="93"/>
      <c r="E498" s="93"/>
      <c r="F498" s="93"/>
      <c r="G498" s="95"/>
      <c r="H498" s="93"/>
      <c r="I498" s="93"/>
      <c r="J498" s="93"/>
      <c r="K498" s="93"/>
      <c r="L498" s="96"/>
      <c r="M498" s="93"/>
    </row>
    <row r="499" spans="1:13" x14ac:dyDescent="0.2">
      <c r="A499" s="92"/>
      <c r="B499" s="92"/>
      <c r="C499" s="93"/>
      <c r="D499" s="93"/>
      <c r="E499" s="93"/>
      <c r="F499" s="93"/>
      <c r="G499" s="95"/>
      <c r="H499" s="93"/>
      <c r="I499" s="93"/>
      <c r="J499" s="93"/>
      <c r="K499" s="93"/>
      <c r="L499" s="96"/>
      <c r="M499" s="93"/>
    </row>
    <row r="500" spans="1:13" x14ac:dyDescent="0.2">
      <c r="A500" s="92"/>
      <c r="B500" s="92"/>
      <c r="C500" s="94"/>
      <c r="D500" s="93"/>
      <c r="E500" s="94"/>
      <c r="F500" s="94"/>
      <c r="G500" s="95"/>
      <c r="H500" s="93"/>
      <c r="I500" s="93"/>
      <c r="J500" s="93"/>
      <c r="K500" s="97"/>
      <c r="L500" s="96"/>
      <c r="M500" s="93"/>
    </row>
    <row r="501" spans="1:13" x14ac:dyDescent="0.2">
      <c r="A501" s="92"/>
      <c r="B501" s="92"/>
      <c r="C501" s="93"/>
      <c r="D501" s="93"/>
      <c r="E501" s="93"/>
      <c r="F501" s="93"/>
      <c r="G501" s="95"/>
      <c r="H501" s="93"/>
      <c r="I501" s="93"/>
      <c r="J501" s="93"/>
      <c r="K501" s="93"/>
      <c r="L501" s="96"/>
      <c r="M501" s="93"/>
    </row>
    <row r="502" spans="1:13" x14ac:dyDescent="0.2">
      <c r="A502" s="92"/>
      <c r="B502" s="92"/>
      <c r="C502" s="93"/>
      <c r="D502" s="93"/>
      <c r="E502" s="93"/>
      <c r="F502" s="93"/>
      <c r="G502" s="95"/>
      <c r="H502" s="93"/>
      <c r="I502" s="93"/>
      <c r="J502" s="93"/>
      <c r="K502" s="93"/>
      <c r="L502" s="96"/>
      <c r="M502" s="93"/>
    </row>
    <row r="503" spans="1:13" x14ac:dyDescent="0.2">
      <c r="A503" s="92"/>
      <c r="B503" s="92"/>
      <c r="C503" s="94"/>
      <c r="D503" s="93"/>
      <c r="E503" s="94"/>
      <c r="F503" s="94"/>
      <c r="G503" s="95"/>
      <c r="H503" s="93"/>
      <c r="I503" s="93"/>
      <c r="J503" s="93"/>
      <c r="K503" s="94"/>
      <c r="L503" s="96"/>
      <c r="M503" s="93"/>
    </row>
    <row r="504" spans="1:13" x14ac:dyDescent="0.2">
      <c r="A504" s="92"/>
      <c r="B504" s="92"/>
      <c r="C504" s="94"/>
      <c r="D504" s="93"/>
      <c r="E504" s="93"/>
      <c r="F504" s="93"/>
      <c r="G504" s="95"/>
      <c r="H504" s="93"/>
      <c r="I504" s="93"/>
      <c r="J504" s="93"/>
      <c r="K504" s="93"/>
      <c r="L504" s="96"/>
      <c r="M504" s="93"/>
    </row>
    <row r="505" spans="1:13" x14ac:dyDescent="0.2">
      <c r="A505" s="92"/>
      <c r="B505" s="92"/>
      <c r="C505" s="97"/>
      <c r="D505" s="93"/>
      <c r="E505" s="94"/>
      <c r="F505" s="94"/>
      <c r="G505" s="95"/>
      <c r="H505" s="93"/>
      <c r="I505" s="94"/>
      <c r="J505" s="94"/>
      <c r="K505" s="94"/>
      <c r="L505" s="96"/>
      <c r="M505" s="93"/>
    </row>
    <row r="506" spans="1:13" x14ac:dyDescent="0.2">
      <c r="A506" s="92"/>
      <c r="B506" s="92"/>
      <c r="C506" s="94"/>
      <c r="D506" s="93"/>
      <c r="E506" s="94"/>
      <c r="F506" s="94"/>
      <c r="G506" s="95"/>
      <c r="H506" s="93"/>
      <c r="I506" s="93"/>
      <c r="J506" s="93"/>
      <c r="K506" s="93"/>
      <c r="L506" s="96"/>
      <c r="M506" s="93"/>
    </row>
    <row r="507" spans="1:13" x14ac:dyDescent="0.2">
      <c r="A507" s="92"/>
      <c r="B507" s="92"/>
      <c r="C507" s="93"/>
      <c r="D507" s="93"/>
      <c r="E507" s="93"/>
      <c r="F507" s="93"/>
      <c r="G507" s="95"/>
      <c r="H507" s="93"/>
      <c r="I507" s="93"/>
      <c r="J507" s="93"/>
      <c r="K507" s="93"/>
      <c r="L507" s="96"/>
      <c r="M507" s="93"/>
    </row>
    <row r="508" spans="1:13" x14ac:dyDescent="0.2">
      <c r="A508" s="92"/>
      <c r="B508" s="92"/>
      <c r="C508" s="93"/>
      <c r="D508" s="93"/>
      <c r="E508" s="93"/>
      <c r="F508" s="93"/>
      <c r="G508" s="95"/>
      <c r="H508" s="93"/>
      <c r="I508" s="93"/>
      <c r="J508" s="93"/>
      <c r="K508" s="93"/>
      <c r="L508" s="96"/>
      <c r="M508" s="93"/>
    </row>
    <row r="509" spans="1:13" x14ac:dyDescent="0.2">
      <c r="A509" s="92"/>
      <c r="B509" s="92"/>
      <c r="C509" s="93"/>
      <c r="D509" s="93"/>
      <c r="E509" s="93"/>
      <c r="F509" s="93"/>
      <c r="G509" s="95"/>
      <c r="H509" s="93"/>
      <c r="I509" s="93"/>
      <c r="J509" s="93"/>
      <c r="K509" s="93"/>
      <c r="L509" s="96"/>
      <c r="M509" s="93"/>
    </row>
    <row r="510" spans="1:13" x14ac:dyDescent="0.2">
      <c r="A510" s="92"/>
      <c r="B510" s="92"/>
      <c r="C510" s="93"/>
      <c r="D510" s="93"/>
      <c r="E510" s="93"/>
      <c r="F510" s="93"/>
      <c r="G510" s="95"/>
      <c r="H510" s="93"/>
      <c r="I510" s="93"/>
      <c r="J510" s="93"/>
      <c r="K510" s="94"/>
      <c r="L510" s="96"/>
      <c r="M510" s="93"/>
    </row>
    <row r="511" spans="1:13" x14ac:dyDescent="0.2">
      <c r="A511" s="92"/>
      <c r="B511" s="92"/>
      <c r="C511" s="94"/>
      <c r="D511" s="93"/>
      <c r="E511" s="93"/>
      <c r="F511" s="93"/>
      <c r="G511" s="95"/>
      <c r="H511" s="93"/>
      <c r="I511" s="93"/>
      <c r="J511" s="93"/>
      <c r="K511" s="94"/>
      <c r="L511" s="96"/>
      <c r="M511" s="93"/>
    </row>
    <row r="512" spans="1:13" x14ac:dyDescent="0.2">
      <c r="A512" s="92"/>
      <c r="B512" s="92"/>
      <c r="C512" s="94"/>
      <c r="D512" s="93"/>
      <c r="E512" s="94"/>
      <c r="F512" s="94"/>
      <c r="G512" s="95"/>
      <c r="H512" s="93"/>
      <c r="I512" s="93"/>
      <c r="J512" s="93"/>
      <c r="K512" s="93"/>
      <c r="L512" s="96"/>
      <c r="M512" s="93"/>
    </row>
    <row r="513" spans="1:13" x14ac:dyDescent="0.2">
      <c r="A513" s="92"/>
      <c r="B513" s="92"/>
      <c r="C513" s="97"/>
      <c r="D513" s="93"/>
      <c r="E513" s="94"/>
      <c r="F513" s="94"/>
      <c r="G513" s="95"/>
      <c r="H513" s="93"/>
      <c r="I513" s="93"/>
      <c r="J513" s="93"/>
      <c r="K513" s="93"/>
      <c r="L513" s="96"/>
      <c r="M513" s="93"/>
    </row>
    <row r="514" spans="1:13" x14ac:dyDescent="0.2">
      <c r="A514" s="92"/>
      <c r="B514" s="92"/>
      <c r="C514" s="93"/>
      <c r="D514" s="93"/>
      <c r="E514" s="93"/>
      <c r="F514" s="93"/>
      <c r="G514" s="95"/>
      <c r="H514" s="94"/>
      <c r="I514" s="93"/>
      <c r="J514" s="93"/>
      <c r="K514" s="94"/>
      <c r="L514" s="96"/>
      <c r="M514" s="93"/>
    </row>
    <row r="515" spans="1:13" x14ac:dyDescent="0.2">
      <c r="A515" s="92"/>
      <c r="B515" s="92"/>
      <c r="C515" s="94"/>
      <c r="D515" s="93"/>
      <c r="E515" s="94"/>
      <c r="F515" s="94"/>
      <c r="G515" s="95"/>
      <c r="H515" s="93"/>
      <c r="I515" s="93"/>
      <c r="J515" s="93"/>
      <c r="K515" s="94"/>
      <c r="L515" s="96"/>
      <c r="M515" s="93"/>
    </row>
    <row r="516" spans="1:13" x14ac:dyDescent="0.2">
      <c r="A516" s="92"/>
      <c r="B516" s="92"/>
      <c r="C516" s="97"/>
      <c r="D516" s="93"/>
      <c r="E516" s="97"/>
      <c r="F516" s="97"/>
      <c r="G516" s="95"/>
      <c r="H516" s="93"/>
      <c r="I516" s="93"/>
      <c r="J516" s="93"/>
      <c r="K516" s="93"/>
      <c r="L516" s="96"/>
      <c r="M516" s="93"/>
    </row>
    <row r="517" spans="1:13" x14ac:dyDescent="0.2">
      <c r="A517" s="92"/>
      <c r="B517" s="92"/>
      <c r="C517" s="94"/>
      <c r="D517" s="93"/>
      <c r="E517" s="93"/>
      <c r="F517" s="93"/>
      <c r="G517" s="95"/>
      <c r="H517" s="93"/>
      <c r="I517" s="93"/>
      <c r="J517" s="93"/>
      <c r="K517" s="94"/>
      <c r="L517" s="96"/>
      <c r="M517" s="93"/>
    </row>
    <row r="518" spans="1:13" x14ac:dyDescent="0.2">
      <c r="A518" s="92"/>
      <c r="B518" s="92"/>
      <c r="C518" s="93"/>
      <c r="D518" s="93"/>
      <c r="E518" s="93"/>
      <c r="F518" s="93"/>
      <c r="G518" s="95"/>
      <c r="H518" s="93"/>
      <c r="I518" s="93"/>
      <c r="J518" s="93"/>
      <c r="K518" s="93"/>
      <c r="L518" s="96"/>
      <c r="M518" s="93"/>
    </row>
    <row r="519" spans="1:13" x14ac:dyDescent="0.2">
      <c r="A519" s="92"/>
      <c r="B519" s="92"/>
      <c r="C519" s="93"/>
      <c r="D519" s="93"/>
      <c r="E519" s="93"/>
      <c r="F519" s="93"/>
      <c r="G519" s="95"/>
      <c r="H519" s="93"/>
      <c r="I519" s="93"/>
      <c r="J519" s="93"/>
      <c r="K519" s="94"/>
      <c r="L519" s="96"/>
      <c r="M519" s="93"/>
    </row>
    <row r="520" spans="1:13" x14ac:dyDescent="0.2">
      <c r="A520" s="92"/>
      <c r="B520" s="92"/>
      <c r="C520" s="93"/>
      <c r="D520" s="93"/>
      <c r="E520" s="93"/>
      <c r="F520" s="93"/>
      <c r="G520" s="95"/>
      <c r="H520" s="93"/>
      <c r="I520" s="93"/>
      <c r="J520" s="93"/>
      <c r="K520" s="93"/>
      <c r="L520" s="96"/>
      <c r="M520" s="93"/>
    </row>
    <row r="521" spans="1:13" x14ac:dyDescent="0.2">
      <c r="A521" s="92"/>
      <c r="B521" s="92"/>
      <c r="C521" s="94"/>
      <c r="D521" s="93"/>
      <c r="E521" s="93"/>
      <c r="F521" s="93"/>
      <c r="G521" s="95"/>
      <c r="H521" s="93"/>
      <c r="I521" s="93"/>
      <c r="J521" s="93"/>
      <c r="K521" s="93"/>
      <c r="L521" s="96"/>
      <c r="M521" s="93"/>
    </row>
    <row r="522" spans="1:13" x14ac:dyDescent="0.2">
      <c r="A522" s="92"/>
      <c r="B522" s="92"/>
      <c r="C522" s="93"/>
      <c r="D522" s="93"/>
      <c r="E522" s="93"/>
      <c r="F522" s="93"/>
      <c r="G522" s="95"/>
      <c r="H522" s="93"/>
      <c r="I522" s="93"/>
      <c r="J522" s="93"/>
      <c r="K522" s="94"/>
      <c r="L522" s="96"/>
      <c r="M522" s="93"/>
    </row>
    <row r="523" spans="1:13" x14ac:dyDescent="0.2">
      <c r="A523" s="92"/>
      <c r="B523" s="92"/>
      <c r="C523" s="97"/>
      <c r="D523" s="93"/>
      <c r="E523" s="94"/>
      <c r="F523" s="94"/>
      <c r="G523" s="95"/>
      <c r="H523" s="93"/>
      <c r="I523" s="93"/>
      <c r="J523" s="93"/>
      <c r="K523" s="94"/>
      <c r="L523" s="96"/>
      <c r="M523" s="93"/>
    </row>
    <row r="524" spans="1:13" x14ac:dyDescent="0.2">
      <c r="A524" s="92"/>
      <c r="B524" s="92"/>
      <c r="C524" s="93"/>
      <c r="D524" s="93"/>
      <c r="E524" s="93"/>
      <c r="F524" s="93"/>
      <c r="G524" s="95"/>
      <c r="H524" s="93"/>
      <c r="I524" s="93"/>
      <c r="J524" s="93"/>
      <c r="K524" s="93"/>
      <c r="L524" s="96"/>
      <c r="M524" s="93"/>
    </row>
    <row r="525" spans="1:13" x14ac:dyDescent="0.2">
      <c r="A525" s="92"/>
      <c r="B525" s="92"/>
      <c r="C525" s="94"/>
      <c r="D525" s="93"/>
      <c r="E525" s="94"/>
      <c r="F525" s="94"/>
      <c r="G525" s="95"/>
      <c r="H525" s="93"/>
      <c r="I525" s="93"/>
      <c r="J525" s="93"/>
      <c r="K525" s="94"/>
      <c r="L525" s="96"/>
      <c r="M525" s="93"/>
    </row>
    <row r="526" spans="1:13" x14ac:dyDescent="0.2">
      <c r="A526" s="92"/>
      <c r="B526" s="92"/>
      <c r="C526" s="93"/>
      <c r="D526" s="93"/>
      <c r="E526" s="93"/>
      <c r="F526" s="93"/>
      <c r="G526" s="95"/>
      <c r="H526" s="93"/>
      <c r="I526" s="93"/>
      <c r="J526" s="93"/>
      <c r="K526" s="97"/>
      <c r="L526" s="96"/>
      <c r="M526" s="93"/>
    </row>
    <row r="527" spans="1:13" x14ac:dyDescent="0.2">
      <c r="A527" s="92"/>
      <c r="B527" s="92"/>
      <c r="C527" s="94"/>
      <c r="D527" s="93"/>
      <c r="E527" s="93"/>
      <c r="F527" s="93"/>
      <c r="G527" s="95"/>
      <c r="H527" s="93"/>
      <c r="I527" s="93"/>
      <c r="J527" s="93"/>
      <c r="K527" s="93"/>
      <c r="L527" s="96"/>
      <c r="M527" s="93"/>
    </row>
    <row r="528" spans="1:13" x14ac:dyDescent="0.2">
      <c r="A528" s="92"/>
      <c r="B528" s="92"/>
      <c r="C528" s="94"/>
      <c r="D528" s="93"/>
      <c r="E528" s="93"/>
      <c r="F528" s="93"/>
      <c r="G528" s="95"/>
      <c r="H528" s="93"/>
      <c r="I528" s="93"/>
      <c r="J528" s="93"/>
      <c r="K528" s="93"/>
      <c r="L528" s="96"/>
      <c r="M528" s="93"/>
    </row>
    <row r="529" spans="1:13" x14ac:dyDescent="0.2">
      <c r="A529" s="92"/>
      <c r="B529" s="92"/>
      <c r="C529" s="93"/>
      <c r="D529" s="93"/>
      <c r="E529" s="93"/>
      <c r="F529" s="93"/>
      <c r="G529" s="95"/>
      <c r="H529" s="93"/>
      <c r="I529" s="93"/>
      <c r="J529" s="93"/>
      <c r="K529" s="93"/>
      <c r="L529" s="96"/>
      <c r="M529" s="93"/>
    </row>
    <row r="530" spans="1:13" x14ac:dyDescent="0.2">
      <c r="A530" s="92"/>
      <c r="B530" s="92"/>
      <c r="C530" s="94"/>
      <c r="D530" s="93"/>
      <c r="E530" s="94"/>
      <c r="F530" s="93"/>
      <c r="G530" s="95"/>
      <c r="H530" s="93"/>
      <c r="I530" s="93"/>
      <c r="J530" s="93"/>
      <c r="K530" s="94"/>
      <c r="L530" s="96"/>
      <c r="M530" s="93"/>
    </row>
    <row r="531" spans="1:13" x14ac:dyDescent="0.2">
      <c r="A531" s="92"/>
      <c r="B531" s="92"/>
      <c r="C531" s="97"/>
      <c r="D531" s="93"/>
      <c r="E531" s="94"/>
      <c r="F531" s="94"/>
      <c r="G531" s="95"/>
      <c r="H531" s="93"/>
      <c r="I531" s="93"/>
      <c r="J531" s="93"/>
      <c r="K531" s="94"/>
      <c r="L531" s="96"/>
      <c r="M531" s="93"/>
    </row>
    <row r="532" spans="1:13" x14ac:dyDescent="0.2">
      <c r="A532" s="92"/>
      <c r="B532" s="92"/>
      <c r="C532" s="94"/>
      <c r="D532" s="93"/>
      <c r="E532" s="93"/>
      <c r="F532" s="94"/>
      <c r="G532" s="95"/>
      <c r="H532" s="93"/>
      <c r="I532" s="93"/>
      <c r="J532" s="93"/>
      <c r="K532" s="93"/>
      <c r="L532" s="96"/>
      <c r="M532" s="93"/>
    </row>
    <row r="533" spans="1:13" x14ac:dyDescent="0.2">
      <c r="A533" s="92"/>
      <c r="B533" s="92"/>
      <c r="C533" s="93"/>
      <c r="D533" s="93"/>
      <c r="E533" s="93"/>
      <c r="F533" s="93"/>
      <c r="G533" s="95"/>
      <c r="H533" s="93"/>
      <c r="I533" s="93"/>
      <c r="J533" s="93"/>
      <c r="K533" s="93"/>
      <c r="L533" s="96"/>
      <c r="M533" s="93"/>
    </row>
    <row r="534" spans="1:13" x14ac:dyDescent="0.2">
      <c r="A534" s="92"/>
      <c r="B534" s="92"/>
      <c r="C534" s="94"/>
      <c r="D534" s="93"/>
      <c r="E534" s="94"/>
      <c r="F534" s="93"/>
      <c r="G534" s="95"/>
      <c r="H534" s="93"/>
      <c r="I534" s="93"/>
      <c r="J534" s="93"/>
      <c r="K534" s="93"/>
      <c r="L534" s="96"/>
      <c r="M534" s="93"/>
    </row>
    <row r="535" spans="1:13" x14ac:dyDescent="0.2">
      <c r="A535" s="92"/>
      <c r="B535" s="92"/>
      <c r="C535" s="94"/>
      <c r="D535" s="93"/>
      <c r="E535" s="94"/>
      <c r="F535" s="94"/>
      <c r="G535" s="95"/>
      <c r="H535" s="93"/>
      <c r="I535" s="93"/>
      <c r="J535" s="93"/>
      <c r="K535" s="94"/>
      <c r="L535" s="96"/>
      <c r="M535" s="93"/>
    </row>
    <row r="536" spans="1:13" x14ac:dyDescent="0.2">
      <c r="A536" s="92"/>
      <c r="B536" s="92"/>
      <c r="C536" s="94"/>
      <c r="D536" s="93"/>
      <c r="E536" s="93"/>
      <c r="F536" s="94"/>
      <c r="G536" s="95"/>
      <c r="H536" s="93"/>
      <c r="I536" s="93"/>
      <c r="J536" s="93"/>
      <c r="K536" s="94"/>
      <c r="L536" s="96"/>
      <c r="M536" s="93"/>
    </row>
    <row r="537" spans="1:13" x14ac:dyDescent="0.2">
      <c r="A537" s="92"/>
      <c r="B537" s="92"/>
      <c r="C537" s="94"/>
      <c r="D537" s="93"/>
      <c r="E537" s="93"/>
      <c r="F537" s="93"/>
      <c r="G537" s="95"/>
      <c r="H537" s="93"/>
      <c r="I537" s="93"/>
      <c r="J537" s="93"/>
      <c r="K537" s="94"/>
      <c r="L537" s="96"/>
      <c r="M537" s="93"/>
    </row>
    <row r="538" spans="1:13" x14ac:dyDescent="0.2">
      <c r="A538" s="92"/>
      <c r="B538" s="92"/>
      <c r="C538" s="97"/>
      <c r="D538" s="93"/>
      <c r="E538" s="94"/>
      <c r="F538" s="94"/>
      <c r="G538" s="95"/>
      <c r="H538" s="93"/>
      <c r="I538" s="93"/>
      <c r="J538" s="94"/>
      <c r="K538" s="94"/>
      <c r="L538" s="96"/>
      <c r="M538" s="93"/>
    </row>
    <row r="539" spans="1:13" x14ac:dyDescent="0.2">
      <c r="A539" s="92"/>
      <c r="B539" s="92"/>
      <c r="C539" s="94"/>
      <c r="D539" s="93"/>
      <c r="E539" s="94"/>
      <c r="F539" s="94"/>
      <c r="G539" s="95"/>
      <c r="H539" s="93"/>
      <c r="I539" s="93"/>
      <c r="J539" s="93"/>
      <c r="K539" s="94"/>
      <c r="L539" s="96"/>
      <c r="M539" s="93"/>
    </row>
    <row r="540" spans="1:13" x14ac:dyDescent="0.2">
      <c r="A540" s="92"/>
      <c r="B540" s="92"/>
      <c r="C540" s="94"/>
      <c r="D540" s="93"/>
      <c r="E540" s="94"/>
      <c r="F540" s="94"/>
      <c r="G540" s="95"/>
      <c r="H540" s="93"/>
      <c r="I540" s="93"/>
      <c r="J540" s="93"/>
      <c r="K540" s="97"/>
      <c r="L540" s="96"/>
      <c r="M540" s="93"/>
    </row>
    <row r="541" spans="1:13" x14ac:dyDescent="0.2">
      <c r="A541" s="92"/>
      <c r="B541" s="92"/>
      <c r="C541" s="93"/>
      <c r="D541" s="93"/>
      <c r="E541" s="93"/>
      <c r="F541" s="93"/>
      <c r="G541" s="95"/>
      <c r="H541" s="93"/>
      <c r="I541" s="93"/>
      <c r="J541" s="93"/>
      <c r="K541" s="97"/>
      <c r="L541" s="96"/>
      <c r="M541" s="93"/>
    </row>
    <row r="542" spans="1:13" x14ac:dyDescent="0.2">
      <c r="A542" s="92"/>
      <c r="B542" s="92"/>
      <c r="C542" s="93"/>
      <c r="D542" s="93"/>
      <c r="E542" s="93"/>
      <c r="F542" s="93"/>
      <c r="G542" s="95"/>
      <c r="H542" s="93"/>
      <c r="I542" s="93"/>
      <c r="J542" s="93"/>
      <c r="K542" s="94"/>
      <c r="L542" s="96"/>
      <c r="M542" s="93"/>
    </row>
    <row r="543" spans="1:13" x14ac:dyDescent="0.2">
      <c r="A543" s="92"/>
      <c r="B543" s="92"/>
      <c r="C543" s="94"/>
      <c r="D543" s="93"/>
      <c r="E543" s="94"/>
      <c r="F543" s="94"/>
      <c r="G543" s="95"/>
      <c r="H543" s="93"/>
      <c r="I543" s="93"/>
      <c r="J543" s="93"/>
      <c r="K543" s="94"/>
      <c r="L543" s="96"/>
      <c r="M543" s="93"/>
    </row>
    <row r="544" spans="1:13" x14ac:dyDescent="0.2">
      <c r="A544" s="92"/>
      <c r="B544" s="92"/>
      <c r="C544" s="94"/>
      <c r="D544" s="93"/>
      <c r="E544" s="94"/>
      <c r="F544" s="94"/>
      <c r="G544" s="95"/>
      <c r="H544" s="93"/>
      <c r="I544" s="93"/>
      <c r="J544" s="94"/>
      <c r="K544" s="94"/>
      <c r="L544" s="96"/>
      <c r="M544" s="93"/>
    </row>
    <row r="545" spans="1:13" x14ac:dyDescent="0.2">
      <c r="A545" s="92"/>
      <c r="B545" s="92"/>
      <c r="C545" s="94"/>
      <c r="D545" s="93"/>
      <c r="E545" s="94"/>
      <c r="F545" s="94"/>
      <c r="G545" s="95"/>
      <c r="H545" s="93"/>
      <c r="I545" s="93"/>
      <c r="J545" s="93"/>
      <c r="K545" s="94"/>
      <c r="L545" s="96"/>
      <c r="M545" s="93"/>
    </row>
    <row r="546" spans="1:13" x14ac:dyDescent="0.2">
      <c r="A546" s="92"/>
      <c r="B546" s="92"/>
      <c r="C546" s="93"/>
      <c r="D546" s="93"/>
      <c r="E546" s="93"/>
      <c r="F546" s="93"/>
      <c r="G546" s="95"/>
      <c r="H546" s="93"/>
      <c r="I546" s="93"/>
      <c r="J546" s="93"/>
      <c r="K546" s="94"/>
      <c r="L546" s="96"/>
      <c r="M546" s="93"/>
    </row>
    <row r="547" spans="1:13" x14ac:dyDescent="0.2">
      <c r="A547" s="92"/>
      <c r="B547" s="92"/>
      <c r="C547" s="94"/>
      <c r="D547" s="93"/>
      <c r="E547" s="93"/>
      <c r="F547" s="93"/>
      <c r="G547" s="95"/>
      <c r="H547" s="93"/>
      <c r="I547" s="93"/>
      <c r="J547" s="93"/>
      <c r="K547" s="94"/>
      <c r="L547" s="96"/>
      <c r="M547" s="93"/>
    </row>
    <row r="548" spans="1:13" x14ac:dyDescent="0.2">
      <c r="A548" s="92"/>
      <c r="B548" s="92"/>
      <c r="C548" s="94"/>
      <c r="D548" s="93"/>
      <c r="E548" s="94"/>
      <c r="F548" s="94"/>
      <c r="G548" s="95"/>
      <c r="H548" s="93"/>
      <c r="I548" s="93"/>
      <c r="J548" s="93"/>
      <c r="K548" s="94"/>
      <c r="L548" s="96"/>
      <c r="M548" s="93"/>
    </row>
    <row r="549" spans="1:13" x14ac:dyDescent="0.2">
      <c r="A549" s="92"/>
      <c r="B549" s="92"/>
      <c r="C549" s="97"/>
      <c r="D549" s="93"/>
      <c r="E549" s="93"/>
      <c r="F549" s="94"/>
      <c r="G549" s="95"/>
      <c r="H549" s="93"/>
      <c r="I549" s="93"/>
      <c r="J549" s="94"/>
      <c r="K549" s="94"/>
      <c r="L549" s="96"/>
      <c r="M549" s="93"/>
    </row>
    <row r="550" spans="1:13" x14ac:dyDescent="0.2">
      <c r="A550" s="92"/>
      <c r="B550" s="92"/>
      <c r="C550" s="97"/>
      <c r="D550" s="93"/>
      <c r="E550" s="97"/>
      <c r="F550" s="97"/>
      <c r="G550" s="95"/>
      <c r="H550" s="93"/>
      <c r="I550" s="93"/>
      <c r="J550" s="93"/>
      <c r="K550" s="94"/>
      <c r="L550" s="96"/>
      <c r="M550" s="93"/>
    </row>
    <row r="551" spans="1:13" x14ac:dyDescent="0.2">
      <c r="A551" s="92"/>
      <c r="B551" s="92"/>
      <c r="C551" s="94"/>
      <c r="D551" s="93"/>
      <c r="E551" s="94"/>
      <c r="F551" s="93"/>
      <c r="G551" s="95"/>
      <c r="H551" s="93"/>
      <c r="I551" s="93"/>
      <c r="J551" s="93"/>
      <c r="K551" s="94"/>
      <c r="L551" s="96"/>
      <c r="M551" s="93"/>
    </row>
    <row r="552" spans="1:13" x14ac:dyDescent="0.2">
      <c r="A552" s="92"/>
      <c r="B552" s="92"/>
      <c r="C552" s="94"/>
      <c r="D552" s="93"/>
      <c r="E552" s="94"/>
      <c r="F552" s="94"/>
      <c r="G552" s="95"/>
      <c r="H552" s="93"/>
      <c r="I552" s="93"/>
      <c r="J552" s="93"/>
      <c r="K552" s="94"/>
      <c r="L552" s="96"/>
      <c r="M552" s="93"/>
    </row>
    <row r="553" spans="1:13" x14ac:dyDescent="0.2">
      <c r="A553" s="92"/>
      <c r="B553" s="92"/>
      <c r="C553" s="97"/>
      <c r="D553" s="93"/>
      <c r="E553" s="94"/>
      <c r="F553" s="94"/>
      <c r="G553" s="95"/>
      <c r="H553" s="93"/>
      <c r="I553" s="93"/>
      <c r="J553" s="93"/>
      <c r="K553" s="94"/>
      <c r="L553" s="96"/>
      <c r="M553" s="93"/>
    </row>
    <row r="554" spans="1:13" x14ac:dyDescent="0.2">
      <c r="A554" s="92"/>
      <c r="B554" s="92"/>
      <c r="C554" s="94"/>
      <c r="D554" s="93"/>
      <c r="E554" s="94"/>
      <c r="F554" s="94"/>
      <c r="G554" s="95"/>
      <c r="H554" s="93"/>
      <c r="I554" s="93"/>
      <c r="J554" s="93"/>
      <c r="K554" s="94"/>
      <c r="L554" s="96"/>
      <c r="M554" s="93"/>
    </row>
    <row r="555" spans="1:13" x14ac:dyDescent="0.2">
      <c r="A555" s="92"/>
      <c r="B555" s="92"/>
      <c r="C555" s="93"/>
      <c r="D555" s="93"/>
      <c r="E555" s="94"/>
      <c r="F555" s="93"/>
      <c r="G555" s="95"/>
      <c r="H555" s="93"/>
      <c r="I555" s="93"/>
      <c r="J555" s="93"/>
      <c r="K555" s="97"/>
      <c r="L555" s="96"/>
      <c r="M555" s="93"/>
    </row>
    <row r="556" spans="1:13" x14ac:dyDescent="0.2">
      <c r="A556" s="92"/>
      <c r="B556" s="92"/>
      <c r="C556" s="94"/>
      <c r="D556" s="93"/>
      <c r="E556" s="93"/>
      <c r="F556" s="93"/>
      <c r="G556" s="95"/>
      <c r="H556" s="93"/>
      <c r="I556" s="93"/>
      <c r="J556" s="93"/>
      <c r="K556" s="94"/>
      <c r="L556" s="96"/>
      <c r="M556" s="93"/>
    </row>
    <row r="557" spans="1:13" x14ac:dyDescent="0.2">
      <c r="A557" s="92"/>
      <c r="B557" s="92"/>
      <c r="C557" s="97"/>
      <c r="D557" s="93"/>
      <c r="E557" s="94"/>
      <c r="F557" s="94"/>
      <c r="G557" s="95"/>
      <c r="H557" s="93"/>
      <c r="I557" s="93"/>
      <c r="J557" s="94"/>
      <c r="K557" s="97"/>
      <c r="L557" s="96"/>
      <c r="M557" s="93"/>
    </row>
    <row r="558" spans="1:13" x14ac:dyDescent="0.2">
      <c r="A558" s="92"/>
      <c r="B558" s="92"/>
      <c r="C558" s="97"/>
      <c r="D558" s="93"/>
      <c r="E558" s="94"/>
      <c r="F558" s="94"/>
      <c r="G558" s="95"/>
      <c r="H558" s="93"/>
      <c r="I558" s="93"/>
      <c r="J558" s="94"/>
      <c r="K558" s="94"/>
      <c r="L558" s="96"/>
      <c r="M558" s="93"/>
    </row>
    <row r="559" spans="1:13" x14ac:dyDescent="0.2">
      <c r="A559" s="92"/>
      <c r="B559" s="92"/>
      <c r="C559" s="93"/>
      <c r="D559" s="93"/>
      <c r="E559" s="94"/>
      <c r="F559" s="93"/>
      <c r="G559" s="95"/>
      <c r="H559" s="93"/>
      <c r="I559" s="93"/>
      <c r="J559" s="93"/>
      <c r="K559" s="93"/>
      <c r="L559" s="96"/>
      <c r="M559" s="93"/>
    </row>
    <row r="560" spans="1:13" x14ac:dyDescent="0.2">
      <c r="A560" s="92"/>
      <c r="B560" s="92"/>
      <c r="C560" s="94"/>
      <c r="D560" s="93"/>
      <c r="E560" s="94"/>
      <c r="F560" s="94"/>
      <c r="G560" s="95"/>
      <c r="H560" s="93"/>
      <c r="I560" s="93"/>
      <c r="J560" s="93"/>
      <c r="K560" s="93"/>
      <c r="L560" s="96"/>
      <c r="M560" s="93"/>
    </row>
    <row r="561" spans="1:13" x14ac:dyDescent="0.2">
      <c r="A561" s="92"/>
      <c r="B561" s="92"/>
      <c r="C561" s="97"/>
      <c r="D561" s="93"/>
      <c r="E561" s="94"/>
      <c r="F561" s="94"/>
      <c r="G561" s="95"/>
      <c r="H561" s="93"/>
      <c r="I561" s="94"/>
      <c r="J561" s="94"/>
      <c r="K561" s="94"/>
      <c r="L561" s="96"/>
      <c r="M561" s="93"/>
    </row>
    <row r="562" spans="1:13" x14ac:dyDescent="0.2">
      <c r="A562" s="92"/>
      <c r="B562" s="92"/>
      <c r="C562" s="94"/>
      <c r="D562" s="93"/>
      <c r="E562" s="93"/>
      <c r="F562" s="93"/>
      <c r="G562" s="95"/>
      <c r="H562" s="93"/>
      <c r="I562" s="93"/>
      <c r="J562" s="93"/>
      <c r="K562" s="94"/>
      <c r="L562" s="96"/>
      <c r="M562" s="93"/>
    </row>
    <row r="563" spans="1:13" x14ac:dyDescent="0.2">
      <c r="A563" s="92"/>
      <c r="B563" s="92"/>
      <c r="C563" s="97"/>
      <c r="D563" s="93"/>
      <c r="E563" s="94"/>
      <c r="F563" s="94"/>
      <c r="G563" s="95"/>
      <c r="H563" s="93"/>
      <c r="I563" s="93"/>
      <c r="J563" s="93"/>
      <c r="K563" s="94"/>
      <c r="L563" s="96"/>
      <c r="M563" s="93"/>
    </row>
    <row r="564" spans="1:13" x14ac:dyDescent="0.2">
      <c r="A564" s="92"/>
      <c r="B564" s="92"/>
      <c r="C564" s="94"/>
      <c r="D564" s="93"/>
      <c r="E564" s="93"/>
      <c r="F564" s="94"/>
      <c r="G564" s="95"/>
      <c r="H564" s="93"/>
      <c r="I564" s="93"/>
      <c r="J564" s="93"/>
      <c r="K564" s="94"/>
      <c r="L564" s="96"/>
      <c r="M564" s="93"/>
    </row>
    <row r="565" spans="1:13" x14ac:dyDescent="0.2">
      <c r="A565" s="92"/>
      <c r="B565" s="92"/>
      <c r="C565" s="93"/>
      <c r="D565" s="93"/>
      <c r="E565" s="93"/>
      <c r="F565" s="93"/>
      <c r="G565" s="95"/>
      <c r="H565" s="93"/>
      <c r="I565" s="93"/>
      <c r="J565" s="93"/>
      <c r="K565" s="93"/>
      <c r="L565" s="96"/>
      <c r="M565" s="93"/>
    </row>
    <row r="566" spans="1:13" x14ac:dyDescent="0.2">
      <c r="A566" s="92"/>
      <c r="B566" s="92"/>
      <c r="C566" s="94"/>
      <c r="D566" s="93"/>
      <c r="E566" s="94"/>
      <c r="F566" s="94"/>
      <c r="G566" s="95"/>
      <c r="H566" s="93"/>
      <c r="I566" s="93"/>
      <c r="J566" s="93"/>
      <c r="K566" s="94"/>
      <c r="L566" s="96"/>
      <c r="M566" s="93"/>
    </row>
    <row r="567" spans="1:13" x14ac:dyDescent="0.2">
      <c r="A567" s="92"/>
      <c r="B567" s="92"/>
      <c r="C567" s="93"/>
      <c r="D567" s="93"/>
      <c r="E567" s="93"/>
      <c r="F567" s="93"/>
      <c r="G567" s="95"/>
      <c r="H567" s="93"/>
      <c r="I567" s="93"/>
      <c r="J567" s="93"/>
      <c r="K567" s="93"/>
      <c r="L567" s="96"/>
      <c r="M567" s="93"/>
    </row>
    <row r="568" spans="1:13" x14ac:dyDescent="0.2">
      <c r="A568" s="92"/>
      <c r="B568" s="92"/>
      <c r="C568" s="94"/>
      <c r="D568" s="93"/>
      <c r="E568" s="94"/>
      <c r="F568" s="94"/>
      <c r="G568" s="95"/>
      <c r="H568" s="93"/>
      <c r="I568" s="93"/>
      <c r="J568" s="93"/>
      <c r="K568" s="94"/>
      <c r="L568" s="96"/>
      <c r="M568" s="93"/>
    </row>
    <row r="569" spans="1:13" x14ac:dyDescent="0.2">
      <c r="A569" s="92"/>
      <c r="B569" s="92"/>
      <c r="C569" s="97"/>
      <c r="D569" s="93"/>
      <c r="E569" s="94"/>
      <c r="F569" s="94"/>
      <c r="G569" s="95"/>
      <c r="H569" s="94"/>
      <c r="I569" s="93"/>
      <c r="J569" s="93"/>
      <c r="K569" s="97"/>
      <c r="L569" s="96"/>
      <c r="M569" s="93"/>
    </row>
    <row r="570" spans="1:13" x14ac:dyDescent="0.2">
      <c r="A570" s="92"/>
      <c r="B570" s="92"/>
      <c r="C570" s="97"/>
      <c r="D570" s="93"/>
      <c r="E570" s="94"/>
      <c r="F570" s="94"/>
      <c r="G570" s="95"/>
      <c r="H570" s="93"/>
      <c r="I570" s="93"/>
      <c r="J570" s="94"/>
      <c r="K570" s="94"/>
      <c r="L570" s="96"/>
      <c r="M570" s="93"/>
    </row>
    <row r="571" spans="1:13" x14ac:dyDescent="0.2">
      <c r="A571" s="92"/>
      <c r="B571" s="92"/>
      <c r="C571" s="94"/>
      <c r="D571" s="93"/>
      <c r="E571" s="94"/>
      <c r="F571" s="93"/>
      <c r="G571" s="95"/>
      <c r="H571" s="93"/>
      <c r="I571" s="93"/>
      <c r="J571" s="93"/>
      <c r="K571" s="94"/>
      <c r="L571" s="96"/>
      <c r="M571" s="93"/>
    </row>
    <row r="572" spans="1:13" x14ac:dyDescent="0.2">
      <c r="A572" s="92"/>
      <c r="B572" s="92"/>
      <c r="C572" s="94"/>
      <c r="D572" s="93"/>
      <c r="E572" s="94"/>
      <c r="F572" s="94"/>
      <c r="G572" s="95"/>
      <c r="H572" s="93"/>
      <c r="I572" s="94"/>
      <c r="J572" s="94"/>
      <c r="K572" s="94"/>
      <c r="L572" s="96"/>
      <c r="M572" s="93"/>
    </row>
    <row r="573" spans="1:13" x14ac:dyDescent="0.2">
      <c r="A573" s="92"/>
      <c r="B573" s="92"/>
      <c r="C573" s="93"/>
      <c r="D573" s="93"/>
      <c r="E573" s="93"/>
      <c r="F573" s="93"/>
      <c r="G573" s="95"/>
      <c r="H573" s="93"/>
      <c r="I573" s="93"/>
      <c r="J573" s="93"/>
      <c r="K573" s="93"/>
      <c r="L573" s="96"/>
      <c r="M573" s="93"/>
    </row>
    <row r="574" spans="1:13" x14ac:dyDescent="0.2">
      <c r="A574" s="92"/>
      <c r="B574" s="92"/>
      <c r="C574" s="93"/>
      <c r="D574" s="93"/>
      <c r="E574" s="93"/>
      <c r="F574" s="93"/>
      <c r="G574" s="95"/>
      <c r="H574" s="93"/>
      <c r="I574" s="93"/>
      <c r="J574" s="93"/>
      <c r="K574" s="93"/>
      <c r="L574" s="96"/>
      <c r="M574" s="93"/>
    </row>
    <row r="575" spans="1:13" x14ac:dyDescent="0.2">
      <c r="A575" s="92"/>
      <c r="B575" s="92"/>
      <c r="C575" s="93"/>
      <c r="D575" s="93"/>
      <c r="E575" s="93"/>
      <c r="F575" s="93"/>
      <c r="G575" s="95"/>
      <c r="H575" s="94"/>
      <c r="I575" s="93"/>
      <c r="J575" s="93"/>
      <c r="K575" s="94"/>
      <c r="L575" s="96"/>
      <c r="M575" s="93"/>
    </row>
    <row r="576" spans="1:13" x14ac:dyDescent="0.2">
      <c r="A576" s="92"/>
      <c r="B576" s="92"/>
      <c r="C576" s="93"/>
      <c r="D576" s="93"/>
      <c r="E576" s="93"/>
      <c r="F576" s="93"/>
      <c r="G576" s="95"/>
      <c r="H576" s="93"/>
      <c r="I576" s="93"/>
      <c r="J576" s="93"/>
      <c r="K576" s="93"/>
      <c r="L576" s="96"/>
      <c r="M576" s="93"/>
    </row>
    <row r="577" spans="1:13" x14ac:dyDescent="0.2">
      <c r="A577" s="92"/>
      <c r="B577" s="92"/>
      <c r="C577" s="97"/>
      <c r="D577" s="93"/>
      <c r="E577" s="94"/>
      <c r="F577" s="94"/>
      <c r="G577" s="95"/>
      <c r="H577" s="93"/>
      <c r="I577" s="93"/>
      <c r="J577" s="94"/>
      <c r="K577" s="94"/>
      <c r="L577" s="96"/>
      <c r="M577" s="93"/>
    </row>
    <row r="578" spans="1:13" x14ac:dyDescent="0.2">
      <c r="A578" s="92"/>
      <c r="B578" s="92"/>
      <c r="C578" s="94"/>
      <c r="D578" s="93"/>
      <c r="E578" s="93"/>
      <c r="F578" s="94"/>
      <c r="G578" s="95"/>
      <c r="H578" s="93"/>
      <c r="I578" s="93"/>
      <c r="J578" s="93"/>
      <c r="K578" s="97"/>
      <c r="L578" s="96"/>
      <c r="M578" s="93"/>
    </row>
    <row r="579" spans="1:13" x14ac:dyDescent="0.2">
      <c r="A579" s="92"/>
      <c r="B579" s="92"/>
      <c r="C579" s="97"/>
      <c r="D579" s="93"/>
      <c r="E579" s="94"/>
      <c r="F579" s="94"/>
      <c r="G579" s="95"/>
      <c r="H579" s="93"/>
      <c r="I579" s="93"/>
      <c r="J579" s="94"/>
      <c r="K579" s="94"/>
      <c r="L579" s="96"/>
      <c r="M579" s="93"/>
    </row>
    <row r="580" spans="1:13" x14ac:dyDescent="0.2">
      <c r="A580" s="92"/>
      <c r="B580" s="92"/>
      <c r="C580" s="97"/>
      <c r="D580" s="93"/>
      <c r="E580" s="94"/>
      <c r="F580" s="94"/>
      <c r="G580" s="95"/>
      <c r="H580" s="93"/>
      <c r="I580" s="93"/>
      <c r="J580" s="93"/>
      <c r="K580" s="94"/>
      <c r="L580" s="96"/>
      <c r="M580" s="93"/>
    </row>
    <row r="581" spans="1:13" x14ac:dyDescent="0.2">
      <c r="A581" s="92"/>
      <c r="B581" s="92"/>
      <c r="C581" s="94"/>
      <c r="D581" s="93"/>
      <c r="E581" s="94"/>
      <c r="F581" s="94"/>
      <c r="G581" s="95"/>
      <c r="H581" s="93"/>
      <c r="I581" s="94"/>
      <c r="J581" s="94"/>
      <c r="K581" s="94"/>
      <c r="L581" s="96"/>
      <c r="M581" s="93"/>
    </row>
    <row r="582" spans="1:13" x14ac:dyDescent="0.2">
      <c r="A582" s="92"/>
      <c r="B582" s="92"/>
      <c r="C582" s="94"/>
      <c r="D582" s="93"/>
      <c r="E582" s="93"/>
      <c r="F582" s="93"/>
      <c r="G582" s="95"/>
      <c r="H582" s="93"/>
      <c r="I582" s="93"/>
      <c r="J582" s="93"/>
      <c r="K582" s="94"/>
      <c r="L582" s="96"/>
      <c r="M582" s="93"/>
    </row>
    <row r="583" spans="1:13" x14ac:dyDescent="0.2">
      <c r="A583" s="92"/>
      <c r="B583" s="92"/>
      <c r="C583" s="94"/>
      <c r="D583" s="93"/>
      <c r="E583" s="94"/>
      <c r="F583" s="94"/>
      <c r="G583" s="95"/>
      <c r="H583" s="93"/>
      <c r="I583" s="93"/>
      <c r="J583" s="93"/>
      <c r="K583" s="94"/>
      <c r="L583" s="96"/>
      <c r="M583" s="93"/>
    </row>
    <row r="584" spans="1:13" x14ac:dyDescent="0.2">
      <c r="A584" s="92"/>
      <c r="B584" s="92"/>
      <c r="C584" s="97"/>
      <c r="D584" s="93"/>
      <c r="E584" s="94"/>
      <c r="F584" s="94"/>
      <c r="G584" s="95"/>
      <c r="H584" s="93"/>
      <c r="I584" s="93"/>
      <c r="J584" s="94"/>
      <c r="K584" s="94"/>
      <c r="L584" s="96"/>
      <c r="M584" s="93"/>
    </row>
    <row r="585" spans="1:13" x14ac:dyDescent="0.2">
      <c r="A585" s="92"/>
      <c r="B585" s="92"/>
      <c r="C585" s="97"/>
      <c r="D585" s="93"/>
      <c r="E585" s="94"/>
      <c r="F585" s="94"/>
      <c r="G585" s="95"/>
      <c r="H585" s="93"/>
      <c r="I585" s="93"/>
      <c r="J585" s="94"/>
      <c r="K585" s="94"/>
      <c r="L585" s="96"/>
      <c r="M585" s="93"/>
    </row>
    <row r="586" spans="1:13" x14ac:dyDescent="0.2">
      <c r="A586" s="92"/>
      <c r="B586" s="92"/>
      <c r="C586" s="97"/>
      <c r="D586" s="93"/>
      <c r="E586" s="94"/>
      <c r="F586" s="94"/>
      <c r="G586" s="95"/>
      <c r="H586" s="93"/>
      <c r="I586" s="94"/>
      <c r="J586" s="94"/>
      <c r="K586" s="94"/>
      <c r="L586" s="96"/>
      <c r="M586" s="93"/>
    </row>
    <row r="587" spans="1:13" x14ac:dyDescent="0.2">
      <c r="A587" s="92"/>
      <c r="B587" s="92"/>
      <c r="C587" s="94"/>
      <c r="D587" s="93"/>
      <c r="E587" s="94"/>
      <c r="F587" s="93"/>
      <c r="G587" s="95"/>
      <c r="H587" s="93"/>
      <c r="I587" s="93"/>
      <c r="J587" s="93"/>
      <c r="K587" s="94"/>
      <c r="L587" s="96"/>
      <c r="M587" s="93"/>
    </row>
    <row r="588" spans="1:13" x14ac:dyDescent="0.2">
      <c r="A588" s="92"/>
      <c r="B588" s="92"/>
      <c r="C588" s="93"/>
      <c r="D588" s="93"/>
      <c r="E588" s="93"/>
      <c r="F588" s="93"/>
      <c r="G588" s="95"/>
      <c r="H588" s="93"/>
      <c r="I588" s="93"/>
      <c r="J588" s="93"/>
      <c r="K588" s="93"/>
      <c r="L588" s="96"/>
      <c r="M588" s="93"/>
    </row>
    <row r="589" spans="1:13" x14ac:dyDescent="0.2">
      <c r="A589" s="92"/>
      <c r="B589" s="92"/>
      <c r="C589" s="94"/>
      <c r="D589" s="93"/>
      <c r="E589" s="94"/>
      <c r="F589" s="93"/>
      <c r="G589" s="95"/>
      <c r="H589" s="93"/>
      <c r="I589" s="93"/>
      <c r="J589" s="93"/>
      <c r="K589" s="94"/>
      <c r="L589" s="96"/>
      <c r="M589" s="93"/>
    </row>
    <row r="590" spans="1:13" x14ac:dyDescent="0.2">
      <c r="A590" s="92"/>
      <c r="B590" s="92"/>
      <c r="C590" s="94"/>
      <c r="D590" s="93"/>
      <c r="E590" s="94"/>
      <c r="F590" s="93"/>
      <c r="G590" s="95"/>
      <c r="H590" s="93"/>
      <c r="I590" s="93"/>
      <c r="J590" s="93"/>
      <c r="K590" s="94"/>
      <c r="L590" s="96"/>
      <c r="M590" s="93"/>
    </row>
    <row r="591" spans="1:13" x14ac:dyDescent="0.2">
      <c r="A591" s="92"/>
      <c r="B591" s="92"/>
      <c r="C591" s="93"/>
      <c r="D591" s="93"/>
      <c r="E591" s="93"/>
      <c r="F591" s="93"/>
      <c r="G591" s="95"/>
      <c r="H591" s="93"/>
      <c r="I591" s="93"/>
      <c r="J591" s="93"/>
      <c r="K591" s="94"/>
      <c r="L591" s="96"/>
      <c r="M591" s="93"/>
    </row>
    <row r="592" spans="1:13" x14ac:dyDescent="0.2">
      <c r="A592" s="92"/>
      <c r="B592" s="92"/>
      <c r="C592" s="97"/>
      <c r="D592" s="93"/>
      <c r="E592" s="94"/>
      <c r="F592" s="94"/>
      <c r="G592" s="95"/>
      <c r="H592" s="93"/>
      <c r="I592" s="93"/>
      <c r="J592" s="94"/>
      <c r="K592" s="94"/>
      <c r="L592" s="96"/>
      <c r="M592" s="93"/>
    </row>
    <row r="593" spans="1:13" x14ac:dyDescent="0.2">
      <c r="A593" s="92"/>
      <c r="B593" s="92"/>
      <c r="C593" s="94"/>
      <c r="D593" s="93"/>
      <c r="E593" s="94"/>
      <c r="F593" s="94"/>
      <c r="G593" s="95"/>
      <c r="H593" s="93"/>
      <c r="I593" s="93"/>
      <c r="J593" s="93"/>
      <c r="K593" s="97"/>
      <c r="L593" s="96"/>
      <c r="M593" s="93"/>
    </row>
    <row r="594" spans="1:13" x14ac:dyDescent="0.2">
      <c r="A594" s="92"/>
      <c r="B594" s="92"/>
      <c r="C594" s="97"/>
      <c r="D594" s="93"/>
      <c r="E594" s="94"/>
      <c r="F594" s="94"/>
      <c r="G594" s="95"/>
      <c r="H594" s="93"/>
      <c r="I594" s="93"/>
      <c r="J594" s="94"/>
      <c r="K594" s="94"/>
      <c r="L594" s="96"/>
      <c r="M594" s="93"/>
    </row>
    <row r="595" spans="1:13" x14ac:dyDescent="0.2">
      <c r="A595" s="92"/>
      <c r="B595" s="92"/>
      <c r="C595" s="94"/>
      <c r="D595" s="93"/>
      <c r="E595" s="94"/>
      <c r="F595" s="94"/>
      <c r="G595" s="95"/>
      <c r="H595" s="93"/>
      <c r="I595" s="93"/>
      <c r="J595" s="93"/>
      <c r="K595" s="93"/>
      <c r="L595" s="96"/>
      <c r="M595" s="93"/>
    </row>
    <row r="596" spans="1:13" x14ac:dyDescent="0.2">
      <c r="A596" s="92"/>
      <c r="B596" s="92"/>
      <c r="C596" s="93"/>
      <c r="D596" s="93"/>
      <c r="E596" s="93"/>
      <c r="F596" s="93"/>
      <c r="G596" s="95"/>
      <c r="H596" s="93"/>
      <c r="I596" s="93"/>
      <c r="J596" s="93"/>
      <c r="K596" s="94"/>
      <c r="L596" s="96"/>
      <c r="M596" s="93"/>
    </row>
    <row r="597" spans="1:13" x14ac:dyDescent="0.2">
      <c r="A597" s="92"/>
      <c r="B597" s="92"/>
      <c r="C597" s="94"/>
      <c r="D597" s="93"/>
      <c r="E597" s="93"/>
      <c r="F597" s="93"/>
      <c r="G597" s="95"/>
      <c r="H597" s="93"/>
      <c r="I597" s="93"/>
      <c r="J597" s="93"/>
      <c r="K597" s="94"/>
      <c r="L597" s="96"/>
      <c r="M597" s="93"/>
    </row>
    <row r="598" spans="1:13" x14ac:dyDescent="0.2">
      <c r="A598" s="92"/>
      <c r="B598" s="92"/>
      <c r="C598" s="94"/>
      <c r="D598" s="93"/>
      <c r="E598" s="94"/>
      <c r="F598" s="94"/>
      <c r="G598" s="95"/>
      <c r="H598" s="93"/>
      <c r="I598" s="93"/>
      <c r="J598" s="93"/>
      <c r="K598" s="94"/>
      <c r="L598" s="96"/>
      <c r="M598" s="93"/>
    </row>
    <row r="599" spans="1:13" x14ac:dyDescent="0.2">
      <c r="A599" s="92"/>
      <c r="B599" s="92"/>
      <c r="C599" s="94"/>
      <c r="D599" s="93"/>
      <c r="E599" s="93"/>
      <c r="F599" s="93"/>
      <c r="G599" s="95"/>
      <c r="H599" s="93"/>
      <c r="I599" s="94"/>
      <c r="J599" s="93"/>
      <c r="K599" s="97"/>
      <c r="L599" s="96"/>
      <c r="M599" s="93"/>
    </row>
    <row r="600" spans="1:13" x14ac:dyDescent="0.2">
      <c r="A600" s="92"/>
      <c r="B600" s="92"/>
      <c r="C600" s="93"/>
      <c r="D600" s="93"/>
      <c r="E600" s="93"/>
      <c r="F600" s="93"/>
      <c r="G600" s="95"/>
      <c r="H600" s="93"/>
      <c r="I600" s="93"/>
      <c r="J600" s="93"/>
      <c r="K600" s="94"/>
      <c r="L600" s="96"/>
      <c r="M600" s="93"/>
    </row>
    <row r="601" spans="1:13" x14ac:dyDescent="0.2">
      <c r="A601" s="92"/>
      <c r="B601" s="92"/>
      <c r="C601" s="94"/>
      <c r="D601" s="93"/>
      <c r="E601" s="94"/>
      <c r="F601" s="94"/>
      <c r="G601" s="95"/>
      <c r="H601" s="93"/>
      <c r="I601" s="93"/>
      <c r="J601" s="93"/>
      <c r="K601" s="94"/>
      <c r="L601" s="96"/>
      <c r="M601" s="93"/>
    </row>
    <row r="602" spans="1:13" x14ac:dyDescent="0.2">
      <c r="A602" s="92"/>
      <c r="B602" s="92"/>
      <c r="C602" s="97"/>
      <c r="D602" s="93"/>
      <c r="E602" s="94"/>
      <c r="F602" s="94"/>
      <c r="G602" s="95"/>
      <c r="H602" s="93"/>
      <c r="I602" s="93"/>
      <c r="J602" s="93"/>
      <c r="K602" s="94"/>
      <c r="L602" s="96"/>
      <c r="M602" s="93"/>
    </row>
    <row r="603" spans="1:13" x14ac:dyDescent="0.2">
      <c r="A603" s="92"/>
      <c r="B603" s="92"/>
      <c r="C603" s="94"/>
      <c r="D603" s="93"/>
      <c r="E603" s="94"/>
      <c r="F603" s="94"/>
      <c r="G603" s="95"/>
      <c r="H603" s="93"/>
      <c r="I603" s="93"/>
      <c r="J603" s="93"/>
      <c r="K603" s="94"/>
      <c r="L603" s="96"/>
      <c r="M603" s="93"/>
    </row>
    <row r="604" spans="1:13" x14ac:dyDescent="0.2">
      <c r="A604" s="92"/>
      <c r="B604" s="92"/>
      <c r="C604" s="93"/>
      <c r="D604" s="93"/>
      <c r="E604" s="93"/>
      <c r="F604" s="93"/>
      <c r="G604" s="95"/>
      <c r="H604" s="93"/>
      <c r="I604" s="93"/>
      <c r="J604" s="93"/>
      <c r="K604" s="93"/>
      <c r="L604" s="96"/>
      <c r="M604" s="93"/>
    </row>
    <row r="605" spans="1:13" x14ac:dyDescent="0.2">
      <c r="A605" s="92"/>
      <c r="B605" s="92"/>
      <c r="C605" s="97"/>
      <c r="D605" s="93"/>
      <c r="E605" s="94"/>
      <c r="F605" s="94"/>
      <c r="G605" s="95"/>
      <c r="H605" s="93"/>
      <c r="I605" s="93"/>
      <c r="J605" s="93"/>
      <c r="K605" s="97"/>
      <c r="L605" s="96"/>
      <c r="M605" s="93"/>
    </row>
    <row r="606" spans="1:13" x14ac:dyDescent="0.2">
      <c r="A606" s="92"/>
      <c r="B606" s="92"/>
      <c r="C606" s="97"/>
      <c r="D606" s="93"/>
      <c r="E606" s="94"/>
      <c r="F606" s="94"/>
      <c r="G606" s="95"/>
      <c r="H606" s="93"/>
      <c r="I606" s="93"/>
      <c r="J606" s="94"/>
      <c r="K606" s="97"/>
      <c r="L606" s="96"/>
      <c r="M606" s="93"/>
    </row>
    <row r="607" spans="1:13" x14ac:dyDescent="0.2">
      <c r="A607" s="92"/>
      <c r="B607" s="92"/>
      <c r="C607" s="97"/>
      <c r="D607" s="93"/>
      <c r="E607" s="94"/>
      <c r="F607" s="94"/>
      <c r="G607" s="95"/>
      <c r="H607" s="93"/>
      <c r="I607" s="94"/>
      <c r="J607" s="94"/>
      <c r="K607" s="97"/>
      <c r="L607" s="96"/>
      <c r="M607" s="93"/>
    </row>
    <row r="608" spans="1:13" x14ac:dyDescent="0.2">
      <c r="A608" s="92"/>
      <c r="B608" s="92"/>
      <c r="C608" s="94"/>
      <c r="D608" s="93"/>
      <c r="E608" s="94"/>
      <c r="F608" s="94"/>
      <c r="G608" s="95"/>
      <c r="H608" s="93"/>
      <c r="I608" s="93"/>
      <c r="J608" s="94"/>
      <c r="K608" s="97"/>
      <c r="L608" s="96"/>
      <c r="M608" s="93"/>
    </row>
    <row r="609" spans="1:13" x14ac:dyDescent="0.2">
      <c r="A609" s="92"/>
      <c r="B609" s="92"/>
      <c r="C609" s="94"/>
      <c r="D609" s="93"/>
      <c r="E609" s="94"/>
      <c r="F609" s="94"/>
      <c r="G609" s="95"/>
      <c r="H609" s="93"/>
      <c r="I609" s="93"/>
      <c r="J609" s="93"/>
      <c r="K609" s="94"/>
      <c r="L609" s="96"/>
      <c r="M609" s="93"/>
    </row>
    <row r="610" spans="1:13" x14ac:dyDescent="0.2">
      <c r="A610" s="92"/>
      <c r="B610" s="92"/>
      <c r="C610" s="93"/>
      <c r="D610" s="93"/>
      <c r="E610" s="93"/>
      <c r="F610" s="93"/>
      <c r="G610" s="95"/>
      <c r="H610" s="93"/>
      <c r="I610" s="93"/>
      <c r="J610" s="93"/>
      <c r="K610" s="93"/>
      <c r="L610" s="96"/>
      <c r="M610" s="93"/>
    </row>
    <row r="611" spans="1:13" x14ac:dyDescent="0.2">
      <c r="A611" s="92"/>
      <c r="B611" s="92"/>
      <c r="C611" s="97"/>
      <c r="D611" s="93"/>
      <c r="E611" s="94"/>
      <c r="F611" s="94"/>
      <c r="G611" s="95"/>
      <c r="H611" s="93"/>
      <c r="I611" s="93"/>
      <c r="J611" s="93"/>
      <c r="K611" s="97"/>
      <c r="L611" s="96"/>
      <c r="M611" s="93"/>
    </row>
    <row r="612" spans="1:13" x14ac:dyDescent="0.2">
      <c r="A612" s="92"/>
      <c r="B612" s="92"/>
      <c r="C612" s="93"/>
      <c r="D612" s="93"/>
      <c r="E612" s="93"/>
      <c r="F612" s="93"/>
      <c r="G612" s="95"/>
      <c r="H612" s="93"/>
      <c r="I612" s="93"/>
      <c r="J612" s="93"/>
      <c r="K612" s="93"/>
      <c r="L612" s="96"/>
      <c r="M612" s="93"/>
    </row>
    <row r="613" spans="1:13" x14ac:dyDescent="0.2">
      <c r="A613" s="92"/>
      <c r="B613" s="92"/>
      <c r="C613" s="94"/>
      <c r="D613" s="93"/>
      <c r="E613" s="94"/>
      <c r="F613" s="93"/>
      <c r="G613" s="95"/>
      <c r="H613" s="93"/>
      <c r="I613" s="93"/>
      <c r="J613" s="93"/>
      <c r="K613" s="94"/>
      <c r="L613" s="96"/>
      <c r="M613" s="93"/>
    </row>
    <row r="614" spans="1:13" x14ac:dyDescent="0.2">
      <c r="A614" s="92"/>
      <c r="B614" s="92"/>
      <c r="C614" s="97"/>
      <c r="D614" s="93"/>
      <c r="E614" s="94"/>
      <c r="F614" s="94"/>
      <c r="G614" s="95"/>
      <c r="H614" s="93"/>
      <c r="I614" s="94"/>
      <c r="J614" s="94"/>
      <c r="K614" s="94"/>
      <c r="L614" s="96"/>
      <c r="M614" s="93"/>
    </row>
    <row r="615" spans="1:13" x14ac:dyDescent="0.2">
      <c r="A615" s="92"/>
      <c r="B615" s="92"/>
      <c r="C615" s="97"/>
      <c r="D615" s="93"/>
      <c r="E615" s="94"/>
      <c r="F615" s="94"/>
      <c r="G615" s="95"/>
      <c r="H615" s="93"/>
      <c r="I615" s="93"/>
      <c r="J615" s="93"/>
      <c r="K615" s="94"/>
      <c r="L615" s="96"/>
      <c r="M615" s="93"/>
    </row>
    <row r="616" spans="1:13" x14ac:dyDescent="0.2">
      <c r="A616" s="92"/>
      <c r="B616" s="92"/>
      <c r="C616" s="97"/>
      <c r="D616" s="93"/>
      <c r="E616" s="94"/>
      <c r="F616" s="94"/>
      <c r="G616" s="95"/>
      <c r="H616" s="93"/>
      <c r="I616" s="93"/>
      <c r="J616" s="94"/>
      <c r="K616" s="94"/>
      <c r="L616" s="96"/>
      <c r="M616" s="93"/>
    </row>
    <row r="617" spans="1:13" x14ac:dyDescent="0.2">
      <c r="A617" s="92"/>
      <c r="B617" s="92"/>
      <c r="C617" s="94"/>
      <c r="D617" s="93"/>
      <c r="E617" s="93"/>
      <c r="F617" s="93"/>
      <c r="G617" s="95"/>
      <c r="H617" s="93"/>
      <c r="I617" s="93"/>
      <c r="J617" s="93"/>
      <c r="K617" s="94"/>
      <c r="L617" s="96"/>
      <c r="M617" s="93"/>
    </row>
    <row r="618" spans="1:13" x14ac:dyDescent="0.2">
      <c r="A618" s="92"/>
      <c r="B618" s="92"/>
      <c r="C618" s="94"/>
      <c r="D618" s="93"/>
      <c r="E618" s="94"/>
      <c r="F618" s="94"/>
      <c r="G618" s="95"/>
      <c r="H618" s="93"/>
      <c r="I618" s="93"/>
      <c r="J618" s="93"/>
      <c r="K618" s="97"/>
      <c r="L618" s="96"/>
      <c r="M618" s="93"/>
    </row>
    <row r="619" spans="1:13" x14ac:dyDescent="0.2">
      <c r="A619" s="92"/>
      <c r="B619" s="92"/>
      <c r="C619" s="94"/>
      <c r="D619" s="93"/>
      <c r="E619" s="94"/>
      <c r="F619" s="94"/>
      <c r="G619" s="95"/>
      <c r="H619" s="94"/>
      <c r="I619" s="94"/>
      <c r="J619" s="93"/>
      <c r="K619" s="97"/>
      <c r="L619" s="96"/>
      <c r="M619" s="93"/>
    </row>
    <row r="620" spans="1:13" x14ac:dyDescent="0.2">
      <c r="A620" s="92"/>
      <c r="B620" s="92"/>
      <c r="C620" s="97"/>
      <c r="D620" s="93"/>
      <c r="E620" s="94"/>
      <c r="F620" s="94"/>
      <c r="G620" s="95"/>
      <c r="H620" s="93"/>
      <c r="I620" s="93"/>
      <c r="J620" s="93"/>
      <c r="K620" s="94"/>
      <c r="L620" s="96"/>
      <c r="M620" s="93"/>
    </row>
    <row r="621" spans="1:13" x14ac:dyDescent="0.2">
      <c r="A621" s="92"/>
      <c r="B621" s="92"/>
      <c r="C621" s="94"/>
      <c r="D621" s="93"/>
      <c r="E621" s="94"/>
      <c r="F621" s="94"/>
      <c r="G621" s="95"/>
      <c r="H621" s="93"/>
      <c r="I621" s="94"/>
      <c r="J621" s="93"/>
      <c r="K621" s="97"/>
      <c r="L621" s="96"/>
      <c r="M621" s="93"/>
    </row>
    <row r="622" spans="1:13" x14ac:dyDescent="0.2">
      <c r="A622" s="92"/>
      <c r="B622" s="92"/>
      <c r="C622" s="94"/>
      <c r="D622" s="93"/>
      <c r="E622" s="93"/>
      <c r="F622" s="93"/>
      <c r="G622" s="95"/>
      <c r="H622" s="93"/>
      <c r="I622" s="93"/>
      <c r="J622" s="93"/>
      <c r="K622" s="94"/>
      <c r="L622" s="96"/>
      <c r="M622" s="93"/>
    </row>
    <row r="623" spans="1:13" x14ac:dyDescent="0.2">
      <c r="A623" s="92"/>
      <c r="B623" s="92"/>
      <c r="C623" s="97"/>
      <c r="D623" s="93"/>
      <c r="E623" s="94"/>
      <c r="F623" s="94"/>
      <c r="G623" s="95"/>
      <c r="H623" s="94"/>
      <c r="I623" s="94"/>
      <c r="J623" s="94"/>
      <c r="K623" s="97"/>
      <c r="L623" s="96"/>
      <c r="M623" s="93"/>
    </row>
    <row r="624" spans="1:13" x14ac:dyDescent="0.2">
      <c r="A624" s="92"/>
      <c r="B624" s="92"/>
      <c r="C624" s="93"/>
      <c r="D624" s="93"/>
      <c r="E624" s="93"/>
      <c r="F624" s="93"/>
      <c r="G624" s="95"/>
      <c r="H624" s="93"/>
      <c r="I624" s="93"/>
      <c r="J624" s="93"/>
      <c r="K624" s="93"/>
      <c r="L624" s="96"/>
      <c r="M624" s="93"/>
    </row>
    <row r="625" spans="1:13" x14ac:dyDescent="0.2">
      <c r="A625" s="92"/>
      <c r="B625" s="92"/>
      <c r="C625" s="94"/>
      <c r="D625" s="93"/>
      <c r="E625" s="94"/>
      <c r="F625" s="94"/>
      <c r="G625" s="95"/>
      <c r="H625" s="93"/>
      <c r="I625" s="93"/>
      <c r="J625" s="93"/>
      <c r="K625" s="94"/>
      <c r="L625" s="96"/>
      <c r="M625" s="93"/>
    </row>
    <row r="626" spans="1:13" x14ac:dyDescent="0.2">
      <c r="A626" s="92"/>
      <c r="B626" s="92"/>
      <c r="C626" s="93"/>
      <c r="D626" s="93"/>
      <c r="E626" s="93"/>
      <c r="F626" s="93"/>
      <c r="G626" s="95"/>
      <c r="H626" s="93"/>
      <c r="I626" s="93"/>
      <c r="J626" s="93"/>
      <c r="K626" s="93"/>
      <c r="L626" s="96"/>
      <c r="M626" s="93"/>
    </row>
    <row r="627" spans="1:13" x14ac:dyDescent="0.2">
      <c r="A627" s="92"/>
      <c r="B627" s="92"/>
      <c r="C627" s="97"/>
      <c r="D627" s="93"/>
      <c r="E627" s="94"/>
      <c r="F627" s="97"/>
      <c r="G627" s="95"/>
      <c r="H627" s="93"/>
      <c r="I627" s="93"/>
      <c r="J627" s="94"/>
      <c r="K627" s="97"/>
      <c r="L627" s="96"/>
      <c r="M627" s="93"/>
    </row>
    <row r="628" spans="1:13" x14ac:dyDescent="0.2">
      <c r="A628" s="92"/>
      <c r="B628" s="92"/>
      <c r="C628" s="94"/>
      <c r="D628" s="93"/>
      <c r="E628" s="93"/>
      <c r="F628" s="93"/>
      <c r="G628" s="95"/>
      <c r="H628" s="93"/>
      <c r="I628" s="93"/>
      <c r="J628" s="93"/>
      <c r="K628" s="94"/>
      <c r="L628" s="96"/>
      <c r="M628" s="93"/>
    </row>
    <row r="629" spans="1:13" x14ac:dyDescent="0.2">
      <c r="A629" s="92"/>
      <c r="B629" s="92"/>
      <c r="C629" s="93"/>
      <c r="D629" s="93"/>
      <c r="E629" s="93"/>
      <c r="F629" s="93"/>
      <c r="G629" s="95"/>
      <c r="H629" s="93"/>
      <c r="I629" s="93"/>
      <c r="J629" s="93"/>
      <c r="K629" s="94"/>
      <c r="L629" s="96"/>
      <c r="M629" s="93"/>
    </row>
    <row r="630" spans="1:13" x14ac:dyDescent="0.2">
      <c r="A630" s="92"/>
      <c r="B630" s="92"/>
      <c r="C630" s="97"/>
      <c r="D630" s="93"/>
      <c r="E630" s="94"/>
      <c r="F630" s="94"/>
      <c r="G630" s="95"/>
      <c r="H630" s="93"/>
      <c r="I630" s="93"/>
      <c r="J630" s="94"/>
      <c r="K630" s="97"/>
      <c r="L630" s="96"/>
      <c r="M630" s="93"/>
    </row>
    <row r="631" spans="1:13" x14ac:dyDescent="0.2">
      <c r="A631" s="92"/>
      <c r="B631" s="92"/>
      <c r="C631" s="94"/>
      <c r="D631" s="93"/>
      <c r="E631" s="94"/>
      <c r="F631" s="94"/>
      <c r="G631" s="95"/>
      <c r="H631" s="93"/>
      <c r="I631" s="93"/>
      <c r="J631" s="93"/>
      <c r="K631" s="93"/>
      <c r="L631" s="96"/>
      <c r="M631" s="93"/>
    </row>
    <row r="632" spans="1:13" x14ac:dyDescent="0.2">
      <c r="A632" s="92"/>
      <c r="B632" s="92"/>
      <c r="C632" s="93"/>
      <c r="D632" s="93"/>
      <c r="E632" s="93"/>
      <c r="F632" s="93"/>
      <c r="G632" s="95"/>
      <c r="H632" s="93"/>
      <c r="I632" s="93"/>
      <c r="J632" s="93"/>
      <c r="K632" s="93"/>
      <c r="L632" s="96"/>
      <c r="M632" s="93"/>
    </row>
    <row r="633" spans="1:13" x14ac:dyDescent="0.2">
      <c r="A633" s="92"/>
      <c r="B633" s="92"/>
      <c r="C633" s="94"/>
      <c r="D633" s="93"/>
      <c r="E633" s="94"/>
      <c r="F633" s="94"/>
      <c r="G633" s="95"/>
      <c r="H633" s="93"/>
      <c r="I633" s="93"/>
      <c r="J633" s="93"/>
      <c r="K633" s="94"/>
      <c r="L633" s="96"/>
      <c r="M633" s="93"/>
    </row>
    <row r="634" spans="1:13" x14ac:dyDescent="0.2">
      <c r="A634" s="92"/>
      <c r="B634" s="92"/>
      <c r="C634" s="97"/>
      <c r="D634" s="93"/>
      <c r="E634" s="94"/>
      <c r="F634" s="94"/>
      <c r="G634" s="95"/>
      <c r="H634" s="93"/>
      <c r="I634" s="93"/>
      <c r="J634" s="94"/>
      <c r="K634" s="94"/>
      <c r="L634" s="96"/>
      <c r="M634" s="93"/>
    </row>
    <row r="635" spans="1:13" x14ac:dyDescent="0.2">
      <c r="A635" s="92"/>
      <c r="B635" s="92"/>
      <c r="C635" s="93"/>
      <c r="D635" s="93"/>
      <c r="E635" s="93"/>
      <c r="F635" s="93"/>
      <c r="G635" s="95"/>
      <c r="H635" s="93"/>
      <c r="I635" s="93"/>
      <c r="J635" s="93"/>
      <c r="K635" s="93"/>
      <c r="L635" s="96"/>
      <c r="M635" s="93"/>
    </row>
    <row r="636" spans="1:13" x14ac:dyDescent="0.2">
      <c r="A636" s="92"/>
      <c r="B636" s="92"/>
      <c r="C636" s="97"/>
      <c r="D636" s="93"/>
      <c r="E636" s="94"/>
      <c r="F636" s="94"/>
      <c r="G636" s="95"/>
      <c r="H636" s="93"/>
      <c r="I636" s="94"/>
      <c r="J636" s="93"/>
      <c r="K636" s="94"/>
      <c r="L636" s="96"/>
      <c r="M636" s="93"/>
    </row>
    <row r="637" spans="1:13" x14ac:dyDescent="0.2">
      <c r="A637" s="92"/>
      <c r="B637" s="92"/>
      <c r="C637" s="97"/>
      <c r="D637" s="93"/>
      <c r="E637" s="94"/>
      <c r="F637" s="94"/>
      <c r="G637" s="95"/>
      <c r="H637" s="93"/>
      <c r="I637" s="93"/>
      <c r="J637" s="94"/>
      <c r="K637" s="94"/>
      <c r="L637" s="96"/>
      <c r="M637" s="93"/>
    </row>
    <row r="638" spans="1:13" x14ac:dyDescent="0.2">
      <c r="A638" s="92"/>
      <c r="B638" s="92"/>
      <c r="C638" s="97"/>
      <c r="D638" s="93"/>
      <c r="E638" s="97"/>
      <c r="F638" s="97"/>
      <c r="G638" s="95"/>
      <c r="H638" s="94"/>
      <c r="I638" s="93"/>
      <c r="J638" s="93"/>
      <c r="K638" s="94"/>
      <c r="L638" s="96"/>
      <c r="M638" s="93"/>
    </row>
    <row r="639" spans="1:13" x14ac:dyDescent="0.2">
      <c r="A639" s="92"/>
      <c r="B639" s="92"/>
      <c r="C639" s="94"/>
      <c r="D639" s="93"/>
      <c r="E639" s="94"/>
      <c r="F639" s="94"/>
      <c r="G639" s="95"/>
      <c r="H639" s="93"/>
      <c r="I639" s="93"/>
      <c r="J639" s="94"/>
      <c r="K639" s="94"/>
      <c r="L639" s="96"/>
      <c r="M639" s="93"/>
    </row>
    <row r="640" spans="1:13" x14ac:dyDescent="0.2">
      <c r="A640" s="92"/>
      <c r="B640" s="92"/>
      <c r="C640" s="94"/>
      <c r="D640" s="93"/>
      <c r="E640" s="94"/>
      <c r="F640" s="94"/>
      <c r="G640" s="95"/>
      <c r="H640" s="93"/>
      <c r="I640" s="93"/>
      <c r="J640" s="93"/>
      <c r="K640" s="93"/>
      <c r="L640" s="96"/>
      <c r="M640" s="93"/>
    </row>
    <row r="641" spans="1:13" x14ac:dyDescent="0.2">
      <c r="A641" s="92"/>
      <c r="B641" s="92"/>
      <c r="C641" s="94"/>
      <c r="D641" s="93"/>
      <c r="E641" s="94"/>
      <c r="F641" s="94"/>
      <c r="G641" s="95"/>
      <c r="H641" s="93"/>
      <c r="I641" s="93"/>
      <c r="J641" s="94"/>
      <c r="K641" s="97"/>
      <c r="L641" s="96"/>
      <c r="M641" s="93"/>
    </row>
    <row r="642" spans="1:13" x14ac:dyDescent="0.2">
      <c r="A642" s="92"/>
      <c r="B642" s="92"/>
      <c r="C642" s="94"/>
      <c r="D642" s="93"/>
      <c r="E642" s="94"/>
      <c r="F642" s="94"/>
      <c r="G642" s="95"/>
      <c r="H642" s="93"/>
      <c r="I642" s="93"/>
      <c r="J642" s="94"/>
      <c r="K642" s="97"/>
      <c r="L642" s="96"/>
      <c r="M642" s="93"/>
    </row>
    <row r="643" spans="1:13" x14ac:dyDescent="0.2">
      <c r="A643" s="92"/>
      <c r="B643" s="92"/>
      <c r="C643" s="97"/>
      <c r="D643" s="93"/>
      <c r="E643" s="94"/>
      <c r="F643" s="94"/>
      <c r="G643" s="95"/>
      <c r="H643" s="93"/>
      <c r="I643" s="93"/>
      <c r="J643" s="93"/>
      <c r="K643" s="94"/>
      <c r="L643" s="96"/>
      <c r="M643" s="93"/>
    </row>
    <row r="644" spans="1:13" x14ac:dyDescent="0.2">
      <c r="A644" s="92"/>
      <c r="B644" s="92"/>
      <c r="C644" s="97"/>
      <c r="D644" s="93"/>
      <c r="E644" s="94"/>
      <c r="F644" s="94"/>
      <c r="G644" s="95"/>
      <c r="H644" s="93"/>
      <c r="I644" s="93"/>
      <c r="J644" s="93"/>
      <c r="K644" s="94"/>
      <c r="L644" s="96"/>
      <c r="M644" s="93"/>
    </row>
    <row r="645" spans="1:13" x14ac:dyDescent="0.2">
      <c r="A645" s="92"/>
      <c r="B645" s="92"/>
      <c r="C645" s="94"/>
      <c r="D645" s="93"/>
      <c r="E645" s="94"/>
      <c r="F645" s="94"/>
      <c r="G645" s="95"/>
      <c r="H645" s="93"/>
      <c r="I645" s="93"/>
      <c r="J645" s="93"/>
      <c r="K645" s="94"/>
      <c r="L645" s="96"/>
      <c r="M645" s="93"/>
    </row>
    <row r="646" spans="1:13" x14ac:dyDescent="0.2">
      <c r="A646" s="92"/>
      <c r="B646" s="92"/>
      <c r="C646" s="93"/>
      <c r="D646" s="93"/>
      <c r="E646" s="93"/>
      <c r="F646" s="93"/>
      <c r="G646" s="95"/>
      <c r="H646" s="93"/>
      <c r="I646" s="93"/>
      <c r="J646" s="93"/>
      <c r="K646" s="97"/>
      <c r="L646" s="96"/>
      <c r="M646" s="93"/>
    </row>
    <row r="647" spans="1:13" x14ac:dyDescent="0.2">
      <c r="A647" s="92"/>
      <c r="B647" s="92"/>
      <c r="C647" s="94"/>
      <c r="D647" s="93"/>
      <c r="E647" s="94"/>
      <c r="F647" s="94"/>
      <c r="G647" s="95"/>
      <c r="H647" s="93"/>
      <c r="I647" s="93"/>
      <c r="J647" s="94"/>
      <c r="K647" s="94"/>
      <c r="L647" s="96"/>
      <c r="M647" s="93"/>
    </row>
    <row r="648" spans="1:13" x14ac:dyDescent="0.2">
      <c r="A648" s="92"/>
      <c r="B648" s="92"/>
      <c r="C648" s="94"/>
      <c r="D648" s="93"/>
      <c r="E648" s="94"/>
      <c r="F648" s="94"/>
      <c r="G648" s="95"/>
      <c r="H648" s="93"/>
      <c r="I648" s="93"/>
      <c r="J648" s="93"/>
      <c r="K648" s="93"/>
      <c r="L648" s="96"/>
      <c r="M648" s="93"/>
    </row>
    <row r="649" spans="1:13" x14ac:dyDescent="0.2">
      <c r="A649" s="92"/>
      <c r="B649" s="92"/>
      <c r="C649" s="94"/>
      <c r="D649" s="93"/>
      <c r="E649" s="94"/>
      <c r="F649" s="94"/>
      <c r="G649" s="95"/>
      <c r="H649" s="93"/>
      <c r="I649" s="94"/>
      <c r="J649" s="93"/>
      <c r="K649" s="94"/>
      <c r="L649" s="96"/>
      <c r="M649" s="93"/>
    </row>
    <row r="650" spans="1:13" x14ac:dyDescent="0.2">
      <c r="A650" s="92"/>
      <c r="B650" s="92"/>
      <c r="C650" s="97"/>
      <c r="D650" s="93"/>
      <c r="E650" s="94"/>
      <c r="F650" s="94"/>
      <c r="G650" s="95"/>
      <c r="H650" s="93"/>
      <c r="I650" s="93"/>
      <c r="J650" s="94"/>
      <c r="K650" s="97"/>
      <c r="L650" s="96"/>
      <c r="M650" s="93"/>
    </row>
    <row r="651" spans="1:13" x14ac:dyDescent="0.2">
      <c r="A651" s="92"/>
      <c r="B651" s="92"/>
      <c r="C651" s="94"/>
      <c r="D651" s="93"/>
      <c r="E651" s="94"/>
      <c r="F651" s="94"/>
      <c r="G651" s="95"/>
      <c r="H651" s="93"/>
      <c r="I651" s="93"/>
      <c r="J651" s="93"/>
      <c r="K651" s="97"/>
      <c r="L651" s="96"/>
      <c r="M651" s="93"/>
    </row>
    <row r="652" spans="1:13" x14ac:dyDescent="0.2">
      <c r="A652" s="92"/>
      <c r="B652" s="92"/>
      <c r="C652" s="97"/>
      <c r="D652" s="93"/>
      <c r="E652" s="97"/>
      <c r="F652" s="94"/>
      <c r="G652" s="95"/>
      <c r="H652" s="93"/>
      <c r="I652" s="93"/>
      <c r="J652" s="94"/>
      <c r="K652" s="94"/>
      <c r="L652" s="96"/>
      <c r="M652" s="93"/>
    </row>
    <row r="653" spans="1:13" x14ac:dyDescent="0.2">
      <c r="A653" s="92"/>
      <c r="B653" s="92"/>
      <c r="C653" s="97"/>
      <c r="D653" s="93"/>
      <c r="E653" s="97"/>
      <c r="F653" s="97"/>
      <c r="G653" s="95"/>
      <c r="H653" s="93"/>
      <c r="I653" s="93"/>
      <c r="J653" s="94"/>
      <c r="K653" s="94"/>
      <c r="L653" s="96"/>
      <c r="M653" s="93"/>
    </row>
    <row r="654" spans="1:13" x14ac:dyDescent="0.2">
      <c r="A654" s="92"/>
      <c r="B654" s="92"/>
      <c r="C654" s="97"/>
      <c r="D654" s="93"/>
      <c r="E654" s="94"/>
      <c r="F654" s="94"/>
      <c r="G654" s="95"/>
      <c r="H654" s="93"/>
      <c r="I654" s="94"/>
      <c r="J654" s="93"/>
      <c r="K654" s="97"/>
      <c r="L654" s="96"/>
      <c r="M654" s="93"/>
    </row>
    <row r="655" spans="1:13" x14ac:dyDescent="0.2">
      <c r="A655" s="92"/>
      <c r="B655" s="92"/>
      <c r="C655" s="97"/>
      <c r="D655" s="93"/>
      <c r="E655" s="94"/>
      <c r="F655" s="94"/>
      <c r="G655" s="95"/>
      <c r="H655" s="93"/>
      <c r="I655" s="93"/>
      <c r="J655" s="93"/>
      <c r="K655" s="97"/>
      <c r="L655" s="96"/>
      <c r="M655" s="93"/>
    </row>
    <row r="656" spans="1:13" x14ac:dyDescent="0.2">
      <c r="A656" s="92"/>
      <c r="B656" s="92"/>
      <c r="C656" s="94"/>
      <c r="D656" s="93"/>
      <c r="E656" s="94"/>
      <c r="F656" s="94"/>
      <c r="G656" s="95"/>
      <c r="H656" s="93"/>
      <c r="I656" s="93"/>
      <c r="J656" s="94"/>
      <c r="K656" s="94"/>
      <c r="L656" s="96"/>
      <c r="M656" s="93"/>
    </row>
    <row r="657" spans="1:13" x14ac:dyDescent="0.2">
      <c r="A657" s="92"/>
      <c r="B657" s="92"/>
      <c r="C657" s="97"/>
      <c r="D657" s="93"/>
      <c r="E657" s="94"/>
      <c r="F657" s="94"/>
      <c r="G657" s="95"/>
      <c r="H657" s="93"/>
      <c r="I657" s="94"/>
      <c r="J657" s="94"/>
      <c r="K657" s="97"/>
      <c r="L657" s="96"/>
      <c r="M657" s="93"/>
    </row>
    <row r="658" spans="1:13" x14ac:dyDescent="0.2">
      <c r="A658" s="92"/>
      <c r="B658" s="92"/>
      <c r="C658" s="97"/>
      <c r="D658" s="93"/>
      <c r="E658" s="94"/>
      <c r="F658" s="94"/>
      <c r="G658" s="95"/>
      <c r="H658" s="94"/>
      <c r="I658" s="94"/>
      <c r="J658" s="94"/>
      <c r="K658" s="94"/>
      <c r="L658" s="96"/>
      <c r="M658" s="93"/>
    </row>
    <row r="659" spans="1:13" x14ac:dyDescent="0.2">
      <c r="A659" s="92"/>
      <c r="B659" s="92"/>
      <c r="C659" s="94"/>
      <c r="D659" s="93"/>
      <c r="E659" s="94"/>
      <c r="F659" s="94"/>
      <c r="G659" s="95"/>
      <c r="H659" s="93"/>
      <c r="I659" s="93"/>
      <c r="J659" s="93"/>
      <c r="K659" s="93"/>
      <c r="L659" s="96"/>
      <c r="M659" s="93"/>
    </row>
    <row r="660" spans="1:13" x14ac:dyDescent="0.2">
      <c r="A660" s="92"/>
      <c r="B660" s="92"/>
      <c r="C660" s="97"/>
      <c r="D660" s="93"/>
      <c r="E660" s="94"/>
      <c r="F660" s="94"/>
      <c r="G660" s="95"/>
      <c r="H660" s="93"/>
      <c r="I660" s="93"/>
      <c r="J660" s="94"/>
      <c r="K660" s="97"/>
      <c r="L660" s="96"/>
      <c r="M660" s="93"/>
    </row>
    <row r="661" spans="1:13" x14ac:dyDescent="0.2">
      <c r="A661" s="92"/>
      <c r="B661" s="92"/>
      <c r="C661" s="97"/>
      <c r="D661" s="93"/>
      <c r="E661" s="97"/>
      <c r="F661" s="97"/>
      <c r="G661" s="95"/>
      <c r="H661" s="93"/>
      <c r="I661" s="93"/>
      <c r="J661" s="94"/>
      <c r="K661" s="94"/>
      <c r="L661" s="96"/>
      <c r="M661" s="93"/>
    </row>
    <row r="662" spans="1:13" x14ac:dyDescent="0.2">
      <c r="A662" s="92"/>
      <c r="B662" s="92"/>
      <c r="C662" s="97"/>
      <c r="D662" s="93"/>
      <c r="E662" s="94"/>
      <c r="F662" s="94"/>
      <c r="G662" s="95"/>
      <c r="H662" s="93"/>
      <c r="I662" s="94"/>
      <c r="J662" s="94"/>
      <c r="K662" s="94"/>
      <c r="L662" s="96"/>
      <c r="M662" s="93"/>
    </row>
    <row r="663" spans="1:13" x14ac:dyDescent="0.2">
      <c r="A663" s="92"/>
      <c r="B663" s="92"/>
      <c r="C663" s="97"/>
      <c r="D663" s="93"/>
      <c r="E663" s="94"/>
      <c r="F663" s="94"/>
      <c r="G663" s="95"/>
      <c r="H663" s="93"/>
      <c r="I663" s="93"/>
      <c r="J663" s="94"/>
      <c r="K663" s="97"/>
      <c r="L663" s="96"/>
      <c r="M663" s="93"/>
    </row>
    <row r="664" spans="1:13" x14ac:dyDescent="0.2">
      <c r="A664" s="92"/>
      <c r="B664" s="92"/>
      <c r="C664" s="94"/>
      <c r="D664" s="93"/>
      <c r="E664" s="93"/>
      <c r="F664" s="93"/>
      <c r="G664" s="95"/>
      <c r="H664" s="93"/>
      <c r="I664" s="93"/>
      <c r="J664" s="93"/>
      <c r="K664" s="94"/>
      <c r="L664" s="96"/>
      <c r="M664" s="93"/>
    </row>
    <row r="665" spans="1:13" x14ac:dyDescent="0.2">
      <c r="A665" s="92"/>
      <c r="B665" s="92"/>
      <c r="C665" s="94"/>
      <c r="D665" s="93"/>
      <c r="E665" s="94"/>
      <c r="F665" s="94"/>
      <c r="G665" s="95"/>
      <c r="H665" s="93"/>
      <c r="I665" s="93"/>
      <c r="J665" s="94"/>
      <c r="K665" s="97"/>
      <c r="L665" s="96"/>
      <c r="M665" s="93"/>
    </row>
    <row r="666" spans="1:13" x14ac:dyDescent="0.2">
      <c r="A666" s="92"/>
      <c r="B666" s="92"/>
      <c r="C666" s="97"/>
      <c r="D666" s="93"/>
      <c r="E666" s="94"/>
      <c r="F666" s="94"/>
      <c r="G666" s="95"/>
      <c r="H666" s="94"/>
      <c r="I666" s="93"/>
      <c r="J666" s="94"/>
      <c r="K666" s="94"/>
      <c r="L666" s="96"/>
      <c r="M666" s="93"/>
    </row>
    <row r="667" spans="1:13" x14ac:dyDescent="0.2">
      <c r="A667" s="92"/>
      <c r="B667" s="92"/>
      <c r="C667" s="97"/>
      <c r="D667" s="93"/>
      <c r="E667" s="94"/>
      <c r="F667" s="94"/>
      <c r="G667" s="95"/>
      <c r="H667" s="93"/>
      <c r="I667" s="93"/>
      <c r="J667" s="94"/>
      <c r="K667" s="97"/>
      <c r="L667" s="96"/>
      <c r="M667" s="93"/>
    </row>
    <row r="668" spans="1:13" x14ac:dyDescent="0.2">
      <c r="A668" s="92"/>
      <c r="B668" s="92"/>
      <c r="C668" s="97"/>
      <c r="D668" s="93"/>
      <c r="E668" s="94"/>
      <c r="F668" s="94"/>
      <c r="G668" s="95"/>
      <c r="H668" s="93"/>
      <c r="I668" s="93"/>
      <c r="J668" s="94"/>
      <c r="K668" s="97"/>
      <c r="L668" s="96"/>
      <c r="M668" s="93"/>
    </row>
    <row r="669" spans="1:13" x14ac:dyDescent="0.2">
      <c r="A669" s="92"/>
      <c r="B669" s="92"/>
      <c r="C669" s="97"/>
      <c r="D669" s="93"/>
      <c r="E669" s="97"/>
      <c r="F669" s="94"/>
      <c r="G669" s="95"/>
      <c r="H669" s="93"/>
      <c r="I669" s="93"/>
      <c r="J669" s="94"/>
      <c r="K669" s="93"/>
      <c r="L669" s="96"/>
      <c r="M669" s="93"/>
    </row>
    <row r="670" spans="1:13" x14ac:dyDescent="0.2">
      <c r="A670" s="92"/>
      <c r="B670" s="92"/>
      <c r="C670" s="94"/>
      <c r="D670" s="93"/>
      <c r="E670" s="97"/>
      <c r="F670" s="94"/>
      <c r="G670" s="95"/>
      <c r="H670" s="93"/>
      <c r="I670" s="93"/>
      <c r="J670" s="93"/>
      <c r="K670" s="94"/>
      <c r="L670" s="96"/>
      <c r="M670" s="93"/>
    </row>
    <row r="671" spans="1:13" x14ac:dyDescent="0.2">
      <c r="A671" s="92"/>
      <c r="B671" s="92"/>
      <c r="C671" s="94"/>
      <c r="D671" s="93"/>
      <c r="E671" s="94"/>
      <c r="F671" s="94"/>
      <c r="G671" s="95"/>
      <c r="H671" s="93"/>
      <c r="I671" s="93"/>
      <c r="J671" s="93"/>
      <c r="K671" s="97"/>
      <c r="L671" s="96"/>
      <c r="M671" s="93"/>
    </row>
    <row r="672" spans="1:13" x14ac:dyDescent="0.2">
      <c r="A672" s="92"/>
      <c r="B672" s="92"/>
      <c r="C672" s="94"/>
      <c r="D672" s="93"/>
      <c r="E672" s="94"/>
      <c r="F672" s="94"/>
      <c r="G672" s="95"/>
      <c r="H672" s="94"/>
      <c r="I672" s="94"/>
      <c r="J672" s="93"/>
      <c r="K672" s="94"/>
      <c r="L672" s="96"/>
      <c r="M672" s="93"/>
    </row>
    <row r="673" spans="1:13" x14ac:dyDescent="0.2">
      <c r="A673" s="92"/>
      <c r="B673" s="92"/>
      <c r="C673" s="97"/>
      <c r="D673" s="93"/>
      <c r="E673" s="94"/>
      <c r="F673" s="94"/>
      <c r="G673" s="95"/>
      <c r="H673" s="93"/>
      <c r="I673" s="93"/>
      <c r="J673" s="93"/>
      <c r="K673" s="93"/>
      <c r="L673" s="96"/>
      <c r="M673" s="93"/>
    </row>
    <row r="674" spans="1:13" x14ac:dyDescent="0.2">
      <c r="A674" s="92"/>
      <c r="B674" s="92"/>
      <c r="C674" s="97"/>
      <c r="D674" s="93"/>
      <c r="E674" s="97"/>
      <c r="F674" s="97"/>
      <c r="G674" s="95"/>
      <c r="H674" s="94"/>
      <c r="I674" s="93"/>
      <c r="J674" s="93"/>
      <c r="K674" s="94"/>
      <c r="L674" s="96"/>
      <c r="M674" s="93"/>
    </row>
    <row r="675" spans="1:13" x14ac:dyDescent="0.2">
      <c r="A675" s="92"/>
      <c r="B675" s="92"/>
      <c r="C675" s="97"/>
      <c r="D675" s="93"/>
      <c r="E675" s="94"/>
      <c r="F675" s="94"/>
      <c r="G675" s="95"/>
      <c r="H675" s="93"/>
      <c r="I675" s="94"/>
      <c r="J675" s="93"/>
      <c r="K675" s="94"/>
      <c r="L675" s="96"/>
      <c r="M675" s="93"/>
    </row>
    <row r="676" spans="1:13" x14ac:dyDescent="0.2">
      <c r="A676" s="92"/>
      <c r="B676" s="92"/>
      <c r="C676" s="97"/>
      <c r="D676" s="93"/>
      <c r="E676" s="94"/>
      <c r="F676" s="94"/>
      <c r="G676" s="95"/>
      <c r="H676" s="93"/>
      <c r="I676" s="93"/>
      <c r="J676" s="94"/>
      <c r="K676" s="94"/>
      <c r="L676" s="96"/>
      <c r="M676" s="93"/>
    </row>
    <row r="677" spans="1:13" x14ac:dyDescent="0.2">
      <c r="A677" s="92"/>
      <c r="B677" s="92"/>
      <c r="C677" s="93"/>
      <c r="D677" s="93"/>
      <c r="E677" s="93"/>
      <c r="F677" s="93"/>
      <c r="G677" s="95"/>
      <c r="H677" s="93"/>
      <c r="I677" s="93"/>
      <c r="J677" s="93"/>
      <c r="K677" s="97"/>
      <c r="L677" s="96"/>
      <c r="M677" s="93"/>
    </row>
    <row r="678" spans="1:13" x14ac:dyDescent="0.2">
      <c r="A678" s="92"/>
      <c r="B678" s="92"/>
      <c r="C678" s="97"/>
      <c r="D678" s="93"/>
      <c r="E678" s="97"/>
      <c r="F678" s="97"/>
      <c r="G678" s="95"/>
      <c r="H678" s="93"/>
      <c r="I678" s="93"/>
      <c r="J678" s="94"/>
      <c r="K678" s="97"/>
      <c r="L678" s="96"/>
      <c r="M678" s="93"/>
    </row>
    <row r="679" spans="1:13" x14ac:dyDescent="0.2">
      <c r="A679" s="92"/>
      <c r="B679" s="92"/>
      <c r="C679" s="97"/>
      <c r="D679" s="93"/>
      <c r="E679" s="97"/>
      <c r="F679" s="94"/>
      <c r="G679" s="95"/>
      <c r="H679" s="93"/>
      <c r="I679" s="93"/>
      <c r="J679" s="94"/>
      <c r="K679" s="94"/>
      <c r="L679" s="96"/>
      <c r="M679" s="93"/>
    </row>
    <row r="680" spans="1:13" x14ac:dyDescent="0.2">
      <c r="A680" s="92"/>
      <c r="B680" s="92"/>
      <c r="C680" s="97"/>
      <c r="D680" s="93"/>
      <c r="E680" s="94"/>
      <c r="F680" s="94"/>
      <c r="G680" s="95"/>
      <c r="H680" s="93"/>
      <c r="I680" s="93"/>
      <c r="J680" s="93"/>
      <c r="K680" s="94"/>
      <c r="L680" s="96"/>
      <c r="M680" s="93"/>
    </row>
    <row r="681" spans="1:13" x14ac:dyDescent="0.2">
      <c r="A681" s="92"/>
      <c r="B681" s="92"/>
      <c r="C681" s="94"/>
      <c r="D681" s="93"/>
      <c r="E681" s="94"/>
      <c r="F681" s="94"/>
      <c r="G681" s="95"/>
      <c r="H681" s="93"/>
      <c r="I681" s="93"/>
      <c r="J681" s="93"/>
      <c r="K681" s="94"/>
      <c r="L681" s="96"/>
      <c r="M681" s="93"/>
    </row>
    <row r="682" spans="1:13" x14ac:dyDescent="0.2">
      <c r="A682" s="92"/>
      <c r="B682" s="92"/>
      <c r="C682" s="97"/>
      <c r="D682" s="93"/>
      <c r="E682" s="94"/>
      <c r="F682" s="94"/>
      <c r="G682" s="95"/>
      <c r="H682" s="93"/>
      <c r="I682" s="93"/>
      <c r="J682" s="93"/>
      <c r="K682" s="94"/>
      <c r="L682" s="96"/>
      <c r="M682" s="93"/>
    </row>
    <row r="683" spans="1:13" x14ac:dyDescent="0.2">
      <c r="A683" s="92"/>
      <c r="B683" s="92"/>
      <c r="C683" s="97"/>
      <c r="D683" s="93"/>
      <c r="E683" s="94"/>
      <c r="F683" s="94"/>
      <c r="G683" s="95"/>
      <c r="H683" s="93"/>
      <c r="I683" s="94"/>
      <c r="J683" s="94"/>
      <c r="K683" s="97"/>
      <c r="L683" s="96"/>
      <c r="M683" s="93"/>
    </row>
    <row r="684" spans="1:13" x14ac:dyDescent="0.2">
      <c r="A684" s="92"/>
      <c r="B684" s="92"/>
      <c r="C684" s="97"/>
      <c r="D684" s="93"/>
      <c r="E684" s="97"/>
      <c r="F684" s="97"/>
      <c r="G684" s="95"/>
      <c r="H684" s="93"/>
      <c r="I684" s="93"/>
      <c r="J684" s="94"/>
      <c r="K684" s="93"/>
      <c r="L684" s="96"/>
      <c r="M684" s="93"/>
    </row>
    <row r="685" spans="1:13" x14ac:dyDescent="0.2">
      <c r="A685" s="92"/>
      <c r="B685" s="92"/>
      <c r="C685" s="94"/>
      <c r="D685" s="93"/>
      <c r="E685" s="94"/>
      <c r="F685" s="94"/>
      <c r="G685" s="95"/>
      <c r="H685" s="94"/>
      <c r="I685" s="93"/>
      <c r="J685" s="93"/>
      <c r="K685" s="97"/>
      <c r="L685" s="96"/>
      <c r="M685" s="93"/>
    </row>
    <row r="686" spans="1:13" x14ac:dyDescent="0.2">
      <c r="A686" s="92"/>
      <c r="B686" s="92"/>
      <c r="C686" s="97"/>
      <c r="D686" s="93"/>
      <c r="E686" s="94"/>
      <c r="F686" s="94"/>
      <c r="G686" s="95"/>
      <c r="H686" s="93"/>
      <c r="I686" s="93"/>
      <c r="J686" s="94"/>
      <c r="K686" s="94"/>
      <c r="L686" s="96"/>
      <c r="M686" s="93"/>
    </row>
    <row r="687" spans="1:13" x14ac:dyDescent="0.2">
      <c r="A687" s="92"/>
      <c r="B687" s="92"/>
      <c r="C687" s="94"/>
      <c r="D687" s="93"/>
      <c r="E687" s="94"/>
      <c r="F687" s="94"/>
      <c r="G687" s="95"/>
      <c r="H687" s="93"/>
      <c r="I687" s="93"/>
      <c r="J687" s="94"/>
      <c r="K687" s="97"/>
      <c r="L687" s="96"/>
      <c r="M687" s="93"/>
    </row>
    <row r="688" spans="1:13" x14ac:dyDescent="0.2">
      <c r="A688" s="92"/>
      <c r="B688" s="92"/>
      <c r="C688" s="94"/>
      <c r="D688" s="93"/>
      <c r="E688" s="94"/>
      <c r="F688" s="94"/>
      <c r="G688" s="95"/>
      <c r="H688" s="93"/>
      <c r="I688" s="93"/>
      <c r="J688" s="93"/>
      <c r="K688" s="94"/>
      <c r="L688" s="96"/>
      <c r="M688" s="93"/>
    </row>
    <row r="689" spans="1:13" x14ac:dyDescent="0.2">
      <c r="A689" s="92"/>
      <c r="B689" s="92"/>
      <c r="C689" s="93"/>
      <c r="D689" s="93"/>
      <c r="E689" s="93"/>
      <c r="F689" s="93"/>
      <c r="G689" s="95"/>
      <c r="H689" s="93"/>
      <c r="I689" s="93"/>
      <c r="J689" s="93"/>
      <c r="K689" s="93"/>
      <c r="L689" s="96"/>
      <c r="M689" s="93"/>
    </row>
    <row r="690" spans="1:13" x14ac:dyDescent="0.2">
      <c r="A690" s="92"/>
      <c r="B690" s="92"/>
      <c r="C690" s="97"/>
      <c r="D690" s="93"/>
      <c r="E690" s="97"/>
      <c r="F690" s="97"/>
      <c r="G690" s="95"/>
      <c r="H690" s="94"/>
      <c r="I690" s="93"/>
      <c r="J690" s="94"/>
      <c r="K690" s="94"/>
      <c r="L690" s="96"/>
      <c r="M690" s="93"/>
    </row>
    <row r="691" spans="1:13" x14ac:dyDescent="0.2">
      <c r="A691" s="92"/>
      <c r="B691" s="92"/>
      <c r="C691" s="93"/>
      <c r="D691" s="93"/>
      <c r="E691" s="93"/>
      <c r="F691" s="93"/>
      <c r="G691" s="95"/>
      <c r="H691" s="93"/>
      <c r="I691" s="93"/>
      <c r="J691" s="93"/>
      <c r="K691" s="94"/>
      <c r="L691" s="96"/>
      <c r="M691" s="93"/>
    </row>
    <row r="692" spans="1:13" x14ac:dyDescent="0.2">
      <c r="A692" s="92"/>
      <c r="B692" s="92"/>
      <c r="C692" s="97"/>
      <c r="D692" s="93"/>
      <c r="E692" s="94"/>
      <c r="F692" s="94"/>
      <c r="G692" s="95"/>
      <c r="H692" s="93"/>
      <c r="I692" s="93"/>
      <c r="J692" s="93"/>
      <c r="K692" s="93"/>
      <c r="L692" s="96"/>
      <c r="M692" s="93"/>
    </row>
    <row r="693" spans="1:13" x14ac:dyDescent="0.2">
      <c r="A693" s="92"/>
      <c r="B693" s="92"/>
      <c r="C693" s="97"/>
      <c r="D693" s="93"/>
      <c r="E693" s="94"/>
      <c r="F693" s="94"/>
      <c r="G693" s="95"/>
      <c r="H693" s="94"/>
      <c r="I693" s="94"/>
      <c r="J693" s="93"/>
      <c r="K693" s="97"/>
      <c r="L693" s="96"/>
      <c r="M693" s="93"/>
    </row>
    <row r="694" spans="1:13" x14ac:dyDescent="0.2">
      <c r="A694" s="92"/>
      <c r="B694" s="92"/>
      <c r="C694" s="97"/>
      <c r="D694" s="93"/>
      <c r="E694" s="94"/>
      <c r="F694" s="94"/>
      <c r="G694" s="95"/>
      <c r="H694" s="93"/>
      <c r="I694" s="93"/>
      <c r="J694" s="94"/>
      <c r="K694" s="94"/>
      <c r="L694" s="96"/>
      <c r="M694" s="93"/>
    </row>
    <row r="695" spans="1:13" x14ac:dyDescent="0.2">
      <c r="A695" s="92"/>
      <c r="B695" s="92"/>
      <c r="C695" s="94"/>
      <c r="D695" s="93"/>
      <c r="E695" s="94"/>
      <c r="F695" s="94"/>
      <c r="G695" s="95"/>
      <c r="H695" s="93"/>
      <c r="I695" s="93"/>
      <c r="J695" s="93"/>
      <c r="K695" s="94"/>
      <c r="L695" s="96"/>
      <c r="M695" s="93"/>
    </row>
    <row r="696" spans="1:13" x14ac:dyDescent="0.2">
      <c r="A696" s="92"/>
      <c r="B696" s="92"/>
      <c r="C696" s="94"/>
      <c r="D696" s="93"/>
      <c r="E696" s="94"/>
      <c r="F696" s="94"/>
      <c r="G696" s="95"/>
      <c r="H696" s="93"/>
      <c r="I696" s="93"/>
      <c r="J696" s="93"/>
      <c r="K696" s="94"/>
      <c r="L696" s="96"/>
      <c r="M696" s="93"/>
    </row>
    <row r="697" spans="1:13" x14ac:dyDescent="0.2">
      <c r="A697" s="92"/>
      <c r="B697" s="92"/>
      <c r="C697" s="97"/>
      <c r="D697" s="93"/>
      <c r="E697" s="97"/>
      <c r="F697" s="94"/>
      <c r="G697" s="95"/>
      <c r="H697" s="94"/>
      <c r="I697" s="93"/>
      <c r="J697" s="94"/>
      <c r="K697" s="97"/>
      <c r="L697" s="96"/>
      <c r="M697" s="94"/>
    </row>
    <row r="698" spans="1:13" x14ac:dyDescent="0.2">
      <c r="A698" s="92"/>
      <c r="B698" s="92"/>
      <c r="C698" s="93"/>
      <c r="D698" s="93"/>
      <c r="E698" s="93"/>
      <c r="F698" s="93"/>
      <c r="G698" s="95"/>
      <c r="H698" s="93"/>
      <c r="I698" s="93"/>
      <c r="J698" s="93"/>
      <c r="K698" s="93"/>
      <c r="L698" s="96"/>
      <c r="M698" s="94"/>
    </row>
    <row r="699" spans="1:13" x14ac:dyDescent="0.2">
      <c r="A699" s="92"/>
      <c r="B699" s="92"/>
      <c r="C699" s="93"/>
      <c r="D699" s="93"/>
      <c r="E699" s="93"/>
      <c r="F699" s="93"/>
      <c r="G699" s="95"/>
      <c r="H699" s="93"/>
      <c r="I699" s="93"/>
      <c r="J699" s="93"/>
      <c r="K699" s="93"/>
      <c r="L699" s="96"/>
      <c r="M699" s="94"/>
    </row>
    <row r="700" spans="1:13" x14ac:dyDescent="0.2">
      <c r="A700" s="92"/>
      <c r="B700" s="92"/>
      <c r="C700" s="94"/>
      <c r="D700" s="93"/>
      <c r="E700" s="94"/>
      <c r="F700" s="94"/>
      <c r="G700" s="95"/>
      <c r="H700" s="93"/>
      <c r="I700" s="93"/>
      <c r="J700" s="93"/>
      <c r="K700" s="94"/>
      <c r="L700" s="96"/>
      <c r="M700" s="94"/>
    </row>
    <row r="701" spans="1:13" x14ac:dyDescent="0.2">
      <c r="A701" s="92"/>
      <c r="B701" s="92"/>
      <c r="C701" s="97"/>
      <c r="D701" s="93"/>
      <c r="E701" s="94"/>
      <c r="F701" s="94"/>
      <c r="G701" s="95"/>
      <c r="H701" s="93"/>
      <c r="I701" s="93"/>
      <c r="J701" s="94"/>
      <c r="K701" s="97"/>
      <c r="L701" s="96"/>
      <c r="M701" s="94"/>
    </row>
    <row r="702" spans="1:13" x14ac:dyDescent="0.2">
      <c r="A702" s="92"/>
      <c r="B702" s="92"/>
      <c r="C702" s="97"/>
      <c r="D702" s="93"/>
      <c r="E702" s="94"/>
      <c r="F702" s="94"/>
      <c r="G702" s="95"/>
      <c r="H702" s="93"/>
      <c r="I702" s="93"/>
      <c r="J702" s="94"/>
      <c r="K702" s="94"/>
      <c r="L702" s="96"/>
      <c r="M702" s="94"/>
    </row>
    <row r="703" spans="1:13" x14ac:dyDescent="0.2">
      <c r="A703" s="92"/>
      <c r="B703" s="92"/>
      <c r="C703" s="94"/>
      <c r="D703" s="93"/>
      <c r="E703" s="94"/>
      <c r="F703" s="94"/>
      <c r="G703" s="95"/>
      <c r="H703" s="93"/>
      <c r="I703" s="93"/>
      <c r="J703" s="93"/>
      <c r="K703" s="94"/>
      <c r="L703" s="96"/>
      <c r="M703" s="94"/>
    </row>
    <row r="704" spans="1:13" x14ac:dyDescent="0.2">
      <c r="A704" s="92"/>
      <c r="B704" s="92"/>
      <c r="C704" s="97"/>
      <c r="D704" s="93"/>
      <c r="E704" s="94"/>
      <c r="F704" s="94"/>
      <c r="G704" s="95"/>
      <c r="H704" s="93"/>
      <c r="I704" s="94"/>
      <c r="J704" s="94"/>
      <c r="K704" s="97"/>
      <c r="L704" s="96"/>
      <c r="M704" s="94"/>
    </row>
    <row r="705" spans="1:13" x14ac:dyDescent="0.2">
      <c r="A705" s="92"/>
      <c r="B705" s="92"/>
      <c r="C705" s="97"/>
      <c r="D705" s="93"/>
      <c r="E705" s="94"/>
      <c r="F705" s="97"/>
      <c r="G705" s="95"/>
      <c r="H705" s="94"/>
      <c r="I705" s="94"/>
      <c r="J705" s="94"/>
      <c r="K705" s="97"/>
      <c r="L705" s="96"/>
      <c r="M705" s="94"/>
    </row>
    <row r="706" spans="1:13" x14ac:dyDescent="0.2">
      <c r="A706" s="92"/>
      <c r="B706" s="92"/>
      <c r="C706" s="97"/>
      <c r="D706" s="93"/>
      <c r="E706" s="94"/>
      <c r="F706" s="94"/>
      <c r="G706" s="95"/>
      <c r="H706" s="93"/>
      <c r="I706" s="93"/>
      <c r="J706" s="93"/>
      <c r="K706" s="94"/>
      <c r="L706" s="96"/>
      <c r="M706" s="94"/>
    </row>
    <row r="707" spans="1:13" x14ac:dyDescent="0.2">
      <c r="A707" s="92"/>
      <c r="B707" s="92"/>
      <c r="C707" s="97"/>
      <c r="D707" s="93"/>
      <c r="E707" s="94"/>
      <c r="F707" s="94"/>
      <c r="G707" s="95"/>
      <c r="H707" s="94"/>
      <c r="I707" s="93"/>
      <c r="J707" s="93"/>
      <c r="K707" s="97"/>
      <c r="L707" s="96"/>
      <c r="M707" s="94"/>
    </row>
    <row r="708" spans="1:13" x14ac:dyDescent="0.2">
      <c r="A708" s="92"/>
      <c r="B708" s="92"/>
      <c r="C708" s="97"/>
      <c r="D708" s="93"/>
      <c r="E708" s="97"/>
      <c r="F708" s="97"/>
      <c r="G708" s="95"/>
      <c r="H708" s="94"/>
      <c r="I708" s="94"/>
      <c r="J708" s="94"/>
      <c r="K708" s="97"/>
      <c r="L708" s="96"/>
      <c r="M708" s="94"/>
    </row>
    <row r="709" spans="1:13" x14ac:dyDescent="0.2">
      <c r="A709" s="92"/>
      <c r="B709" s="92"/>
      <c r="C709" s="97"/>
      <c r="D709" s="93"/>
      <c r="E709" s="94"/>
      <c r="F709" s="94"/>
      <c r="G709" s="95"/>
      <c r="H709" s="93"/>
      <c r="I709" s="93"/>
      <c r="J709" s="94"/>
      <c r="K709" s="97"/>
      <c r="L709" s="96"/>
      <c r="M709" s="94"/>
    </row>
    <row r="710" spans="1:13" x14ac:dyDescent="0.2">
      <c r="A710" s="92"/>
      <c r="B710" s="92"/>
      <c r="C710" s="93"/>
      <c r="D710" s="93"/>
      <c r="E710" s="93"/>
      <c r="F710" s="93"/>
      <c r="G710" s="95"/>
      <c r="H710" s="93"/>
      <c r="I710" s="93"/>
      <c r="J710" s="93"/>
      <c r="K710" s="93"/>
      <c r="L710" s="96"/>
      <c r="M710" s="94"/>
    </row>
    <row r="711" spans="1:13" x14ac:dyDescent="0.2">
      <c r="A711" s="92"/>
      <c r="B711" s="92"/>
      <c r="C711" s="97"/>
      <c r="D711" s="93"/>
      <c r="E711" s="94"/>
      <c r="F711" s="94"/>
      <c r="G711" s="95"/>
      <c r="H711" s="94"/>
      <c r="I711" s="93"/>
      <c r="J711" s="94"/>
      <c r="K711" s="94"/>
      <c r="L711" s="96"/>
      <c r="M711" s="94"/>
    </row>
    <row r="712" spans="1:13" x14ac:dyDescent="0.2">
      <c r="A712" s="92"/>
      <c r="B712" s="92"/>
      <c r="C712" s="97"/>
      <c r="D712" s="93"/>
      <c r="E712" s="94"/>
      <c r="F712" s="94"/>
      <c r="G712" s="95"/>
      <c r="H712" s="93"/>
      <c r="I712" s="93"/>
      <c r="J712" s="94"/>
      <c r="K712" s="97"/>
      <c r="L712" s="96"/>
      <c r="M712" s="94"/>
    </row>
    <row r="713" spans="1:13" x14ac:dyDescent="0.2">
      <c r="A713" s="92"/>
      <c r="B713" s="92"/>
      <c r="C713" s="97"/>
      <c r="D713" s="93"/>
      <c r="E713" s="94"/>
      <c r="F713" s="94"/>
      <c r="G713" s="95"/>
      <c r="H713" s="94"/>
      <c r="I713" s="94"/>
      <c r="J713" s="93"/>
      <c r="K713" s="97"/>
      <c r="L713" s="96"/>
      <c r="M713" s="94"/>
    </row>
    <row r="714" spans="1:13" x14ac:dyDescent="0.2">
      <c r="A714" s="92"/>
      <c r="B714" s="92"/>
      <c r="C714" s="94"/>
      <c r="D714" s="93"/>
      <c r="E714" s="94"/>
      <c r="F714" s="94"/>
      <c r="G714" s="95"/>
      <c r="H714" s="93"/>
      <c r="I714" s="94"/>
      <c r="J714" s="93"/>
      <c r="K714" s="97"/>
      <c r="L714" s="96"/>
      <c r="M714" s="94"/>
    </row>
    <row r="715" spans="1:13" x14ac:dyDescent="0.2">
      <c r="A715" s="92"/>
      <c r="B715" s="92"/>
      <c r="C715" s="97"/>
      <c r="D715" s="93"/>
      <c r="E715" s="97"/>
      <c r="F715" s="97"/>
      <c r="G715" s="95"/>
      <c r="H715" s="93"/>
      <c r="I715" s="93"/>
      <c r="J715" s="94"/>
      <c r="K715" s="94"/>
      <c r="L715" s="96"/>
      <c r="M715" s="94"/>
    </row>
    <row r="716" spans="1:13" x14ac:dyDescent="0.2">
      <c r="A716" s="92"/>
      <c r="B716" s="92"/>
      <c r="C716" s="97"/>
      <c r="D716" s="93"/>
      <c r="E716" s="94"/>
      <c r="F716" s="94"/>
      <c r="G716" s="95"/>
      <c r="H716" s="93"/>
      <c r="I716" s="93"/>
      <c r="J716" s="94"/>
      <c r="K716" s="97"/>
      <c r="L716" s="96"/>
      <c r="M716" s="94"/>
    </row>
    <row r="717" spans="1:13" x14ac:dyDescent="0.2">
      <c r="A717" s="92"/>
      <c r="B717" s="92"/>
      <c r="C717" s="94"/>
      <c r="D717" s="93"/>
      <c r="E717" s="94"/>
      <c r="F717" s="94"/>
      <c r="G717" s="95"/>
      <c r="H717" s="93"/>
      <c r="I717" s="93"/>
      <c r="J717" s="94"/>
      <c r="K717" s="94"/>
      <c r="L717" s="96"/>
      <c r="M717" s="94"/>
    </row>
    <row r="718" spans="1:13" x14ac:dyDescent="0.2">
      <c r="A718" s="92"/>
      <c r="B718" s="92"/>
      <c r="C718" s="97"/>
      <c r="D718" s="93"/>
      <c r="E718" s="94"/>
      <c r="F718" s="94"/>
      <c r="G718" s="95"/>
      <c r="H718" s="93"/>
      <c r="I718" s="93"/>
      <c r="J718" s="94"/>
      <c r="K718" s="97"/>
      <c r="L718" s="96"/>
      <c r="M718" s="94"/>
    </row>
    <row r="719" spans="1:13" x14ac:dyDescent="0.2">
      <c r="A719" s="92"/>
      <c r="B719" s="92"/>
      <c r="C719" s="94"/>
      <c r="D719" s="93"/>
      <c r="E719" s="94"/>
      <c r="F719" s="94"/>
      <c r="G719" s="95"/>
      <c r="H719" s="93"/>
      <c r="I719" s="93"/>
      <c r="J719" s="94"/>
      <c r="K719" s="94"/>
      <c r="L719" s="96"/>
      <c r="M719" s="94"/>
    </row>
    <row r="720" spans="1:13" x14ac:dyDescent="0.2">
      <c r="A720" s="92"/>
      <c r="B720" s="92"/>
      <c r="C720" s="97"/>
      <c r="D720" s="93"/>
      <c r="E720" s="97"/>
      <c r="F720" s="97"/>
      <c r="G720" s="95"/>
      <c r="H720" s="93"/>
      <c r="I720" s="93"/>
      <c r="J720" s="94"/>
      <c r="K720" s="97"/>
      <c r="L720" s="96"/>
      <c r="M720" s="94"/>
    </row>
    <row r="721" spans="1:13" x14ac:dyDescent="0.2">
      <c r="A721" s="92"/>
      <c r="B721" s="92"/>
      <c r="C721" s="97"/>
      <c r="D721" s="93"/>
      <c r="E721" s="97"/>
      <c r="F721" s="94"/>
      <c r="G721" s="95"/>
      <c r="H721" s="93"/>
      <c r="I721" s="93"/>
      <c r="J721" s="94"/>
      <c r="K721" s="94"/>
      <c r="L721" s="96"/>
      <c r="M721" s="94"/>
    </row>
    <row r="722" spans="1:13" x14ac:dyDescent="0.2">
      <c r="A722" s="92"/>
      <c r="B722" s="92"/>
      <c r="C722" s="94"/>
      <c r="D722" s="93"/>
      <c r="E722" s="94"/>
      <c r="F722" s="94"/>
      <c r="G722" s="95"/>
      <c r="H722" s="93"/>
      <c r="I722" s="93"/>
      <c r="J722" s="93"/>
      <c r="K722" s="97"/>
      <c r="L722" s="96"/>
      <c r="M722" s="94"/>
    </row>
    <row r="723" spans="1:13" x14ac:dyDescent="0.2">
      <c r="A723" s="92"/>
      <c r="B723" s="92"/>
      <c r="C723" s="97"/>
      <c r="D723" s="93"/>
      <c r="E723" s="94"/>
      <c r="F723" s="94"/>
      <c r="G723" s="95"/>
      <c r="H723" s="93"/>
      <c r="I723" s="93"/>
      <c r="J723" s="94"/>
      <c r="K723" s="94"/>
      <c r="L723" s="96"/>
      <c r="M723" s="94"/>
    </row>
    <row r="724" spans="1:13" x14ac:dyDescent="0.2">
      <c r="A724" s="92"/>
      <c r="B724" s="92"/>
      <c r="C724" s="97"/>
      <c r="D724" s="93"/>
      <c r="E724" s="94"/>
      <c r="F724" s="97"/>
      <c r="G724" s="95"/>
      <c r="H724" s="93"/>
      <c r="I724" s="94"/>
      <c r="J724" s="94"/>
      <c r="K724" s="97"/>
      <c r="L724" s="96"/>
      <c r="M724" s="94"/>
    </row>
    <row r="725" spans="1:13" x14ac:dyDescent="0.2">
      <c r="A725" s="92"/>
      <c r="B725" s="92"/>
      <c r="C725" s="97"/>
      <c r="D725" s="93"/>
      <c r="E725" s="97"/>
      <c r="F725" s="97"/>
      <c r="G725" s="95"/>
      <c r="H725" s="93"/>
      <c r="I725" s="93"/>
      <c r="J725" s="94"/>
      <c r="K725" s="97"/>
      <c r="L725" s="96"/>
      <c r="M725" s="94"/>
    </row>
    <row r="726" spans="1:13" x14ac:dyDescent="0.2">
      <c r="A726" s="92"/>
      <c r="B726" s="92"/>
      <c r="C726" s="93"/>
      <c r="D726" s="93"/>
      <c r="E726" s="93"/>
      <c r="F726" s="93"/>
      <c r="G726" s="95"/>
      <c r="H726" s="93"/>
      <c r="I726" s="93"/>
      <c r="J726" s="93"/>
      <c r="K726" s="94"/>
      <c r="L726" s="96"/>
      <c r="M726" s="94"/>
    </row>
    <row r="727" spans="1:13" x14ac:dyDescent="0.2">
      <c r="A727" s="92"/>
      <c r="B727" s="92"/>
      <c r="C727" s="97"/>
      <c r="D727" s="93"/>
      <c r="E727" s="97"/>
      <c r="F727" s="97"/>
      <c r="G727" s="95"/>
      <c r="H727" s="93"/>
      <c r="I727" s="93"/>
      <c r="J727" s="94"/>
      <c r="K727" s="97"/>
      <c r="L727" s="96"/>
      <c r="M727" s="94"/>
    </row>
    <row r="728" spans="1:13" x14ac:dyDescent="0.2">
      <c r="A728" s="92"/>
      <c r="B728" s="92"/>
      <c r="C728" s="97"/>
      <c r="D728" s="93"/>
      <c r="E728" s="94"/>
      <c r="F728" s="97"/>
      <c r="G728" s="95"/>
      <c r="H728" s="93"/>
      <c r="I728" s="93"/>
      <c r="J728" s="94"/>
      <c r="K728" s="94"/>
      <c r="L728" s="96"/>
      <c r="M728" s="94"/>
    </row>
    <row r="729" spans="1:13" x14ac:dyDescent="0.2">
      <c r="A729" s="92"/>
      <c r="B729" s="92"/>
      <c r="C729" s="97"/>
      <c r="D729" s="93"/>
      <c r="E729" s="94"/>
      <c r="F729" s="94"/>
      <c r="G729" s="95"/>
      <c r="H729" s="93"/>
      <c r="I729" s="93"/>
      <c r="J729" s="93"/>
      <c r="K729" s="94"/>
      <c r="L729" s="96"/>
      <c r="M729" s="94"/>
    </row>
    <row r="730" spans="1:13" x14ac:dyDescent="0.2">
      <c r="A730" s="92"/>
      <c r="B730" s="92"/>
      <c r="C730" s="97"/>
      <c r="D730" s="93"/>
      <c r="E730" s="93"/>
      <c r="F730" s="93"/>
      <c r="G730" s="95"/>
      <c r="H730" s="93"/>
      <c r="I730" s="93"/>
      <c r="J730" s="97"/>
      <c r="K730" s="94"/>
      <c r="L730" s="96"/>
      <c r="M730" s="94"/>
    </row>
    <row r="731" spans="1:13" x14ac:dyDescent="0.2">
      <c r="A731" s="92"/>
      <c r="B731" s="92"/>
      <c r="C731" s="97"/>
      <c r="D731" s="93"/>
      <c r="E731" s="97"/>
      <c r="F731" s="97"/>
      <c r="G731" s="95"/>
      <c r="H731" s="93"/>
      <c r="I731" s="93"/>
      <c r="J731" s="94"/>
      <c r="K731" s="97"/>
      <c r="L731" s="96"/>
      <c r="M731" s="94"/>
    </row>
    <row r="732" spans="1:13" x14ac:dyDescent="0.2">
      <c r="A732" s="92"/>
      <c r="B732" s="92"/>
      <c r="C732" s="94"/>
      <c r="D732" s="93"/>
      <c r="E732" s="93"/>
      <c r="F732" s="94"/>
      <c r="G732" s="95"/>
      <c r="H732" s="93"/>
      <c r="I732" s="93"/>
      <c r="J732" s="93"/>
      <c r="K732" s="94"/>
      <c r="L732" s="96"/>
      <c r="M732" s="94"/>
    </row>
    <row r="733" spans="1:13" x14ac:dyDescent="0.2">
      <c r="A733" s="92"/>
      <c r="B733" s="92"/>
      <c r="C733" s="97"/>
      <c r="D733" s="93"/>
      <c r="E733" s="94"/>
      <c r="F733" s="94"/>
      <c r="G733" s="95"/>
      <c r="H733" s="93"/>
      <c r="I733" s="93"/>
      <c r="J733" s="94"/>
      <c r="K733" s="97"/>
      <c r="L733" s="96"/>
      <c r="M733" s="94"/>
    </row>
    <row r="734" spans="1:13" x14ac:dyDescent="0.2">
      <c r="A734" s="92"/>
      <c r="B734" s="92"/>
      <c r="C734" s="97"/>
      <c r="D734" s="93"/>
      <c r="E734" s="94"/>
      <c r="F734" s="97"/>
      <c r="G734" s="95"/>
      <c r="H734" s="93"/>
      <c r="I734" s="94"/>
      <c r="J734" s="94"/>
      <c r="K734" s="94"/>
      <c r="L734" s="96"/>
      <c r="M734" s="94"/>
    </row>
    <row r="735" spans="1:13" x14ac:dyDescent="0.2">
      <c r="A735" s="92"/>
      <c r="B735" s="92"/>
      <c r="C735" s="97"/>
      <c r="D735" s="93"/>
      <c r="E735" s="97"/>
      <c r="F735" s="97"/>
      <c r="G735" s="95"/>
      <c r="H735" s="93"/>
      <c r="I735" s="93"/>
      <c r="J735" s="94"/>
      <c r="K735" s="97"/>
      <c r="L735" s="96"/>
      <c r="M735" s="94"/>
    </row>
    <row r="736" spans="1:13" x14ac:dyDescent="0.2">
      <c r="A736" s="92"/>
      <c r="B736" s="92"/>
      <c r="C736" s="93"/>
      <c r="D736" s="93"/>
      <c r="E736" s="94"/>
      <c r="F736" s="93"/>
      <c r="G736" s="95"/>
      <c r="H736" s="93"/>
      <c r="I736" s="93"/>
      <c r="J736" s="93"/>
      <c r="K736" s="93"/>
      <c r="L736" s="96"/>
      <c r="M736" s="94"/>
    </row>
    <row r="737" spans="1:13" x14ac:dyDescent="0.2">
      <c r="A737" s="92"/>
      <c r="B737" s="92"/>
      <c r="C737" s="97"/>
      <c r="D737" s="93"/>
      <c r="E737" s="94"/>
      <c r="F737" s="94"/>
      <c r="G737" s="95"/>
      <c r="H737" s="93"/>
      <c r="I737" s="93"/>
      <c r="J737" s="94"/>
      <c r="K737" s="94"/>
      <c r="L737" s="96"/>
      <c r="M737" s="94"/>
    </row>
    <row r="738" spans="1:13" x14ac:dyDescent="0.2">
      <c r="A738" s="92"/>
      <c r="B738" s="92"/>
      <c r="C738" s="97"/>
      <c r="D738" s="93"/>
      <c r="E738" s="94"/>
      <c r="F738" s="97"/>
      <c r="G738" s="95"/>
      <c r="H738" s="93"/>
      <c r="I738" s="94"/>
      <c r="J738" s="94"/>
      <c r="K738" s="94"/>
      <c r="L738" s="96"/>
      <c r="M738" s="94"/>
    </row>
    <row r="739" spans="1:13" x14ac:dyDescent="0.2">
      <c r="A739" s="92"/>
      <c r="B739" s="92"/>
      <c r="C739" s="94"/>
      <c r="D739" s="93"/>
      <c r="E739" s="94"/>
      <c r="F739" s="94"/>
      <c r="G739" s="95"/>
      <c r="H739" s="93"/>
      <c r="I739" s="93"/>
      <c r="J739" s="93"/>
      <c r="K739" s="97"/>
      <c r="L739" s="96"/>
      <c r="M739" s="94"/>
    </row>
    <row r="740" spans="1:13" x14ac:dyDescent="0.2">
      <c r="A740" s="92"/>
      <c r="B740" s="92"/>
      <c r="C740" s="97"/>
      <c r="D740" s="93"/>
      <c r="E740" s="94"/>
      <c r="F740" s="94"/>
      <c r="G740" s="95"/>
      <c r="H740" s="94"/>
      <c r="I740" s="94"/>
      <c r="J740" s="93"/>
      <c r="K740" s="97"/>
      <c r="L740" s="96"/>
      <c r="M740" s="94"/>
    </row>
    <row r="741" spans="1:13" x14ac:dyDescent="0.2">
      <c r="A741" s="92"/>
      <c r="B741" s="92"/>
      <c r="C741" s="97"/>
      <c r="D741" s="93"/>
      <c r="E741" s="97"/>
      <c r="F741" s="94"/>
      <c r="G741" s="95"/>
      <c r="H741" s="93"/>
      <c r="I741" s="93"/>
      <c r="J741" s="94"/>
      <c r="K741" s="94"/>
      <c r="L741" s="96"/>
      <c r="M741" s="94"/>
    </row>
    <row r="742" spans="1:13" x14ac:dyDescent="0.2">
      <c r="A742" s="92"/>
      <c r="B742" s="92"/>
      <c r="C742" s="94"/>
      <c r="D742" s="93"/>
      <c r="E742" s="94"/>
      <c r="F742" s="94"/>
      <c r="G742" s="95"/>
      <c r="H742" s="93"/>
      <c r="I742" s="93"/>
      <c r="J742" s="94"/>
      <c r="K742" s="94"/>
      <c r="L742" s="96"/>
      <c r="M742" s="94"/>
    </row>
    <row r="743" spans="1:13" x14ac:dyDescent="0.2">
      <c r="A743" s="92"/>
      <c r="B743" s="92"/>
      <c r="C743" s="97"/>
      <c r="D743" s="93"/>
      <c r="E743" s="97"/>
      <c r="F743" s="94"/>
      <c r="G743" s="95"/>
      <c r="H743" s="93"/>
      <c r="I743" s="93"/>
      <c r="J743" s="94"/>
      <c r="K743" s="94"/>
      <c r="L743" s="96"/>
      <c r="M743" s="94"/>
    </row>
    <row r="744" spans="1:13" x14ac:dyDescent="0.2">
      <c r="A744" s="92"/>
      <c r="B744" s="92"/>
      <c r="C744" s="97"/>
      <c r="D744" s="93"/>
      <c r="E744" s="97"/>
      <c r="F744" s="97"/>
      <c r="G744" s="95"/>
      <c r="H744" s="93"/>
      <c r="I744" s="93"/>
      <c r="J744" s="94"/>
      <c r="K744" s="97"/>
      <c r="L744" s="96"/>
      <c r="M744" s="94"/>
    </row>
    <row r="745" spans="1:13" x14ac:dyDescent="0.2">
      <c r="A745" s="92"/>
      <c r="B745" s="92"/>
      <c r="C745" s="94"/>
      <c r="D745" s="93"/>
      <c r="E745" s="94"/>
      <c r="F745" s="94"/>
      <c r="G745" s="95"/>
      <c r="H745" s="93"/>
      <c r="I745" s="93"/>
      <c r="J745" s="94"/>
      <c r="K745" s="97"/>
      <c r="L745" s="96"/>
      <c r="M745" s="94"/>
    </row>
    <row r="746" spans="1:13" x14ac:dyDescent="0.2">
      <c r="A746" s="92"/>
      <c r="B746" s="92"/>
      <c r="C746" s="97"/>
      <c r="D746" s="93"/>
      <c r="E746" s="94"/>
      <c r="F746" s="94"/>
      <c r="G746" s="95"/>
      <c r="H746" s="93"/>
      <c r="I746" s="93"/>
      <c r="J746" s="93"/>
      <c r="K746" s="93"/>
      <c r="L746" s="96"/>
      <c r="M746" s="94"/>
    </row>
    <row r="747" spans="1:13" x14ac:dyDescent="0.2">
      <c r="A747" s="92"/>
      <c r="B747" s="92"/>
      <c r="C747" s="94"/>
      <c r="D747" s="93"/>
      <c r="E747" s="94"/>
      <c r="F747" s="97"/>
      <c r="G747" s="95"/>
      <c r="H747" s="93"/>
      <c r="I747" s="93"/>
      <c r="J747" s="93"/>
      <c r="K747" s="97"/>
      <c r="L747" s="96"/>
      <c r="M747" s="94"/>
    </row>
    <row r="748" spans="1:13" x14ac:dyDescent="0.2">
      <c r="A748" s="92"/>
      <c r="B748" s="92"/>
      <c r="C748" s="94"/>
      <c r="D748" s="93"/>
      <c r="E748" s="94"/>
      <c r="F748" s="94"/>
      <c r="G748" s="95"/>
      <c r="H748" s="93"/>
      <c r="I748" s="94"/>
      <c r="J748" s="93"/>
      <c r="K748" s="94"/>
      <c r="L748" s="96"/>
      <c r="M748" s="94"/>
    </row>
    <row r="749" spans="1:13" x14ac:dyDescent="0.2">
      <c r="A749" s="92"/>
      <c r="B749" s="92"/>
      <c r="C749" s="97"/>
      <c r="D749" s="93"/>
      <c r="E749" s="94"/>
      <c r="F749" s="97"/>
      <c r="G749" s="95"/>
      <c r="H749" s="94"/>
      <c r="I749" s="94"/>
      <c r="J749" s="93"/>
      <c r="K749" s="97"/>
      <c r="L749" s="96"/>
      <c r="M749" s="94"/>
    </row>
    <row r="750" spans="1:13" x14ac:dyDescent="0.2">
      <c r="A750" s="92"/>
      <c r="B750" s="92"/>
      <c r="C750" s="97"/>
      <c r="D750" s="93"/>
      <c r="E750" s="97"/>
      <c r="F750" s="97"/>
      <c r="G750" s="95"/>
      <c r="H750" s="94"/>
      <c r="I750" s="93"/>
      <c r="J750" s="94"/>
      <c r="K750" s="97"/>
      <c r="L750" s="96"/>
      <c r="M750" s="94"/>
    </row>
    <row r="751" spans="1:13" x14ac:dyDescent="0.2">
      <c r="A751" s="92"/>
      <c r="B751" s="92"/>
      <c r="C751" s="97"/>
      <c r="D751" s="93"/>
      <c r="E751" s="97"/>
      <c r="F751" s="97"/>
      <c r="G751" s="95"/>
      <c r="H751" s="94"/>
      <c r="I751" s="94"/>
      <c r="J751" s="94"/>
      <c r="K751" s="97"/>
      <c r="L751" s="96"/>
      <c r="M751" s="94"/>
    </row>
    <row r="752" spans="1:13" x14ac:dyDescent="0.2">
      <c r="A752" s="92"/>
      <c r="B752" s="92"/>
      <c r="C752" s="97"/>
      <c r="D752" s="93"/>
      <c r="E752" s="97"/>
      <c r="F752" s="97"/>
      <c r="G752" s="95"/>
      <c r="H752" s="94"/>
      <c r="I752" s="94"/>
      <c r="J752" s="94"/>
      <c r="K752" s="97"/>
      <c r="L752" s="96"/>
      <c r="M752" s="94"/>
    </row>
    <row r="753" spans="1:13" x14ac:dyDescent="0.2">
      <c r="A753" s="92"/>
      <c r="B753" s="92"/>
      <c r="C753" s="94"/>
      <c r="D753" s="93"/>
      <c r="E753" s="93"/>
      <c r="F753" s="93"/>
      <c r="G753" s="95"/>
      <c r="H753" s="93"/>
      <c r="I753" s="93"/>
      <c r="J753" s="93"/>
      <c r="K753" s="93"/>
      <c r="L753" s="96"/>
      <c r="M753" s="94"/>
    </row>
    <row r="754" spans="1:13" x14ac:dyDescent="0.2">
      <c r="A754" s="92"/>
      <c r="B754" s="92"/>
      <c r="C754" s="97"/>
      <c r="D754" s="93"/>
      <c r="E754" s="94"/>
      <c r="F754" s="94"/>
      <c r="G754" s="95"/>
      <c r="H754" s="94"/>
      <c r="I754" s="93"/>
      <c r="J754" s="93"/>
      <c r="K754" s="97"/>
      <c r="L754" s="96"/>
      <c r="M754" s="94"/>
    </row>
    <row r="755" spans="1:13" x14ac:dyDescent="0.2">
      <c r="A755" s="92"/>
      <c r="B755" s="92"/>
      <c r="C755" s="94"/>
      <c r="D755" s="93"/>
      <c r="E755" s="94"/>
      <c r="F755" s="94"/>
      <c r="G755" s="95"/>
      <c r="H755" s="93"/>
      <c r="I755" s="93"/>
      <c r="J755" s="94"/>
      <c r="K755" s="94"/>
      <c r="L755" s="96"/>
      <c r="M755" s="94"/>
    </row>
    <row r="756" spans="1:13" x14ac:dyDescent="0.2">
      <c r="A756" s="92"/>
      <c r="B756" s="92"/>
      <c r="C756" s="97"/>
      <c r="D756" s="93"/>
      <c r="E756" s="97"/>
      <c r="F756" s="97"/>
      <c r="G756" s="95"/>
      <c r="H756" s="93"/>
      <c r="I756" s="94"/>
      <c r="J756" s="94"/>
      <c r="K756" s="97"/>
      <c r="L756" s="96"/>
      <c r="M756" s="94"/>
    </row>
    <row r="757" spans="1:13" x14ac:dyDescent="0.2">
      <c r="A757" s="92"/>
      <c r="B757" s="92"/>
      <c r="C757" s="97"/>
      <c r="D757" s="93"/>
      <c r="E757" s="97"/>
      <c r="F757" s="97"/>
      <c r="G757" s="95"/>
      <c r="H757" s="94"/>
      <c r="I757" s="94"/>
      <c r="J757" s="93"/>
      <c r="K757" s="94"/>
      <c r="L757" s="96"/>
      <c r="M757" s="94"/>
    </row>
    <row r="758" spans="1:13" x14ac:dyDescent="0.2">
      <c r="A758" s="92"/>
      <c r="B758" s="92"/>
      <c r="C758" s="97"/>
      <c r="D758" s="93"/>
      <c r="E758" s="94"/>
      <c r="F758" s="97"/>
      <c r="G758" s="95"/>
      <c r="H758" s="93"/>
      <c r="I758" s="94"/>
      <c r="J758" s="94"/>
      <c r="K758" s="94"/>
      <c r="L758" s="96"/>
      <c r="M758" s="94"/>
    </row>
    <row r="759" spans="1:13" x14ac:dyDescent="0.2">
      <c r="A759" s="92"/>
      <c r="B759" s="92"/>
      <c r="C759" s="97"/>
      <c r="D759" s="93"/>
      <c r="E759" s="94"/>
      <c r="F759" s="94"/>
      <c r="G759" s="95"/>
      <c r="H759" s="93"/>
      <c r="I759" s="93"/>
      <c r="J759" s="94"/>
      <c r="K759" s="94"/>
      <c r="L759" s="96"/>
      <c r="M759" s="94"/>
    </row>
    <row r="760" spans="1:13" x14ac:dyDescent="0.2">
      <c r="A760" s="92"/>
      <c r="B760" s="92"/>
      <c r="C760" s="97"/>
      <c r="D760" s="93"/>
      <c r="E760" s="97"/>
      <c r="F760" s="97"/>
      <c r="G760" s="95"/>
      <c r="H760" s="94"/>
      <c r="I760" s="94"/>
      <c r="J760" s="94"/>
      <c r="K760" s="94"/>
      <c r="L760" s="96"/>
      <c r="M760" s="94"/>
    </row>
    <row r="761" spans="1:13" x14ac:dyDescent="0.2">
      <c r="A761" s="92"/>
      <c r="B761" s="92"/>
      <c r="C761" s="97"/>
      <c r="D761" s="93"/>
      <c r="E761" s="94"/>
      <c r="F761" s="94"/>
      <c r="G761" s="95"/>
      <c r="H761" s="93"/>
      <c r="I761" s="93"/>
      <c r="J761" s="94"/>
      <c r="K761" s="97"/>
      <c r="L761" s="96"/>
      <c r="M761" s="94"/>
    </row>
    <row r="762" spans="1:13" x14ac:dyDescent="0.2">
      <c r="A762" s="92"/>
      <c r="B762" s="92"/>
      <c r="C762" s="94"/>
      <c r="D762" s="93"/>
      <c r="E762" s="94"/>
      <c r="F762" s="94"/>
      <c r="G762" s="95"/>
      <c r="H762" s="93"/>
      <c r="I762" s="94"/>
      <c r="J762" s="94"/>
      <c r="K762" s="94"/>
      <c r="L762" s="96"/>
      <c r="M762" s="94"/>
    </row>
    <row r="763" spans="1:13" x14ac:dyDescent="0.2">
      <c r="A763" s="92"/>
      <c r="B763" s="92"/>
      <c r="C763" s="94"/>
      <c r="D763" s="93"/>
      <c r="E763" s="94"/>
      <c r="F763" s="94"/>
      <c r="G763" s="95"/>
      <c r="H763" s="93"/>
      <c r="I763" s="93"/>
      <c r="J763" s="93"/>
      <c r="K763" s="97"/>
      <c r="L763" s="96"/>
      <c r="M763" s="94"/>
    </row>
    <row r="764" spans="1:13" x14ac:dyDescent="0.2">
      <c r="A764" s="92"/>
      <c r="B764" s="92"/>
      <c r="C764" s="97"/>
      <c r="D764" s="93"/>
      <c r="E764" s="94"/>
      <c r="F764" s="94"/>
      <c r="G764" s="95"/>
      <c r="H764" s="94"/>
      <c r="I764" s="94"/>
      <c r="J764" s="94"/>
      <c r="K764" s="94"/>
      <c r="L764" s="96"/>
      <c r="M764" s="94"/>
    </row>
    <row r="765" spans="1:13" x14ac:dyDescent="0.2">
      <c r="A765" s="92"/>
      <c r="B765" s="92"/>
      <c r="C765" s="97"/>
      <c r="D765" s="93"/>
      <c r="E765" s="94"/>
      <c r="F765" s="97"/>
      <c r="G765" s="95"/>
      <c r="H765" s="93"/>
      <c r="I765" s="93"/>
      <c r="J765" s="93"/>
      <c r="K765" s="97"/>
      <c r="L765" s="96"/>
      <c r="M765" s="94"/>
    </row>
    <row r="766" spans="1:13" x14ac:dyDescent="0.2">
      <c r="A766" s="92"/>
      <c r="B766" s="92"/>
      <c r="C766" s="97"/>
      <c r="D766" s="93"/>
      <c r="E766" s="94"/>
      <c r="F766" s="94"/>
      <c r="G766" s="95"/>
      <c r="H766" s="93"/>
      <c r="I766" s="93"/>
      <c r="J766" s="93"/>
      <c r="K766" s="94"/>
      <c r="L766" s="96"/>
      <c r="M766" s="94"/>
    </row>
    <row r="767" spans="1:13" x14ac:dyDescent="0.2">
      <c r="A767" s="92"/>
      <c r="B767" s="92"/>
      <c r="C767" s="97"/>
      <c r="D767" s="93"/>
      <c r="E767" s="97"/>
      <c r="F767" s="94"/>
      <c r="G767" s="95"/>
      <c r="H767" s="93"/>
      <c r="I767" s="93"/>
      <c r="J767" s="94"/>
      <c r="K767" s="94"/>
      <c r="L767" s="96"/>
      <c r="M767" s="94"/>
    </row>
    <row r="768" spans="1:13" x14ac:dyDescent="0.2">
      <c r="A768" s="92"/>
      <c r="B768" s="92"/>
      <c r="C768" s="93"/>
      <c r="D768" s="93"/>
      <c r="E768" s="93"/>
      <c r="F768" s="93"/>
      <c r="G768" s="95"/>
      <c r="H768" s="93"/>
      <c r="I768" s="93"/>
      <c r="J768" s="93"/>
      <c r="K768" s="93"/>
      <c r="L768" s="96"/>
      <c r="M768" s="94"/>
    </row>
    <row r="769" spans="1:13" x14ac:dyDescent="0.2">
      <c r="A769" s="92"/>
      <c r="B769" s="92"/>
      <c r="C769" s="97"/>
      <c r="D769" s="93"/>
      <c r="E769" s="94"/>
      <c r="F769" s="94"/>
      <c r="G769" s="95"/>
      <c r="H769" s="93"/>
      <c r="I769" s="93"/>
      <c r="J769" s="93"/>
      <c r="K769" s="94"/>
      <c r="L769" s="96"/>
      <c r="M769" s="94"/>
    </row>
    <row r="770" spans="1:13" x14ac:dyDescent="0.2">
      <c r="A770" s="92"/>
      <c r="B770" s="92"/>
      <c r="C770" s="97"/>
      <c r="D770" s="93"/>
      <c r="E770" s="94"/>
      <c r="F770" s="94"/>
      <c r="G770" s="95"/>
      <c r="H770" s="93"/>
      <c r="I770" s="93"/>
      <c r="J770" s="94"/>
      <c r="K770" s="94"/>
      <c r="L770" s="96"/>
      <c r="M770" s="94"/>
    </row>
    <row r="771" spans="1:13" x14ac:dyDescent="0.2">
      <c r="A771" s="92"/>
      <c r="B771" s="92"/>
      <c r="C771" s="97"/>
      <c r="D771" s="93"/>
      <c r="E771" s="97"/>
      <c r="F771" s="97"/>
      <c r="G771" s="95"/>
      <c r="H771" s="94"/>
      <c r="I771" s="94"/>
      <c r="J771" s="94"/>
      <c r="K771" s="97"/>
      <c r="L771" s="96"/>
      <c r="M771" s="94"/>
    </row>
    <row r="772" spans="1:13" x14ac:dyDescent="0.2">
      <c r="A772" s="92"/>
      <c r="B772" s="92"/>
      <c r="C772" s="97"/>
      <c r="D772" s="93"/>
      <c r="E772" s="97"/>
      <c r="F772" s="97"/>
      <c r="G772" s="95"/>
      <c r="H772" s="93"/>
      <c r="I772" s="94"/>
      <c r="J772" s="94"/>
      <c r="K772" s="94"/>
      <c r="L772" s="96"/>
      <c r="M772" s="94"/>
    </row>
    <row r="773" spans="1:13" x14ac:dyDescent="0.2">
      <c r="A773" s="92"/>
      <c r="B773" s="92"/>
      <c r="C773" s="94"/>
      <c r="D773" s="93"/>
      <c r="E773" s="94"/>
      <c r="F773" s="94"/>
      <c r="G773" s="95"/>
      <c r="H773" s="93"/>
      <c r="I773" s="93"/>
      <c r="J773" s="93"/>
      <c r="K773" s="94"/>
      <c r="L773" s="96"/>
      <c r="M773" s="94"/>
    </row>
    <row r="774" spans="1:13" x14ac:dyDescent="0.2">
      <c r="A774" s="92"/>
      <c r="B774" s="92"/>
      <c r="C774" s="94"/>
      <c r="D774" s="93"/>
      <c r="E774" s="94"/>
      <c r="F774" s="94"/>
      <c r="G774" s="95"/>
      <c r="H774" s="93"/>
      <c r="I774" s="93"/>
      <c r="J774" s="93"/>
      <c r="K774" s="94"/>
      <c r="L774" s="96"/>
      <c r="M774" s="94"/>
    </row>
    <row r="775" spans="1:13" x14ac:dyDescent="0.2">
      <c r="A775" s="92"/>
      <c r="B775" s="92"/>
      <c r="C775" s="94"/>
      <c r="D775" s="93"/>
      <c r="E775" s="94"/>
      <c r="F775" s="94"/>
      <c r="G775" s="95"/>
      <c r="H775" s="93"/>
      <c r="I775" s="93"/>
      <c r="J775" s="93"/>
      <c r="K775" s="94"/>
      <c r="L775" s="96"/>
      <c r="M775" s="94"/>
    </row>
    <row r="776" spans="1:13" x14ac:dyDescent="0.2">
      <c r="A776" s="92"/>
      <c r="B776" s="92"/>
      <c r="C776" s="97"/>
      <c r="D776" s="93"/>
      <c r="E776" s="94"/>
      <c r="F776" s="94"/>
      <c r="G776" s="95"/>
      <c r="H776" s="93"/>
      <c r="I776" s="93"/>
      <c r="J776" s="94"/>
      <c r="K776" s="93"/>
      <c r="L776" s="96"/>
      <c r="M776" s="94"/>
    </row>
    <row r="777" spans="1:13" x14ac:dyDescent="0.2">
      <c r="A777" s="92"/>
      <c r="B777" s="92"/>
      <c r="C777" s="97"/>
      <c r="D777" s="93"/>
      <c r="E777" s="94"/>
      <c r="F777" s="94"/>
      <c r="G777" s="95"/>
      <c r="H777" s="94"/>
      <c r="I777" s="93"/>
      <c r="J777" s="93"/>
      <c r="K777" s="97"/>
      <c r="L777" s="96"/>
      <c r="M777" s="94"/>
    </row>
    <row r="778" spans="1:13" x14ac:dyDescent="0.2">
      <c r="A778" s="92"/>
      <c r="B778" s="92"/>
      <c r="C778" s="97"/>
      <c r="D778" s="93"/>
      <c r="E778" s="97"/>
      <c r="F778" s="97"/>
      <c r="G778" s="95"/>
      <c r="H778" s="93"/>
      <c r="I778" s="94"/>
      <c r="J778" s="94"/>
      <c r="K778" s="94"/>
      <c r="L778" s="96"/>
      <c r="M778" s="94"/>
    </row>
    <row r="779" spans="1:13" x14ac:dyDescent="0.2">
      <c r="A779" s="92"/>
      <c r="B779" s="92"/>
      <c r="C779" s="97"/>
      <c r="D779" s="93"/>
      <c r="E779" s="94"/>
      <c r="F779" s="94"/>
      <c r="G779" s="95"/>
      <c r="H779" s="93"/>
      <c r="I779" s="94"/>
      <c r="J779" s="93"/>
      <c r="K779" s="93"/>
      <c r="L779" s="96"/>
      <c r="M779" s="94"/>
    </row>
    <row r="780" spans="1:13" x14ac:dyDescent="0.2">
      <c r="A780" s="92"/>
      <c r="B780" s="92"/>
      <c r="C780" s="97"/>
      <c r="D780" s="93"/>
      <c r="E780" s="97"/>
      <c r="F780" s="94"/>
      <c r="G780" s="95"/>
      <c r="H780" s="93"/>
      <c r="I780" s="93"/>
      <c r="J780" s="94"/>
      <c r="K780" s="97"/>
      <c r="L780" s="96"/>
      <c r="M780" s="94"/>
    </row>
    <row r="781" spans="1:13" x14ac:dyDescent="0.2">
      <c r="A781" s="92"/>
      <c r="B781" s="92"/>
      <c r="C781" s="97"/>
      <c r="D781" s="93"/>
      <c r="E781" s="97"/>
      <c r="F781" s="97"/>
      <c r="G781" s="95"/>
      <c r="H781" s="94"/>
      <c r="I781" s="94"/>
      <c r="J781" s="94"/>
      <c r="K781" s="97"/>
      <c r="L781" s="96"/>
      <c r="M781" s="94"/>
    </row>
    <row r="782" spans="1:13" x14ac:dyDescent="0.2">
      <c r="A782" s="92"/>
      <c r="B782" s="92"/>
      <c r="C782" s="97"/>
      <c r="D782" s="93"/>
      <c r="E782" s="94"/>
      <c r="F782" s="94"/>
      <c r="G782" s="95"/>
      <c r="H782" s="93"/>
      <c r="I782" s="93"/>
      <c r="J782" s="94"/>
      <c r="K782" s="97"/>
      <c r="L782" s="96"/>
      <c r="M782" s="94"/>
    </row>
    <row r="783" spans="1:13" x14ac:dyDescent="0.2">
      <c r="A783" s="92"/>
      <c r="B783" s="92"/>
      <c r="C783" s="97"/>
      <c r="D783" s="93"/>
      <c r="E783" s="97"/>
      <c r="F783" s="97"/>
      <c r="G783" s="95"/>
      <c r="H783" s="93"/>
      <c r="I783" s="93"/>
      <c r="J783" s="94"/>
      <c r="K783" s="94"/>
      <c r="L783" s="96"/>
      <c r="M783" s="94"/>
    </row>
    <row r="784" spans="1:13" x14ac:dyDescent="0.2">
      <c r="A784" s="92"/>
      <c r="B784" s="92"/>
      <c r="C784" s="97"/>
      <c r="D784" s="93"/>
      <c r="E784" s="94"/>
      <c r="F784" s="97"/>
      <c r="G784" s="95"/>
      <c r="H784" s="93"/>
      <c r="I784" s="94"/>
      <c r="J784" s="93"/>
      <c r="K784" s="94"/>
      <c r="L784" s="96"/>
      <c r="M784" s="94"/>
    </row>
    <row r="785" spans="1:13" x14ac:dyDescent="0.2">
      <c r="A785" s="92"/>
      <c r="B785" s="92"/>
      <c r="C785" s="97"/>
      <c r="D785" s="93"/>
      <c r="E785" s="97"/>
      <c r="F785" s="97"/>
      <c r="G785" s="95"/>
      <c r="H785" s="93"/>
      <c r="I785" s="93"/>
      <c r="J785" s="97"/>
      <c r="K785" s="94"/>
      <c r="L785" s="96"/>
      <c r="M785" s="94"/>
    </row>
    <row r="786" spans="1:13" x14ac:dyDescent="0.2">
      <c r="A786" s="92"/>
      <c r="B786" s="92"/>
      <c r="C786" s="97"/>
      <c r="D786" s="93"/>
      <c r="E786" s="97"/>
      <c r="F786" s="97"/>
      <c r="G786" s="95"/>
      <c r="H786" s="93"/>
      <c r="I786" s="93"/>
      <c r="J786" s="97"/>
      <c r="K786" s="94"/>
      <c r="L786" s="96"/>
      <c r="M786" s="94"/>
    </row>
    <row r="787" spans="1:13" x14ac:dyDescent="0.2">
      <c r="A787" s="92"/>
      <c r="B787" s="92"/>
      <c r="C787" s="94"/>
      <c r="D787" s="93"/>
      <c r="E787" s="94"/>
      <c r="F787" s="94"/>
      <c r="G787" s="95"/>
      <c r="H787" s="93"/>
      <c r="I787" s="94"/>
      <c r="J787" s="93"/>
      <c r="K787" s="94"/>
      <c r="L787" s="96"/>
      <c r="M787" s="94"/>
    </row>
    <row r="788" spans="1:13" x14ac:dyDescent="0.2">
      <c r="A788" s="92"/>
      <c r="B788" s="92"/>
      <c r="C788" s="97"/>
      <c r="D788" s="93"/>
      <c r="E788" s="94"/>
      <c r="F788" s="94"/>
      <c r="G788" s="95"/>
      <c r="H788" s="94"/>
      <c r="I788" s="94"/>
      <c r="J788" s="94"/>
      <c r="K788" s="94"/>
      <c r="L788" s="96"/>
      <c r="M788" s="94"/>
    </row>
    <row r="789" spans="1:13" x14ac:dyDescent="0.2">
      <c r="A789" s="92"/>
      <c r="B789" s="92"/>
      <c r="C789" s="97"/>
      <c r="D789" s="93"/>
      <c r="E789" s="97"/>
      <c r="F789" s="97"/>
      <c r="G789" s="95"/>
      <c r="H789" s="93"/>
      <c r="I789" s="94"/>
      <c r="J789" s="94"/>
      <c r="K789" s="97"/>
      <c r="L789" s="96"/>
      <c r="M789" s="94"/>
    </row>
    <row r="790" spans="1:13" x14ac:dyDescent="0.2">
      <c r="A790" s="92"/>
      <c r="B790" s="92"/>
      <c r="C790" s="94"/>
      <c r="D790" s="93"/>
      <c r="E790" s="97"/>
      <c r="F790" s="94"/>
      <c r="G790" s="95"/>
      <c r="H790" s="93"/>
      <c r="I790" s="93"/>
      <c r="J790" s="93"/>
      <c r="K790" s="94"/>
      <c r="L790" s="96"/>
      <c r="M790" s="94"/>
    </row>
    <row r="791" spans="1:13" x14ac:dyDescent="0.2">
      <c r="A791" s="92"/>
      <c r="B791" s="92"/>
      <c r="C791" s="94"/>
      <c r="D791" s="93"/>
      <c r="E791" s="94"/>
      <c r="F791" s="94"/>
      <c r="G791" s="95"/>
      <c r="H791" s="94"/>
      <c r="I791" s="94"/>
      <c r="J791" s="93"/>
      <c r="K791" s="97"/>
      <c r="L791" s="96"/>
      <c r="M791" s="94"/>
    </row>
    <row r="792" spans="1:13" x14ac:dyDescent="0.2">
      <c r="A792" s="92"/>
      <c r="B792" s="92"/>
      <c r="C792" s="97"/>
      <c r="D792" s="93"/>
      <c r="E792" s="97"/>
      <c r="F792" s="94"/>
      <c r="G792" s="95"/>
      <c r="H792" s="93"/>
      <c r="I792" s="93"/>
      <c r="J792" s="94"/>
      <c r="K792" s="94"/>
      <c r="L792" s="96"/>
      <c r="M792" s="94"/>
    </row>
    <row r="793" spans="1:13" x14ac:dyDescent="0.2">
      <c r="A793" s="92"/>
      <c r="B793" s="92"/>
      <c r="C793" s="94"/>
      <c r="D793" s="93"/>
      <c r="E793" s="93"/>
      <c r="F793" s="93"/>
      <c r="G793" s="95"/>
      <c r="H793" s="93"/>
      <c r="I793" s="93"/>
      <c r="J793" s="93"/>
      <c r="K793" s="94"/>
      <c r="L793" s="96"/>
      <c r="M793" s="94"/>
    </row>
    <row r="794" spans="1:13" x14ac:dyDescent="0.2">
      <c r="A794" s="92"/>
      <c r="B794" s="92"/>
      <c r="C794" s="97"/>
      <c r="D794" s="93"/>
      <c r="E794" s="97"/>
      <c r="F794" s="97"/>
      <c r="G794" s="95"/>
      <c r="H794" s="93"/>
      <c r="I794" s="93"/>
      <c r="J794" s="94"/>
      <c r="K794" s="97"/>
      <c r="L794" s="96"/>
      <c r="M794" s="94"/>
    </row>
    <row r="795" spans="1:13" x14ac:dyDescent="0.2">
      <c r="A795" s="92"/>
      <c r="B795" s="92"/>
      <c r="C795" s="93"/>
      <c r="D795" s="93"/>
      <c r="E795" s="93"/>
      <c r="F795" s="93"/>
      <c r="G795" s="95"/>
      <c r="H795" s="93"/>
      <c r="I795" s="93"/>
      <c r="J795" s="93"/>
      <c r="K795" s="94"/>
      <c r="L795" s="96"/>
      <c r="M795" s="94"/>
    </row>
    <row r="796" spans="1:13" x14ac:dyDescent="0.2">
      <c r="A796" s="92"/>
      <c r="B796" s="92"/>
      <c r="C796" s="97"/>
      <c r="D796" s="93"/>
      <c r="E796" s="97"/>
      <c r="F796" s="97"/>
      <c r="G796" s="95"/>
      <c r="H796" s="93"/>
      <c r="I796" s="93"/>
      <c r="J796" s="94"/>
      <c r="K796" s="97"/>
      <c r="L796" s="96"/>
      <c r="M796" s="94"/>
    </row>
    <row r="797" spans="1:13" x14ac:dyDescent="0.2">
      <c r="A797" s="92"/>
      <c r="B797" s="92"/>
      <c r="C797" s="94"/>
      <c r="D797" s="93"/>
      <c r="E797" s="94"/>
      <c r="F797" s="94"/>
      <c r="G797" s="95"/>
      <c r="H797" s="93"/>
      <c r="I797" s="94"/>
      <c r="J797" s="93"/>
      <c r="K797" s="94"/>
      <c r="L797" s="96"/>
      <c r="M797" s="94"/>
    </row>
    <row r="798" spans="1:13" x14ac:dyDescent="0.2">
      <c r="A798" s="92"/>
      <c r="B798" s="92"/>
      <c r="C798" s="97"/>
      <c r="D798" s="93"/>
      <c r="E798" s="97"/>
      <c r="F798" s="97"/>
      <c r="G798" s="95"/>
      <c r="H798" s="94"/>
      <c r="I798" s="94"/>
      <c r="J798" s="97"/>
      <c r="K798" s="97"/>
      <c r="L798" s="96"/>
      <c r="M798" s="94"/>
    </row>
    <row r="799" spans="1:13" x14ac:dyDescent="0.2">
      <c r="A799" s="92"/>
      <c r="B799" s="92"/>
      <c r="C799" s="93"/>
      <c r="D799" s="93"/>
      <c r="E799" s="93"/>
      <c r="F799" s="93"/>
      <c r="G799" s="95"/>
      <c r="H799" s="93"/>
      <c r="I799" s="93"/>
      <c r="J799" s="93"/>
      <c r="K799" s="93"/>
      <c r="L799" s="96"/>
      <c r="M799" s="94"/>
    </row>
    <row r="800" spans="1:13" x14ac:dyDescent="0.2">
      <c r="A800" s="92"/>
      <c r="B800" s="92"/>
      <c r="C800" s="94"/>
      <c r="D800" s="93"/>
      <c r="E800" s="94"/>
      <c r="F800" s="94"/>
      <c r="G800" s="95"/>
      <c r="H800" s="93"/>
      <c r="I800" s="93"/>
      <c r="J800" s="93"/>
      <c r="K800" s="97"/>
      <c r="L800" s="96"/>
      <c r="M800" s="94"/>
    </row>
    <row r="801" spans="1:13" x14ac:dyDescent="0.2">
      <c r="A801" s="92"/>
      <c r="B801" s="92"/>
      <c r="C801" s="97"/>
      <c r="D801" s="93"/>
      <c r="E801" s="97"/>
      <c r="F801" s="94"/>
      <c r="G801" s="95"/>
      <c r="H801" s="94"/>
      <c r="I801" s="94"/>
      <c r="J801" s="94"/>
      <c r="K801" s="97"/>
      <c r="L801" s="96"/>
      <c r="M801" s="94"/>
    </row>
    <row r="802" spans="1:13" x14ac:dyDescent="0.2">
      <c r="A802" s="92"/>
      <c r="B802" s="92"/>
      <c r="C802" s="97"/>
      <c r="D802" s="93"/>
      <c r="E802" s="94"/>
      <c r="F802" s="94"/>
      <c r="G802" s="95"/>
      <c r="H802" s="93"/>
      <c r="I802" s="93"/>
      <c r="J802" s="93"/>
      <c r="K802" s="94"/>
      <c r="L802" s="96"/>
      <c r="M802" s="94"/>
    </row>
    <row r="803" spans="1:13" x14ac:dyDescent="0.2">
      <c r="A803" s="92"/>
      <c r="B803" s="92"/>
      <c r="C803" s="94"/>
      <c r="D803" s="93"/>
      <c r="E803" s="97"/>
      <c r="F803" s="94"/>
      <c r="G803" s="95"/>
      <c r="H803" s="93"/>
      <c r="I803" s="94"/>
      <c r="J803" s="94"/>
      <c r="K803" s="94"/>
      <c r="L803" s="96"/>
      <c r="M803" s="94"/>
    </row>
    <row r="804" spans="1:13" x14ac:dyDescent="0.2">
      <c r="A804" s="92"/>
      <c r="B804" s="92"/>
      <c r="C804" s="94"/>
      <c r="D804" s="93"/>
      <c r="E804" s="94"/>
      <c r="F804" s="94"/>
      <c r="G804" s="95"/>
      <c r="H804" s="93"/>
      <c r="I804" s="93"/>
      <c r="J804" s="93"/>
      <c r="K804" s="94"/>
      <c r="L804" s="96"/>
      <c r="M804" s="94"/>
    </row>
    <row r="805" spans="1:13" x14ac:dyDescent="0.2">
      <c r="A805" s="92"/>
      <c r="B805" s="92"/>
      <c r="C805" s="97"/>
      <c r="D805" s="93"/>
      <c r="E805" s="94"/>
      <c r="F805" s="94"/>
      <c r="G805" s="95"/>
      <c r="H805" s="93"/>
      <c r="I805" s="94"/>
      <c r="J805" s="94"/>
      <c r="K805" s="97"/>
      <c r="L805" s="96"/>
      <c r="M805" s="94"/>
    </row>
    <row r="806" spans="1:13" x14ac:dyDescent="0.2">
      <c r="A806" s="92"/>
      <c r="B806" s="92"/>
      <c r="C806" s="97"/>
      <c r="D806" s="93"/>
      <c r="E806" s="97"/>
      <c r="F806" s="97"/>
      <c r="G806" s="95"/>
      <c r="H806" s="94"/>
      <c r="I806" s="94"/>
      <c r="J806" s="97"/>
      <c r="K806" s="94"/>
      <c r="L806" s="96"/>
      <c r="M806" s="94"/>
    </row>
    <row r="807" spans="1:13" x14ac:dyDescent="0.2">
      <c r="A807" s="92"/>
      <c r="B807" s="92"/>
      <c r="C807" s="94"/>
      <c r="D807" s="93"/>
      <c r="E807" s="94"/>
      <c r="F807" s="94"/>
      <c r="G807" s="95"/>
      <c r="H807" s="93"/>
      <c r="I807" s="94"/>
      <c r="J807" s="94"/>
      <c r="K807" s="94"/>
      <c r="L807" s="96"/>
      <c r="M807" s="94"/>
    </row>
    <row r="808" spans="1:13" x14ac:dyDescent="0.2">
      <c r="A808" s="92"/>
      <c r="B808" s="92"/>
      <c r="C808" s="97"/>
      <c r="D808" s="93"/>
      <c r="E808" s="94"/>
      <c r="F808" s="94"/>
      <c r="G808" s="95"/>
      <c r="H808" s="93"/>
      <c r="I808" s="93"/>
      <c r="J808" s="94"/>
      <c r="K808" s="94"/>
      <c r="L808" s="96"/>
      <c r="M808" s="94"/>
    </row>
    <row r="809" spans="1:13" x14ac:dyDescent="0.2">
      <c r="A809" s="92"/>
      <c r="B809" s="92"/>
      <c r="C809" s="97"/>
      <c r="D809" s="93"/>
      <c r="E809" s="94"/>
      <c r="F809" s="94"/>
      <c r="G809" s="95"/>
      <c r="H809" s="93"/>
      <c r="I809" s="93"/>
      <c r="J809" s="93"/>
      <c r="K809" s="94"/>
      <c r="L809" s="96"/>
      <c r="M809" s="94"/>
    </row>
    <row r="810" spans="1:13" x14ac:dyDescent="0.2">
      <c r="A810" s="92"/>
      <c r="B810" s="92"/>
      <c r="C810" s="97"/>
      <c r="D810" s="93"/>
      <c r="E810" s="94"/>
      <c r="F810" s="94"/>
      <c r="G810" s="95"/>
      <c r="H810" s="93"/>
      <c r="I810" s="93"/>
      <c r="J810" s="93"/>
      <c r="K810" s="97"/>
      <c r="L810" s="96"/>
      <c r="M810" s="94"/>
    </row>
    <row r="811" spans="1:13" x14ac:dyDescent="0.2">
      <c r="A811" s="92"/>
      <c r="B811" s="92"/>
      <c r="C811" s="97"/>
      <c r="D811" s="93"/>
      <c r="E811" s="97"/>
      <c r="F811" s="94"/>
      <c r="G811" s="95"/>
      <c r="H811" s="93"/>
      <c r="I811" s="93"/>
      <c r="J811" s="94"/>
      <c r="K811" s="97"/>
      <c r="L811" s="96"/>
      <c r="M811" s="94"/>
    </row>
    <row r="812" spans="1:13" x14ac:dyDescent="0.2">
      <c r="A812" s="92"/>
      <c r="B812" s="92"/>
      <c r="C812" s="97"/>
      <c r="D812" s="93"/>
      <c r="E812" s="94"/>
      <c r="F812" s="97"/>
      <c r="G812" s="95"/>
      <c r="H812" s="93"/>
      <c r="I812" s="94"/>
      <c r="J812" s="94"/>
      <c r="K812" s="97"/>
      <c r="L812" s="96"/>
      <c r="M812" s="94"/>
    </row>
    <row r="813" spans="1:13" x14ac:dyDescent="0.2">
      <c r="A813" s="92"/>
      <c r="B813" s="92"/>
      <c r="C813" s="97"/>
      <c r="D813" s="93"/>
      <c r="E813" s="97"/>
      <c r="F813" s="94"/>
      <c r="G813" s="95"/>
      <c r="H813" s="94"/>
      <c r="I813" s="94"/>
      <c r="J813" s="94"/>
      <c r="K813" s="94"/>
      <c r="L813" s="96"/>
      <c r="M813" s="94"/>
    </row>
    <row r="814" spans="1:13" x14ac:dyDescent="0.2">
      <c r="A814" s="92"/>
      <c r="B814" s="92"/>
      <c r="C814" s="94"/>
      <c r="D814" s="93"/>
      <c r="E814" s="94"/>
      <c r="F814" s="93"/>
      <c r="G814" s="95"/>
      <c r="H814" s="93"/>
      <c r="I814" s="93"/>
      <c r="J814" s="93"/>
      <c r="K814" s="97"/>
      <c r="L814" s="96"/>
      <c r="M814" s="94"/>
    </row>
    <row r="815" spans="1:13" x14ac:dyDescent="0.2">
      <c r="A815" s="92"/>
      <c r="B815" s="92"/>
      <c r="C815" s="93"/>
      <c r="D815" s="93"/>
      <c r="E815" s="93"/>
      <c r="F815" s="93"/>
      <c r="G815" s="95"/>
      <c r="H815" s="93"/>
      <c r="I815" s="93"/>
      <c r="J815" s="94"/>
      <c r="K815" s="93"/>
      <c r="L815" s="96"/>
      <c r="M815" s="94"/>
    </row>
    <row r="816" spans="1:13" x14ac:dyDescent="0.2">
      <c r="A816" s="92"/>
      <c r="B816" s="92"/>
      <c r="C816" s="97"/>
      <c r="D816" s="93"/>
      <c r="E816" s="94"/>
      <c r="F816" s="94"/>
      <c r="G816" s="95"/>
      <c r="H816" s="94"/>
      <c r="I816" s="94"/>
      <c r="J816" s="94"/>
      <c r="K816" s="94"/>
      <c r="L816" s="96"/>
      <c r="M816" s="94"/>
    </row>
    <row r="817" spans="1:13" x14ac:dyDescent="0.2">
      <c r="A817" s="92"/>
      <c r="B817" s="92"/>
      <c r="C817" s="97"/>
      <c r="D817" s="93"/>
      <c r="E817" s="97"/>
      <c r="F817" s="97"/>
      <c r="G817" s="95"/>
      <c r="H817" s="94"/>
      <c r="I817" s="97"/>
      <c r="J817" s="94"/>
      <c r="K817" s="97"/>
      <c r="L817" s="96"/>
      <c r="M817" s="94"/>
    </row>
    <row r="818" spans="1:13" x14ac:dyDescent="0.2">
      <c r="A818" s="92"/>
      <c r="B818" s="92"/>
      <c r="C818" s="94"/>
      <c r="D818" s="93"/>
      <c r="E818" s="94"/>
      <c r="F818" s="93"/>
      <c r="G818" s="95"/>
      <c r="H818" s="93"/>
      <c r="I818" s="93"/>
      <c r="J818" s="93"/>
      <c r="K818" s="94"/>
      <c r="L818" s="96"/>
      <c r="M818" s="94"/>
    </row>
    <row r="819" spans="1:13" x14ac:dyDescent="0.2">
      <c r="A819" s="92"/>
      <c r="B819" s="92"/>
      <c r="C819" s="94"/>
      <c r="D819" s="93"/>
      <c r="E819" s="94"/>
      <c r="F819" s="94"/>
      <c r="G819" s="95"/>
      <c r="H819" s="93"/>
      <c r="I819" s="94"/>
      <c r="J819" s="93"/>
      <c r="K819" s="94"/>
      <c r="L819" s="96"/>
      <c r="M819" s="94"/>
    </row>
    <row r="820" spans="1:13" x14ac:dyDescent="0.2">
      <c r="A820" s="92"/>
      <c r="B820" s="92"/>
      <c r="C820" s="97"/>
      <c r="D820" s="93"/>
      <c r="E820" s="97"/>
      <c r="F820" s="97"/>
      <c r="G820" s="95"/>
      <c r="H820" s="94"/>
      <c r="I820" s="94"/>
      <c r="J820" s="94"/>
      <c r="K820" s="97"/>
      <c r="L820" s="96"/>
      <c r="M820" s="94"/>
    </row>
    <row r="821" spans="1:13" x14ac:dyDescent="0.2">
      <c r="A821" s="92"/>
      <c r="B821" s="92"/>
      <c r="C821" s="97"/>
      <c r="D821" s="93"/>
      <c r="E821" s="97"/>
      <c r="F821" s="97"/>
      <c r="G821" s="95"/>
      <c r="H821" s="93"/>
      <c r="I821" s="93"/>
      <c r="J821" s="94"/>
      <c r="K821" s="97"/>
      <c r="L821" s="96"/>
      <c r="M821" s="94"/>
    </row>
    <row r="822" spans="1:13" x14ac:dyDescent="0.2">
      <c r="A822" s="92"/>
      <c r="B822" s="92"/>
      <c r="C822" s="97"/>
      <c r="D822" s="93"/>
      <c r="E822" s="94"/>
      <c r="F822" s="94"/>
      <c r="G822" s="95"/>
      <c r="H822" s="93"/>
      <c r="I822" s="93"/>
      <c r="J822" s="93"/>
      <c r="K822" s="94"/>
      <c r="L822" s="96"/>
      <c r="M822" s="94"/>
    </row>
    <row r="823" spans="1:13" x14ac:dyDescent="0.2">
      <c r="A823" s="92"/>
      <c r="B823" s="92"/>
      <c r="C823" s="97"/>
      <c r="D823" s="93"/>
      <c r="E823" s="94"/>
      <c r="F823" s="94"/>
      <c r="G823" s="95"/>
      <c r="H823" s="94"/>
      <c r="I823" s="94"/>
      <c r="J823" s="94"/>
      <c r="K823" s="97"/>
      <c r="L823" s="96"/>
      <c r="M823" s="94"/>
    </row>
    <row r="824" spans="1:13" x14ac:dyDescent="0.2">
      <c r="A824" s="92"/>
      <c r="B824" s="92"/>
      <c r="C824" s="97"/>
      <c r="D824" s="93"/>
      <c r="E824" s="97"/>
      <c r="F824" s="97"/>
      <c r="G824" s="95"/>
      <c r="H824" s="94"/>
      <c r="I824" s="94"/>
      <c r="J824" s="94"/>
      <c r="K824" s="97"/>
      <c r="L824" s="96"/>
      <c r="M824" s="94"/>
    </row>
    <row r="825" spans="1:13" x14ac:dyDescent="0.2">
      <c r="A825" s="92"/>
      <c r="B825" s="92"/>
      <c r="C825" s="94"/>
      <c r="D825" s="93"/>
      <c r="E825" s="94"/>
      <c r="F825" s="94"/>
      <c r="G825" s="95"/>
      <c r="H825" s="93"/>
      <c r="I825" s="93"/>
      <c r="J825" s="93"/>
      <c r="K825" s="94"/>
      <c r="L825" s="96"/>
      <c r="M825" s="94"/>
    </row>
    <row r="826" spans="1:13" x14ac:dyDescent="0.2">
      <c r="A826" s="92"/>
      <c r="B826" s="92"/>
      <c r="C826" s="97"/>
      <c r="D826" s="93"/>
      <c r="E826" s="97"/>
      <c r="F826" s="97"/>
      <c r="G826" s="95"/>
      <c r="H826" s="94"/>
      <c r="I826" s="93"/>
      <c r="J826" s="97"/>
      <c r="K826" s="97"/>
      <c r="L826" s="96"/>
      <c r="M826" s="94"/>
    </row>
    <row r="827" spans="1:13" x14ac:dyDescent="0.2">
      <c r="A827" s="92"/>
      <c r="B827" s="92"/>
      <c r="C827" s="93"/>
      <c r="D827" s="93"/>
      <c r="E827" s="94"/>
      <c r="F827" s="93"/>
      <c r="G827" s="95"/>
      <c r="H827" s="93"/>
      <c r="I827" s="93"/>
      <c r="J827" s="93"/>
      <c r="K827" s="94"/>
      <c r="L827" s="96"/>
      <c r="M827" s="94"/>
    </row>
    <row r="828" spans="1:13" x14ac:dyDescent="0.2">
      <c r="A828" s="92"/>
      <c r="B828" s="92"/>
      <c r="C828" s="97"/>
      <c r="D828" s="93"/>
      <c r="E828" s="97"/>
      <c r="F828" s="94"/>
      <c r="G828" s="95"/>
      <c r="H828" s="94"/>
      <c r="I828" s="94"/>
      <c r="J828" s="94"/>
      <c r="K828" s="97"/>
      <c r="L828" s="96"/>
      <c r="M828" s="94"/>
    </row>
    <row r="829" spans="1:13" x14ac:dyDescent="0.2">
      <c r="A829" s="92"/>
      <c r="B829" s="92"/>
      <c r="C829" s="94"/>
      <c r="D829" s="93"/>
      <c r="E829" s="94"/>
      <c r="F829" s="94"/>
      <c r="G829" s="95"/>
      <c r="H829" s="93"/>
      <c r="I829" s="93"/>
      <c r="J829" s="93"/>
      <c r="K829" s="94"/>
      <c r="L829" s="96"/>
      <c r="M829" s="94"/>
    </row>
    <row r="830" spans="1:13" x14ac:dyDescent="0.2">
      <c r="A830" s="92"/>
      <c r="B830" s="92"/>
      <c r="C830" s="97"/>
      <c r="D830" s="93"/>
      <c r="E830" s="94"/>
      <c r="F830" s="94"/>
      <c r="G830" s="95"/>
      <c r="H830" s="94"/>
      <c r="I830" s="94"/>
      <c r="J830" s="93"/>
      <c r="K830" s="97"/>
      <c r="L830" s="96"/>
      <c r="M830" s="94"/>
    </row>
    <row r="831" spans="1:13" x14ac:dyDescent="0.2">
      <c r="A831" s="92"/>
      <c r="B831" s="92"/>
      <c r="C831" s="97"/>
      <c r="D831" s="93"/>
      <c r="E831" s="97"/>
      <c r="F831" s="97"/>
      <c r="G831" s="95"/>
      <c r="H831" s="93"/>
      <c r="I831" s="94"/>
      <c r="J831" s="94"/>
      <c r="K831" s="97"/>
      <c r="L831" s="96"/>
      <c r="M831" s="94"/>
    </row>
    <row r="832" spans="1:13" x14ac:dyDescent="0.2">
      <c r="A832" s="92"/>
      <c r="B832" s="92"/>
      <c r="C832" s="94"/>
      <c r="D832" s="93"/>
      <c r="E832" s="94"/>
      <c r="F832" s="94"/>
      <c r="G832" s="95"/>
      <c r="H832" s="94"/>
      <c r="I832" s="93"/>
      <c r="J832" s="93"/>
      <c r="K832" s="94"/>
      <c r="L832" s="96"/>
      <c r="M832" s="94"/>
    </row>
    <row r="833" spans="1:13" x14ac:dyDescent="0.2">
      <c r="A833" s="92"/>
      <c r="B833" s="92"/>
      <c r="C833" s="94"/>
      <c r="D833" s="93"/>
      <c r="E833" s="94"/>
      <c r="F833" s="94"/>
      <c r="G833" s="95"/>
      <c r="H833" s="93"/>
      <c r="I833" s="94"/>
      <c r="J833" s="93"/>
      <c r="K833" s="97"/>
      <c r="L833" s="96"/>
      <c r="M833" s="94"/>
    </row>
    <row r="834" spans="1:13" x14ac:dyDescent="0.2">
      <c r="A834" s="92"/>
      <c r="B834" s="92"/>
      <c r="C834" s="97"/>
      <c r="D834" s="93"/>
      <c r="E834" s="97"/>
      <c r="F834" s="97"/>
      <c r="G834" s="95"/>
      <c r="H834" s="94"/>
      <c r="I834" s="94"/>
      <c r="J834" s="94"/>
      <c r="K834" s="94"/>
      <c r="L834" s="96"/>
      <c r="M834" s="94"/>
    </row>
    <row r="835" spans="1:13" x14ac:dyDescent="0.2">
      <c r="A835" s="92"/>
      <c r="B835" s="92"/>
      <c r="C835" s="97"/>
      <c r="D835" s="93"/>
      <c r="E835" s="97"/>
      <c r="F835" s="97"/>
      <c r="G835" s="95"/>
      <c r="H835" s="94"/>
      <c r="I835" s="94"/>
      <c r="J835" s="94"/>
      <c r="K835" s="97"/>
      <c r="L835" s="96"/>
      <c r="M835" s="94"/>
    </row>
    <row r="836" spans="1:13" x14ac:dyDescent="0.2">
      <c r="A836" s="92"/>
      <c r="B836" s="92"/>
      <c r="C836" s="97"/>
      <c r="D836" s="93"/>
      <c r="E836" s="94"/>
      <c r="F836" s="97"/>
      <c r="G836" s="95"/>
      <c r="H836" s="94"/>
      <c r="I836" s="94"/>
      <c r="J836" s="94"/>
      <c r="K836" s="94"/>
      <c r="L836" s="96"/>
      <c r="M836" s="94"/>
    </row>
    <row r="837" spans="1:13" x14ac:dyDescent="0.2">
      <c r="A837" s="92"/>
      <c r="B837" s="92"/>
      <c r="C837" s="97"/>
      <c r="D837" s="93"/>
      <c r="E837" s="97"/>
      <c r="F837" s="97"/>
      <c r="G837" s="95"/>
      <c r="H837" s="93"/>
      <c r="I837" s="93"/>
      <c r="J837" s="94"/>
      <c r="K837" s="94"/>
      <c r="L837" s="96"/>
      <c r="M837" s="94"/>
    </row>
    <row r="838" spans="1:13" x14ac:dyDescent="0.2">
      <c r="A838" s="92"/>
      <c r="B838" s="92"/>
      <c r="C838" s="97"/>
      <c r="D838" s="93"/>
      <c r="E838" s="97"/>
      <c r="F838" s="97"/>
      <c r="G838" s="95"/>
      <c r="H838" s="94"/>
      <c r="I838" s="94"/>
      <c r="J838" s="94"/>
      <c r="K838" s="97"/>
      <c r="L838" s="96"/>
      <c r="M838" s="94"/>
    </row>
    <row r="839" spans="1:13" x14ac:dyDescent="0.2">
      <c r="A839" s="92"/>
      <c r="B839" s="92"/>
      <c r="C839" s="94"/>
      <c r="D839" s="93"/>
      <c r="E839" s="94"/>
      <c r="F839" s="94"/>
      <c r="G839" s="95"/>
      <c r="H839" s="93"/>
      <c r="I839" s="94"/>
      <c r="J839" s="94"/>
      <c r="K839" s="97"/>
      <c r="L839" s="96"/>
      <c r="M839" s="94"/>
    </row>
    <row r="840" spans="1:13" x14ac:dyDescent="0.2">
      <c r="A840" s="92"/>
      <c r="B840" s="92"/>
      <c r="C840" s="97"/>
      <c r="D840" s="93"/>
      <c r="E840" s="97"/>
      <c r="F840" s="97"/>
      <c r="G840" s="95"/>
      <c r="H840" s="94"/>
      <c r="I840" s="94"/>
      <c r="J840" s="94"/>
      <c r="K840" s="97"/>
      <c r="L840" s="96"/>
      <c r="M840" s="94"/>
    </row>
    <row r="841" spans="1:13" x14ac:dyDescent="0.2">
      <c r="A841" s="92"/>
      <c r="B841" s="92"/>
      <c r="C841" s="97"/>
      <c r="D841" s="93"/>
      <c r="E841" s="97"/>
      <c r="F841" s="97"/>
      <c r="G841" s="95"/>
      <c r="H841" s="94"/>
      <c r="I841" s="94"/>
      <c r="J841" s="97"/>
      <c r="K841" s="97"/>
      <c r="L841" s="96"/>
      <c r="M841" s="94"/>
    </row>
    <row r="842" spans="1:13" x14ac:dyDescent="0.2">
      <c r="A842" s="92"/>
      <c r="B842" s="92"/>
      <c r="C842" s="97"/>
      <c r="D842" s="93"/>
      <c r="E842" s="97"/>
      <c r="F842" s="97"/>
      <c r="G842" s="95"/>
      <c r="H842" s="94"/>
      <c r="I842" s="94"/>
      <c r="J842" s="94"/>
      <c r="K842" s="97"/>
      <c r="L842" s="96"/>
      <c r="M842" s="94"/>
    </row>
    <row r="843" spans="1:13" x14ac:dyDescent="0.2">
      <c r="A843" s="92"/>
      <c r="B843" s="92"/>
      <c r="C843" s="97"/>
      <c r="D843" s="93"/>
      <c r="E843" s="97"/>
      <c r="F843" s="97"/>
      <c r="G843" s="95"/>
      <c r="H843" s="93"/>
      <c r="I843" s="93"/>
      <c r="J843" s="94"/>
      <c r="K843" s="93"/>
      <c r="L843" s="96"/>
      <c r="M843" s="94"/>
    </row>
    <row r="844" spans="1:13" x14ac:dyDescent="0.2">
      <c r="A844" s="92"/>
      <c r="B844" s="92"/>
      <c r="C844" s="97"/>
      <c r="D844" s="93"/>
      <c r="E844" s="97"/>
      <c r="F844" s="97"/>
      <c r="G844" s="95"/>
      <c r="H844" s="93"/>
      <c r="I844" s="93"/>
      <c r="J844" s="97"/>
      <c r="K844" s="97"/>
      <c r="L844" s="96"/>
      <c r="M844" s="94"/>
    </row>
    <row r="845" spans="1:13" x14ac:dyDescent="0.2">
      <c r="A845" s="92"/>
      <c r="B845" s="92"/>
      <c r="C845" s="97"/>
      <c r="D845" s="93"/>
      <c r="E845" s="94"/>
      <c r="F845" s="94"/>
      <c r="G845" s="95"/>
      <c r="H845" s="94"/>
      <c r="I845" s="94"/>
      <c r="J845" s="94"/>
      <c r="K845" s="94"/>
      <c r="L845" s="96"/>
      <c r="M845" s="94"/>
    </row>
    <row r="846" spans="1:13" x14ac:dyDescent="0.2">
      <c r="A846" s="92"/>
      <c r="B846" s="92"/>
      <c r="C846" s="93"/>
      <c r="D846" s="93"/>
      <c r="E846" s="94"/>
      <c r="F846" s="93"/>
      <c r="G846" s="95"/>
      <c r="H846" s="93"/>
      <c r="I846" s="93"/>
      <c r="J846" s="93"/>
      <c r="K846" s="94"/>
      <c r="L846" s="96"/>
      <c r="M846" s="94"/>
    </row>
    <row r="847" spans="1:13" x14ac:dyDescent="0.2">
      <c r="A847" s="92"/>
      <c r="B847" s="92"/>
      <c r="C847" s="97"/>
      <c r="D847" s="93"/>
      <c r="E847" s="97"/>
      <c r="F847" s="97"/>
      <c r="G847" s="95"/>
      <c r="H847" s="93"/>
      <c r="I847" s="93"/>
      <c r="J847" s="94"/>
      <c r="K847" s="97"/>
      <c r="L847" s="96"/>
      <c r="M847" s="94"/>
    </row>
    <row r="848" spans="1:13" x14ac:dyDescent="0.2">
      <c r="A848" s="92"/>
      <c r="B848" s="92"/>
      <c r="C848" s="94"/>
      <c r="D848" s="93"/>
      <c r="E848" s="94"/>
      <c r="F848" s="94"/>
      <c r="G848" s="95"/>
      <c r="H848" s="93"/>
      <c r="I848" s="93"/>
      <c r="J848" s="93"/>
      <c r="K848" s="94"/>
      <c r="L848" s="96"/>
      <c r="M848" s="94"/>
    </row>
    <row r="849" spans="1:13" x14ac:dyDescent="0.2">
      <c r="A849" s="92"/>
      <c r="B849" s="92"/>
      <c r="C849" s="97"/>
      <c r="D849" s="93"/>
      <c r="E849" s="97"/>
      <c r="F849" s="97"/>
      <c r="G849" s="95"/>
      <c r="H849" s="94"/>
      <c r="I849" s="94"/>
      <c r="J849" s="97"/>
      <c r="K849" s="94"/>
      <c r="L849" s="96"/>
      <c r="M849" s="94"/>
    </row>
    <row r="850" spans="1:13" x14ac:dyDescent="0.2">
      <c r="A850" s="92"/>
      <c r="B850" s="92"/>
      <c r="C850" s="97"/>
      <c r="D850" s="93"/>
      <c r="E850" s="97"/>
      <c r="F850" s="97"/>
      <c r="G850" s="95"/>
      <c r="H850" s="93"/>
      <c r="I850" s="93"/>
      <c r="J850" s="94"/>
      <c r="K850" s="94"/>
      <c r="L850" s="96"/>
      <c r="M850" s="94"/>
    </row>
    <row r="851" spans="1:13" x14ac:dyDescent="0.2">
      <c r="A851" s="92"/>
      <c r="B851" s="92"/>
      <c r="C851" s="97"/>
      <c r="D851" s="93"/>
      <c r="E851" s="94"/>
      <c r="F851" s="94"/>
      <c r="G851" s="95"/>
      <c r="H851" s="94"/>
      <c r="I851" s="94"/>
      <c r="J851" s="94"/>
      <c r="K851" s="97"/>
      <c r="L851" s="96"/>
      <c r="M851" s="94"/>
    </row>
    <row r="852" spans="1:13" x14ac:dyDescent="0.2">
      <c r="A852" s="92"/>
      <c r="B852" s="92"/>
      <c r="C852" s="97"/>
      <c r="D852" s="93"/>
      <c r="E852" s="94"/>
      <c r="F852" s="94"/>
      <c r="G852" s="95"/>
      <c r="H852" s="93"/>
      <c r="I852" s="94"/>
      <c r="J852" s="94"/>
      <c r="K852" s="94"/>
      <c r="L852" s="96"/>
      <c r="M852" s="94"/>
    </row>
    <row r="853" spans="1:13" x14ac:dyDescent="0.2">
      <c r="A853" s="92"/>
      <c r="B853" s="92"/>
      <c r="C853" s="97"/>
      <c r="D853" s="93"/>
      <c r="E853" s="94"/>
      <c r="F853" s="94"/>
      <c r="G853" s="95"/>
      <c r="H853" s="93"/>
      <c r="I853" s="94"/>
      <c r="J853" s="94"/>
      <c r="K853" s="97"/>
      <c r="L853" s="96"/>
      <c r="M853" s="94"/>
    </row>
    <row r="854" spans="1:13" x14ac:dyDescent="0.2">
      <c r="A854" s="92"/>
      <c r="B854" s="92"/>
      <c r="C854" s="97"/>
      <c r="D854" s="93"/>
      <c r="E854" s="97"/>
      <c r="F854" s="94"/>
      <c r="G854" s="95"/>
      <c r="H854" s="93"/>
      <c r="I854" s="94"/>
      <c r="J854" s="94"/>
      <c r="K854" s="97"/>
      <c r="L854" s="96"/>
      <c r="M854" s="94"/>
    </row>
    <row r="855" spans="1:13" x14ac:dyDescent="0.2">
      <c r="A855" s="92"/>
      <c r="B855" s="92"/>
      <c r="C855" s="97"/>
      <c r="D855" s="93"/>
      <c r="E855" s="97"/>
      <c r="F855" s="97"/>
      <c r="G855" s="95"/>
      <c r="H855" s="94"/>
      <c r="I855" s="94"/>
      <c r="J855" s="97"/>
      <c r="K855" s="97"/>
      <c r="L855" s="96"/>
      <c r="M855" s="94"/>
    </row>
    <row r="856" spans="1:13" x14ac:dyDescent="0.2">
      <c r="A856" s="92"/>
      <c r="B856" s="92"/>
      <c r="C856" s="97"/>
      <c r="D856" s="93"/>
      <c r="E856" s="97"/>
      <c r="F856" s="97"/>
      <c r="G856" s="95"/>
      <c r="H856" s="94"/>
      <c r="I856" s="94"/>
      <c r="J856" s="94"/>
      <c r="K856" s="97"/>
      <c r="L856" s="96"/>
      <c r="M856" s="94"/>
    </row>
    <row r="857" spans="1:13" x14ac:dyDescent="0.2">
      <c r="A857" s="92"/>
      <c r="B857" s="92"/>
      <c r="C857" s="97"/>
      <c r="D857" s="93"/>
      <c r="E857" s="97"/>
      <c r="F857" s="97"/>
      <c r="G857" s="95"/>
      <c r="H857" s="94"/>
      <c r="I857" s="94"/>
      <c r="J857" s="94"/>
      <c r="K857" s="97"/>
      <c r="L857" s="96"/>
      <c r="M857" s="94"/>
    </row>
    <row r="858" spans="1:13" x14ac:dyDescent="0.2">
      <c r="A858" s="92"/>
      <c r="B858" s="92"/>
      <c r="C858" s="93"/>
      <c r="D858" s="93"/>
      <c r="E858" s="93"/>
      <c r="F858" s="93"/>
      <c r="G858" s="95"/>
      <c r="H858" s="93"/>
      <c r="I858" s="93"/>
      <c r="J858" s="93"/>
      <c r="K858" s="93"/>
      <c r="L858" s="96"/>
      <c r="M858" s="94"/>
    </row>
    <row r="859" spans="1:13" x14ac:dyDescent="0.2">
      <c r="A859" s="92"/>
      <c r="B859" s="92"/>
      <c r="C859" s="97"/>
      <c r="D859" s="93"/>
      <c r="E859" s="97"/>
      <c r="F859" s="97"/>
      <c r="G859" s="95"/>
      <c r="H859" s="93"/>
      <c r="I859" s="93"/>
      <c r="J859" s="94"/>
      <c r="K859" s="97"/>
      <c r="L859" s="96"/>
      <c r="M859" s="94"/>
    </row>
    <row r="860" spans="1:13" x14ac:dyDescent="0.2">
      <c r="A860" s="92"/>
      <c r="B860" s="92"/>
      <c r="C860" s="93"/>
      <c r="D860" s="93"/>
      <c r="E860" s="93"/>
      <c r="F860" s="93"/>
      <c r="G860" s="95"/>
      <c r="H860" s="93"/>
      <c r="I860" s="93"/>
      <c r="J860" s="93"/>
      <c r="K860" s="94"/>
      <c r="L860" s="96"/>
      <c r="M860" s="94"/>
    </row>
    <row r="861" spans="1:13" x14ac:dyDescent="0.2">
      <c r="A861" s="92"/>
      <c r="B861" s="92"/>
      <c r="C861" s="97"/>
      <c r="D861" s="93"/>
      <c r="E861" s="94"/>
      <c r="F861" s="94"/>
      <c r="G861" s="95"/>
      <c r="H861" s="93"/>
      <c r="I861" s="93"/>
      <c r="J861" s="94"/>
      <c r="K861" s="94"/>
      <c r="L861" s="96"/>
      <c r="M861" s="94"/>
    </row>
    <row r="862" spans="1:13" x14ac:dyDescent="0.2">
      <c r="A862" s="92"/>
      <c r="B862" s="92"/>
      <c r="C862" s="94"/>
      <c r="D862" s="93"/>
      <c r="E862" s="94"/>
      <c r="F862" s="94"/>
      <c r="G862" s="95"/>
      <c r="H862" s="93"/>
      <c r="I862" s="93"/>
      <c r="J862" s="93"/>
      <c r="K862" s="94"/>
      <c r="L862" s="96"/>
      <c r="M862" s="94"/>
    </row>
    <row r="863" spans="1:13" x14ac:dyDescent="0.2">
      <c r="A863" s="92"/>
      <c r="B863" s="92"/>
      <c r="C863" s="97"/>
      <c r="D863" s="93"/>
      <c r="E863" s="97"/>
      <c r="F863" s="97"/>
      <c r="G863" s="95"/>
      <c r="H863" s="93"/>
      <c r="I863" s="94"/>
      <c r="J863" s="94"/>
      <c r="K863" s="94"/>
      <c r="L863" s="96"/>
      <c r="M863" s="94"/>
    </row>
    <row r="864" spans="1:13" x14ac:dyDescent="0.2">
      <c r="A864" s="92"/>
      <c r="B864" s="92"/>
      <c r="C864" s="97"/>
      <c r="D864" s="93"/>
      <c r="E864" s="97"/>
      <c r="F864" s="94"/>
      <c r="G864" s="95"/>
      <c r="H864" s="94"/>
      <c r="I864" s="94"/>
      <c r="J864" s="94"/>
      <c r="K864" s="97"/>
      <c r="L864" s="96"/>
      <c r="M864" s="94"/>
    </row>
    <row r="865" spans="1:13" x14ac:dyDescent="0.2">
      <c r="A865" s="92"/>
      <c r="B865" s="92"/>
      <c r="C865" s="97"/>
      <c r="D865" s="93"/>
      <c r="E865" s="94"/>
      <c r="F865" s="94"/>
      <c r="G865" s="95"/>
      <c r="H865" s="93"/>
      <c r="I865" s="93"/>
      <c r="J865" s="94"/>
      <c r="K865" s="94"/>
      <c r="L865" s="96"/>
      <c r="M865" s="94"/>
    </row>
    <row r="866" spans="1:13" x14ac:dyDescent="0.2">
      <c r="A866" s="92"/>
      <c r="B866" s="92"/>
      <c r="C866" s="97"/>
      <c r="D866" s="93"/>
      <c r="E866" s="97"/>
      <c r="F866" s="94"/>
      <c r="G866" s="95"/>
      <c r="H866" s="93"/>
      <c r="I866" s="94"/>
      <c r="J866" s="94"/>
      <c r="K866" s="94"/>
      <c r="L866" s="96"/>
      <c r="M866" s="94"/>
    </row>
    <row r="867" spans="1:13" x14ac:dyDescent="0.2">
      <c r="A867" s="92"/>
      <c r="B867" s="92"/>
      <c r="C867" s="94"/>
      <c r="D867" s="93"/>
      <c r="E867" s="94"/>
      <c r="F867" s="94"/>
      <c r="G867" s="95"/>
      <c r="H867" s="94"/>
      <c r="I867" s="94"/>
      <c r="J867" s="93"/>
      <c r="K867" s="97"/>
      <c r="L867" s="96"/>
      <c r="M867" s="94"/>
    </row>
    <row r="868" spans="1:13" x14ac:dyDescent="0.2">
      <c r="A868" s="92"/>
      <c r="B868" s="92"/>
      <c r="C868" s="97"/>
      <c r="D868" s="93"/>
      <c r="E868" s="94"/>
      <c r="F868" s="94"/>
      <c r="G868" s="95"/>
      <c r="H868" s="93"/>
      <c r="I868" s="93"/>
      <c r="J868" s="94"/>
      <c r="K868" s="97"/>
      <c r="L868" s="96"/>
      <c r="M868" s="94"/>
    </row>
    <row r="869" spans="1:13" x14ac:dyDescent="0.2">
      <c r="A869" s="92"/>
      <c r="B869" s="92"/>
      <c r="C869" s="94"/>
      <c r="D869" s="93"/>
      <c r="E869" s="97"/>
      <c r="F869" s="94"/>
      <c r="G869" s="95"/>
      <c r="H869" s="93"/>
      <c r="I869" s="93"/>
      <c r="J869" s="94"/>
      <c r="K869" s="94"/>
      <c r="L869" s="96"/>
      <c r="M869" s="94"/>
    </row>
    <row r="870" spans="1:13" x14ac:dyDescent="0.2">
      <c r="A870" s="92"/>
      <c r="B870" s="92"/>
      <c r="C870" s="97"/>
      <c r="D870" s="93"/>
      <c r="E870" s="97"/>
      <c r="F870" s="97"/>
      <c r="G870" s="95"/>
      <c r="H870" s="94"/>
      <c r="I870" s="94"/>
      <c r="J870" s="97"/>
      <c r="K870" s="97"/>
      <c r="L870" s="96"/>
      <c r="M870" s="94"/>
    </row>
    <row r="871" spans="1:13" x14ac:dyDescent="0.2">
      <c r="A871" s="92"/>
      <c r="B871" s="92"/>
      <c r="C871" s="97"/>
      <c r="D871" s="93"/>
      <c r="E871" s="97"/>
      <c r="F871" s="97"/>
      <c r="G871" s="95"/>
      <c r="H871" s="94"/>
      <c r="I871" s="94"/>
      <c r="J871" s="94"/>
      <c r="K871" s="97"/>
      <c r="L871" s="96"/>
      <c r="M871" s="94"/>
    </row>
    <row r="872" spans="1:13" x14ac:dyDescent="0.2">
      <c r="A872" s="92"/>
      <c r="B872" s="92"/>
      <c r="C872" s="97"/>
      <c r="D872" s="93"/>
      <c r="E872" s="97"/>
      <c r="F872" s="97"/>
      <c r="G872" s="95"/>
      <c r="H872" s="93"/>
      <c r="I872" s="93"/>
      <c r="J872" s="94"/>
      <c r="K872" s="94"/>
      <c r="L872" s="96"/>
      <c r="M872" s="94"/>
    </row>
    <row r="873" spans="1:13" x14ac:dyDescent="0.2">
      <c r="A873" s="92"/>
      <c r="B873" s="92"/>
      <c r="C873" s="97"/>
      <c r="D873" s="93"/>
      <c r="E873" s="94"/>
      <c r="F873" s="94"/>
      <c r="G873" s="95"/>
      <c r="H873" s="93"/>
      <c r="I873" s="94"/>
      <c r="J873" s="93"/>
      <c r="K873" s="97"/>
      <c r="L873" s="96"/>
      <c r="M873" s="94"/>
    </row>
    <row r="874" spans="1:13" x14ac:dyDescent="0.2">
      <c r="A874" s="92"/>
      <c r="B874" s="92"/>
      <c r="C874" s="97"/>
      <c r="D874" s="93"/>
      <c r="E874" s="97"/>
      <c r="F874" s="97"/>
      <c r="G874" s="95"/>
      <c r="H874" s="94"/>
      <c r="I874" s="94"/>
      <c r="J874" s="94"/>
      <c r="K874" s="97"/>
      <c r="L874" s="96"/>
      <c r="M874" s="94"/>
    </row>
    <row r="875" spans="1:13" x14ac:dyDescent="0.2">
      <c r="A875" s="92"/>
      <c r="B875" s="92"/>
      <c r="C875" s="97"/>
      <c r="D875" s="93"/>
      <c r="E875" s="97"/>
      <c r="F875" s="97"/>
      <c r="G875" s="95"/>
      <c r="H875" s="94"/>
      <c r="I875" s="94"/>
      <c r="J875" s="93"/>
      <c r="K875" s="97"/>
      <c r="L875" s="96"/>
      <c r="M875" s="94"/>
    </row>
    <row r="876" spans="1:13" x14ac:dyDescent="0.2">
      <c r="A876" s="92"/>
      <c r="B876" s="92"/>
      <c r="C876" s="97"/>
      <c r="D876" s="93"/>
      <c r="E876" s="97"/>
      <c r="F876" s="97"/>
      <c r="G876" s="95"/>
      <c r="H876" s="93"/>
      <c r="I876" s="94"/>
      <c r="J876" s="94"/>
      <c r="K876" s="94"/>
      <c r="L876" s="96"/>
      <c r="M876" s="94"/>
    </row>
    <row r="877" spans="1:13" x14ac:dyDescent="0.2">
      <c r="A877" s="92"/>
      <c r="B877" s="92"/>
      <c r="C877" s="97"/>
      <c r="D877" s="93"/>
      <c r="E877" s="97"/>
      <c r="F877" s="97"/>
      <c r="G877" s="95"/>
      <c r="H877" s="94"/>
      <c r="I877" s="94"/>
      <c r="J877" s="94"/>
      <c r="K877" s="97"/>
      <c r="L877" s="96"/>
      <c r="M877" s="94"/>
    </row>
    <row r="878" spans="1:13" x14ac:dyDescent="0.2">
      <c r="A878" s="92"/>
      <c r="B878" s="92"/>
      <c r="C878" s="97"/>
      <c r="D878" s="93"/>
      <c r="E878" s="97"/>
      <c r="F878" s="97"/>
      <c r="G878" s="95"/>
      <c r="H878" s="94"/>
      <c r="I878" s="94"/>
      <c r="J878" s="97"/>
      <c r="K878" s="97"/>
      <c r="L878" s="96"/>
      <c r="M878" s="94"/>
    </row>
    <row r="879" spans="1:13" x14ac:dyDescent="0.2">
      <c r="A879" s="92"/>
      <c r="B879" s="92"/>
      <c r="C879" s="97"/>
      <c r="D879" s="93"/>
      <c r="E879" s="94"/>
      <c r="F879" s="94"/>
      <c r="G879" s="95"/>
      <c r="H879" s="93"/>
      <c r="I879" s="93"/>
      <c r="J879" s="93"/>
      <c r="K879" s="94"/>
      <c r="L879" s="96"/>
      <c r="M879" s="94"/>
    </row>
    <row r="880" spans="1:13" x14ac:dyDescent="0.2">
      <c r="A880" s="92"/>
      <c r="B880" s="92"/>
      <c r="C880" s="97"/>
      <c r="D880" s="93"/>
      <c r="E880" s="97"/>
      <c r="F880" s="97"/>
      <c r="G880" s="95"/>
      <c r="H880" s="94"/>
      <c r="I880" s="94"/>
      <c r="J880" s="94"/>
      <c r="K880" s="97"/>
      <c r="L880" s="96"/>
      <c r="M880" s="94"/>
    </row>
    <row r="881" spans="1:13" x14ac:dyDescent="0.2">
      <c r="A881" s="92"/>
      <c r="B881" s="92"/>
      <c r="C881" s="97"/>
      <c r="D881" s="93"/>
      <c r="E881" s="97"/>
      <c r="F881" s="97"/>
      <c r="G881" s="95"/>
      <c r="H881" s="94"/>
      <c r="I881" s="94"/>
      <c r="J881" s="94"/>
      <c r="K881" s="97"/>
      <c r="L881" s="96"/>
      <c r="M881" s="94"/>
    </row>
    <row r="882" spans="1:13" x14ac:dyDescent="0.2">
      <c r="A882" s="92"/>
      <c r="B882" s="92"/>
      <c r="C882" s="94"/>
      <c r="D882" s="93"/>
      <c r="E882" s="94"/>
      <c r="F882" s="94"/>
      <c r="G882" s="95"/>
      <c r="H882" s="93"/>
      <c r="I882" s="93"/>
      <c r="J882" s="93"/>
      <c r="K882" s="94"/>
      <c r="L882" s="96"/>
      <c r="M882" s="94"/>
    </row>
    <row r="883" spans="1:13" x14ac:dyDescent="0.2">
      <c r="A883" s="92"/>
      <c r="B883" s="92"/>
      <c r="C883" s="97"/>
      <c r="D883" s="93"/>
      <c r="E883" s="97"/>
      <c r="F883" s="94"/>
      <c r="G883" s="95"/>
      <c r="H883" s="94"/>
      <c r="I883" s="94"/>
      <c r="J883" s="94"/>
      <c r="K883" s="97"/>
      <c r="L883" s="96"/>
      <c r="M883" s="94"/>
    </row>
    <row r="884" spans="1:13" x14ac:dyDescent="0.2">
      <c r="A884" s="92"/>
      <c r="B884" s="92"/>
      <c r="C884" s="94"/>
      <c r="D884" s="93"/>
      <c r="E884" s="94"/>
      <c r="F884" s="94"/>
      <c r="G884" s="95"/>
      <c r="H884" s="93"/>
      <c r="I884" s="93"/>
      <c r="J884" s="93"/>
      <c r="K884" s="94"/>
      <c r="L884" s="96"/>
      <c r="M884" s="94"/>
    </row>
    <row r="885" spans="1:13" x14ac:dyDescent="0.2">
      <c r="A885" s="92"/>
      <c r="B885" s="92"/>
      <c r="C885" s="97"/>
      <c r="D885" s="93"/>
      <c r="E885" s="94"/>
      <c r="F885" s="97"/>
      <c r="G885" s="95"/>
      <c r="H885" s="93"/>
      <c r="I885" s="93"/>
      <c r="J885" s="93"/>
      <c r="K885" s="94"/>
      <c r="L885" s="96"/>
      <c r="M885" s="94"/>
    </row>
    <row r="886" spans="1:13" x14ac:dyDescent="0.2">
      <c r="A886" s="92"/>
      <c r="B886" s="92"/>
      <c r="C886" s="94"/>
      <c r="D886" s="93"/>
      <c r="E886" s="93"/>
      <c r="F886" s="93"/>
      <c r="G886" s="95"/>
      <c r="H886" s="93"/>
      <c r="I886" s="94"/>
      <c r="J886" s="93"/>
      <c r="K886" s="97"/>
      <c r="L886" s="96"/>
      <c r="M886" s="94"/>
    </row>
    <row r="887" spans="1:13" x14ac:dyDescent="0.2">
      <c r="A887" s="92"/>
      <c r="B887" s="92"/>
      <c r="C887" s="97"/>
      <c r="D887" s="93"/>
      <c r="E887" s="97"/>
      <c r="F887" s="97"/>
      <c r="G887" s="95"/>
      <c r="H887" s="94"/>
      <c r="I887" s="94"/>
      <c r="J887" s="94"/>
      <c r="K887" s="97"/>
      <c r="L887" s="96"/>
      <c r="M887" s="94"/>
    </row>
    <row r="888" spans="1:13" x14ac:dyDescent="0.2">
      <c r="A888" s="92"/>
      <c r="B888" s="92"/>
      <c r="C888" s="97"/>
      <c r="D888" s="93"/>
      <c r="E888" s="97"/>
      <c r="F888" s="97"/>
      <c r="G888" s="95"/>
      <c r="H888" s="94"/>
      <c r="I888" s="94"/>
      <c r="J888" s="97"/>
      <c r="K888" s="94"/>
      <c r="L888" s="96"/>
      <c r="M888" s="94"/>
    </row>
    <row r="889" spans="1:13" x14ac:dyDescent="0.2">
      <c r="A889" s="92"/>
      <c r="B889" s="92"/>
      <c r="C889" s="97"/>
      <c r="D889" s="93"/>
      <c r="E889" s="94"/>
      <c r="F889" s="94"/>
      <c r="G889" s="95"/>
      <c r="H889" s="93"/>
      <c r="I889" s="93"/>
      <c r="J889" s="93"/>
      <c r="K889" s="94"/>
      <c r="L889" s="96"/>
      <c r="M889" s="94"/>
    </row>
    <row r="890" spans="1:13" x14ac:dyDescent="0.2">
      <c r="A890" s="92"/>
      <c r="B890" s="92"/>
      <c r="C890" s="94"/>
      <c r="D890" s="93"/>
      <c r="E890" s="94"/>
      <c r="F890" s="94"/>
      <c r="G890" s="95"/>
      <c r="H890" s="93"/>
      <c r="I890" s="94"/>
      <c r="J890" s="93"/>
      <c r="K890" s="94"/>
      <c r="L890" s="96"/>
      <c r="M890" s="94"/>
    </row>
    <row r="891" spans="1:13" x14ac:dyDescent="0.2">
      <c r="A891" s="92"/>
      <c r="B891" s="92"/>
      <c r="C891" s="97"/>
      <c r="D891" s="93"/>
      <c r="E891" s="97"/>
      <c r="F891" s="97"/>
      <c r="G891" s="95"/>
      <c r="H891" s="94"/>
      <c r="I891" s="94"/>
      <c r="J891" s="94"/>
      <c r="K891" s="97"/>
      <c r="L891" s="96"/>
      <c r="M891" s="94"/>
    </row>
    <row r="892" spans="1:13" x14ac:dyDescent="0.2">
      <c r="A892" s="92"/>
      <c r="B892" s="92"/>
      <c r="C892" s="97"/>
      <c r="D892" s="93"/>
      <c r="E892" s="97"/>
      <c r="F892" s="97"/>
      <c r="G892" s="95"/>
      <c r="H892" s="94"/>
      <c r="I892" s="94"/>
      <c r="J892" s="94"/>
      <c r="K892" s="97"/>
      <c r="L892" s="96"/>
      <c r="M892" s="94"/>
    </row>
    <row r="893" spans="1:13" x14ac:dyDescent="0.2">
      <c r="A893" s="92"/>
      <c r="B893" s="92"/>
      <c r="C893" s="97"/>
      <c r="D893" s="93"/>
      <c r="E893" s="97"/>
      <c r="F893" s="97"/>
      <c r="G893" s="95"/>
      <c r="H893" s="94"/>
      <c r="I893" s="94"/>
      <c r="J893" s="94"/>
      <c r="K893" s="97"/>
      <c r="L893" s="96"/>
      <c r="M893" s="94"/>
    </row>
    <row r="894" spans="1:13" x14ac:dyDescent="0.2">
      <c r="A894" s="92"/>
      <c r="B894" s="92"/>
      <c r="C894" s="97"/>
      <c r="D894" s="93"/>
      <c r="E894" s="97"/>
      <c r="F894" s="97"/>
      <c r="G894" s="95"/>
      <c r="H894" s="94"/>
      <c r="I894" s="94"/>
      <c r="J894" s="97"/>
      <c r="K894" s="97"/>
      <c r="L894" s="96"/>
      <c r="M894" s="94"/>
    </row>
    <row r="895" spans="1:13" x14ac:dyDescent="0.2">
      <c r="A895" s="92"/>
      <c r="B895" s="92"/>
      <c r="C895" s="94"/>
      <c r="D895" s="93"/>
      <c r="E895" s="94"/>
      <c r="F895" s="94"/>
      <c r="G895" s="95"/>
      <c r="H895" s="93"/>
      <c r="I895" s="94"/>
      <c r="J895" s="94"/>
      <c r="K895" s="94"/>
      <c r="L895" s="96"/>
      <c r="M895" s="94"/>
    </row>
    <row r="896" spans="1:13" x14ac:dyDescent="0.2">
      <c r="A896" s="92"/>
      <c r="B896" s="92"/>
      <c r="C896" s="97"/>
      <c r="D896" s="93"/>
      <c r="E896" s="97"/>
      <c r="F896" s="97"/>
      <c r="G896" s="95"/>
      <c r="H896" s="94"/>
      <c r="I896" s="94"/>
      <c r="J896" s="97"/>
      <c r="K896" s="97"/>
      <c r="L896" s="96"/>
      <c r="M896" s="94"/>
    </row>
    <row r="897" spans="1:13" x14ac:dyDescent="0.2">
      <c r="A897" s="92"/>
      <c r="B897" s="92"/>
      <c r="C897" s="94"/>
      <c r="D897" s="93"/>
      <c r="E897" s="94"/>
      <c r="F897" s="94"/>
      <c r="G897" s="95"/>
      <c r="H897" s="94"/>
      <c r="I897" s="94"/>
      <c r="J897" s="94"/>
      <c r="K897" s="94"/>
      <c r="L897" s="96"/>
      <c r="M897" s="94"/>
    </row>
    <row r="898" spans="1:13" x14ac:dyDescent="0.2">
      <c r="A898" s="92"/>
      <c r="B898" s="92"/>
      <c r="C898" s="97"/>
      <c r="D898" s="93"/>
      <c r="E898" s="94"/>
      <c r="F898" s="94"/>
      <c r="G898" s="95"/>
      <c r="H898" s="93"/>
      <c r="I898" s="94"/>
      <c r="J898" s="93"/>
      <c r="K898" s="97"/>
      <c r="L898" s="96"/>
      <c r="M898" s="94"/>
    </row>
    <row r="899" spans="1:13" x14ac:dyDescent="0.2">
      <c r="A899" s="92"/>
      <c r="B899" s="92"/>
      <c r="C899" s="97"/>
      <c r="D899" s="93"/>
      <c r="E899" s="94"/>
      <c r="F899" s="94"/>
      <c r="G899" s="95"/>
      <c r="H899" s="93"/>
      <c r="I899" s="93"/>
      <c r="J899" s="94"/>
      <c r="K899" s="94"/>
      <c r="L899" s="96"/>
      <c r="M899" s="94"/>
    </row>
    <row r="900" spans="1:13" x14ac:dyDescent="0.2">
      <c r="A900" s="92"/>
      <c r="B900" s="92"/>
      <c r="C900" s="94"/>
      <c r="D900" s="93"/>
      <c r="E900" s="94"/>
      <c r="F900" s="94"/>
      <c r="G900" s="95"/>
      <c r="H900" s="93"/>
      <c r="I900" s="94"/>
      <c r="J900" s="93"/>
      <c r="K900" s="94"/>
      <c r="L900" s="96"/>
      <c r="M900" s="94"/>
    </row>
    <row r="901" spans="1:13" x14ac:dyDescent="0.2">
      <c r="A901" s="92"/>
      <c r="B901" s="92"/>
      <c r="C901" s="97"/>
      <c r="D901" s="93"/>
      <c r="E901" s="97"/>
      <c r="F901" s="97"/>
      <c r="G901" s="95"/>
      <c r="H901" s="94"/>
      <c r="I901" s="94"/>
      <c r="J901" s="94"/>
      <c r="K901" s="97"/>
      <c r="L901" s="96"/>
      <c r="M901" s="94"/>
    </row>
    <row r="902" spans="1:13" x14ac:dyDescent="0.2">
      <c r="A902" s="92"/>
      <c r="B902" s="92"/>
      <c r="C902" s="93"/>
      <c r="D902" s="93"/>
      <c r="E902" s="93"/>
      <c r="F902" s="93"/>
      <c r="G902" s="95"/>
      <c r="H902" s="93"/>
      <c r="I902" s="93"/>
      <c r="J902" s="93"/>
      <c r="K902" s="93"/>
      <c r="L902" s="96"/>
      <c r="M902" s="94"/>
    </row>
    <row r="903" spans="1:13" x14ac:dyDescent="0.2">
      <c r="A903" s="92"/>
      <c r="B903" s="92"/>
      <c r="C903" s="94"/>
      <c r="D903" s="93"/>
      <c r="E903" s="94"/>
      <c r="F903" s="94"/>
      <c r="G903" s="95"/>
      <c r="H903" s="93"/>
      <c r="I903" s="93"/>
      <c r="J903" s="93"/>
      <c r="K903" s="97"/>
      <c r="L903" s="96"/>
      <c r="M903" s="94"/>
    </row>
    <row r="904" spans="1:13" x14ac:dyDescent="0.2">
      <c r="A904" s="92"/>
      <c r="B904" s="92"/>
      <c r="C904" s="97"/>
      <c r="D904" s="93"/>
      <c r="E904" s="97"/>
      <c r="F904" s="94"/>
      <c r="G904" s="95"/>
      <c r="H904" s="94"/>
      <c r="I904" s="94"/>
      <c r="J904" s="94"/>
      <c r="K904" s="97"/>
      <c r="L904" s="96"/>
      <c r="M904" s="94"/>
    </row>
    <row r="905" spans="1:13" x14ac:dyDescent="0.2">
      <c r="A905" s="92"/>
      <c r="B905" s="92"/>
      <c r="C905" s="97"/>
      <c r="D905" s="93"/>
      <c r="E905" s="97"/>
      <c r="F905" s="97"/>
      <c r="G905" s="95"/>
      <c r="H905" s="93"/>
      <c r="I905" s="93"/>
      <c r="J905" s="94"/>
      <c r="K905" s="94"/>
      <c r="L905" s="96"/>
      <c r="M905" s="94"/>
    </row>
    <row r="906" spans="1:13" x14ac:dyDescent="0.2">
      <c r="A906" s="92"/>
      <c r="B906" s="92"/>
      <c r="C906" s="97"/>
      <c r="D906" s="93"/>
      <c r="E906" s="97"/>
      <c r="F906" s="97"/>
      <c r="G906" s="95"/>
      <c r="H906" s="94"/>
      <c r="I906" s="94"/>
      <c r="J906" s="97"/>
      <c r="K906" s="97"/>
      <c r="L906" s="96"/>
      <c r="M906" s="94"/>
    </row>
    <row r="907" spans="1:13" x14ac:dyDescent="0.2">
      <c r="A907" s="92"/>
      <c r="B907" s="92"/>
      <c r="C907" s="97"/>
      <c r="D907" s="93"/>
      <c r="E907" s="94"/>
      <c r="F907" s="97"/>
      <c r="G907" s="95"/>
      <c r="H907" s="94"/>
      <c r="I907" s="94"/>
      <c r="J907" s="94"/>
      <c r="K907" s="97"/>
      <c r="L907" s="96"/>
      <c r="M907" s="94"/>
    </row>
    <row r="908" spans="1:13" x14ac:dyDescent="0.2">
      <c r="A908" s="92"/>
      <c r="B908" s="92"/>
      <c r="C908" s="94"/>
      <c r="D908" s="93"/>
      <c r="E908" s="94"/>
      <c r="F908" s="94"/>
      <c r="G908" s="95"/>
      <c r="H908" s="93"/>
      <c r="I908" s="94"/>
      <c r="J908" s="94"/>
      <c r="K908" s="94"/>
      <c r="L908" s="96"/>
      <c r="M908" s="94"/>
    </row>
    <row r="909" spans="1:13" x14ac:dyDescent="0.2">
      <c r="A909" s="92"/>
      <c r="B909" s="92"/>
      <c r="C909" s="97"/>
      <c r="D909" s="93"/>
      <c r="E909" s="94"/>
      <c r="F909" s="94"/>
      <c r="G909" s="95"/>
      <c r="H909" s="93"/>
      <c r="I909" s="93"/>
      <c r="J909" s="93"/>
      <c r="K909" s="94"/>
      <c r="L909" s="96"/>
      <c r="M909" s="94"/>
    </row>
    <row r="910" spans="1:13" x14ac:dyDescent="0.2">
      <c r="A910" s="92"/>
      <c r="B910" s="92"/>
      <c r="C910" s="94"/>
      <c r="D910" s="93"/>
      <c r="E910" s="94"/>
      <c r="F910" s="94"/>
      <c r="G910" s="95"/>
      <c r="H910" s="93"/>
      <c r="I910" s="93"/>
      <c r="J910" s="94"/>
      <c r="K910" s="97"/>
      <c r="L910" s="96"/>
      <c r="M910" s="94"/>
    </row>
    <row r="911" spans="1:13" x14ac:dyDescent="0.2">
      <c r="A911" s="92"/>
      <c r="B911" s="92"/>
      <c r="C911" s="94"/>
      <c r="D911" s="93"/>
      <c r="E911" s="94"/>
      <c r="F911" s="94"/>
      <c r="G911" s="95"/>
      <c r="H911" s="93"/>
      <c r="I911" s="93"/>
      <c r="J911" s="94"/>
      <c r="K911" s="97"/>
      <c r="L911" s="96"/>
      <c r="M911" s="94"/>
    </row>
    <row r="912" spans="1:13" x14ac:dyDescent="0.2">
      <c r="A912" s="92"/>
      <c r="B912" s="92"/>
      <c r="C912" s="97"/>
      <c r="D912" s="93"/>
      <c r="E912" s="94"/>
      <c r="F912" s="94"/>
      <c r="G912" s="95"/>
      <c r="H912" s="93"/>
      <c r="I912" s="93"/>
      <c r="J912" s="94"/>
      <c r="K912" s="94"/>
      <c r="L912" s="96"/>
      <c r="M912" s="94"/>
    </row>
    <row r="913" spans="1:13" x14ac:dyDescent="0.2">
      <c r="A913" s="92"/>
      <c r="B913" s="92"/>
      <c r="C913" s="93"/>
      <c r="D913" s="93"/>
      <c r="E913" s="93"/>
      <c r="F913" s="93"/>
      <c r="G913" s="95"/>
      <c r="H913" s="93"/>
      <c r="I913" s="93"/>
      <c r="J913" s="93"/>
      <c r="K913" s="93"/>
      <c r="L913" s="96"/>
      <c r="M913" s="94"/>
    </row>
    <row r="914" spans="1:13" x14ac:dyDescent="0.2">
      <c r="A914" s="92"/>
      <c r="B914" s="92"/>
      <c r="C914" s="97"/>
      <c r="D914" s="93"/>
      <c r="E914" s="97"/>
      <c r="F914" s="97"/>
      <c r="G914" s="95"/>
      <c r="H914" s="94"/>
      <c r="I914" s="94"/>
      <c r="J914" s="94"/>
      <c r="K914" s="94"/>
      <c r="L914" s="96"/>
      <c r="M914" s="94"/>
    </row>
    <row r="915" spans="1:13" x14ac:dyDescent="0.2">
      <c r="A915" s="92"/>
      <c r="B915" s="92"/>
      <c r="C915" s="97"/>
      <c r="D915" s="93"/>
      <c r="E915" s="97"/>
      <c r="F915" s="97"/>
      <c r="G915" s="95"/>
      <c r="H915" s="94"/>
      <c r="I915" s="94"/>
      <c r="J915" s="97"/>
      <c r="K915" s="97"/>
      <c r="L915" s="96"/>
      <c r="M915" s="94"/>
    </row>
    <row r="916" spans="1:13" x14ac:dyDescent="0.2">
      <c r="A916" s="92"/>
      <c r="B916" s="92"/>
      <c r="C916" s="94"/>
      <c r="D916" s="93"/>
      <c r="E916" s="94"/>
      <c r="F916" s="93"/>
      <c r="G916" s="95"/>
      <c r="H916" s="93"/>
      <c r="I916" s="93"/>
      <c r="J916" s="93"/>
      <c r="K916" s="94"/>
      <c r="L916" s="96"/>
      <c r="M916" s="94"/>
    </row>
    <row r="917" spans="1:13" x14ac:dyDescent="0.2">
      <c r="A917" s="92"/>
      <c r="B917" s="92"/>
      <c r="C917" s="97"/>
      <c r="D917" s="93"/>
      <c r="E917" s="97"/>
      <c r="F917" s="97"/>
      <c r="G917" s="95"/>
      <c r="H917" s="94"/>
      <c r="I917" s="94"/>
      <c r="J917" s="94"/>
      <c r="K917" s="97"/>
      <c r="L917" s="96"/>
      <c r="M917" s="94"/>
    </row>
    <row r="918" spans="1:13" x14ac:dyDescent="0.2">
      <c r="A918" s="92"/>
      <c r="B918" s="92"/>
      <c r="C918" s="97"/>
      <c r="D918" s="93"/>
      <c r="E918" s="97"/>
      <c r="F918" s="97"/>
      <c r="G918" s="95"/>
      <c r="H918" s="94"/>
      <c r="I918" s="94"/>
      <c r="J918" s="94"/>
      <c r="K918" s="97"/>
      <c r="L918" s="96"/>
      <c r="M918" s="94"/>
    </row>
    <row r="919" spans="1:13" x14ac:dyDescent="0.2">
      <c r="A919" s="92"/>
      <c r="B919" s="92"/>
      <c r="C919" s="94"/>
      <c r="D919" s="93"/>
      <c r="E919" s="94"/>
      <c r="F919" s="94"/>
      <c r="G919" s="95"/>
      <c r="H919" s="93"/>
      <c r="I919" s="93"/>
      <c r="J919" s="93"/>
      <c r="K919" s="94"/>
      <c r="L919" s="96"/>
      <c r="M919" s="94"/>
    </row>
    <row r="920" spans="1:13" x14ac:dyDescent="0.2">
      <c r="A920" s="92"/>
      <c r="B920" s="92"/>
      <c r="C920" s="97"/>
      <c r="D920" s="93"/>
      <c r="E920" s="97"/>
      <c r="F920" s="97"/>
      <c r="G920" s="95"/>
      <c r="H920" s="93"/>
      <c r="I920" s="93"/>
      <c r="J920" s="94"/>
      <c r="K920" s="94"/>
      <c r="L920" s="96"/>
      <c r="M920" s="94"/>
    </row>
    <row r="921" spans="1:13" x14ac:dyDescent="0.2">
      <c r="A921" s="92"/>
      <c r="B921" s="92"/>
      <c r="C921" s="97"/>
      <c r="D921" s="93"/>
      <c r="E921" s="94"/>
      <c r="F921" s="94"/>
      <c r="G921" s="95"/>
      <c r="H921" s="93"/>
      <c r="I921" s="93"/>
      <c r="J921" s="93"/>
      <c r="K921" s="94"/>
      <c r="L921" s="96"/>
      <c r="M921" s="94"/>
    </row>
    <row r="922" spans="1:13" x14ac:dyDescent="0.2">
      <c r="A922" s="92"/>
      <c r="B922" s="92"/>
      <c r="C922" s="97"/>
      <c r="D922" s="93"/>
      <c r="E922" s="97"/>
      <c r="F922" s="97"/>
      <c r="G922" s="95"/>
      <c r="H922" s="94"/>
      <c r="I922" s="94"/>
      <c r="J922" s="94"/>
      <c r="K922" s="97"/>
      <c r="L922" s="96"/>
      <c r="M922" s="94"/>
    </row>
    <row r="923" spans="1:13" x14ac:dyDescent="0.2">
      <c r="A923" s="92"/>
      <c r="B923" s="92"/>
      <c r="C923" s="97"/>
      <c r="D923" s="93"/>
      <c r="E923" s="94"/>
      <c r="F923" s="97"/>
      <c r="G923" s="95"/>
      <c r="H923" s="93"/>
      <c r="I923" s="94"/>
      <c r="J923" s="94"/>
      <c r="K923" s="97"/>
      <c r="L923" s="96"/>
      <c r="M923" s="94"/>
    </row>
    <row r="924" spans="1:13" x14ac:dyDescent="0.2">
      <c r="A924" s="92"/>
      <c r="B924" s="92"/>
      <c r="C924" s="97"/>
      <c r="D924" s="93"/>
      <c r="E924" s="94"/>
      <c r="F924" s="94"/>
      <c r="G924" s="95"/>
      <c r="H924" s="94"/>
      <c r="I924" s="94"/>
      <c r="J924" s="94"/>
      <c r="K924" s="97"/>
      <c r="L924" s="96"/>
      <c r="M924" s="94"/>
    </row>
    <row r="925" spans="1:13" x14ac:dyDescent="0.2">
      <c r="A925" s="92"/>
      <c r="B925" s="92"/>
      <c r="C925" s="97"/>
      <c r="D925" s="93"/>
      <c r="E925" s="97"/>
      <c r="F925" s="94"/>
      <c r="G925" s="95"/>
      <c r="H925" s="93"/>
      <c r="I925" s="94"/>
      <c r="J925" s="94"/>
      <c r="K925" s="97"/>
      <c r="L925" s="96"/>
      <c r="M925" s="94"/>
    </row>
    <row r="926" spans="1:13" x14ac:dyDescent="0.2">
      <c r="A926" s="92"/>
      <c r="B926" s="92"/>
      <c r="C926" s="97"/>
      <c r="D926" s="93"/>
      <c r="E926" s="97"/>
      <c r="F926" s="97"/>
      <c r="G926" s="95"/>
      <c r="H926" s="94"/>
      <c r="I926" s="94"/>
      <c r="J926" s="94"/>
      <c r="K926" s="97"/>
      <c r="L926" s="96"/>
      <c r="M926" s="94"/>
    </row>
    <row r="927" spans="1:13" x14ac:dyDescent="0.2">
      <c r="A927" s="92"/>
      <c r="B927" s="92"/>
      <c r="C927" s="97"/>
      <c r="D927" s="93"/>
      <c r="E927" s="97"/>
      <c r="F927" s="97"/>
      <c r="G927" s="95"/>
      <c r="H927" s="94"/>
      <c r="I927" s="94"/>
      <c r="J927" s="97"/>
      <c r="K927" s="97"/>
      <c r="L927" s="96"/>
      <c r="M927" s="94"/>
    </row>
    <row r="928" spans="1:13" x14ac:dyDescent="0.2">
      <c r="A928" s="92"/>
      <c r="B928" s="92"/>
      <c r="C928" s="97"/>
      <c r="D928" s="93"/>
      <c r="E928" s="97"/>
      <c r="F928" s="94"/>
      <c r="G928" s="95"/>
      <c r="H928" s="94"/>
      <c r="I928" s="93"/>
      <c r="J928" s="94"/>
      <c r="K928" s="97"/>
      <c r="L928" s="96"/>
      <c r="M928" s="94"/>
    </row>
    <row r="929" spans="1:13" x14ac:dyDescent="0.2">
      <c r="A929" s="92"/>
      <c r="B929" s="92"/>
      <c r="C929" s="97"/>
      <c r="D929" s="93"/>
      <c r="E929" s="97"/>
      <c r="F929" s="97"/>
      <c r="G929" s="95"/>
      <c r="H929" s="94"/>
      <c r="I929" s="94"/>
      <c r="J929" s="97"/>
      <c r="K929" s="97"/>
      <c r="L929" s="96"/>
      <c r="M929" s="94"/>
    </row>
    <row r="930" spans="1:13" x14ac:dyDescent="0.2">
      <c r="A930" s="92"/>
      <c r="B930" s="92"/>
      <c r="C930" s="97"/>
      <c r="D930" s="93"/>
      <c r="E930" s="97"/>
      <c r="F930" s="97"/>
      <c r="G930" s="95"/>
      <c r="H930" s="93"/>
      <c r="I930" s="93"/>
      <c r="J930" s="94"/>
      <c r="K930" s="94"/>
      <c r="L930" s="96"/>
      <c r="M930" s="94"/>
    </row>
    <row r="931" spans="1:13" x14ac:dyDescent="0.2">
      <c r="A931" s="92"/>
      <c r="B931" s="92"/>
      <c r="C931" s="97"/>
      <c r="D931" s="93"/>
      <c r="E931" s="97"/>
      <c r="F931" s="97"/>
      <c r="G931" s="95"/>
      <c r="H931" s="94"/>
      <c r="I931" s="94"/>
      <c r="J931" s="94"/>
      <c r="K931" s="97"/>
      <c r="L931" s="96"/>
      <c r="M931" s="94"/>
    </row>
    <row r="932" spans="1:13" x14ac:dyDescent="0.2">
      <c r="A932" s="92"/>
      <c r="B932" s="92"/>
      <c r="C932" s="97"/>
      <c r="D932" s="93"/>
      <c r="E932" s="97"/>
      <c r="F932" s="97"/>
      <c r="G932" s="95"/>
      <c r="H932" s="94"/>
      <c r="I932" s="94"/>
      <c r="J932" s="97"/>
      <c r="K932" s="97"/>
      <c r="L932" s="96"/>
      <c r="M932" s="94"/>
    </row>
    <row r="933" spans="1:13" x14ac:dyDescent="0.2">
      <c r="A933" s="92"/>
      <c r="B933" s="92"/>
      <c r="C933" s="94"/>
      <c r="D933" s="93"/>
      <c r="E933" s="94"/>
      <c r="F933" s="94"/>
      <c r="G933" s="95"/>
      <c r="H933" s="93"/>
      <c r="I933" s="93"/>
      <c r="J933" s="93"/>
      <c r="K933" s="94"/>
      <c r="L933" s="96"/>
      <c r="M933" s="94"/>
    </row>
    <row r="934" spans="1:13" x14ac:dyDescent="0.2">
      <c r="A934" s="92"/>
      <c r="B934" s="92"/>
      <c r="C934" s="97"/>
      <c r="D934" s="93"/>
      <c r="E934" s="94"/>
      <c r="F934" s="94"/>
      <c r="G934" s="95"/>
      <c r="H934" s="93"/>
      <c r="I934" s="93"/>
      <c r="J934" s="93"/>
      <c r="K934" s="94"/>
      <c r="L934" s="96"/>
      <c r="M934" s="94"/>
    </row>
    <row r="935" spans="1:13" x14ac:dyDescent="0.2">
      <c r="A935" s="92"/>
      <c r="B935" s="92"/>
      <c r="C935" s="97"/>
      <c r="D935" s="93"/>
      <c r="E935" s="94"/>
      <c r="F935" s="94"/>
      <c r="G935" s="95"/>
      <c r="H935" s="93"/>
      <c r="I935" s="94"/>
      <c r="J935" s="93"/>
      <c r="K935" s="97"/>
      <c r="L935" s="96"/>
      <c r="M935" s="94"/>
    </row>
    <row r="936" spans="1:13" x14ac:dyDescent="0.2">
      <c r="A936" s="92"/>
      <c r="B936" s="92"/>
      <c r="C936" s="94"/>
      <c r="D936" s="93"/>
      <c r="E936" s="94"/>
      <c r="F936" s="94"/>
      <c r="G936" s="95"/>
      <c r="H936" s="93"/>
      <c r="I936" s="93"/>
      <c r="J936" s="94"/>
      <c r="K936" s="97"/>
      <c r="L936" s="96"/>
      <c r="M936" s="94"/>
    </row>
    <row r="937" spans="1:13" x14ac:dyDescent="0.2">
      <c r="A937" s="92"/>
      <c r="B937" s="92"/>
      <c r="C937" s="97"/>
      <c r="D937" s="93"/>
      <c r="E937" s="97"/>
      <c r="F937" s="94"/>
      <c r="G937" s="95"/>
      <c r="H937" s="93"/>
      <c r="I937" s="94"/>
      <c r="J937" s="94"/>
      <c r="K937" s="94"/>
      <c r="L937" s="96"/>
      <c r="M937" s="94"/>
    </row>
    <row r="938" spans="1:13" x14ac:dyDescent="0.2">
      <c r="A938" s="92"/>
      <c r="B938" s="92"/>
      <c r="C938" s="97"/>
      <c r="D938" s="93"/>
      <c r="E938" s="97"/>
      <c r="F938" s="94"/>
      <c r="G938" s="95"/>
      <c r="H938" s="94"/>
      <c r="I938" s="94"/>
      <c r="J938" s="94"/>
      <c r="K938" s="94"/>
      <c r="L938" s="96"/>
      <c r="M938" s="94"/>
    </row>
    <row r="939" spans="1:13" x14ac:dyDescent="0.2">
      <c r="A939" s="92"/>
      <c r="B939" s="92"/>
      <c r="C939" s="97"/>
      <c r="D939" s="93"/>
      <c r="E939" s="97"/>
      <c r="F939" s="97"/>
      <c r="G939" s="95"/>
      <c r="H939" s="94"/>
      <c r="I939" s="94"/>
      <c r="J939" s="94"/>
      <c r="K939" s="94"/>
      <c r="L939" s="96"/>
      <c r="M939" s="94"/>
    </row>
    <row r="940" spans="1:13" x14ac:dyDescent="0.2">
      <c r="A940" s="92"/>
      <c r="B940" s="92"/>
      <c r="C940" s="94"/>
      <c r="D940" s="93"/>
      <c r="E940" s="94"/>
      <c r="F940" s="94"/>
      <c r="G940" s="95"/>
      <c r="H940" s="93"/>
      <c r="I940" s="93"/>
      <c r="J940" s="93"/>
      <c r="K940" s="93"/>
      <c r="L940" s="96"/>
      <c r="M940" s="94"/>
    </row>
    <row r="941" spans="1:13" x14ac:dyDescent="0.2">
      <c r="A941" s="92"/>
      <c r="B941" s="92"/>
      <c r="C941" s="97"/>
      <c r="D941" s="93"/>
      <c r="E941" s="97"/>
      <c r="F941" s="97"/>
      <c r="G941" s="95"/>
      <c r="H941" s="93"/>
      <c r="I941" s="93"/>
      <c r="J941" s="97"/>
      <c r="K941" s="97"/>
      <c r="L941" s="96"/>
      <c r="M941" s="94"/>
    </row>
    <row r="942" spans="1:13" x14ac:dyDescent="0.2">
      <c r="A942" s="92"/>
      <c r="B942" s="92"/>
      <c r="C942" s="94"/>
      <c r="D942" s="93"/>
      <c r="E942" s="94"/>
      <c r="F942" s="97"/>
      <c r="G942" s="95"/>
      <c r="H942" s="94"/>
      <c r="I942" s="94"/>
      <c r="J942" s="93"/>
      <c r="K942" s="94"/>
      <c r="L942" s="96"/>
      <c r="M942" s="94"/>
    </row>
    <row r="943" spans="1:13" x14ac:dyDescent="0.2">
      <c r="A943" s="92"/>
      <c r="B943" s="92"/>
      <c r="C943" s="94"/>
      <c r="D943" s="93"/>
      <c r="E943" s="94"/>
      <c r="F943" s="94"/>
      <c r="G943" s="95"/>
      <c r="H943" s="93"/>
      <c r="I943" s="93"/>
      <c r="J943" s="93"/>
      <c r="K943" s="97"/>
      <c r="L943" s="96"/>
      <c r="M943" s="94"/>
    </row>
    <row r="944" spans="1:13" x14ac:dyDescent="0.2">
      <c r="A944" s="92"/>
      <c r="B944" s="92"/>
      <c r="C944" s="97"/>
      <c r="D944" s="93"/>
      <c r="E944" s="97"/>
      <c r="F944" s="97"/>
      <c r="G944" s="95"/>
      <c r="H944" s="94"/>
      <c r="I944" s="94"/>
      <c r="J944" s="94"/>
      <c r="K944" s="94"/>
      <c r="L944" s="96"/>
      <c r="M944" s="94"/>
    </row>
    <row r="945" spans="1:13" x14ac:dyDescent="0.2">
      <c r="A945" s="92"/>
      <c r="B945" s="92"/>
      <c r="C945" s="97"/>
      <c r="D945" s="93"/>
      <c r="E945" s="97"/>
      <c r="F945" s="97"/>
      <c r="G945" s="95"/>
      <c r="H945" s="93"/>
      <c r="I945" s="94"/>
      <c r="J945" s="94"/>
      <c r="K945" s="94"/>
      <c r="L945" s="96"/>
      <c r="M945" s="94"/>
    </row>
    <row r="946" spans="1:13" x14ac:dyDescent="0.2">
      <c r="A946" s="92"/>
      <c r="B946" s="92"/>
      <c r="C946" s="94"/>
      <c r="D946" s="93"/>
      <c r="E946" s="94"/>
      <c r="F946" s="94"/>
      <c r="G946" s="95"/>
      <c r="H946" s="93"/>
      <c r="I946" s="94"/>
      <c r="J946" s="94"/>
      <c r="K946" s="94"/>
      <c r="L946" s="96"/>
      <c r="M946" s="94"/>
    </row>
    <row r="947" spans="1:13" x14ac:dyDescent="0.2">
      <c r="A947" s="92"/>
      <c r="B947" s="92"/>
      <c r="C947" s="97"/>
      <c r="D947" s="93"/>
      <c r="E947" s="97"/>
      <c r="F947" s="94"/>
      <c r="G947" s="95"/>
      <c r="H947" s="93"/>
      <c r="I947" s="93"/>
      <c r="J947" s="94"/>
      <c r="K947" s="97"/>
      <c r="L947" s="96"/>
      <c r="M947" s="94"/>
    </row>
    <row r="948" spans="1:13" x14ac:dyDescent="0.2">
      <c r="A948" s="92"/>
      <c r="B948" s="92"/>
      <c r="C948" s="97"/>
      <c r="D948" s="93"/>
      <c r="E948" s="97"/>
      <c r="F948" s="97"/>
      <c r="G948" s="95"/>
      <c r="H948" s="93"/>
      <c r="I948" s="93"/>
      <c r="J948" s="94"/>
      <c r="K948" s="94"/>
      <c r="L948" s="96"/>
      <c r="M948" s="94"/>
    </row>
    <row r="949" spans="1:13" x14ac:dyDescent="0.2">
      <c r="A949" s="92"/>
      <c r="B949" s="92"/>
      <c r="C949" s="97"/>
      <c r="D949" s="93"/>
      <c r="E949" s="97"/>
      <c r="F949" s="97"/>
      <c r="G949" s="95"/>
      <c r="H949" s="94"/>
      <c r="I949" s="94"/>
      <c r="J949" s="94"/>
      <c r="K949" s="94"/>
      <c r="L949" s="96"/>
      <c r="M949" s="94"/>
    </row>
    <row r="950" spans="1:13" x14ac:dyDescent="0.2">
      <c r="A950" s="92"/>
      <c r="B950" s="92"/>
      <c r="C950" s="97"/>
      <c r="D950" s="93"/>
      <c r="E950" s="97"/>
      <c r="F950" s="97"/>
      <c r="G950" s="95"/>
      <c r="H950" s="94"/>
      <c r="I950" s="94"/>
      <c r="J950" s="97"/>
      <c r="K950" s="97"/>
      <c r="L950" s="96"/>
      <c r="M950" s="94"/>
    </row>
    <row r="951" spans="1:13" x14ac:dyDescent="0.2">
      <c r="A951" s="92"/>
      <c r="B951" s="92"/>
      <c r="C951" s="97"/>
      <c r="D951" s="93"/>
      <c r="E951" s="97"/>
      <c r="F951" s="97"/>
      <c r="G951" s="95"/>
      <c r="H951" s="94"/>
      <c r="I951" s="97"/>
      <c r="J951" s="94"/>
      <c r="K951" s="97"/>
      <c r="L951" s="96"/>
      <c r="M951" s="94"/>
    </row>
    <row r="952" spans="1:13" x14ac:dyDescent="0.2">
      <c r="A952" s="92"/>
      <c r="B952" s="92"/>
      <c r="C952" s="94"/>
      <c r="D952" s="93"/>
      <c r="E952" s="94"/>
      <c r="F952" s="94"/>
      <c r="G952" s="95"/>
      <c r="H952" s="93"/>
      <c r="I952" s="94"/>
      <c r="J952" s="93"/>
      <c r="K952" s="94"/>
      <c r="L952" s="96"/>
      <c r="M952" s="94"/>
    </row>
    <row r="953" spans="1:13" x14ac:dyDescent="0.2">
      <c r="A953" s="92"/>
      <c r="B953" s="92"/>
      <c r="C953" s="97"/>
      <c r="D953" s="93"/>
      <c r="E953" s="97"/>
      <c r="F953" s="97"/>
      <c r="G953" s="95"/>
      <c r="H953" s="94"/>
      <c r="I953" s="94"/>
      <c r="J953" s="94"/>
      <c r="K953" s="94"/>
      <c r="L953" s="96"/>
      <c r="M953" s="94"/>
    </row>
    <row r="954" spans="1:13" x14ac:dyDescent="0.2">
      <c r="A954" s="92"/>
      <c r="B954" s="92"/>
      <c r="C954" s="97"/>
      <c r="D954" s="93"/>
      <c r="E954" s="97"/>
      <c r="F954" s="97"/>
      <c r="G954" s="95"/>
      <c r="H954" s="93"/>
      <c r="I954" s="94"/>
      <c r="J954" s="94"/>
      <c r="K954" s="97"/>
      <c r="L954" s="96"/>
      <c r="M954" s="94"/>
    </row>
    <row r="955" spans="1:13" x14ac:dyDescent="0.2">
      <c r="A955" s="92"/>
      <c r="B955" s="92"/>
      <c r="C955" s="97"/>
      <c r="D955" s="93"/>
      <c r="E955" s="97"/>
      <c r="F955" s="97"/>
      <c r="G955" s="95"/>
      <c r="H955" s="94"/>
      <c r="I955" s="94"/>
      <c r="J955" s="97"/>
      <c r="K955" s="97"/>
      <c r="L955" s="96"/>
      <c r="M955" s="94"/>
    </row>
    <row r="956" spans="1:13" x14ac:dyDescent="0.2">
      <c r="A956" s="92"/>
      <c r="B956" s="92"/>
      <c r="C956" s="94"/>
      <c r="D956" s="93"/>
      <c r="E956" s="94"/>
      <c r="F956" s="94"/>
      <c r="G956" s="95"/>
      <c r="H956" s="93"/>
      <c r="I956" s="93"/>
      <c r="J956" s="93"/>
      <c r="K956" s="94"/>
      <c r="L956" s="96"/>
      <c r="M956" s="94"/>
    </row>
    <row r="957" spans="1:13" x14ac:dyDescent="0.2">
      <c r="A957" s="92"/>
      <c r="B957" s="92"/>
      <c r="C957" s="97"/>
      <c r="D957" s="93"/>
      <c r="E957" s="94"/>
      <c r="F957" s="94"/>
      <c r="G957" s="95"/>
      <c r="H957" s="94"/>
      <c r="I957" s="94"/>
      <c r="J957" s="94"/>
      <c r="K957" s="97"/>
      <c r="L957" s="96"/>
      <c r="M957" s="94"/>
    </row>
    <row r="958" spans="1:13" x14ac:dyDescent="0.2">
      <c r="A958" s="92"/>
      <c r="B958" s="92"/>
      <c r="C958" s="94"/>
      <c r="D958" s="93"/>
      <c r="E958" s="94"/>
      <c r="F958" s="94"/>
      <c r="G958" s="95"/>
      <c r="H958" s="93"/>
      <c r="I958" s="94"/>
      <c r="J958" s="93"/>
      <c r="K958" s="94"/>
      <c r="L958" s="96"/>
      <c r="M958" s="94"/>
    </row>
    <row r="959" spans="1:13" x14ac:dyDescent="0.2">
      <c r="A959" s="92"/>
      <c r="B959" s="92"/>
      <c r="C959" s="94"/>
      <c r="D959" s="93"/>
      <c r="E959" s="94"/>
      <c r="F959" s="94"/>
      <c r="G959" s="95"/>
      <c r="H959" s="93"/>
      <c r="I959" s="94"/>
      <c r="J959" s="93"/>
      <c r="K959" s="97"/>
      <c r="L959" s="96"/>
      <c r="M959" s="94"/>
    </row>
    <row r="960" spans="1:13" x14ac:dyDescent="0.2">
      <c r="A960" s="92"/>
      <c r="B960" s="92"/>
      <c r="C960" s="97"/>
      <c r="D960" s="93"/>
      <c r="E960" s="97"/>
      <c r="F960" s="97"/>
      <c r="G960" s="95"/>
      <c r="H960" s="94"/>
      <c r="I960" s="94"/>
      <c r="J960" s="97"/>
      <c r="K960" s="97"/>
      <c r="L960" s="96"/>
      <c r="M960" s="94"/>
    </row>
    <row r="961" spans="1:13" x14ac:dyDescent="0.2">
      <c r="A961" s="92"/>
      <c r="B961" s="92"/>
      <c r="C961" s="97"/>
      <c r="D961" s="93"/>
      <c r="E961" s="97"/>
      <c r="F961" s="97"/>
      <c r="G961" s="95"/>
      <c r="H961" s="93"/>
      <c r="I961" s="94"/>
      <c r="J961" s="94"/>
      <c r="K961" s="97"/>
      <c r="L961" s="96"/>
      <c r="M961" s="94"/>
    </row>
    <row r="962" spans="1:13" x14ac:dyDescent="0.2">
      <c r="A962" s="92"/>
      <c r="B962" s="92"/>
      <c r="C962" s="97"/>
      <c r="D962" s="93"/>
      <c r="E962" s="97"/>
      <c r="F962" s="97"/>
      <c r="G962" s="95"/>
      <c r="H962" s="94"/>
      <c r="I962" s="94"/>
      <c r="J962" s="94"/>
      <c r="K962" s="94"/>
      <c r="L962" s="96"/>
      <c r="M962" s="94"/>
    </row>
    <row r="963" spans="1:13" x14ac:dyDescent="0.2">
      <c r="A963" s="92"/>
      <c r="B963" s="92"/>
      <c r="C963" s="97"/>
      <c r="D963" s="93"/>
      <c r="E963" s="97"/>
      <c r="F963" s="97"/>
      <c r="G963" s="95"/>
      <c r="H963" s="93"/>
      <c r="I963" s="93"/>
      <c r="J963" s="94"/>
      <c r="K963" s="93"/>
      <c r="L963" s="96"/>
      <c r="M963" s="94"/>
    </row>
    <row r="964" spans="1:13" x14ac:dyDescent="0.2">
      <c r="A964" s="92"/>
      <c r="B964" s="92"/>
      <c r="C964" s="97"/>
      <c r="D964" s="93"/>
      <c r="E964" s="97"/>
      <c r="F964" s="97"/>
      <c r="G964" s="95"/>
      <c r="H964" s="94"/>
      <c r="I964" s="94"/>
      <c r="J964" s="94"/>
      <c r="K964" s="97"/>
      <c r="L964" s="96"/>
      <c r="M964" s="94"/>
    </row>
    <row r="965" spans="1:13" x14ac:dyDescent="0.2">
      <c r="A965" s="92"/>
      <c r="B965" s="92"/>
      <c r="C965" s="94"/>
      <c r="D965" s="93"/>
      <c r="E965" s="94"/>
      <c r="F965" s="94"/>
      <c r="G965" s="95"/>
      <c r="H965" s="93"/>
      <c r="I965" s="93"/>
      <c r="J965" s="94"/>
      <c r="K965" s="94"/>
      <c r="L965" s="96"/>
      <c r="M965" s="94"/>
    </row>
    <row r="966" spans="1:13" x14ac:dyDescent="0.2">
      <c r="A966" s="92"/>
      <c r="B966" s="92"/>
      <c r="C966" s="97"/>
      <c r="D966" s="93"/>
      <c r="E966" s="97"/>
      <c r="F966" s="97"/>
      <c r="G966" s="95"/>
      <c r="H966" s="94"/>
      <c r="I966" s="94"/>
      <c r="J966" s="94"/>
      <c r="K966" s="97"/>
      <c r="L966" s="96"/>
      <c r="M966" s="94"/>
    </row>
    <row r="967" spans="1:13" x14ac:dyDescent="0.2">
      <c r="A967" s="92"/>
      <c r="B967" s="92"/>
      <c r="C967" s="97"/>
      <c r="D967" s="93"/>
      <c r="E967" s="97"/>
      <c r="F967" s="97"/>
      <c r="G967" s="95"/>
      <c r="H967" s="94"/>
      <c r="I967" s="94"/>
      <c r="J967" s="97"/>
      <c r="K967" s="97"/>
      <c r="L967" s="96"/>
      <c r="M967" s="94"/>
    </row>
    <row r="968" spans="1:13" x14ac:dyDescent="0.2">
      <c r="A968" s="92"/>
      <c r="B968" s="92"/>
      <c r="C968" s="94"/>
      <c r="D968" s="93"/>
      <c r="E968" s="94"/>
      <c r="F968" s="94"/>
      <c r="G968" s="95"/>
      <c r="H968" s="93"/>
      <c r="I968" s="93"/>
      <c r="J968" s="94"/>
      <c r="K968" s="97"/>
      <c r="L968" s="96"/>
      <c r="M968" s="94"/>
    </row>
    <row r="969" spans="1:13" x14ac:dyDescent="0.2">
      <c r="A969" s="92"/>
      <c r="B969" s="92"/>
      <c r="C969" s="97"/>
      <c r="D969" s="94"/>
      <c r="E969" s="97"/>
      <c r="F969" s="97"/>
      <c r="G969" s="95"/>
      <c r="H969" s="94"/>
      <c r="I969" s="94"/>
      <c r="J969" s="97"/>
      <c r="K969" s="97"/>
      <c r="L969" s="96"/>
      <c r="M969" s="94"/>
    </row>
    <row r="970" spans="1:13" x14ac:dyDescent="0.2">
      <c r="A970" s="92"/>
      <c r="B970" s="92"/>
      <c r="C970" s="97"/>
      <c r="D970" s="93"/>
      <c r="E970" s="97"/>
      <c r="F970" s="97"/>
      <c r="G970" s="95"/>
      <c r="H970" s="94"/>
      <c r="I970" s="94"/>
      <c r="J970" s="94"/>
      <c r="K970" s="97"/>
      <c r="L970" s="96"/>
      <c r="M970" s="94"/>
    </row>
    <row r="971" spans="1:13" x14ac:dyDescent="0.2">
      <c r="A971" s="92"/>
      <c r="B971" s="92"/>
      <c r="C971" s="94"/>
      <c r="D971" s="93"/>
      <c r="E971" s="94"/>
      <c r="F971" s="94"/>
      <c r="G971" s="95"/>
      <c r="H971" s="93"/>
      <c r="I971" s="93"/>
      <c r="J971" s="94"/>
      <c r="K971" s="94"/>
      <c r="L971" s="96"/>
      <c r="M971" s="94"/>
    </row>
    <row r="972" spans="1:13" x14ac:dyDescent="0.2">
      <c r="A972" s="92"/>
      <c r="B972" s="92"/>
      <c r="C972" s="97"/>
      <c r="D972" s="93"/>
      <c r="E972" s="97"/>
      <c r="F972" s="97"/>
      <c r="G972" s="95"/>
      <c r="H972" s="94"/>
      <c r="I972" s="94"/>
      <c r="J972" s="94"/>
      <c r="K972" s="97"/>
      <c r="L972" s="96"/>
      <c r="M972" s="94"/>
    </row>
    <row r="973" spans="1:13" x14ac:dyDescent="0.2">
      <c r="A973" s="92"/>
      <c r="B973" s="92"/>
      <c r="C973" s="94"/>
      <c r="D973" s="93"/>
      <c r="E973" s="94"/>
      <c r="F973" s="94"/>
      <c r="G973" s="95"/>
      <c r="H973" s="93"/>
      <c r="I973" s="93"/>
      <c r="J973" s="93"/>
      <c r="K973" s="94"/>
      <c r="L973" s="96"/>
      <c r="M973" s="94"/>
    </row>
    <row r="974" spans="1:13" x14ac:dyDescent="0.2">
      <c r="A974" s="92"/>
      <c r="B974" s="92"/>
      <c r="C974" s="94"/>
      <c r="D974" s="93"/>
      <c r="E974" s="97"/>
      <c r="F974" s="94"/>
      <c r="G974" s="95"/>
      <c r="H974" s="93"/>
      <c r="I974" s="94"/>
      <c r="J974" s="93"/>
      <c r="K974" s="94"/>
      <c r="L974" s="96"/>
      <c r="M974" s="94"/>
    </row>
    <row r="975" spans="1:13" x14ac:dyDescent="0.2">
      <c r="A975" s="92"/>
      <c r="B975" s="92"/>
      <c r="C975" s="97"/>
      <c r="D975" s="93"/>
      <c r="E975" s="97"/>
      <c r="F975" s="97"/>
      <c r="G975" s="95"/>
      <c r="H975" s="94"/>
      <c r="I975" s="94"/>
      <c r="J975" s="97"/>
      <c r="K975" s="97"/>
      <c r="L975" s="96"/>
      <c r="M975" s="94"/>
    </row>
    <row r="976" spans="1:13" x14ac:dyDescent="0.2">
      <c r="A976" s="92"/>
      <c r="B976" s="92"/>
      <c r="C976" s="97"/>
      <c r="D976" s="93"/>
      <c r="E976" s="97"/>
      <c r="F976" s="97"/>
      <c r="G976" s="95"/>
      <c r="H976" s="93"/>
      <c r="I976" s="93"/>
      <c r="J976" s="94"/>
      <c r="K976" s="94"/>
      <c r="L976" s="96"/>
      <c r="M976" s="94"/>
    </row>
    <row r="977" spans="1:13" x14ac:dyDescent="0.2">
      <c r="A977" s="92"/>
      <c r="B977" s="92"/>
      <c r="C977" s="97"/>
      <c r="D977" s="93"/>
      <c r="E977" s="97"/>
      <c r="F977" s="94"/>
      <c r="G977" s="95"/>
      <c r="H977" s="93"/>
      <c r="I977" s="93"/>
      <c r="J977" s="94"/>
      <c r="K977" s="94"/>
      <c r="L977" s="96"/>
      <c r="M977" s="94"/>
    </row>
    <row r="978" spans="1:13" x14ac:dyDescent="0.2">
      <c r="A978" s="92"/>
      <c r="B978" s="92"/>
      <c r="C978" s="97"/>
      <c r="D978" s="93"/>
      <c r="E978" s="94"/>
      <c r="F978" s="94"/>
      <c r="G978" s="95"/>
      <c r="H978" s="93"/>
      <c r="I978" s="93"/>
      <c r="J978" s="94"/>
      <c r="K978" s="97"/>
      <c r="L978" s="96"/>
      <c r="M978" s="94"/>
    </row>
    <row r="979" spans="1:13" x14ac:dyDescent="0.2">
      <c r="A979" s="92"/>
      <c r="B979" s="92"/>
      <c r="C979" s="97"/>
      <c r="D979" s="93"/>
      <c r="E979" s="97"/>
      <c r="F979" s="94"/>
      <c r="G979" s="95"/>
      <c r="H979" s="94"/>
      <c r="I979" s="94"/>
      <c r="J979" s="94"/>
      <c r="K979" s="97"/>
      <c r="L979" s="96"/>
      <c r="M979" s="94"/>
    </row>
    <row r="980" spans="1:13" x14ac:dyDescent="0.2">
      <c r="A980" s="92"/>
      <c r="B980" s="92"/>
      <c r="C980" s="97"/>
      <c r="D980" s="93"/>
      <c r="E980" s="97"/>
      <c r="F980" s="97"/>
      <c r="G980" s="95"/>
      <c r="H980" s="94"/>
      <c r="I980" s="94"/>
      <c r="J980" s="97"/>
      <c r="K980" s="97"/>
      <c r="L980" s="96"/>
      <c r="M980" s="94"/>
    </row>
    <row r="981" spans="1:13" x14ac:dyDescent="0.2">
      <c r="A981" s="92"/>
      <c r="B981" s="92"/>
      <c r="C981" s="97"/>
      <c r="D981" s="93"/>
      <c r="E981" s="97"/>
      <c r="F981" s="97"/>
      <c r="G981" s="95"/>
      <c r="H981" s="93"/>
      <c r="I981" s="94"/>
      <c r="J981" s="94"/>
      <c r="K981" s="97"/>
      <c r="L981" s="96"/>
      <c r="M981" s="94"/>
    </row>
    <row r="982" spans="1:13" x14ac:dyDescent="0.2">
      <c r="A982" s="92"/>
      <c r="B982" s="92"/>
      <c r="C982" s="94"/>
      <c r="D982" s="93"/>
      <c r="E982" s="94"/>
      <c r="F982" s="94"/>
      <c r="G982" s="95"/>
      <c r="H982" s="93"/>
      <c r="I982" s="93"/>
      <c r="J982" s="93"/>
      <c r="K982" s="94"/>
      <c r="L982" s="96"/>
      <c r="M982" s="94"/>
    </row>
    <row r="983" spans="1:13" x14ac:dyDescent="0.2">
      <c r="A983" s="92"/>
      <c r="B983" s="92"/>
      <c r="C983" s="94"/>
      <c r="D983" s="93"/>
      <c r="E983" s="97"/>
      <c r="F983" s="94"/>
      <c r="G983" s="95"/>
      <c r="H983" s="94"/>
      <c r="I983" s="94"/>
      <c r="J983" s="94"/>
      <c r="K983" s="97"/>
      <c r="L983" s="96"/>
      <c r="M983" s="94"/>
    </row>
    <row r="984" spans="1:13" x14ac:dyDescent="0.2">
      <c r="A984" s="92"/>
      <c r="B984" s="92"/>
      <c r="C984" s="97"/>
      <c r="D984" s="93"/>
      <c r="E984" s="97"/>
      <c r="F984" s="97"/>
      <c r="G984" s="95"/>
      <c r="H984" s="94"/>
      <c r="I984" s="94"/>
      <c r="J984" s="94"/>
      <c r="K984" s="94"/>
      <c r="L984" s="96"/>
      <c r="M984" s="94"/>
    </row>
    <row r="985" spans="1:13" x14ac:dyDescent="0.2">
      <c r="A985" s="92"/>
      <c r="B985" s="92"/>
      <c r="C985" s="97"/>
      <c r="D985" s="93"/>
      <c r="E985" s="97"/>
      <c r="F985" s="97"/>
      <c r="G985" s="95"/>
      <c r="H985" s="94"/>
      <c r="I985" s="94"/>
      <c r="J985" s="94"/>
      <c r="K985" s="97"/>
      <c r="L985" s="96"/>
      <c r="M985" s="94"/>
    </row>
    <row r="986" spans="1:13" x14ac:dyDescent="0.2">
      <c r="A986" s="92"/>
      <c r="B986" s="92"/>
      <c r="C986" s="97"/>
      <c r="D986" s="93"/>
      <c r="E986" s="97"/>
      <c r="F986" s="97"/>
      <c r="G986" s="95"/>
      <c r="H986" s="93"/>
      <c r="I986" s="93"/>
      <c r="J986" s="97"/>
      <c r="K986" s="94"/>
      <c r="L986" s="96"/>
      <c r="M986" s="94"/>
    </row>
    <row r="987" spans="1:13" x14ac:dyDescent="0.2">
      <c r="A987" s="92"/>
      <c r="B987" s="92"/>
      <c r="C987" s="97"/>
      <c r="D987" s="93"/>
      <c r="E987" s="97"/>
      <c r="F987" s="94"/>
      <c r="G987" s="95"/>
      <c r="H987" s="94"/>
      <c r="I987" s="94"/>
      <c r="J987" s="94"/>
      <c r="K987" s="97"/>
      <c r="L987" s="96"/>
      <c r="M987" s="94"/>
    </row>
    <row r="988" spans="1:13" x14ac:dyDescent="0.2">
      <c r="A988" s="92"/>
      <c r="B988" s="92"/>
      <c r="C988" s="97"/>
      <c r="D988" s="93"/>
      <c r="E988" s="97"/>
      <c r="F988" s="97"/>
      <c r="G988" s="95"/>
      <c r="H988" s="94"/>
      <c r="I988" s="94"/>
      <c r="J988" s="97"/>
      <c r="K988" s="97"/>
      <c r="L988" s="96"/>
      <c r="M988" s="94"/>
    </row>
    <row r="989" spans="1:13" x14ac:dyDescent="0.2">
      <c r="A989" s="92"/>
      <c r="B989" s="92"/>
      <c r="C989" s="97"/>
      <c r="D989" s="93"/>
      <c r="E989" s="97"/>
      <c r="F989" s="97"/>
      <c r="G989" s="95"/>
      <c r="H989" s="94"/>
      <c r="I989" s="94"/>
      <c r="J989" s="97"/>
      <c r="K989" s="97"/>
      <c r="L989" s="96"/>
      <c r="M989" s="94"/>
    </row>
    <row r="990" spans="1:13" x14ac:dyDescent="0.2">
      <c r="A990" s="92"/>
      <c r="B990" s="92"/>
      <c r="C990" s="97"/>
      <c r="D990" s="93"/>
      <c r="E990" s="97"/>
      <c r="F990" s="97"/>
      <c r="G990" s="95"/>
      <c r="H990" s="94"/>
      <c r="I990" s="94"/>
      <c r="J990" s="94"/>
      <c r="K990" s="97"/>
      <c r="L990" s="96"/>
      <c r="M990" s="94"/>
    </row>
    <row r="991" spans="1:13" x14ac:dyDescent="0.2">
      <c r="A991" s="92"/>
      <c r="B991" s="92"/>
      <c r="C991" s="94"/>
      <c r="D991" s="93"/>
      <c r="E991" s="94"/>
      <c r="F991" s="94"/>
      <c r="G991" s="95"/>
      <c r="H991" s="93"/>
      <c r="I991" s="93"/>
      <c r="J991" s="94"/>
      <c r="K991" s="94"/>
      <c r="L991" s="96"/>
      <c r="M991" s="94"/>
    </row>
    <row r="992" spans="1:13" x14ac:dyDescent="0.2">
      <c r="A992" s="92"/>
      <c r="B992" s="92"/>
      <c r="C992" s="97"/>
      <c r="D992" s="93"/>
      <c r="E992" s="97"/>
      <c r="F992" s="97"/>
      <c r="G992" s="95"/>
      <c r="H992" s="93"/>
      <c r="I992" s="93"/>
      <c r="J992" s="94"/>
      <c r="K992" s="97"/>
      <c r="L992" s="96"/>
      <c r="M992" s="94"/>
    </row>
    <row r="993" spans="1:13" x14ac:dyDescent="0.2">
      <c r="A993" s="92"/>
      <c r="B993" s="92"/>
      <c r="C993" s="97"/>
      <c r="D993" s="93"/>
      <c r="E993" s="97"/>
      <c r="F993" s="97"/>
      <c r="G993" s="95"/>
      <c r="H993" s="94"/>
      <c r="I993" s="94"/>
      <c r="J993" s="97"/>
      <c r="K993" s="97"/>
      <c r="L993" s="96"/>
      <c r="M993" s="94"/>
    </row>
    <row r="994" spans="1:13" x14ac:dyDescent="0.2">
      <c r="A994" s="92"/>
      <c r="B994" s="92"/>
      <c r="C994" s="97"/>
      <c r="D994" s="93"/>
      <c r="E994" s="97"/>
      <c r="F994" s="97"/>
      <c r="G994" s="95"/>
      <c r="H994" s="94"/>
      <c r="I994" s="94"/>
      <c r="J994" s="97"/>
      <c r="K994" s="97"/>
      <c r="L994" s="96"/>
      <c r="M994" s="94"/>
    </row>
    <row r="995" spans="1:13" x14ac:dyDescent="0.2">
      <c r="A995" s="92"/>
      <c r="B995" s="92"/>
      <c r="C995" s="94"/>
      <c r="D995" s="93"/>
      <c r="E995" s="94"/>
      <c r="F995" s="94"/>
      <c r="G995" s="95"/>
      <c r="H995" s="94"/>
      <c r="I995" s="94"/>
      <c r="J995" s="94"/>
      <c r="K995" s="94"/>
      <c r="L995" s="96"/>
      <c r="M995" s="97"/>
    </row>
    <row r="996" spans="1:13" x14ac:dyDescent="0.2">
      <c r="A996" s="92"/>
      <c r="B996" s="92"/>
      <c r="C996" s="97"/>
      <c r="D996" s="93"/>
      <c r="E996" s="97"/>
      <c r="F996" s="94"/>
      <c r="G996" s="95"/>
      <c r="H996" s="94"/>
      <c r="I996" s="94"/>
      <c r="J996" s="94"/>
      <c r="K996" s="97"/>
      <c r="L996" s="96"/>
      <c r="M996" s="97"/>
    </row>
    <row r="997" spans="1:13" x14ac:dyDescent="0.2">
      <c r="A997" s="92"/>
      <c r="B997" s="92"/>
      <c r="C997" s="97"/>
      <c r="D997" s="93"/>
      <c r="E997" s="97"/>
      <c r="F997" s="97"/>
      <c r="G997" s="95"/>
      <c r="H997" s="94"/>
      <c r="I997" s="94"/>
      <c r="J997" s="94"/>
      <c r="K997" s="97"/>
      <c r="L997" s="96"/>
      <c r="M997" s="97"/>
    </row>
    <row r="998" spans="1:13" x14ac:dyDescent="0.2">
      <c r="A998" s="92"/>
      <c r="B998" s="92"/>
      <c r="C998" s="97"/>
      <c r="D998" s="93"/>
      <c r="E998" s="97"/>
      <c r="F998" s="97"/>
      <c r="G998" s="95"/>
      <c r="H998" s="93"/>
      <c r="I998" s="94"/>
      <c r="J998" s="94"/>
      <c r="K998" s="97"/>
      <c r="L998" s="96"/>
      <c r="M998" s="97"/>
    </row>
    <row r="999" spans="1:13" x14ac:dyDescent="0.2">
      <c r="A999" s="92"/>
      <c r="B999" s="92"/>
      <c r="C999" s="97"/>
      <c r="D999" s="93"/>
      <c r="E999" s="97"/>
      <c r="F999" s="97"/>
      <c r="G999" s="95"/>
      <c r="H999" s="97"/>
      <c r="I999" s="97"/>
      <c r="J999" s="94"/>
      <c r="K999" s="97"/>
      <c r="L999" s="96"/>
      <c r="M999" s="97"/>
    </row>
    <row r="1000" spans="1:13" x14ac:dyDescent="0.2">
      <c r="A1000" s="92"/>
      <c r="B1000" s="92"/>
      <c r="C1000" s="97"/>
      <c r="D1000" s="93"/>
      <c r="E1000" s="94"/>
      <c r="F1000" s="94"/>
      <c r="G1000" s="95"/>
      <c r="H1000" s="94"/>
      <c r="I1000" s="94"/>
      <c r="J1000" s="94"/>
      <c r="K1000" s="94"/>
      <c r="L1000" s="96"/>
      <c r="M1000" s="97"/>
    </row>
    <row r="1001" spans="1:13" x14ac:dyDescent="0.2">
      <c r="A1001" s="92"/>
      <c r="B1001" s="92"/>
      <c r="C1001" s="97"/>
      <c r="D1001" s="93"/>
      <c r="E1001" s="94"/>
      <c r="F1001" s="94"/>
      <c r="G1001" s="95"/>
      <c r="H1001" s="93"/>
      <c r="I1001" s="93"/>
      <c r="J1001" s="93"/>
      <c r="K1001" s="94"/>
      <c r="L1001" s="96"/>
      <c r="M1001" s="97"/>
    </row>
    <row r="1002" spans="1:13" x14ac:dyDescent="0.2">
      <c r="A1002" s="92"/>
      <c r="B1002" s="92"/>
      <c r="C1002" s="97"/>
      <c r="D1002" s="93"/>
      <c r="E1002" s="97"/>
      <c r="F1002" s="97"/>
      <c r="G1002" s="95"/>
      <c r="H1002" s="94"/>
      <c r="I1002" s="94"/>
      <c r="J1002" s="94"/>
      <c r="K1002" s="97"/>
      <c r="L1002" s="96"/>
      <c r="M1002" s="97"/>
    </row>
    <row r="1003" spans="1:13" x14ac:dyDescent="0.2">
      <c r="A1003" s="92"/>
      <c r="B1003" s="92"/>
      <c r="C1003" s="97"/>
      <c r="D1003" s="93"/>
      <c r="E1003" s="97"/>
      <c r="F1003" s="97"/>
      <c r="G1003" s="95"/>
      <c r="H1003" s="94"/>
      <c r="I1003" s="94"/>
      <c r="J1003" s="94"/>
      <c r="K1003" s="97"/>
      <c r="L1003" s="96"/>
      <c r="M1003" s="97"/>
    </row>
    <row r="1004" spans="1:13" x14ac:dyDescent="0.2">
      <c r="A1004" s="92"/>
      <c r="B1004" s="92"/>
      <c r="C1004" s="94"/>
      <c r="D1004" s="93"/>
      <c r="E1004" s="94"/>
      <c r="F1004" s="94"/>
      <c r="G1004" s="95"/>
      <c r="H1004" s="94"/>
      <c r="I1004" s="94"/>
      <c r="J1004" s="94"/>
      <c r="K1004" s="97"/>
      <c r="L1004" s="96"/>
      <c r="M1004" s="97"/>
    </row>
    <row r="1005" spans="1:13" x14ac:dyDescent="0.2">
      <c r="A1005" s="92"/>
      <c r="B1005" s="92"/>
      <c r="C1005" s="97"/>
      <c r="D1005" s="93"/>
      <c r="E1005" s="97"/>
      <c r="F1005" s="94"/>
      <c r="G1005" s="95"/>
      <c r="H1005" s="94"/>
      <c r="I1005" s="94"/>
      <c r="J1005" s="94"/>
      <c r="K1005" s="97"/>
      <c r="L1005" s="96"/>
      <c r="M1005" s="97"/>
    </row>
    <row r="1006" spans="1:13" x14ac:dyDescent="0.2">
      <c r="A1006" s="92"/>
      <c r="B1006" s="92"/>
      <c r="C1006" s="94"/>
      <c r="D1006" s="93"/>
      <c r="E1006" s="94"/>
      <c r="F1006" s="93"/>
      <c r="G1006" s="95"/>
      <c r="H1006" s="93"/>
      <c r="I1006" s="93"/>
      <c r="J1006" s="93"/>
      <c r="K1006" s="94"/>
      <c r="L1006" s="96"/>
      <c r="M1006" s="97"/>
    </row>
    <row r="1007" spans="1:13" x14ac:dyDescent="0.2">
      <c r="A1007" s="92"/>
      <c r="B1007" s="92"/>
      <c r="C1007" s="97"/>
      <c r="D1007" s="93"/>
      <c r="E1007" s="97"/>
      <c r="F1007" s="97"/>
      <c r="G1007" s="95"/>
      <c r="H1007" s="94"/>
      <c r="I1007" s="94"/>
      <c r="J1007" s="94"/>
      <c r="K1007" s="97"/>
      <c r="L1007" s="96"/>
      <c r="M1007" s="97"/>
    </row>
    <row r="1008" spans="1:13" x14ac:dyDescent="0.2">
      <c r="A1008" s="92"/>
      <c r="B1008" s="92"/>
      <c r="C1008" s="93"/>
      <c r="D1008" s="93"/>
      <c r="E1008" s="93"/>
      <c r="F1008" s="93"/>
      <c r="G1008" s="95"/>
      <c r="H1008" s="93"/>
      <c r="I1008" s="93"/>
      <c r="J1008" s="93"/>
      <c r="K1008" s="93"/>
      <c r="L1008" s="96"/>
      <c r="M1008" s="97"/>
    </row>
    <row r="1009" spans="1:13" x14ac:dyDescent="0.2">
      <c r="A1009" s="92"/>
      <c r="B1009" s="92"/>
      <c r="C1009" s="97"/>
      <c r="D1009" s="93"/>
      <c r="E1009" s="97"/>
      <c r="F1009" s="94"/>
      <c r="G1009" s="95"/>
      <c r="H1009" s="93"/>
      <c r="I1009" s="93"/>
      <c r="J1009" s="94"/>
      <c r="K1009" s="94"/>
      <c r="L1009" s="96"/>
      <c r="M1009" s="97"/>
    </row>
    <row r="1010" spans="1:13" x14ac:dyDescent="0.2">
      <c r="A1010" s="92"/>
      <c r="B1010" s="92"/>
      <c r="C1010" s="97"/>
      <c r="D1010" s="93"/>
      <c r="E1010" s="97"/>
      <c r="F1010" s="97"/>
      <c r="G1010" s="95"/>
      <c r="H1010" s="94"/>
      <c r="I1010" s="94"/>
      <c r="J1010" s="97"/>
      <c r="K1010" s="97"/>
      <c r="L1010" s="96"/>
      <c r="M1010" s="97"/>
    </row>
    <row r="1011" spans="1:13" x14ac:dyDescent="0.2">
      <c r="A1011" s="92"/>
      <c r="B1011" s="92"/>
      <c r="C1011" s="97"/>
      <c r="D1011" s="93"/>
      <c r="E1011" s="94"/>
      <c r="F1011" s="94"/>
      <c r="G1011" s="95"/>
      <c r="H1011" s="94"/>
      <c r="I1011" s="93"/>
      <c r="J1011" s="93"/>
      <c r="K1011" s="94"/>
      <c r="L1011" s="96"/>
      <c r="M1011" s="97"/>
    </row>
    <row r="1012" spans="1:13" x14ac:dyDescent="0.2">
      <c r="A1012" s="92"/>
      <c r="B1012" s="92"/>
      <c r="C1012" s="97"/>
      <c r="D1012" s="93"/>
      <c r="E1012" s="94"/>
      <c r="F1012" s="94"/>
      <c r="G1012" s="95"/>
      <c r="H1012" s="93"/>
      <c r="I1012" s="94"/>
      <c r="J1012" s="94"/>
      <c r="K1012" s="97"/>
      <c r="L1012" s="96"/>
      <c r="M1012" s="97"/>
    </row>
    <row r="1013" spans="1:13" x14ac:dyDescent="0.2">
      <c r="A1013" s="92"/>
      <c r="B1013" s="92"/>
      <c r="C1013" s="97"/>
      <c r="D1013" s="93"/>
      <c r="E1013" s="97"/>
      <c r="F1013" s="97"/>
      <c r="G1013" s="95"/>
      <c r="H1013" s="94"/>
      <c r="I1013" s="94"/>
      <c r="J1013" s="97"/>
      <c r="K1013" s="97"/>
      <c r="L1013" s="96"/>
      <c r="M1013" s="97"/>
    </row>
    <row r="1014" spans="1:13" x14ac:dyDescent="0.2">
      <c r="A1014" s="92"/>
      <c r="B1014" s="92"/>
      <c r="C1014" s="97"/>
      <c r="D1014" s="93"/>
      <c r="E1014" s="97"/>
      <c r="F1014" s="97"/>
      <c r="G1014" s="95"/>
      <c r="H1014" s="94"/>
      <c r="I1014" s="94"/>
      <c r="J1014" s="97"/>
      <c r="K1014" s="97"/>
      <c r="L1014" s="96"/>
      <c r="M1014" s="97"/>
    </row>
    <row r="1015" spans="1:13" x14ac:dyDescent="0.2">
      <c r="A1015" s="92"/>
      <c r="B1015" s="92"/>
      <c r="C1015" s="97"/>
      <c r="D1015" s="93"/>
      <c r="E1015" s="97"/>
      <c r="F1015" s="97"/>
      <c r="G1015" s="95"/>
      <c r="H1015" s="94"/>
      <c r="I1015" s="94"/>
      <c r="J1015" s="94"/>
      <c r="K1015" s="94"/>
      <c r="L1015" s="96"/>
      <c r="M1015" s="97"/>
    </row>
    <row r="1016" spans="1:13" x14ac:dyDescent="0.2">
      <c r="A1016" s="92"/>
      <c r="B1016" s="92"/>
      <c r="C1016" s="97"/>
      <c r="D1016" s="93"/>
      <c r="E1016" s="97"/>
      <c r="F1016" s="97"/>
      <c r="G1016" s="95"/>
      <c r="H1016" s="94"/>
      <c r="I1016" s="94"/>
      <c r="J1016" s="94"/>
      <c r="K1016" s="97"/>
      <c r="L1016" s="96"/>
      <c r="M1016" s="97"/>
    </row>
    <row r="1017" spans="1:13" x14ac:dyDescent="0.2">
      <c r="A1017" s="92"/>
      <c r="B1017" s="92"/>
      <c r="C1017" s="93"/>
      <c r="D1017" s="93"/>
      <c r="E1017" s="93"/>
      <c r="F1017" s="93"/>
      <c r="G1017" s="95"/>
      <c r="H1017" s="93"/>
      <c r="I1017" s="93"/>
      <c r="J1017" s="93"/>
      <c r="K1017" s="93"/>
      <c r="L1017" s="96"/>
      <c r="M1017" s="97"/>
    </row>
    <row r="1018" spans="1:13" x14ac:dyDescent="0.2">
      <c r="A1018" s="92"/>
      <c r="B1018" s="92"/>
      <c r="C1018" s="94"/>
      <c r="D1018" s="93"/>
      <c r="E1018" s="97"/>
      <c r="F1018" s="94"/>
      <c r="G1018" s="95"/>
      <c r="H1018" s="94"/>
      <c r="I1018" s="94"/>
      <c r="J1018" s="93"/>
      <c r="K1018" s="97"/>
      <c r="L1018" s="96"/>
      <c r="M1018" s="97"/>
    </row>
    <row r="1019" spans="1:13" x14ac:dyDescent="0.2">
      <c r="A1019" s="92"/>
      <c r="B1019" s="92"/>
      <c r="C1019" s="97"/>
      <c r="D1019" s="93"/>
      <c r="E1019" s="94"/>
      <c r="F1019" s="94"/>
      <c r="G1019" s="95"/>
      <c r="H1019" s="93"/>
      <c r="I1019" s="93"/>
      <c r="J1019" s="94"/>
      <c r="K1019" s="94"/>
      <c r="L1019" s="96"/>
      <c r="M1019" s="97"/>
    </row>
    <row r="1020" spans="1:13" x14ac:dyDescent="0.2">
      <c r="A1020" s="92"/>
      <c r="B1020" s="92"/>
      <c r="C1020" s="94"/>
      <c r="D1020" s="93"/>
      <c r="E1020" s="94"/>
      <c r="F1020" s="94"/>
      <c r="G1020" s="95"/>
      <c r="H1020" s="93"/>
      <c r="I1020" s="93"/>
      <c r="J1020" s="94"/>
      <c r="K1020" s="97"/>
      <c r="L1020" s="96"/>
      <c r="M1020" s="97"/>
    </row>
    <row r="1021" spans="1:13" x14ac:dyDescent="0.2">
      <c r="A1021" s="92"/>
      <c r="B1021" s="92"/>
      <c r="C1021" s="97"/>
      <c r="D1021" s="93"/>
      <c r="E1021" s="94"/>
      <c r="F1021" s="94"/>
      <c r="G1021" s="95"/>
      <c r="H1021" s="93"/>
      <c r="I1021" s="94"/>
      <c r="J1021" s="93"/>
      <c r="K1021" s="94"/>
      <c r="L1021" s="96"/>
      <c r="M1021" s="97"/>
    </row>
    <row r="1022" spans="1:13" x14ac:dyDescent="0.2">
      <c r="A1022" s="92"/>
      <c r="B1022" s="92"/>
      <c r="C1022" s="97"/>
      <c r="D1022" s="93"/>
      <c r="E1022" s="97"/>
      <c r="F1022" s="97"/>
      <c r="G1022" s="95"/>
      <c r="H1022" s="94"/>
      <c r="I1022" s="94"/>
      <c r="J1022" s="94"/>
      <c r="K1022" s="97"/>
      <c r="L1022" s="96"/>
      <c r="M1022" s="97"/>
    </row>
    <row r="1023" spans="1:13" x14ac:dyDescent="0.2">
      <c r="A1023" s="92"/>
      <c r="B1023" s="92"/>
      <c r="C1023" s="97"/>
      <c r="D1023" s="93"/>
      <c r="E1023" s="97"/>
      <c r="F1023" s="97"/>
      <c r="G1023" s="95"/>
      <c r="H1023" s="94"/>
      <c r="I1023" s="94"/>
      <c r="J1023" s="94"/>
      <c r="K1023" s="94"/>
      <c r="L1023" s="96"/>
      <c r="M1023" s="97"/>
    </row>
    <row r="1024" spans="1:13" x14ac:dyDescent="0.2">
      <c r="A1024" s="92"/>
      <c r="B1024" s="92"/>
      <c r="C1024" s="97"/>
      <c r="D1024" s="93"/>
      <c r="E1024" s="94"/>
      <c r="F1024" s="94"/>
      <c r="G1024" s="95"/>
      <c r="H1024" s="94"/>
      <c r="I1024" s="94"/>
      <c r="J1024" s="94"/>
      <c r="K1024" s="97"/>
      <c r="L1024" s="96"/>
      <c r="M1024" s="97"/>
    </row>
    <row r="1025" spans="1:13" x14ac:dyDescent="0.2">
      <c r="A1025" s="92"/>
      <c r="B1025" s="92"/>
      <c r="C1025" s="97"/>
      <c r="D1025" s="94"/>
      <c r="E1025" s="97"/>
      <c r="F1025" s="97"/>
      <c r="G1025" s="95"/>
      <c r="H1025" s="94"/>
      <c r="I1025" s="94"/>
      <c r="J1025" s="94"/>
      <c r="K1025" s="97"/>
      <c r="L1025" s="96"/>
      <c r="M1025" s="97"/>
    </row>
    <row r="1026" spans="1:13" x14ac:dyDescent="0.2">
      <c r="A1026" s="92"/>
      <c r="B1026" s="92"/>
      <c r="C1026" s="97"/>
      <c r="D1026" s="93"/>
      <c r="E1026" s="97"/>
      <c r="F1026" s="97"/>
      <c r="G1026" s="95"/>
      <c r="H1026" s="94"/>
      <c r="I1026" s="94"/>
      <c r="J1026" s="93"/>
      <c r="K1026" s="97"/>
      <c r="L1026" s="96"/>
      <c r="M1026" s="97"/>
    </row>
    <row r="1027" spans="1:13" x14ac:dyDescent="0.2">
      <c r="A1027" s="92"/>
      <c r="B1027" s="92"/>
      <c r="C1027" s="94"/>
      <c r="D1027" s="93"/>
      <c r="E1027" s="94"/>
      <c r="F1027" s="94"/>
      <c r="G1027" s="95"/>
      <c r="H1027" s="93"/>
      <c r="I1027" s="93"/>
      <c r="J1027" s="93"/>
      <c r="K1027" s="97"/>
      <c r="L1027" s="96"/>
      <c r="M1027" s="97"/>
    </row>
    <row r="1028" spans="1:13" x14ac:dyDescent="0.2">
      <c r="A1028" s="92"/>
      <c r="B1028" s="92"/>
      <c r="C1028" s="94"/>
      <c r="D1028" s="93"/>
      <c r="E1028" s="94"/>
      <c r="F1028" s="94"/>
      <c r="G1028" s="95"/>
      <c r="H1028" s="93"/>
      <c r="I1028" s="93"/>
      <c r="J1028" s="94"/>
      <c r="K1028" s="94"/>
      <c r="L1028" s="96"/>
      <c r="M1028" s="97"/>
    </row>
    <row r="1029" spans="1:13" x14ac:dyDescent="0.2">
      <c r="A1029" s="92"/>
      <c r="B1029" s="92"/>
      <c r="C1029" s="97"/>
      <c r="D1029" s="93"/>
      <c r="E1029" s="97"/>
      <c r="F1029" s="97"/>
      <c r="G1029" s="95"/>
      <c r="H1029" s="94"/>
      <c r="I1029" s="94"/>
      <c r="J1029" s="94"/>
      <c r="K1029" s="97"/>
      <c r="L1029" s="96"/>
      <c r="M1029" s="97"/>
    </row>
    <row r="1030" spans="1:13" x14ac:dyDescent="0.2">
      <c r="A1030" s="92"/>
      <c r="B1030" s="92"/>
      <c r="C1030" s="97"/>
      <c r="D1030" s="93"/>
      <c r="E1030" s="97"/>
      <c r="F1030" s="97"/>
      <c r="G1030" s="95"/>
      <c r="H1030" s="94"/>
      <c r="I1030" s="94"/>
      <c r="J1030" s="97"/>
      <c r="K1030" s="97"/>
      <c r="L1030" s="96"/>
      <c r="M1030" s="97"/>
    </row>
    <row r="1031" spans="1:13" x14ac:dyDescent="0.2">
      <c r="A1031" s="92"/>
      <c r="B1031" s="92"/>
      <c r="C1031" s="97"/>
      <c r="D1031" s="93"/>
      <c r="E1031" s="94"/>
      <c r="F1031" s="94"/>
      <c r="G1031" s="95"/>
      <c r="H1031" s="94"/>
      <c r="I1031" s="94"/>
      <c r="J1031" s="94"/>
      <c r="K1031" s="97"/>
      <c r="L1031" s="96"/>
      <c r="M1031" s="97"/>
    </row>
    <row r="1032" spans="1:13" x14ac:dyDescent="0.2">
      <c r="A1032" s="92"/>
      <c r="B1032" s="92"/>
      <c r="C1032" s="97"/>
      <c r="D1032" s="93"/>
      <c r="E1032" s="97"/>
      <c r="F1032" s="97"/>
      <c r="G1032" s="95"/>
      <c r="H1032" s="94"/>
      <c r="I1032" s="94"/>
      <c r="J1032" s="94"/>
      <c r="K1032" s="97"/>
      <c r="L1032" s="96"/>
      <c r="M1032" s="97"/>
    </row>
    <row r="1033" spans="1:13" x14ac:dyDescent="0.2">
      <c r="A1033" s="92"/>
      <c r="B1033" s="92"/>
      <c r="C1033" s="97"/>
      <c r="D1033" s="93"/>
      <c r="E1033" s="97"/>
      <c r="F1033" s="97"/>
      <c r="G1033" s="95"/>
      <c r="H1033" s="93"/>
      <c r="I1033" s="94"/>
      <c r="J1033" s="94"/>
      <c r="K1033" s="94"/>
      <c r="L1033" s="96"/>
      <c r="M1033" s="97"/>
    </row>
    <row r="1034" spans="1:13" x14ac:dyDescent="0.2">
      <c r="A1034" s="92"/>
      <c r="B1034" s="92"/>
      <c r="C1034" s="97"/>
      <c r="D1034" s="93"/>
      <c r="E1034" s="97"/>
      <c r="F1034" s="97"/>
      <c r="G1034" s="95"/>
      <c r="H1034" s="93"/>
      <c r="I1034" s="93"/>
      <c r="J1034" s="94"/>
      <c r="K1034" s="97"/>
      <c r="L1034" s="96"/>
      <c r="M1034" s="97"/>
    </row>
    <row r="1035" spans="1:13" x14ac:dyDescent="0.2">
      <c r="A1035" s="92"/>
      <c r="B1035" s="92"/>
      <c r="C1035" s="97"/>
      <c r="D1035" s="93"/>
      <c r="E1035" s="97"/>
      <c r="F1035" s="97"/>
      <c r="G1035" s="95"/>
      <c r="H1035" s="94"/>
      <c r="I1035" s="94"/>
      <c r="J1035" s="97"/>
      <c r="K1035" s="94"/>
      <c r="L1035" s="96"/>
      <c r="M1035" s="97"/>
    </row>
    <row r="1036" spans="1:13" x14ac:dyDescent="0.2">
      <c r="A1036" s="92"/>
      <c r="B1036" s="92"/>
      <c r="C1036" s="97"/>
      <c r="D1036" s="93"/>
      <c r="E1036" s="97"/>
      <c r="F1036" s="97"/>
      <c r="G1036" s="95"/>
      <c r="H1036" s="93"/>
      <c r="I1036" s="93"/>
      <c r="J1036" s="94"/>
      <c r="K1036" s="97"/>
      <c r="L1036" s="96"/>
      <c r="M1036" s="97"/>
    </row>
    <row r="1037" spans="1:13" x14ac:dyDescent="0.2">
      <c r="A1037" s="92"/>
      <c r="B1037" s="92"/>
      <c r="C1037" s="94"/>
      <c r="D1037" s="93"/>
      <c r="E1037" s="97"/>
      <c r="F1037" s="94"/>
      <c r="G1037" s="95"/>
      <c r="H1037" s="94"/>
      <c r="I1037" s="94"/>
      <c r="J1037" s="94"/>
      <c r="K1037" s="97"/>
      <c r="L1037" s="96"/>
      <c r="M1037" s="97"/>
    </row>
    <row r="1038" spans="1:13" x14ac:dyDescent="0.2">
      <c r="A1038" s="92"/>
      <c r="B1038" s="92"/>
      <c r="C1038" s="97"/>
      <c r="D1038" s="93"/>
      <c r="E1038" s="97"/>
      <c r="F1038" s="97"/>
      <c r="G1038" s="95"/>
      <c r="H1038" s="94"/>
      <c r="I1038" s="94"/>
      <c r="J1038" s="97"/>
      <c r="K1038" s="97"/>
      <c r="L1038" s="96"/>
      <c r="M1038" s="97"/>
    </row>
    <row r="1039" spans="1:13" x14ac:dyDescent="0.2">
      <c r="A1039" s="92"/>
      <c r="B1039" s="92"/>
      <c r="C1039" s="93"/>
      <c r="D1039" s="93"/>
      <c r="E1039" s="93"/>
      <c r="F1039" s="93"/>
      <c r="G1039" s="95"/>
      <c r="H1039" s="93"/>
      <c r="I1039" s="94"/>
      <c r="J1039" s="93"/>
      <c r="K1039" s="94"/>
      <c r="L1039" s="96"/>
      <c r="M1039" s="97"/>
    </row>
    <row r="1040" spans="1:13" x14ac:dyDescent="0.2">
      <c r="A1040" s="92"/>
      <c r="B1040" s="92"/>
      <c r="C1040" s="97"/>
      <c r="D1040" s="93"/>
      <c r="E1040" s="97"/>
      <c r="F1040" s="97"/>
      <c r="G1040" s="95"/>
      <c r="H1040" s="94"/>
      <c r="I1040" s="94"/>
      <c r="J1040" s="97"/>
      <c r="K1040" s="97"/>
      <c r="L1040" s="96"/>
      <c r="M1040" s="97"/>
    </row>
    <row r="1041" spans="1:13" x14ac:dyDescent="0.2">
      <c r="A1041" s="92"/>
      <c r="B1041" s="92"/>
      <c r="C1041" s="94"/>
      <c r="D1041" s="93"/>
      <c r="E1041" s="97"/>
      <c r="F1041" s="94"/>
      <c r="G1041" s="95"/>
      <c r="H1041" s="93"/>
      <c r="I1041" s="94"/>
      <c r="J1041" s="94"/>
      <c r="K1041" s="94"/>
      <c r="L1041" s="96"/>
      <c r="M1041" s="97"/>
    </row>
    <row r="1042" spans="1:13" x14ac:dyDescent="0.2">
      <c r="A1042" s="92"/>
      <c r="B1042" s="92"/>
      <c r="C1042" s="97"/>
      <c r="D1042" s="93"/>
      <c r="E1042" s="97"/>
      <c r="F1042" s="97"/>
      <c r="G1042" s="95"/>
      <c r="H1042" s="94"/>
      <c r="I1042" s="94"/>
      <c r="J1042" s="94"/>
      <c r="K1042" s="94"/>
      <c r="L1042" s="96"/>
      <c r="M1042" s="97"/>
    </row>
    <row r="1043" spans="1:13" x14ac:dyDescent="0.2">
      <c r="A1043" s="92"/>
      <c r="B1043" s="92"/>
      <c r="C1043" s="97"/>
      <c r="D1043" s="93"/>
      <c r="E1043" s="97"/>
      <c r="F1043" s="97"/>
      <c r="G1043" s="95"/>
      <c r="H1043" s="94"/>
      <c r="I1043" s="94"/>
      <c r="J1043" s="94"/>
      <c r="K1043" s="97"/>
      <c r="L1043" s="96"/>
      <c r="M1043" s="97"/>
    </row>
    <row r="1044" spans="1:13" x14ac:dyDescent="0.2">
      <c r="A1044" s="92"/>
      <c r="B1044" s="92"/>
      <c r="C1044" s="97"/>
      <c r="D1044" s="93"/>
      <c r="E1044" s="97"/>
      <c r="F1044" s="97"/>
      <c r="G1044" s="95"/>
      <c r="H1044" s="94"/>
      <c r="I1044" s="94"/>
      <c r="J1044" s="97"/>
      <c r="K1044" s="94"/>
      <c r="L1044" s="96"/>
      <c r="M1044" s="97"/>
    </row>
    <row r="1045" spans="1:13" x14ac:dyDescent="0.2">
      <c r="A1045" s="92"/>
      <c r="B1045" s="92"/>
      <c r="C1045" s="94"/>
      <c r="D1045" s="93"/>
      <c r="E1045" s="94"/>
      <c r="F1045" s="94"/>
      <c r="G1045" s="95"/>
      <c r="H1045" s="93"/>
      <c r="I1045" s="93"/>
      <c r="J1045" s="93"/>
      <c r="K1045" s="94"/>
      <c r="L1045" s="96"/>
      <c r="M1045" s="97"/>
    </row>
    <row r="1046" spans="1:13" x14ac:dyDescent="0.2">
      <c r="A1046" s="92"/>
      <c r="B1046" s="92"/>
      <c r="C1046" s="97"/>
      <c r="D1046" s="93"/>
      <c r="E1046" s="94"/>
      <c r="F1046" s="97"/>
      <c r="G1046" s="95"/>
      <c r="H1046" s="94"/>
      <c r="I1046" s="94"/>
      <c r="J1046" s="94"/>
      <c r="K1046" s="94"/>
      <c r="L1046" s="96"/>
      <c r="M1046" s="97"/>
    </row>
    <row r="1047" spans="1:13" x14ac:dyDescent="0.2">
      <c r="A1047" s="92"/>
      <c r="B1047" s="92"/>
      <c r="C1047" s="97"/>
      <c r="D1047" s="93"/>
      <c r="E1047" s="97"/>
      <c r="F1047" s="97"/>
      <c r="G1047" s="95"/>
      <c r="H1047" s="94"/>
      <c r="I1047" s="94"/>
      <c r="J1047" s="97"/>
      <c r="K1047" s="97"/>
      <c r="L1047" s="96"/>
      <c r="M1047" s="97"/>
    </row>
    <row r="1048" spans="1:13" x14ac:dyDescent="0.2">
      <c r="A1048" s="92"/>
      <c r="B1048" s="92"/>
      <c r="C1048" s="97"/>
      <c r="D1048" s="93"/>
      <c r="E1048" s="97"/>
      <c r="F1048" s="97"/>
      <c r="G1048" s="95"/>
      <c r="H1048" s="94"/>
      <c r="I1048" s="94"/>
      <c r="J1048" s="94"/>
      <c r="K1048" s="97"/>
      <c r="L1048" s="96"/>
      <c r="M1048" s="97"/>
    </row>
    <row r="1049" spans="1:13" x14ac:dyDescent="0.2">
      <c r="A1049" s="92"/>
      <c r="B1049" s="92"/>
      <c r="C1049" s="97"/>
      <c r="D1049" s="93"/>
      <c r="E1049" s="94"/>
      <c r="F1049" s="94"/>
      <c r="G1049" s="95"/>
      <c r="H1049" s="93"/>
      <c r="I1049" s="94"/>
      <c r="J1049" s="93"/>
      <c r="K1049" s="97"/>
      <c r="L1049" s="96"/>
      <c r="M1049" s="97"/>
    </row>
    <row r="1050" spans="1:13" x14ac:dyDescent="0.2">
      <c r="A1050" s="92"/>
      <c r="B1050" s="92"/>
      <c r="C1050" s="94"/>
      <c r="D1050" s="93"/>
      <c r="E1050" s="94"/>
      <c r="F1050" s="94"/>
      <c r="G1050" s="95"/>
      <c r="H1050" s="93"/>
      <c r="I1050" s="93"/>
      <c r="J1050" s="93"/>
      <c r="K1050" s="94"/>
      <c r="L1050" s="96"/>
      <c r="M1050" s="97"/>
    </row>
    <row r="1051" spans="1:13" x14ac:dyDescent="0.2">
      <c r="A1051" s="92"/>
      <c r="B1051" s="92"/>
      <c r="C1051" s="97"/>
      <c r="D1051" s="94"/>
      <c r="E1051" s="97"/>
      <c r="F1051" s="97"/>
      <c r="G1051" s="95"/>
      <c r="H1051" s="94"/>
      <c r="I1051" s="94"/>
      <c r="J1051" s="94"/>
      <c r="K1051" s="97"/>
      <c r="L1051" s="96"/>
      <c r="M1051" s="97"/>
    </row>
    <row r="1052" spans="1:13" x14ac:dyDescent="0.2">
      <c r="A1052" s="92"/>
      <c r="B1052" s="92"/>
      <c r="C1052" s="97"/>
      <c r="D1052" s="93"/>
      <c r="E1052" s="97"/>
      <c r="F1052" s="97"/>
      <c r="G1052" s="95"/>
      <c r="H1052" s="94"/>
      <c r="I1052" s="94"/>
      <c r="J1052" s="94"/>
      <c r="K1052" s="97"/>
      <c r="L1052" s="96"/>
      <c r="M1052" s="97"/>
    </row>
    <row r="1053" spans="1:13" x14ac:dyDescent="0.2">
      <c r="A1053" s="92"/>
      <c r="B1053" s="92"/>
      <c r="C1053" s="93"/>
      <c r="D1053" s="93"/>
      <c r="E1053" s="94"/>
      <c r="F1053" s="94"/>
      <c r="G1053" s="95"/>
      <c r="H1053" s="93"/>
      <c r="I1053" s="93"/>
      <c r="J1053" s="93"/>
      <c r="K1053" s="94"/>
      <c r="L1053" s="96"/>
      <c r="M1053" s="97"/>
    </row>
    <row r="1054" spans="1:13" x14ac:dyDescent="0.2">
      <c r="A1054" s="92"/>
      <c r="B1054" s="92"/>
      <c r="C1054" s="97"/>
      <c r="D1054" s="93"/>
      <c r="E1054" s="97"/>
      <c r="F1054" s="97"/>
      <c r="G1054" s="95"/>
      <c r="H1054" s="94"/>
      <c r="I1054" s="94"/>
      <c r="J1054" s="97"/>
      <c r="K1054" s="97"/>
      <c r="L1054" s="96"/>
      <c r="M1054" s="97"/>
    </row>
    <row r="1055" spans="1:13" x14ac:dyDescent="0.2">
      <c r="A1055" s="92"/>
      <c r="B1055" s="92"/>
      <c r="C1055" s="97"/>
      <c r="D1055" s="93"/>
      <c r="E1055" s="94"/>
      <c r="F1055" s="94"/>
      <c r="G1055" s="95"/>
      <c r="H1055" s="93"/>
      <c r="I1055" s="94"/>
      <c r="J1055" s="93"/>
      <c r="K1055" s="94"/>
      <c r="L1055" s="96"/>
      <c r="M1055" s="97"/>
    </row>
    <row r="1056" spans="1:13" x14ac:dyDescent="0.2">
      <c r="A1056" s="92"/>
      <c r="B1056" s="92"/>
      <c r="C1056" s="97"/>
      <c r="D1056" s="93"/>
      <c r="E1056" s="97"/>
      <c r="F1056" s="97"/>
      <c r="G1056" s="95"/>
      <c r="H1056" s="94"/>
      <c r="I1056" s="94"/>
      <c r="J1056" s="97"/>
      <c r="K1056" s="97"/>
      <c r="L1056" s="96"/>
      <c r="M1056" s="97"/>
    </row>
    <row r="1057" spans="1:13" x14ac:dyDescent="0.2">
      <c r="A1057" s="92"/>
      <c r="B1057" s="92"/>
      <c r="C1057" s="97"/>
      <c r="D1057" s="93"/>
      <c r="E1057" s="97"/>
      <c r="F1057" s="97"/>
      <c r="G1057" s="95"/>
      <c r="H1057" s="94"/>
      <c r="I1057" s="94"/>
      <c r="J1057" s="94"/>
      <c r="K1057" s="97"/>
      <c r="L1057" s="96"/>
      <c r="M1057" s="97"/>
    </row>
    <row r="1058" spans="1:13" x14ac:dyDescent="0.2">
      <c r="A1058" s="92"/>
      <c r="B1058" s="92"/>
      <c r="C1058" s="97"/>
      <c r="D1058" s="93"/>
      <c r="E1058" s="97"/>
      <c r="F1058" s="97"/>
      <c r="G1058" s="95"/>
      <c r="H1058" s="93"/>
      <c r="I1058" s="93"/>
      <c r="J1058" s="94"/>
      <c r="K1058" s="94"/>
      <c r="L1058" s="96"/>
      <c r="M1058" s="97"/>
    </row>
    <row r="1059" spans="1:13" x14ac:dyDescent="0.2">
      <c r="A1059" s="92"/>
      <c r="B1059" s="92"/>
      <c r="C1059" s="94"/>
      <c r="D1059" s="93"/>
      <c r="E1059" s="94"/>
      <c r="F1059" s="94"/>
      <c r="G1059" s="95"/>
      <c r="H1059" s="93"/>
      <c r="I1059" s="93"/>
      <c r="J1059" s="94"/>
      <c r="K1059" s="94"/>
      <c r="L1059" s="96"/>
      <c r="M1059" s="97"/>
    </row>
    <row r="1060" spans="1:13" x14ac:dyDescent="0.2">
      <c r="A1060" s="92"/>
      <c r="B1060" s="92"/>
      <c r="C1060" s="97"/>
      <c r="D1060" s="93"/>
      <c r="E1060" s="97"/>
      <c r="F1060" s="97"/>
      <c r="G1060" s="95"/>
      <c r="H1060" s="93"/>
      <c r="I1060" s="94"/>
      <c r="J1060" s="94"/>
      <c r="K1060" s="97"/>
      <c r="L1060" s="96"/>
      <c r="M1060" s="97"/>
    </row>
    <row r="1061" spans="1:13" x14ac:dyDescent="0.2">
      <c r="A1061" s="92"/>
      <c r="B1061" s="92"/>
      <c r="C1061" s="97"/>
      <c r="D1061" s="93"/>
      <c r="E1061" s="97"/>
      <c r="F1061" s="97"/>
      <c r="G1061" s="95"/>
      <c r="H1061" s="94"/>
      <c r="I1061" s="94"/>
      <c r="J1061" s="94"/>
      <c r="K1061" s="97"/>
      <c r="L1061" s="96"/>
      <c r="M1061" s="97"/>
    </row>
    <row r="1062" spans="1:13" x14ac:dyDescent="0.2">
      <c r="A1062" s="92"/>
      <c r="B1062" s="92"/>
      <c r="C1062" s="97"/>
      <c r="D1062" s="93"/>
      <c r="E1062" s="97"/>
      <c r="F1062" s="97"/>
      <c r="G1062" s="95"/>
      <c r="H1062" s="93"/>
      <c r="I1062" s="93"/>
      <c r="J1062" s="94"/>
      <c r="K1062" s="97"/>
      <c r="L1062" s="96"/>
      <c r="M1062" s="97"/>
    </row>
    <row r="1063" spans="1:13" x14ac:dyDescent="0.2">
      <c r="A1063" s="92"/>
      <c r="B1063" s="92"/>
      <c r="C1063" s="97"/>
      <c r="D1063" s="93"/>
      <c r="E1063" s="97"/>
      <c r="F1063" s="97"/>
      <c r="G1063" s="95"/>
      <c r="H1063" s="94"/>
      <c r="I1063" s="94"/>
      <c r="J1063" s="97"/>
      <c r="K1063" s="97"/>
      <c r="L1063" s="96"/>
      <c r="M1063" s="97"/>
    </row>
    <row r="1064" spans="1:13" x14ac:dyDescent="0.2">
      <c r="A1064" s="92"/>
      <c r="B1064" s="92"/>
      <c r="C1064" s="97"/>
      <c r="D1064" s="93"/>
      <c r="E1064" s="94"/>
      <c r="F1064" s="97"/>
      <c r="G1064" s="95"/>
      <c r="H1064" s="94"/>
      <c r="I1064" s="94"/>
      <c r="J1064" s="97"/>
      <c r="K1064" s="97"/>
      <c r="L1064" s="96"/>
      <c r="M1064" s="97"/>
    </row>
    <row r="1065" spans="1:13" x14ac:dyDescent="0.2">
      <c r="A1065" s="92"/>
      <c r="B1065" s="92"/>
      <c r="C1065" s="97"/>
      <c r="D1065" s="93"/>
      <c r="E1065" s="97"/>
      <c r="F1065" s="97"/>
      <c r="G1065" s="95"/>
      <c r="H1065" s="93"/>
      <c r="I1065" s="94"/>
      <c r="J1065" s="94"/>
      <c r="K1065" s="94"/>
      <c r="L1065" s="96"/>
      <c r="M1065" s="97"/>
    </row>
    <row r="1066" spans="1:13" x14ac:dyDescent="0.2">
      <c r="A1066" s="92"/>
      <c r="B1066" s="92"/>
      <c r="C1066" s="94"/>
      <c r="D1066" s="93"/>
      <c r="E1066" s="94"/>
      <c r="F1066" s="94"/>
      <c r="G1066" s="95"/>
      <c r="H1066" s="93"/>
      <c r="I1066" s="94"/>
      <c r="J1066" s="93"/>
      <c r="K1066" s="97"/>
      <c r="L1066" s="96"/>
      <c r="M1066" s="97"/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S1773"/>
  <sheetViews>
    <sheetView topLeftCell="A7" workbookViewId="0">
      <selection activeCell="G28" sqref="G28"/>
    </sheetView>
  </sheetViews>
  <sheetFormatPr defaultColWidth="9.140625" defaultRowHeight="11.25" x14ac:dyDescent="0.2"/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7" t="s">
        <v>1412</v>
      </c>
      <c r="S2" s="3" t="s">
        <v>1413</v>
      </c>
    </row>
    <row r="3" spans="2:19" x14ac:dyDescent="0.2">
      <c r="B3" s="8">
        <f>'Screening All'!C9/'Screening All'!D9</f>
        <v>4.1693977822438666E-2</v>
      </c>
      <c r="C3" s="9">
        <f>'Screening M&amp;A'!C9/'Screening M&amp;A'!D9</f>
        <v>5.6625493917426342E-2</v>
      </c>
      <c r="E3" s="26" t="s">
        <v>1414</v>
      </c>
      <c r="F3" s="10">
        <f>MIN(B3:B1943)</f>
        <v>7.3790758769896466E-5</v>
      </c>
      <c r="G3" s="11">
        <f>MIN(C3:C1943)</f>
        <v>3.1676119222879206E-4</v>
      </c>
      <c r="I3" s="26">
        <v>1</v>
      </c>
      <c r="J3" s="12">
        <f>$F$8*I3</f>
        <v>6.9881008503245398E-2</v>
      </c>
      <c r="K3" s="13">
        <f t="array" ref="K3:K42">FREQUENCY(B3:B1943,J3:J42)</f>
        <v>662</v>
      </c>
      <c r="L3" s="12">
        <f>$G$8*I3</f>
        <v>7.0823443476060136E-2</v>
      </c>
      <c r="M3" s="15">
        <f t="array" ref="M3:M42">FREQUENCY(C3:C417,L3:L42)</f>
        <v>127</v>
      </c>
      <c r="O3" s="26">
        <v>1</v>
      </c>
      <c r="P3" s="12">
        <f>O3*$F$10</f>
        <v>2.0071791557507494E-2</v>
      </c>
      <c r="Q3" s="13">
        <f>_xlfn.NORM.DIST(P3,$F$5,$F$9,FALSE)</f>
        <v>2.8442780505335414</v>
      </c>
      <c r="R3" s="12">
        <f>O3*$G$10</f>
        <v>2.0342485394588623E-2</v>
      </c>
      <c r="S3" s="15">
        <f>_xlfn.NORM.DIST(R3,$G$5,$G$9,FALSE)</f>
        <v>1.8835968571560486</v>
      </c>
    </row>
    <row r="4" spans="2:19" x14ac:dyDescent="0.2">
      <c r="B4" s="8">
        <f>'Screening All'!C10/'Screening All'!D10</f>
        <v>0.25388287338660853</v>
      </c>
      <c r="C4" s="9">
        <f>'Screening M&amp;A'!C10/'Screening M&amp;A'!D10</f>
        <v>5.8047833927188063E-2</v>
      </c>
      <c r="E4" s="26" t="s">
        <v>1415</v>
      </c>
      <c r="F4" s="17">
        <f>MAX(B3:B1943)</f>
        <v>2.0072529465095195</v>
      </c>
      <c r="G4" s="9">
        <f>MAX(C3:C1943)</f>
        <v>2.0345653006510913</v>
      </c>
      <c r="I4" s="26">
        <v>2</v>
      </c>
      <c r="J4" s="12">
        <f t="shared" ref="J4:J42" si="0">$F$8*I4</f>
        <v>0.1397620170064908</v>
      </c>
      <c r="K4" s="13">
        <v>83</v>
      </c>
      <c r="L4" s="12">
        <f t="shared" ref="L4:L42" si="1">$G$8*I4</f>
        <v>0.14164688695212027</v>
      </c>
      <c r="M4" s="15">
        <v>44</v>
      </c>
      <c r="O4" s="26">
        <v>2</v>
      </c>
      <c r="P4" s="12">
        <f t="shared" ref="P4:P67" si="2">O4*$F$10</f>
        <v>4.0143583115014987E-2</v>
      </c>
      <c r="Q4" s="13">
        <f t="shared" ref="Q4:Q67" si="3">_xlfn.NORM.DIST(P4,$F$5,$F$9,FALSE)</f>
        <v>2.9258286940073903</v>
      </c>
      <c r="R4" s="12">
        <f t="shared" ref="R4:R67" si="4">O4*$G$10</f>
        <v>4.0684970789177245E-2</v>
      </c>
      <c r="S4" s="15">
        <f t="shared" ref="S4:S67" si="5">_xlfn.NORM.DIST(R4,$G$5,$G$9,FALSE)</f>
        <v>1.9984081625441004</v>
      </c>
    </row>
    <row r="5" spans="2:19" x14ac:dyDescent="0.2">
      <c r="B5" s="8">
        <f>'Screening All'!C11/'Screening All'!D11</f>
        <v>9.2799997126737963E-2</v>
      </c>
      <c r="C5" s="9">
        <f>'Screening M&amp;A'!C11/'Screening M&amp;A'!D11</f>
        <v>7.351149486762161E-2</v>
      </c>
      <c r="E5" s="26" t="s">
        <v>1416</v>
      </c>
      <c r="F5" s="17">
        <f>AVERAGE(B3:B1943)</f>
        <v>5.5938106626139759E-2</v>
      </c>
      <c r="G5" s="9">
        <f>AVERAGE(C3:C1943)</f>
        <v>0.12393103569161516</v>
      </c>
      <c r="I5" s="26">
        <v>3</v>
      </c>
      <c r="J5" s="12">
        <f t="shared" si="0"/>
        <v>0.20964302550973618</v>
      </c>
      <c r="K5" s="13">
        <v>33</v>
      </c>
      <c r="L5" s="12">
        <f t="shared" si="1"/>
        <v>0.21247033042818042</v>
      </c>
      <c r="M5" s="15">
        <v>15</v>
      </c>
      <c r="O5" s="26">
        <v>3</v>
      </c>
      <c r="P5" s="12">
        <f t="shared" si="2"/>
        <v>6.0215374672522484E-2</v>
      </c>
      <c r="Q5" s="13">
        <f t="shared" si="3"/>
        <v>2.9443259846323109</v>
      </c>
      <c r="R5" s="12">
        <f t="shared" si="4"/>
        <v>6.1027456183765871E-2</v>
      </c>
      <c r="S5" s="15">
        <f t="shared" si="5"/>
        <v>2.0930752317236108</v>
      </c>
    </row>
    <row r="6" spans="2:19" x14ac:dyDescent="0.2">
      <c r="B6" s="8">
        <f>'Screening All'!C12/'Screening All'!D12</f>
        <v>0.25910988790984546</v>
      </c>
      <c r="C6" s="9">
        <f>'Screening M&amp;A'!C12/'Screening M&amp;A'!D12</f>
        <v>2.4173655992747466E-2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12">
        <f t="shared" si="0"/>
        <v>0.27952403401298159</v>
      </c>
      <c r="K6" s="13">
        <v>18</v>
      </c>
      <c r="L6" s="12">
        <f t="shared" si="1"/>
        <v>0.28329377390424054</v>
      </c>
      <c r="M6" s="15">
        <v>17</v>
      </c>
      <c r="O6" s="26">
        <v>4</v>
      </c>
      <c r="P6" s="12">
        <f t="shared" si="2"/>
        <v>8.0287166230029974E-2</v>
      </c>
      <c r="Q6" s="13">
        <f t="shared" si="3"/>
        <v>2.8985649798022179</v>
      </c>
      <c r="R6" s="12">
        <f t="shared" si="4"/>
        <v>8.136994157835449E-2</v>
      </c>
      <c r="S6" s="15">
        <f t="shared" si="5"/>
        <v>2.1641626023571949</v>
      </c>
    </row>
    <row r="7" spans="2:19" x14ac:dyDescent="0.2">
      <c r="B7" s="8">
        <f>'Screening All'!C13/'Screening All'!D13</f>
        <v>4.6982947355235574E-3</v>
      </c>
      <c r="C7" s="9">
        <f>'Screening M&amp;A'!C13/'Screening M&amp;A'!D13</f>
        <v>2.6532968271991985E-2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12">
        <f t="shared" si="0"/>
        <v>0.349405042516227</v>
      </c>
      <c r="K7" s="13">
        <v>13</v>
      </c>
      <c r="L7" s="12">
        <f t="shared" si="1"/>
        <v>0.35411721738030066</v>
      </c>
      <c r="M7" s="15">
        <v>16</v>
      </c>
      <c r="O7" s="26">
        <v>5</v>
      </c>
      <c r="P7" s="12">
        <f t="shared" si="2"/>
        <v>0.10035895778753746</v>
      </c>
      <c r="Q7" s="13">
        <f t="shared" si="3"/>
        <v>2.7915174169334422</v>
      </c>
      <c r="R7" s="12">
        <f t="shared" si="4"/>
        <v>0.10171242697294311</v>
      </c>
      <c r="S7" s="15">
        <f t="shared" si="5"/>
        <v>2.2090184504006722</v>
      </c>
    </row>
    <row r="8" spans="2:19" x14ac:dyDescent="0.2">
      <c r="B8" s="8">
        <f>'Screening All'!C14/'Screening All'!D14</f>
        <v>3.3826126539880136E-3</v>
      </c>
      <c r="C8" s="9">
        <f>'Screening M&amp;A'!C14/'Screening M&amp;A'!D14</f>
        <v>8.401143943237184E-2</v>
      </c>
      <c r="E8" s="26" t="s">
        <v>1419</v>
      </c>
      <c r="F8" s="17">
        <f>(F4-F3)/F7</f>
        <v>6.9881008503245398E-2</v>
      </c>
      <c r="G8" s="9">
        <f>(G4-G3)/G7</f>
        <v>7.0823443476060136E-2</v>
      </c>
      <c r="I8" s="26">
        <v>6</v>
      </c>
      <c r="J8" s="12">
        <f t="shared" si="0"/>
        <v>0.41928605101947236</v>
      </c>
      <c r="K8" s="13">
        <v>2</v>
      </c>
      <c r="L8" s="12">
        <f t="shared" si="1"/>
        <v>0.42494066085636084</v>
      </c>
      <c r="M8" s="15">
        <v>4</v>
      </c>
      <c r="O8" s="26">
        <v>6</v>
      </c>
      <c r="P8" s="12">
        <f t="shared" si="2"/>
        <v>0.12043074934504497</v>
      </c>
      <c r="Q8" s="13">
        <f t="shared" si="3"/>
        <v>2.6300123930621568</v>
      </c>
      <c r="R8" s="12">
        <f t="shared" si="4"/>
        <v>0.12205491236753174</v>
      </c>
      <c r="S8" s="15">
        <f t="shared" si="5"/>
        <v>2.2259387215149249</v>
      </c>
    </row>
    <row r="9" spans="2:19" x14ac:dyDescent="0.2">
      <c r="B9" s="8">
        <f>'Screening All'!C15/'Screening All'!D15</f>
        <v>7.6282372745531374E-2</v>
      </c>
      <c r="C9" s="9">
        <f>'Screening M&amp;A'!C15/'Screening M&amp;A'!D15</f>
        <v>2.9906519593085899E-2</v>
      </c>
      <c r="E9" s="26" t="s">
        <v>1420</v>
      </c>
      <c r="F9" s="17">
        <f>_xlfn.STDEV.S(B3:B1943)</f>
        <v>0.13542772009243606</v>
      </c>
      <c r="G9" s="9">
        <f>_xlfn.STDEV.S(C3:C1943)</f>
        <v>0.17921446660452714</v>
      </c>
      <c r="I9" s="26">
        <v>7</v>
      </c>
      <c r="J9" s="12">
        <f t="shared" si="0"/>
        <v>0.48916705952271777</v>
      </c>
      <c r="K9" s="13">
        <v>3</v>
      </c>
      <c r="L9" s="12">
        <f t="shared" si="1"/>
        <v>0.49576410433242096</v>
      </c>
      <c r="M9" s="15">
        <v>7</v>
      </c>
      <c r="O9" s="26">
        <v>7</v>
      </c>
      <c r="P9" s="12">
        <f t="shared" si="2"/>
        <v>0.14050254090255246</v>
      </c>
      <c r="Q9" s="13">
        <f t="shared" si="3"/>
        <v>2.4240155422612149</v>
      </c>
      <c r="R9" s="12">
        <f t="shared" si="4"/>
        <v>0.14239739776212035</v>
      </c>
      <c r="S9" s="15">
        <f t="shared" si="5"/>
        <v>2.2142745643593709</v>
      </c>
    </row>
    <row r="10" spans="2:19" ht="12" thickBot="1" x14ac:dyDescent="0.25">
      <c r="B10" s="8">
        <f>'Screening All'!C16/'Screening All'!D16</f>
        <v>7.0885601745010844E-3</v>
      </c>
      <c r="C10" s="9">
        <f>'Screening M&amp;A'!C16/'Screening M&amp;A'!D16</f>
        <v>7.7887571914762917E-3</v>
      </c>
      <c r="E10" s="27" t="s">
        <v>1421</v>
      </c>
      <c r="F10" s="21">
        <f>(F4-F3)/100</f>
        <v>2.0071791557507494E-2</v>
      </c>
      <c r="G10" s="22">
        <f>(G4-G3)/100</f>
        <v>2.0342485394588623E-2</v>
      </c>
      <c r="I10" s="26">
        <v>8</v>
      </c>
      <c r="J10" s="12">
        <f t="shared" si="0"/>
        <v>0.55904806802596319</v>
      </c>
      <c r="K10" s="13">
        <v>4</v>
      </c>
      <c r="L10" s="12">
        <f t="shared" si="1"/>
        <v>0.56658754780848108</v>
      </c>
      <c r="M10" s="15">
        <v>1</v>
      </c>
      <c r="O10" s="26">
        <v>8</v>
      </c>
      <c r="P10" s="12">
        <f t="shared" si="2"/>
        <v>0.16057433246005995</v>
      </c>
      <c r="Q10" s="13">
        <f t="shared" si="3"/>
        <v>2.1856124569748823</v>
      </c>
      <c r="R10" s="12">
        <f t="shared" si="4"/>
        <v>0.16273988315670898</v>
      </c>
      <c r="S10" s="15">
        <f t="shared" si="5"/>
        <v>2.1744736236497757</v>
      </c>
    </row>
    <row r="11" spans="2:19" x14ac:dyDescent="0.2">
      <c r="B11" s="8">
        <f>'Screening All'!C17/'Screening All'!D17</f>
        <v>0.10408745114363702</v>
      </c>
      <c r="C11" s="9">
        <f>'Screening M&amp;A'!C17/'Screening M&amp;A'!D17</f>
        <v>0.14728381895256493</v>
      </c>
      <c r="I11" s="26">
        <v>9</v>
      </c>
      <c r="J11" s="12">
        <f t="shared" si="0"/>
        <v>0.6289290765292086</v>
      </c>
      <c r="K11" s="13">
        <v>1</v>
      </c>
      <c r="L11" s="12">
        <f t="shared" si="1"/>
        <v>0.63741099128454126</v>
      </c>
      <c r="M11" s="15">
        <v>0</v>
      </c>
      <c r="O11" s="26">
        <v>9</v>
      </c>
      <c r="P11" s="12">
        <f t="shared" si="2"/>
        <v>0.18064612401756744</v>
      </c>
      <c r="Q11" s="13">
        <f t="shared" si="3"/>
        <v>1.927840352760676</v>
      </c>
      <c r="R11" s="12">
        <f t="shared" si="4"/>
        <v>0.18308236855129761</v>
      </c>
      <c r="S11" s="15">
        <f t="shared" si="5"/>
        <v>2.1080515295589541</v>
      </c>
    </row>
    <row r="12" spans="2:19" x14ac:dyDescent="0.2">
      <c r="B12" s="8">
        <f>'Screening All'!C18/'Screening All'!D18</f>
        <v>7.5405112833246121E-2</v>
      </c>
      <c r="C12" s="9">
        <f>'Screening M&amp;A'!C18/'Screening M&amp;A'!D18</f>
        <v>6.4433349903102871E-2</v>
      </c>
      <c r="I12" s="26">
        <v>10</v>
      </c>
      <c r="J12" s="12">
        <f t="shared" si="0"/>
        <v>0.69881008503245401</v>
      </c>
      <c r="K12" s="13">
        <v>0</v>
      </c>
      <c r="L12" s="12">
        <f t="shared" si="1"/>
        <v>0.70823443476060133</v>
      </c>
      <c r="M12" s="15">
        <v>0</v>
      </c>
      <c r="O12" s="26">
        <v>10</v>
      </c>
      <c r="P12" s="12">
        <f t="shared" si="2"/>
        <v>0.20071791557507493</v>
      </c>
      <c r="Q12" s="13">
        <f t="shared" si="3"/>
        <v>1.6635242177794547</v>
      </c>
      <c r="R12" s="12">
        <f t="shared" si="4"/>
        <v>0.20342485394588622</v>
      </c>
      <c r="S12" s="15">
        <f t="shared" si="5"/>
        <v>2.0174961148329418</v>
      </c>
    </row>
    <row r="13" spans="2:19" x14ac:dyDescent="0.2">
      <c r="B13" s="8">
        <f>'Screening All'!C19/'Screening All'!D19</f>
        <v>5.7567145974323662E-3</v>
      </c>
      <c r="C13" s="9">
        <f>'Screening M&amp;A'!C19/'Screening M&amp;A'!D19</f>
        <v>8.2221671414001454E-2</v>
      </c>
      <c r="I13" s="26">
        <v>11</v>
      </c>
      <c r="J13" s="12">
        <f t="shared" si="0"/>
        <v>0.76869109353569942</v>
      </c>
      <c r="K13" s="13">
        <v>1</v>
      </c>
      <c r="L13" s="12">
        <f>$G$8*I13</f>
        <v>0.77905787823666151</v>
      </c>
      <c r="M13" s="15">
        <v>1</v>
      </c>
      <c r="O13" s="26">
        <v>11</v>
      </c>
      <c r="P13" s="12">
        <f t="shared" si="2"/>
        <v>0.22078970713258242</v>
      </c>
      <c r="Q13" s="13">
        <f t="shared" si="3"/>
        <v>1.4042594044152881</v>
      </c>
      <c r="R13" s="12">
        <f t="shared" si="4"/>
        <v>0.22376733934047485</v>
      </c>
      <c r="S13" s="15">
        <f t="shared" si="5"/>
        <v>1.9061127980469175</v>
      </c>
    </row>
    <row r="14" spans="2:19" x14ac:dyDescent="0.2">
      <c r="B14" s="8">
        <f>'Screening All'!C20/'Screening All'!D20</f>
        <v>6.1951789470642039E-2</v>
      </c>
      <c r="C14" s="9">
        <f>'Screening M&amp;A'!C20/'Screening M&amp;A'!D20</f>
        <v>2.0345653006510913</v>
      </c>
      <c r="I14" s="26">
        <v>12</v>
      </c>
      <c r="J14" s="12">
        <f t="shared" si="0"/>
        <v>0.83857210203894472</v>
      </c>
      <c r="K14" s="13">
        <v>0</v>
      </c>
      <c r="L14" s="12">
        <f t="shared" si="1"/>
        <v>0.84988132171272168</v>
      </c>
      <c r="M14" s="15">
        <v>0</v>
      </c>
      <c r="O14" s="26">
        <v>12</v>
      </c>
      <c r="P14" s="12">
        <f t="shared" si="2"/>
        <v>0.24086149869008994</v>
      </c>
      <c r="Q14" s="13">
        <f t="shared" si="3"/>
        <v>1.1596467265177219</v>
      </c>
      <c r="R14" s="12">
        <f t="shared" si="4"/>
        <v>0.24410982473506349</v>
      </c>
      <c r="S14" s="15">
        <f t="shared" si="5"/>
        <v>1.7778245267008601</v>
      </c>
    </row>
    <row r="15" spans="2:19" x14ac:dyDescent="0.2">
      <c r="B15" s="8">
        <f>'Screening All'!C21/'Screening All'!D21</f>
        <v>4.7405688230733288E-2</v>
      </c>
      <c r="C15" s="9">
        <f>'Screening M&amp;A'!C21/'Screening M&amp;A'!D21</f>
        <v>0.10234342915093998</v>
      </c>
      <c r="I15" s="26">
        <v>13</v>
      </c>
      <c r="J15" s="12">
        <f t="shared" si="0"/>
        <v>0.90845311054219013</v>
      </c>
      <c r="K15" s="13">
        <v>0</v>
      </c>
      <c r="L15" s="12">
        <f t="shared" si="1"/>
        <v>0.92070476518878175</v>
      </c>
      <c r="M15" s="15">
        <v>0</v>
      </c>
      <c r="O15" s="26">
        <v>13</v>
      </c>
      <c r="P15" s="12">
        <f t="shared" si="2"/>
        <v>0.26093329024759743</v>
      </c>
      <c r="Q15" s="13">
        <f t="shared" si="3"/>
        <v>0.93683740785893643</v>
      </c>
      <c r="R15" s="12">
        <f t="shared" si="4"/>
        <v>0.26445231012965209</v>
      </c>
      <c r="S15" s="15">
        <f t="shared" si="5"/>
        <v>1.6369431439737221</v>
      </c>
    </row>
    <row r="16" spans="2:19" x14ac:dyDescent="0.2">
      <c r="B16" s="8">
        <f>'Screening All'!C22/'Screening All'!D22</f>
        <v>0.17232289463173622</v>
      </c>
      <c r="C16" s="9">
        <f>'Screening M&amp;A'!C22/'Screening M&amp;A'!D22</f>
        <v>0.24144737597117183</v>
      </c>
      <c r="I16" s="26">
        <v>14</v>
      </c>
      <c r="J16" s="12">
        <f t="shared" si="0"/>
        <v>0.97833411904543555</v>
      </c>
      <c r="K16" s="13">
        <v>0</v>
      </c>
      <c r="L16" s="12">
        <f t="shared" si="1"/>
        <v>0.99152820866484193</v>
      </c>
      <c r="M16" s="15">
        <v>0</v>
      </c>
      <c r="O16" s="26">
        <v>14</v>
      </c>
      <c r="P16" s="12">
        <f t="shared" si="2"/>
        <v>0.28100508180510492</v>
      </c>
      <c r="Q16" s="13">
        <f t="shared" si="3"/>
        <v>0.74039400427953872</v>
      </c>
      <c r="R16" s="12">
        <f t="shared" si="4"/>
        <v>0.2847947955242407</v>
      </c>
      <c r="S16" s="15">
        <f t="shared" si="5"/>
        <v>1.4879306949278515</v>
      </c>
    </row>
    <row r="17" spans="2:19" x14ac:dyDescent="0.2">
      <c r="B17" s="8">
        <f>'Screening All'!C23/'Screening All'!D23</f>
        <v>0.21587874653733849</v>
      </c>
      <c r="C17" s="9">
        <f>'Screening M&amp;A'!C23/'Screening M&amp;A'!D23</f>
        <v>6.324068625011102E-2</v>
      </c>
      <c r="I17" s="26">
        <v>15</v>
      </c>
      <c r="J17" s="12">
        <f t="shared" si="0"/>
        <v>1.0482151275486811</v>
      </c>
      <c r="K17" s="13">
        <v>1</v>
      </c>
      <c r="L17" s="12">
        <f t="shared" si="1"/>
        <v>1.062351652140902</v>
      </c>
      <c r="M17" s="15">
        <v>0</v>
      </c>
      <c r="O17" s="26">
        <v>15</v>
      </c>
      <c r="P17" s="12">
        <f t="shared" si="2"/>
        <v>0.30107687336261241</v>
      </c>
      <c r="Q17" s="13">
        <f t="shared" si="3"/>
        <v>0.57242911473978342</v>
      </c>
      <c r="R17" s="12">
        <f t="shared" si="4"/>
        <v>0.30513728091882936</v>
      </c>
      <c r="S17" s="15">
        <f t="shared" si="5"/>
        <v>1.3351689271096139</v>
      </c>
    </row>
    <row r="18" spans="2:19" x14ac:dyDescent="0.2">
      <c r="B18" s="8">
        <f>'Screening All'!C24/'Screening All'!D24</f>
        <v>1.0190833156318736E-2</v>
      </c>
      <c r="C18" s="9">
        <f>'Screening M&amp;A'!C24/'Screening M&amp;A'!D24</f>
        <v>8.4934384848152272E-2</v>
      </c>
      <c r="I18" s="26">
        <v>20</v>
      </c>
      <c r="J18" s="12">
        <f t="shared" si="0"/>
        <v>1.397620170064908</v>
      </c>
      <c r="K18" s="13">
        <v>3</v>
      </c>
      <c r="L18" s="12">
        <f t="shared" si="1"/>
        <v>1.4164688695212027</v>
      </c>
      <c r="M18" s="15">
        <v>0</v>
      </c>
      <c r="O18" s="26">
        <v>16</v>
      </c>
      <c r="P18" s="12">
        <f t="shared" si="2"/>
        <v>0.3211486649201199</v>
      </c>
      <c r="Q18" s="13">
        <f t="shared" si="3"/>
        <v>0.43295293502546062</v>
      </c>
      <c r="R18" s="12">
        <f t="shared" si="4"/>
        <v>0.32547976631341796</v>
      </c>
      <c r="S18" s="15">
        <f t="shared" si="5"/>
        <v>1.1827532116756909</v>
      </c>
    </row>
    <row r="19" spans="2:19" x14ac:dyDescent="0.2">
      <c r="B19" s="8">
        <f>'Screening All'!C25/'Screening All'!D25</f>
        <v>9.1204274933195717E-2</v>
      </c>
      <c r="C19" s="9">
        <f>'Screening M&amp;A'!C25/'Screening M&amp;A'!D25</f>
        <v>0.36754074517688329</v>
      </c>
      <c r="I19" s="26">
        <v>21</v>
      </c>
      <c r="J19" s="12">
        <f t="shared" si="0"/>
        <v>1.4675011785681533</v>
      </c>
      <c r="K19" s="13">
        <v>0</v>
      </c>
      <c r="L19" s="12">
        <f t="shared" si="1"/>
        <v>1.4872923129972628</v>
      </c>
      <c r="M19" s="15">
        <v>0</v>
      </c>
      <c r="O19" s="26">
        <v>17</v>
      </c>
      <c r="P19" s="12">
        <f t="shared" si="2"/>
        <v>0.34122045647762739</v>
      </c>
      <c r="Q19" s="13">
        <f t="shared" si="3"/>
        <v>0.32034637478040956</v>
      </c>
      <c r="R19" s="12">
        <f t="shared" si="4"/>
        <v>0.34582225170800657</v>
      </c>
      <c r="S19" s="15">
        <f t="shared" si="5"/>
        <v>1.0343236648274361</v>
      </c>
    </row>
    <row r="20" spans="2:19" x14ac:dyDescent="0.2">
      <c r="B20" s="8">
        <f>'Screening All'!C26/'Screening All'!D26</f>
        <v>4.7467397554573163E-3</v>
      </c>
      <c r="C20" s="9">
        <f>'Screening M&amp;A'!C26/'Screening M&amp;A'!D26</f>
        <v>7.8760412605116223E-2</v>
      </c>
      <c r="I20" s="26">
        <v>22</v>
      </c>
      <c r="J20" s="12">
        <f t="shared" si="0"/>
        <v>1.5373821870713988</v>
      </c>
      <c r="K20" s="13">
        <v>0</v>
      </c>
      <c r="L20" s="12">
        <f t="shared" si="1"/>
        <v>1.558115756473323</v>
      </c>
      <c r="M20" s="15">
        <v>0</v>
      </c>
      <c r="O20" s="26">
        <v>18</v>
      </c>
      <c r="P20" s="12">
        <f t="shared" si="2"/>
        <v>0.36129224803513488</v>
      </c>
      <c r="Q20" s="13">
        <f t="shared" si="3"/>
        <v>0.23187775726599377</v>
      </c>
      <c r="R20" s="12">
        <f t="shared" si="4"/>
        <v>0.36616473710259523</v>
      </c>
      <c r="S20" s="15">
        <f t="shared" si="5"/>
        <v>0.89294187990643203</v>
      </c>
    </row>
    <row r="21" spans="2:19" x14ac:dyDescent="0.2">
      <c r="B21" s="8">
        <f>'Screening All'!C27/'Screening All'!D27</f>
        <v>6.850172647024548E-2</v>
      </c>
      <c r="C21" s="9">
        <f>'Screening M&amp;A'!C27/'Screening M&amp;A'!D27</f>
        <v>6.4836502120360712E-2</v>
      </c>
      <c r="I21" s="26">
        <v>23</v>
      </c>
      <c r="J21" s="12">
        <f t="shared" si="0"/>
        <v>1.6072631955746441</v>
      </c>
      <c r="K21" s="13">
        <v>0</v>
      </c>
      <c r="L21" s="12">
        <f t="shared" si="1"/>
        <v>1.6289391999493832</v>
      </c>
      <c r="M21" s="15">
        <v>0</v>
      </c>
      <c r="O21" s="26">
        <v>19</v>
      </c>
      <c r="P21" s="12">
        <f t="shared" si="2"/>
        <v>0.38136403959264237</v>
      </c>
      <c r="Q21" s="13">
        <f t="shared" si="3"/>
        <v>0.16419446796843323</v>
      </c>
      <c r="R21" s="12">
        <f t="shared" si="4"/>
        <v>0.38650722249718383</v>
      </c>
      <c r="S21" s="15">
        <f t="shared" si="5"/>
        <v>0.76101694886558724</v>
      </c>
    </row>
    <row r="22" spans="2:19" x14ac:dyDescent="0.2">
      <c r="B22" s="8">
        <f>'Screening All'!C28/'Screening All'!D28</f>
        <v>0.1191692472467345</v>
      </c>
      <c r="C22" s="9">
        <f>'Screening M&amp;A'!C28/'Screening M&amp;A'!D28</f>
        <v>0.19651196508580177</v>
      </c>
      <c r="I22" s="26">
        <v>24</v>
      </c>
      <c r="J22" s="12">
        <f t="shared" si="0"/>
        <v>1.6771442040778894</v>
      </c>
      <c r="K22" s="13">
        <v>0</v>
      </c>
      <c r="L22" s="12">
        <f t="shared" si="1"/>
        <v>1.6997626434254434</v>
      </c>
      <c r="M22" s="15">
        <v>0</v>
      </c>
      <c r="O22" s="26">
        <v>20</v>
      </c>
      <c r="P22" s="12">
        <f t="shared" si="2"/>
        <v>0.40143583115014986</v>
      </c>
      <c r="Q22" s="13">
        <f t="shared" si="3"/>
        <v>0.11374127767421109</v>
      </c>
      <c r="R22" s="12">
        <f t="shared" si="4"/>
        <v>0.40684970789177244</v>
      </c>
      <c r="S22" s="15">
        <f t="shared" si="5"/>
        <v>0.64027990512773325</v>
      </c>
    </row>
    <row r="23" spans="2:19" x14ac:dyDescent="0.2">
      <c r="B23" s="8">
        <f>'Screening All'!C29/'Screening All'!D29</f>
        <v>0.11593810926609824</v>
      </c>
      <c r="C23" s="9">
        <f>'Screening M&amp;A'!C29/'Screening M&amp;A'!D29</f>
        <v>3.3551065584154369E-2</v>
      </c>
      <c r="I23" s="26">
        <v>25</v>
      </c>
      <c r="J23" s="12">
        <f t="shared" si="0"/>
        <v>1.747025212581135</v>
      </c>
      <c r="K23" s="13">
        <v>0</v>
      </c>
      <c r="L23" s="12">
        <f t="shared" si="1"/>
        <v>1.7705860869015033</v>
      </c>
      <c r="M23" s="15">
        <v>0</v>
      </c>
      <c r="O23" s="26">
        <v>21</v>
      </c>
      <c r="P23" s="12">
        <f t="shared" si="2"/>
        <v>0.42150762270765735</v>
      </c>
      <c r="Q23" s="13">
        <f t="shared" si="3"/>
        <v>7.7079313167729105E-2</v>
      </c>
      <c r="R23" s="12">
        <f t="shared" si="4"/>
        <v>0.4271921932863611</v>
      </c>
      <c r="S23" s="15">
        <f t="shared" si="5"/>
        <v>0.5318018214349699</v>
      </c>
    </row>
    <row r="24" spans="2:19" x14ac:dyDescent="0.2">
      <c r="B24" s="8">
        <f>'Screening All'!C30/'Screening All'!D30</f>
        <v>4.3240935457919918E-2</v>
      </c>
      <c r="C24" s="9">
        <f>'Screening M&amp;A'!C30/'Screening M&amp;A'!D30</f>
        <v>4.9633919000566774E-2</v>
      </c>
      <c r="I24" s="26">
        <v>26</v>
      </c>
      <c r="J24" s="12">
        <f t="shared" si="0"/>
        <v>1.8169062210843803</v>
      </c>
      <c r="K24" s="13">
        <v>0</v>
      </c>
      <c r="L24" s="12">
        <f t="shared" si="1"/>
        <v>1.8414095303775635</v>
      </c>
      <c r="M24" s="15">
        <v>0</v>
      </c>
      <c r="O24" s="26">
        <v>22</v>
      </c>
      <c r="P24" s="12">
        <f t="shared" si="2"/>
        <v>0.44157941426516484</v>
      </c>
      <c r="Q24" s="13">
        <f t="shared" si="3"/>
        <v>5.1099626036752686E-2</v>
      </c>
      <c r="R24" s="12">
        <f t="shared" si="4"/>
        <v>0.4475346786809497</v>
      </c>
      <c r="S24" s="15">
        <f t="shared" si="5"/>
        <v>0.43604787547373042</v>
      </c>
    </row>
    <row r="25" spans="2:19" x14ac:dyDescent="0.2">
      <c r="B25" s="8">
        <f>'Screening All'!C31/'Screening All'!D31</f>
        <v>9.6298256965276548E-3</v>
      </c>
      <c r="C25" s="9">
        <f>'Screening M&amp;A'!C31/'Screening M&amp;A'!D31</f>
        <v>3.9240786336039238E-2</v>
      </c>
      <c r="I25" s="26">
        <v>27</v>
      </c>
      <c r="J25" s="12">
        <f t="shared" si="0"/>
        <v>1.8867872295876258</v>
      </c>
      <c r="K25" s="13">
        <v>0</v>
      </c>
      <c r="L25" s="12">
        <f t="shared" si="1"/>
        <v>1.9122329738536237</v>
      </c>
      <c r="M25" s="15">
        <v>0</v>
      </c>
      <c r="O25" s="26">
        <v>23</v>
      </c>
      <c r="P25" s="12">
        <f t="shared" si="2"/>
        <v>0.46165120582267233</v>
      </c>
      <c r="Q25" s="13">
        <f t="shared" si="3"/>
        <v>3.314040103853589E-2</v>
      </c>
      <c r="R25" s="12">
        <f t="shared" si="4"/>
        <v>0.46787716407553831</v>
      </c>
      <c r="S25" s="15">
        <f t="shared" si="5"/>
        <v>0.35295792293463946</v>
      </c>
    </row>
    <row r="26" spans="2:19" x14ac:dyDescent="0.2">
      <c r="B26" s="8">
        <f>'Screening All'!C32/'Screening All'!D32</f>
        <v>1.772445783305911E-2</v>
      </c>
      <c r="C26" s="9">
        <f>'Screening M&amp;A'!C32/'Screening M&amp;A'!D32</f>
        <v>2.0957230704181335E-2</v>
      </c>
      <c r="I26" s="26">
        <v>28</v>
      </c>
      <c r="J26" s="12">
        <f t="shared" si="0"/>
        <v>1.9566682380908711</v>
      </c>
      <c r="K26" s="13">
        <v>0</v>
      </c>
      <c r="L26" s="12">
        <f t="shared" si="1"/>
        <v>1.9830564173296839</v>
      </c>
      <c r="M26" s="15">
        <v>0</v>
      </c>
      <c r="O26" s="26">
        <v>24</v>
      </c>
      <c r="P26" s="12">
        <f t="shared" si="2"/>
        <v>0.48172299738017987</v>
      </c>
      <c r="Q26" s="13">
        <f t="shared" si="3"/>
        <v>2.1026062421220373E-2</v>
      </c>
      <c r="R26" s="12">
        <f t="shared" si="4"/>
        <v>0.48821964947012697</v>
      </c>
      <c r="S26" s="15">
        <f t="shared" si="5"/>
        <v>0.28204350370868925</v>
      </c>
    </row>
    <row r="27" spans="2:19" x14ac:dyDescent="0.2">
      <c r="B27" s="8">
        <f>'Screening All'!C33/'Screening All'!D33</f>
        <v>0.12688496872378829</v>
      </c>
      <c r="C27" s="9">
        <f>'Screening M&amp;A'!C33/'Screening M&amp;A'!D33</f>
        <v>1.0203598110912794E-2</v>
      </c>
      <c r="I27" s="26">
        <v>29</v>
      </c>
      <c r="J27" s="12">
        <f t="shared" si="0"/>
        <v>2.0265492465941164</v>
      </c>
      <c r="K27" s="13">
        <v>1</v>
      </c>
      <c r="L27" s="12">
        <f t="shared" si="1"/>
        <v>2.0538798608057438</v>
      </c>
      <c r="M27" s="15">
        <v>1</v>
      </c>
      <c r="O27" s="26">
        <v>25</v>
      </c>
      <c r="P27" s="12">
        <f t="shared" si="2"/>
        <v>0.50179478893768736</v>
      </c>
      <c r="Q27" s="13">
        <f t="shared" si="3"/>
        <v>1.3050233767812251E-2</v>
      </c>
      <c r="R27" s="12">
        <f t="shared" si="4"/>
        <v>0.50856213486471558</v>
      </c>
      <c r="S27" s="15">
        <f t="shared" si="5"/>
        <v>0.22249162756015753</v>
      </c>
    </row>
    <row r="28" spans="2:19" x14ac:dyDescent="0.2">
      <c r="B28" s="8">
        <f>'Screening All'!C34/'Screening All'!D34</f>
        <v>0.17114963311411194</v>
      </c>
      <c r="C28" s="9">
        <f>'Screening M&amp;A'!C34/'Screening M&amp;A'!D34</f>
        <v>6.9581323761578814E-2</v>
      </c>
      <c r="I28" s="26">
        <v>30</v>
      </c>
      <c r="J28" s="12">
        <f t="shared" si="0"/>
        <v>2.0964302550973621</v>
      </c>
      <c r="K28" s="13">
        <v>0</v>
      </c>
      <c r="L28" s="12">
        <f t="shared" si="1"/>
        <v>2.124703304281804</v>
      </c>
      <c r="M28" s="15">
        <v>0</v>
      </c>
      <c r="O28" s="26">
        <v>26</v>
      </c>
      <c r="P28" s="12">
        <f t="shared" si="2"/>
        <v>0.52186658049519485</v>
      </c>
      <c r="Q28" s="13">
        <f t="shared" si="3"/>
        <v>7.923896332938973E-3</v>
      </c>
      <c r="R28" s="12">
        <f t="shared" si="4"/>
        <v>0.52890462025930418</v>
      </c>
      <c r="S28" s="15">
        <f t="shared" si="5"/>
        <v>0.17326691810069322</v>
      </c>
    </row>
    <row r="29" spans="2:19" x14ac:dyDescent="0.2">
      <c r="B29" s="8">
        <f>'Screening All'!C35/'Screening All'!D35</f>
        <v>7.0004414974259863E-3</v>
      </c>
      <c r="C29" s="9">
        <f>'Screening M&amp;A'!C35/'Screening M&amp;A'!D35</f>
        <v>6.865366744423583E-3</v>
      </c>
      <c r="I29" s="26">
        <v>31</v>
      </c>
      <c r="J29" s="12">
        <f t="shared" si="0"/>
        <v>2.1663112636006074</v>
      </c>
      <c r="K29" s="13">
        <v>0</v>
      </c>
      <c r="L29" s="12">
        <f t="shared" si="1"/>
        <v>2.1955267477578642</v>
      </c>
      <c r="M29" s="15">
        <v>0</v>
      </c>
      <c r="O29" s="26">
        <v>27</v>
      </c>
      <c r="P29" s="12">
        <f t="shared" si="2"/>
        <v>0.54193837205270234</v>
      </c>
      <c r="Q29" s="13">
        <f t="shared" si="3"/>
        <v>4.7067315730463339E-3</v>
      </c>
      <c r="R29" s="12">
        <f t="shared" si="4"/>
        <v>0.54924710565389279</v>
      </c>
      <c r="S29" s="15">
        <f t="shared" si="5"/>
        <v>0.13320546232038152</v>
      </c>
    </row>
    <row r="30" spans="2:19" x14ac:dyDescent="0.2">
      <c r="B30" s="8">
        <f>'Screening All'!C36/'Screening All'!D36</f>
        <v>4.9627751009923171E-2</v>
      </c>
      <c r="C30" s="9">
        <f>'Screening M&amp;A'!C36/'Screening M&amp;A'!D36</f>
        <v>5.756407886714688E-2</v>
      </c>
      <c r="I30" s="26">
        <v>32</v>
      </c>
      <c r="J30" s="12">
        <f t="shared" si="0"/>
        <v>2.2361922721038527</v>
      </c>
      <c r="K30" s="13">
        <v>0</v>
      </c>
      <c r="L30" s="12">
        <f t="shared" si="1"/>
        <v>2.2663501912339243</v>
      </c>
      <c r="M30" s="15">
        <v>0</v>
      </c>
      <c r="O30" s="26">
        <v>28</v>
      </c>
      <c r="P30" s="12">
        <f t="shared" si="2"/>
        <v>0.56201016361020983</v>
      </c>
      <c r="Q30" s="13">
        <f t="shared" si="3"/>
        <v>2.7350182522364892E-3</v>
      </c>
      <c r="R30" s="12">
        <f t="shared" si="4"/>
        <v>0.56958959104848139</v>
      </c>
      <c r="S30" s="15">
        <f t="shared" si="5"/>
        <v>0.10109573255060207</v>
      </c>
    </row>
    <row r="31" spans="2:19" x14ac:dyDescent="0.2">
      <c r="B31" s="8">
        <f>'Screening All'!C37/'Screening All'!D37</f>
        <v>0.23692223156477329</v>
      </c>
      <c r="C31" s="9">
        <f>'Screening M&amp;A'!C37/'Screening M&amp;A'!D37</f>
        <v>5.4753674475816645E-2</v>
      </c>
      <c r="I31" s="26">
        <v>33</v>
      </c>
      <c r="J31" s="12">
        <f t="shared" si="0"/>
        <v>2.306073280607098</v>
      </c>
      <c r="K31" s="13">
        <v>0</v>
      </c>
      <c r="L31" s="12">
        <f t="shared" si="1"/>
        <v>2.3371736347099845</v>
      </c>
      <c r="M31" s="15">
        <v>0</v>
      </c>
      <c r="O31" s="26">
        <v>29</v>
      </c>
      <c r="P31" s="12">
        <f t="shared" si="2"/>
        <v>0.58208195516771732</v>
      </c>
      <c r="Q31" s="13">
        <f t="shared" si="3"/>
        <v>1.5547521961528585E-3</v>
      </c>
      <c r="R31" s="12">
        <f t="shared" si="4"/>
        <v>0.58993207644307011</v>
      </c>
      <c r="S31" s="15">
        <f t="shared" si="5"/>
        <v>7.5743962065612069E-2</v>
      </c>
    </row>
    <row r="32" spans="2:19" x14ac:dyDescent="0.2">
      <c r="B32" s="8">
        <f>'Screening All'!C38/'Screening All'!D38</f>
        <v>5.0260152583644406E-2</v>
      </c>
      <c r="C32" s="9">
        <f>'Screening M&amp;A'!C38/'Screening M&amp;A'!D38</f>
        <v>4.9677298395684279E-2</v>
      </c>
      <c r="I32" s="26">
        <v>34</v>
      </c>
      <c r="J32" s="12">
        <f t="shared" si="0"/>
        <v>2.3759542891103433</v>
      </c>
      <c r="K32" s="13">
        <v>0</v>
      </c>
      <c r="L32" s="12">
        <f t="shared" si="1"/>
        <v>2.4079970781860447</v>
      </c>
      <c r="M32" s="15">
        <v>0</v>
      </c>
      <c r="O32" s="26">
        <v>30</v>
      </c>
      <c r="P32" s="12">
        <f t="shared" si="2"/>
        <v>0.60215374672522481</v>
      </c>
      <c r="Q32" s="13">
        <f t="shared" si="3"/>
        <v>8.6461403490874331E-4</v>
      </c>
      <c r="R32" s="12">
        <f t="shared" si="4"/>
        <v>0.61027456183765871</v>
      </c>
      <c r="S32" s="15">
        <f t="shared" si="5"/>
        <v>5.6023162334638228E-2</v>
      </c>
    </row>
    <row r="33" spans="2:19" x14ac:dyDescent="0.2">
      <c r="B33" s="8">
        <f>'Screening All'!C39/'Screening All'!D39</f>
        <v>6.027456392301949E-2</v>
      </c>
      <c r="C33" s="9">
        <f>'Screening M&amp;A'!C39/'Screening M&amp;A'!D39</f>
        <v>0.12291565243887491</v>
      </c>
      <c r="I33" s="26">
        <v>35</v>
      </c>
      <c r="J33" s="12">
        <f t="shared" si="0"/>
        <v>2.4458352976135891</v>
      </c>
      <c r="K33" s="13">
        <v>0</v>
      </c>
      <c r="L33" s="12">
        <f t="shared" si="1"/>
        <v>2.4788205216621049</v>
      </c>
      <c r="M33" s="15">
        <v>0</v>
      </c>
      <c r="O33" s="26">
        <v>31</v>
      </c>
      <c r="P33" s="12">
        <f t="shared" si="2"/>
        <v>0.6222255382827323</v>
      </c>
      <c r="Q33" s="13">
        <f t="shared" si="3"/>
        <v>4.7037424586072232E-4</v>
      </c>
      <c r="R33" s="12">
        <f t="shared" si="4"/>
        <v>0.63061704723224732</v>
      </c>
      <c r="S33" s="15">
        <f t="shared" si="5"/>
        <v>4.0906434460529398E-2</v>
      </c>
    </row>
    <row r="34" spans="2:19" x14ac:dyDescent="0.2">
      <c r="B34" s="8">
        <f>'Screening All'!C40/'Screening All'!D40</f>
        <v>2.9946979684180832E-2</v>
      </c>
      <c r="C34" s="9">
        <f>'Screening M&amp;A'!C40/'Screening M&amp;A'!D40</f>
        <v>0.1415342702589425</v>
      </c>
      <c r="I34" s="26">
        <v>36</v>
      </c>
      <c r="J34" s="12">
        <f t="shared" si="0"/>
        <v>2.5157163061168344</v>
      </c>
      <c r="K34" s="13">
        <v>0</v>
      </c>
      <c r="L34" s="12">
        <f t="shared" si="1"/>
        <v>2.549643965138165</v>
      </c>
      <c r="M34" s="15">
        <v>0</v>
      </c>
      <c r="O34" s="26">
        <v>32</v>
      </c>
      <c r="P34" s="12">
        <f t="shared" si="2"/>
        <v>0.64229732984023979</v>
      </c>
      <c r="Q34" s="13">
        <f t="shared" si="3"/>
        <v>2.503369410485925E-4</v>
      </c>
      <c r="R34" s="12">
        <f t="shared" si="4"/>
        <v>0.65095953262683592</v>
      </c>
      <c r="S34" s="15">
        <f t="shared" si="5"/>
        <v>2.948628366868598E-2</v>
      </c>
    </row>
    <row r="35" spans="2:19" x14ac:dyDescent="0.2">
      <c r="B35" s="8">
        <f>'Screening All'!C41/'Screening All'!D41</f>
        <v>5.5071500652243473E-3</v>
      </c>
      <c r="C35" s="9">
        <f>'Screening M&amp;A'!C41/'Screening M&amp;A'!D41</f>
        <v>0.26115898061415449</v>
      </c>
      <c r="I35" s="26">
        <v>37</v>
      </c>
      <c r="J35" s="12">
        <f t="shared" si="0"/>
        <v>2.5855973146200797</v>
      </c>
      <c r="K35" s="13">
        <v>0</v>
      </c>
      <c r="L35" s="12">
        <f t="shared" si="1"/>
        <v>2.6204674086142252</v>
      </c>
      <c r="M35" s="15">
        <v>0</v>
      </c>
      <c r="O35" s="26">
        <v>33</v>
      </c>
      <c r="P35" s="12">
        <f t="shared" si="2"/>
        <v>0.66236912139774728</v>
      </c>
      <c r="Q35" s="13">
        <f t="shared" si="3"/>
        <v>1.3033663349494719E-4</v>
      </c>
      <c r="R35" s="12">
        <f t="shared" si="4"/>
        <v>0.67130201802142453</v>
      </c>
      <c r="S35" s="15">
        <f t="shared" si="5"/>
        <v>2.0982288676308757E-2</v>
      </c>
    </row>
    <row r="36" spans="2:19" x14ac:dyDescent="0.2">
      <c r="B36" s="8">
        <f>'Screening All'!C42/'Screening All'!D42</f>
        <v>0.38256530981535813</v>
      </c>
      <c r="C36" s="9">
        <f>'Screening M&amp;A'!C42/'Screening M&amp;A'!D42</f>
        <v>0.33071399757966918</v>
      </c>
      <c r="I36" s="26">
        <v>38</v>
      </c>
      <c r="J36" s="12">
        <f t="shared" si="0"/>
        <v>2.655478323123325</v>
      </c>
      <c r="K36" s="13">
        <v>0</v>
      </c>
      <c r="L36" s="12">
        <f t="shared" si="1"/>
        <v>2.691290852090285</v>
      </c>
      <c r="M36" s="15">
        <v>0</v>
      </c>
      <c r="O36" s="26">
        <v>34</v>
      </c>
      <c r="P36" s="12">
        <f t="shared" si="2"/>
        <v>0.68244091295525477</v>
      </c>
      <c r="Q36" s="13">
        <f t="shared" si="3"/>
        <v>6.6384732480161113E-5</v>
      </c>
      <c r="R36" s="12">
        <f t="shared" si="4"/>
        <v>0.69164450341601313</v>
      </c>
      <c r="S36" s="15">
        <f t="shared" si="5"/>
        <v>1.4739748798317912E-2</v>
      </c>
    </row>
    <row r="37" spans="2:19" x14ac:dyDescent="0.2">
      <c r="B37" s="8">
        <f>'Screening All'!C43/'Screening All'!D43</f>
        <v>9.4203035515149219E-2</v>
      </c>
      <c r="C37" s="9">
        <f>'Screening M&amp;A'!C43/'Screening M&amp;A'!D43</f>
        <v>1.4928564906699473E-2</v>
      </c>
      <c r="I37" s="26">
        <v>39</v>
      </c>
      <c r="J37" s="12">
        <f t="shared" si="0"/>
        <v>2.7253593316265707</v>
      </c>
      <c r="K37" s="13">
        <v>0</v>
      </c>
      <c r="L37" s="12">
        <f t="shared" si="1"/>
        <v>2.7621142955663451</v>
      </c>
      <c r="M37" s="15">
        <v>0</v>
      </c>
      <c r="O37" s="26">
        <v>35</v>
      </c>
      <c r="P37" s="12">
        <f t="shared" si="2"/>
        <v>0.70251270451276226</v>
      </c>
      <c r="Q37" s="13">
        <f t="shared" si="3"/>
        <v>3.3077301484734999E-5</v>
      </c>
      <c r="R37" s="12">
        <f t="shared" si="4"/>
        <v>0.71198698881060174</v>
      </c>
      <c r="S37" s="15">
        <f t="shared" si="5"/>
        <v>1.022190198489922E-2</v>
      </c>
    </row>
    <row r="38" spans="2:19" x14ac:dyDescent="0.2">
      <c r="B38" s="8">
        <f>'Screening All'!C44/'Screening All'!D44</f>
        <v>0.18050796339788755</v>
      </c>
      <c r="C38" s="9">
        <f>'Screening M&amp;A'!C44/'Screening M&amp;A'!D44</f>
        <v>6.5881153345040508E-2</v>
      </c>
      <c r="I38" s="26">
        <v>40</v>
      </c>
      <c r="J38" s="12">
        <f t="shared" si="0"/>
        <v>2.795240340129816</v>
      </c>
      <c r="K38" s="13">
        <v>0</v>
      </c>
      <c r="L38" s="12">
        <f t="shared" si="1"/>
        <v>2.8329377390424053</v>
      </c>
      <c r="M38" s="15">
        <v>0</v>
      </c>
      <c r="O38" s="26">
        <v>36</v>
      </c>
      <c r="P38" s="12">
        <f t="shared" si="2"/>
        <v>0.72258449607026976</v>
      </c>
      <c r="Q38" s="13">
        <f t="shared" si="3"/>
        <v>1.6123231360101502E-5</v>
      </c>
      <c r="R38" s="12">
        <f t="shared" si="4"/>
        <v>0.73232947420519046</v>
      </c>
      <c r="S38" s="15">
        <f t="shared" si="5"/>
        <v>6.9980613951804889E-3</v>
      </c>
    </row>
    <row r="39" spans="2:19" x14ac:dyDescent="0.2">
      <c r="B39" s="8">
        <f>'Screening All'!C45/'Screening All'!D45</f>
        <v>1.5837475557147762E-2</v>
      </c>
      <c r="C39" s="9">
        <f>'Screening M&amp;A'!C45/'Screening M&amp;A'!D45</f>
        <v>0.23851756137671795</v>
      </c>
      <c r="I39" s="26">
        <v>41</v>
      </c>
      <c r="J39" s="12">
        <f t="shared" si="0"/>
        <v>2.8651213486330613</v>
      </c>
      <c r="K39" s="13">
        <v>0</v>
      </c>
      <c r="L39" s="12">
        <f t="shared" si="1"/>
        <v>2.9037611825184655</v>
      </c>
      <c r="M39" s="15">
        <v>0</v>
      </c>
      <c r="O39" s="26">
        <v>37</v>
      </c>
      <c r="P39" s="12">
        <f t="shared" si="2"/>
        <v>0.74265628762777725</v>
      </c>
      <c r="Q39" s="13">
        <f t="shared" si="3"/>
        <v>7.6883695892865517E-6</v>
      </c>
      <c r="R39" s="12">
        <f t="shared" si="4"/>
        <v>0.75267195959977906</v>
      </c>
      <c r="S39" s="15">
        <f t="shared" si="5"/>
        <v>4.729641141054966E-3</v>
      </c>
    </row>
    <row r="40" spans="2:19" x14ac:dyDescent="0.2">
      <c r="B40" s="8">
        <f>'Screening All'!C46/'Screening All'!D46</f>
        <v>0.30519709318517174</v>
      </c>
      <c r="C40" s="9">
        <f>'Screening M&amp;A'!C46/'Screening M&amp;A'!D46</f>
        <v>0.19393460026645895</v>
      </c>
      <c r="I40" s="26">
        <v>42</v>
      </c>
      <c r="J40" s="12">
        <f t="shared" si="0"/>
        <v>2.9350023571363066</v>
      </c>
      <c r="K40" s="13">
        <v>0</v>
      </c>
      <c r="L40" s="12">
        <f t="shared" si="1"/>
        <v>2.9745846259945257</v>
      </c>
      <c r="M40" s="15">
        <v>0</v>
      </c>
      <c r="O40" s="26">
        <v>38</v>
      </c>
      <c r="P40" s="12">
        <f t="shared" si="2"/>
        <v>0.76272807918528474</v>
      </c>
      <c r="Q40" s="13">
        <f t="shared" si="3"/>
        <v>3.5865473644209446E-6</v>
      </c>
      <c r="R40" s="12">
        <f t="shared" si="4"/>
        <v>0.77301444499436767</v>
      </c>
      <c r="S40" s="15">
        <f t="shared" si="5"/>
        <v>3.1556079228970213E-3</v>
      </c>
    </row>
    <row r="41" spans="2:19" x14ac:dyDescent="0.2">
      <c r="B41" s="8">
        <f>'Screening All'!C47/'Screening All'!D47</f>
        <v>0.17479403250946338</v>
      </c>
      <c r="C41" s="9">
        <f>'Screening M&amp;A'!C47/'Screening M&amp;A'!D47</f>
        <v>1.9415024165533909E-2</v>
      </c>
      <c r="I41" s="26">
        <v>43</v>
      </c>
      <c r="J41" s="12">
        <f t="shared" si="0"/>
        <v>3.0048833656395519</v>
      </c>
      <c r="K41" s="13">
        <v>0</v>
      </c>
      <c r="L41" s="12">
        <f t="shared" si="1"/>
        <v>3.0454080694705858</v>
      </c>
      <c r="M41" s="15">
        <v>0</v>
      </c>
      <c r="O41" s="26">
        <v>39</v>
      </c>
      <c r="P41" s="12">
        <f t="shared" si="2"/>
        <v>0.78279987074279223</v>
      </c>
      <c r="Q41" s="13">
        <f t="shared" si="3"/>
        <v>1.6367375305054073E-6</v>
      </c>
      <c r="R41" s="12">
        <f t="shared" si="4"/>
        <v>0.79335693038895627</v>
      </c>
      <c r="S41" s="15">
        <f t="shared" si="5"/>
        <v>2.0784629689318979E-3</v>
      </c>
    </row>
    <row r="42" spans="2:19" ht="12" thickBot="1" x14ac:dyDescent="0.25">
      <c r="B42" s="8">
        <f>'Screening All'!C48/'Screening All'!D48</f>
        <v>0.51950523311132257</v>
      </c>
      <c r="C42" s="9">
        <f>'Screening M&amp;A'!C48/'Screening M&amp;A'!D48</f>
        <v>0.47746935832732518</v>
      </c>
      <c r="I42" s="27">
        <v>44</v>
      </c>
      <c r="J42" s="23">
        <f t="shared" si="0"/>
        <v>3.0747643741427977</v>
      </c>
      <c r="K42" s="14">
        <v>0</v>
      </c>
      <c r="L42" s="23">
        <f t="shared" si="1"/>
        <v>3.116231512946646</v>
      </c>
      <c r="M42" s="16">
        <v>0</v>
      </c>
      <c r="O42" s="26">
        <v>40</v>
      </c>
      <c r="P42" s="12">
        <f t="shared" si="2"/>
        <v>0.80287166230029972</v>
      </c>
      <c r="Q42" s="13">
        <f t="shared" si="3"/>
        <v>7.3070430047380109E-7</v>
      </c>
      <c r="R42" s="12">
        <f t="shared" si="4"/>
        <v>0.81369941578354488</v>
      </c>
      <c r="S42" s="15">
        <f t="shared" si="5"/>
        <v>1.3514685714713741E-3</v>
      </c>
    </row>
    <row r="43" spans="2:19" x14ac:dyDescent="0.2">
      <c r="B43" s="8">
        <f>'Screening All'!C49/'Screening All'!D49</f>
        <v>3.8209224966823427E-2</v>
      </c>
      <c r="C43" s="9">
        <f>'Screening M&amp;A'!C49/'Screening M&amp;A'!D49</f>
        <v>3.218419337822323E-2</v>
      </c>
      <c r="O43" s="26">
        <v>41</v>
      </c>
      <c r="P43" s="12">
        <f t="shared" si="2"/>
        <v>0.82294345385780721</v>
      </c>
      <c r="Q43" s="13">
        <f t="shared" si="3"/>
        <v>3.1912765266768455E-7</v>
      </c>
      <c r="R43" s="12">
        <f t="shared" si="4"/>
        <v>0.83404190117813348</v>
      </c>
      <c r="S43" s="15">
        <f t="shared" si="5"/>
        <v>8.6750905323787139E-4</v>
      </c>
    </row>
    <row r="44" spans="2:19" x14ac:dyDescent="0.2">
      <c r="B44" s="8">
        <f>'Screening All'!C50/'Screening All'!D50</f>
        <v>4.426991474022008E-2</v>
      </c>
      <c r="C44" s="9">
        <f>'Screening M&amp;A'!C50/'Screening M&amp;A'!D50</f>
        <v>4.7883001089575369E-2</v>
      </c>
      <c r="E44" s="24" t="s">
        <v>1422</v>
      </c>
      <c r="O44" s="26">
        <v>42</v>
      </c>
      <c r="P44" s="12">
        <f t="shared" si="2"/>
        <v>0.8430152454153147</v>
      </c>
      <c r="Q44" s="13">
        <f t="shared" si="3"/>
        <v>1.363475580603942E-7</v>
      </c>
      <c r="R44" s="12">
        <f t="shared" si="4"/>
        <v>0.8543843865727222</v>
      </c>
      <c r="S44" s="15">
        <f t="shared" si="5"/>
        <v>5.4972626423200265E-4</v>
      </c>
    </row>
    <row r="45" spans="2:19" x14ac:dyDescent="0.2">
      <c r="B45" s="8">
        <f>'Screening All'!C51/'Screening All'!D51</f>
        <v>3.6972794895030962E-2</v>
      </c>
      <c r="C45" s="9">
        <f>'Screening M&amp;A'!C51/'Screening M&amp;A'!D51</f>
        <v>0.21589056922981703</v>
      </c>
      <c r="O45" s="26">
        <v>43</v>
      </c>
      <c r="P45" s="12">
        <f t="shared" si="2"/>
        <v>0.86308703697282219</v>
      </c>
      <c r="Q45" s="13">
        <f t="shared" si="3"/>
        <v>5.6988922111085793E-8</v>
      </c>
      <c r="R45" s="12">
        <f t="shared" si="4"/>
        <v>0.8747268719673108</v>
      </c>
      <c r="S45" s="15">
        <f t="shared" si="5"/>
        <v>3.4389302197352154E-4</v>
      </c>
    </row>
    <row r="46" spans="2:19" x14ac:dyDescent="0.2">
      <c r="B46" s="8">
        <f>'Screening All'!C52/'Screening All'!D52</f>
        <v>0.11799702528507684</v>
      </c>
      <c r="C46" s="9">
        <f>'Screening M&amp;A'!C52/'Screening M&amp;A'!D52</f>
        <v>8.1303751817795051E-3</v>
      </c>
      <c r="O46" s="26">
        <v>44</v>
      </c>
      <c r="P46" s="12">
        <f t="shared" si="2"/>
        <v>0.88315882853032968</v>
      </c>
      <c r="Q46" s="13">
        <f t="shared" si="3"/>
        <v>2.3302025509864488E-8</v>
      </c>
      <c r="R46" s="12">
        <f t="shared" si="4"/>
        <v>0.89506935736189941</v>
      </c>
      <c r="S46" s="15">
        <f t="shared" si="5"/>
        <v>2.1237561336025123E-4</v>
      </c>
    </row>
    <row r="47" spans="2:19" x14ac:dyDescent="0.2">
      <c r="B47" s="8">
        <f>'Screening All'!C53/'Screening All'!D53</f>
        <v>1.8882893351569428E-2</v>
      </c>
      <c r="C47" s="9">
        <f>'Screening M&amp;A'!C53/'Screening M&amp;A'!D53</f>
        <v>0.13598038491374534</v>
      </c>
      <c r="O47" s="26">
        <v>45</v>
      </c>
      <c r="P47" s="12">
        <f t="shared" si="2"/>
        <v>0.90323062008783717</v>
      </c>
      <c r="Q47" s="13">
        <f t="shared" si="3"/>
        <v>9.3208829876178278E-9</v>
      </c>
      <c r="R47" s="12">
        <f t="shared" si="4"/>
        <v>0.91541184275648801</v>
      </c>
      <c r="S47" s="15">
        <f t="shared" si="5"/>
        <v>1.2947631621979154E-4</v>
      </c>
    </row>
    <row r="48" spans="2:19" x14ac:dyDescent="0.2">
      <c r="B48" s="8">
        <f>'Screening All'!C54/'Screening All'!D54</f>
        <v>0.11526580814420921</v>
      </c>
      <c r="C48" s="9">
        <f>'Screening M&amp;A'!C54/'Screening M&amp;A'!D54</f>
        <v>0.1889542841500137</v>
      </c>
      <c r="O48" s="26">
        <v>46</v>
      </c>
      <c r="P48" s="12">
        <f t="shared" si="2"/>
        <v>0.92330241164534466</v>
      </c>
      <c r="Q48" s="13">
        <f t="shared" si="3"/>
        <v>3.6473764578875646E-9</v>
      </c>
      <c r="R48" s="12">
        <f t="shared" si="4"/>
        <v>0.93575432815107662</v>
      </c>
      <c r="S48" s="15">
        <f t="shared" si="5"/>
        <v>7.7925649172218378E-5</v>
      </c>
    </row>
    <row r="49" spans="2:19" x14ac:dyDescent="0.2">
      <c r="B49" s="8">
        <f>'Screening All'!C55/'Screening All'!D55</f>
        <v>4.2641554312039157E-2</v>
      </c>
      <c r="C49" s="9">
        <f>'Screening M&amp;A'!C55/'Screening M&amp;A'!D55</f>
        <v>5.4360094024844395E-2</v>
      </c>
      <c r="O49" s="26">
        <v>47</v>
      </c>
      <c r="P49" s="12">
        <f t="shared" si="2"/>
        <v>0.94337420320285215</v>
      </c>
      <c r="Q49" s="13">
        <f t="shared" si="3"/>
        <v>1.3962535080810013E-9</v>
      </c>
      <c r="R49" s="12">
        <f t="shared" si="4"/>
        <v>0.95609681354566523</v>
      </c>
      <c r="S49" s="15">
        <f t="shared" si="5"/>
        <v>4.6299353740059981E-5</v>
      </c>
    </row>
    <row r="50" spans="2:19" x14ac:dyDescent="0.2">
      <c r="B50" s="8">
        <f>'Screening All'!C56/'Screening All'!D56</f>
        <v>0.17434748460317223</v>
      </c>
      <c r="C50" s="9">
        <f>'Screening M&amp;A'!C56/'Screening M&amp;A'!D56</f>
        <v>3.1994072677061933E-2</v>
      </c>
      <c r="O50" s="26">
        <v>48</v>
      </c>
      <c r="P50" s="12">
        <f t="shared" si="2"/>
        <v>0.96344599476035975</v>
      </c>
      <c r="Q50" s="13">
        <f t="shared" si="3"/>
        <v>5.2288732683253274E-10</v>
      </c>
      <c r="R50" s="12">
        <f t="shared" si="4"/>
        <v>0.97643929894025394</v>
      </c>
      <c r="S50" s="15">
        <f t="shared" si="5"/>
        <v>2.7156502425452004E-5</v>
      </c>
    </row>
    <row r="51" spans="2:19" x14ac:dyDescent="0.2">
      <c r="B51" s="8">
        <f>'Screening All'!C57/'Screening All'!D57</f>
        <v>6.7578286924970454E-3</v>
      </c>
      <c r="C51" s="9">
        <f>'Screening M&amp;A'!C57/'Screening M&amp;A'!D57</f>
        <v>1.9609165177718595E-2</v>
      </c>
      <c r="O51" s="26">
        <v>49</v>
      </c>
      <c r="P51" s="12">
        <f t="shared" si="2"/>
        <v>0.98351778631786724</v>
      </c>
      <c r="Q51" s="13">
        <f t="shared" si="3"/>
        <v>1.9156321040289917E-10</v>
      </c>
      <c r="R51" s="12">
        <f t="shared" si="4"/>
        <v>0.99678178433484255</v>
      </c>
      <c r="S51" s="15">
        <f t="shared" si="5"/>
        <v>1.5724510932370303E-5</v>
      </c>
    </row>
    <row r="52" spans="2:19" x14ac:dyDescent="0.2">
      <c r="B52" s="8">
        <f>'Screening All'!C58/'Screening All'!D58</f>
        <v>0.22869590255261082</v>
      </c>
      <c r="C52" s="9">
        <f>'Screening M&amp;A'!C58/'Screening M&amp;A'!D58</f>
        <v>0.14118033774807226</v>
      </c>
      <c r="O52" s="26">
        <v>50</v>
      </c>
      <c r="P52" s="12">
        <f t="shared" si="2"/>
        <v>1.0035895778753747</v>
      </c>
      <c r="Q52" s="13">
        <f t="shared" si="3"/>
        <v>6.8655644681035251E-11</v>
      </c>
      <c r="R52" s="12">
        <f t="shared" si="4"/>
        <v>1.0171242697294312</v>
      </c>
      <c r="S52" s="15">
        <f t="shared" si="5"/>
        <v>8.9884511898583708E-6</v>
      </c>
    </row>
    <row r="53" spans="2:19" x14ac:dyDescent="0.2">
      <c r="B53" s="8">
        <f>'Screening All'!C59/'Screening All'!D59</f>
        <v>6.0019016844595268E-3</v>
      </c>
      <c r="C53" s="9">
        <f>'Screening M&amp;A'!C59/'Screening M&amp;A'!D59</f>
        <v>0.1254639761090087</v>
      </c>
      <c r="O53" s="26">
        <v>51</v>
      </c>
      <c r="P53" s="12">
        <f t="shared" si="2"/>
        <v>1.0236613694328822</v>
      </c>
      <c r="Q53" s="13">
        <f t="shared" si="3"/>
        <v>2.4071355363964941E-11</v>
      </c>
      <c r="R53" s="12">
        <f t="shared" si="4"/>
        <v>1.0374667551240198</v>
      </c>
      <c r="S53" s="15">
        <f t="shared" si="5"/>
        <v>5.0722072193897134E-6</v>
      </c>
    </row>
    <row r="54" spans="2:19" x14ac:dyDescent="0.2">
      <c r="B54" s="8">
        <f>'Screening All'!C60/'Screening All'!D60</f>
        <v>0.33002146821656719</v>
      </c>
      <c r="C54" s="9">
        <f>'Screening M&amp;A'!C60/'Screening M&amp;A'!D60</f>
        <v>0.12713824037443583</v>
      </c>
      <c r="O54" s="26">
        <v>52</v>
      </c>
      <c r="P54" s="12">
        <f t="shared" si="2"/>
        <v>1.0437331609903897</v>
      </c>
      <c r="Q54" s="13">
        <f t="shared" si="3"/>
        <v>8.2562909929418378E-12</v>
      </c>
      <c r="R54" s="12">
        <f t="shared" si="4"/>
        <v>1.0578092405186084</v>
      </c>
      <c r="S54" s="15">
        <f t="shared" si="5"/>
        <v>2.8256184466071921E-6</v>
      </c>
    </row>
    <row r="55" spans="2:19" x14ac:dyDescent="0.2">
      <c r="B55" s="8">
        <f>'Screening All'!C61/'Screening All'!D61</f>
        <v>7.9287087365769587E-2</v>
      </c>
      <c r="C55" s="9">
        <f>'Screening M&amp;A'!C61/'Screening M&amp;A'!D61</f>
        <v>2.4231239244831285E-2</v>
      </c>
      <c r="O55" s="26">
        <v>53</v>
      </c>
      <c r="P55" s="12">
        <f t="shared" si="2"/>
        <v>1.0638049525478972</v>
      </c>
      <c r="Q55" s="13">
        <f t="shared" si="3"/>
        <v>2.7703177852440638E-12</v>
      </c>
      <c r="R55" s="12">
        <f t="shared" si="4"/>
        <v>1.078151725913197</v>
      </c>
      <c r="S55" s="15">
        <f t="shared" si="5"/>
        <v>1.553940737875889E-6</v>
      </c>
    </row>
    <row r="56" spans="2:19" x14ac:dyDescent="0.2">
      <c r="B56" s="8">
        <f>'Screening All'!C62/'Screening All'!D62</f>
        <v>6.0207410341526692E-2</v>
      </c>
      <c r="C56" s="9">
        <f>'Screening M&amp;A'!C62/'Screening M&amp;A'!D62</f>
        <v>4.167847866912907E-2</v>
      </c>
      <c r="J56" s="123" t="s">
        <v>1423</v>
      </c>
      <c r="K56" s="123"/>
      <c r="L56" s="123"/>
      <c r="M56" s="123"/>
      <c r="O56" s="26">
        <v>54</v>
      </c>
      <c r="P56" s="12">
        <f t="shared" si="2"/>
        <v>1.0838767441054047</v>
      </c>
      <c r="Q56" s="13">
        <f t="shared" si="3"/>
        <v>9.0935684689910181E-13</v>
      </c>
      <c r="R56" s="12">
        <f t="shared" si="4"/>
        <v>1.0984942113077856</v>
      </c>
      <c r="S56" s="15">
        <f t="shared" si="5"/>
        <v>8.4364510923141618E-7</v>
      </c>
    </row>
    <row r="57" spans="2:19" x14ac:dyDescent="0.2">
      <c r="B57" s="8">
        <f>'Screening All'!C63/'Screening All'!D63</f>
        <v>0.1528009258315981</v>
      </c>
      <c r="C57" s="9">
        <f>'Screening M&amp;A'!C63/'Screening M&amp;A'!D63</f>
        <v>1.2345891887231657E-2</v>
      </c>
      <c r="E57" s="24" t="s">
        <v>1424</v>
      </c>
      <c r="O57" s="26">
        <v>55</v>
      </c>
      <c r="P57" s="12">
        <f t="shared" si="2"/>
        <v>1.1039485356629122</v>
      </c>
      <c r="Q57" s="13">
        <f t="shared" si="3"/>
        <v>2.9201102188982843E-13</v>
      </c>
      <c r="R57" s="12">
        <f t="shared" si="4"/>
        <v>1.1188366967023742</v>
      </c>
      <c r="S57" s="15">
        <f t="shared" si="5"/>
        <v>4.5215729281033547E-7</v>
      </c>
    </row>
    <row r="58" spans="2:19" x14ac:dyDescent="0.2">
      <c r="B58" s="8">
        <f>'Screening All'!C64/'Screening All'!D64</f>
        <v>1.1622280140248405E-2</v>
      </c>
      <c r="C58" s="9">
        <f>'Screening M&amp;A'!C64/'Screening M&amp;A'!D64</f>
        <v>0.27477156287962817</v>
      </c>
      <c r="O58" s="26">
        <v>56</v>
      </c>
      <c r="P58" s="12">
        <f t="shared" si="2"/>
        <v>1.1240203272204197</v>
      </c>
      <c r="Q58" s="13">
        <f t="shared" si="3"/>
        <v>9.1732725916041413E-14</v>
      </c>
      <c r="R58" s="12">
        <f t="shared" si="4"/>
        <v>1.1391791820969628</v>
      </c>
      <c r="S58" s="15">
        <f t="shared" si="5"/>
        <v>2.392344356071304E-7</v>
      </c>
    </row>
    <row r="59" spans="2:19" x14ac:dyDescent="0.2">
      <c r="B59" s="8">
        <f>'Screening All'!C65/'Screening All'!D65</f>
        <v>9.5611408761424529E-2</v>
      </c>
      <c r="C59" s="9">
        <f>'Screening M&amp;A'!C65/'Screening M&amp;A'!D65</f>
        <v>0.13377827068562603</v>
      </c>
      <c r="O59" s="26">
        <v>57</v>
      </c>
      <c r="P59" s="12">
        <f t="shared" si="2"/>
        <v>1.1440921187779272</v>
      </c>
      <c r="Q59" s="13">
        <f t="shared" si="3"/>
        <v>2.8190936685905532E-14</v>
      </c>
      <c r="R59" s="12">
        <f t="shared" si="4"/>
        <v>1.1595216674915514</v>
      </c>
      <c r="S59" s="15">
        <f t="shared" si="5"/>
        <v>1.2495747789686639E-7</v>
      </c>
    </row>
    <row r="60" spans="2:19" x14ac:dyDescent="0.2">
      <c r="B60" s="8">
        <f>'Screening All'!C66/'Screening All'!D66</f>
        <v>3.3785740746977405E-2</v>
      </c>
      <c r="C60" s="9">
        <f>'Screening M&amp;A'!C66/'Screening M&amp;A'!D66</f>
        <v>0.18992786064788567</v>
      </c>
      <c r="O60" s="26">
        <v>58</v>
      </c>
      <c r="P60" s="12">
        <f t="shared" si="2"/>
        <v>1.1641639103354346</v>
      </c>
      <c r="Q60" s="13">
        <f t="shared" si="3"/>
        <v>8.4752958127616808E-15</v>
      </c>
      <c r="R60" s="12">
        <f t="shared" si="4"/>
        <v>1.1798641528861402</v>
      </c>
      <c r="S60" s="15">
        <f t="shared" si="5"/>
        <v>6.4432534536077632E-8</v>
      </c>
    </row>
    <row r="61" spans="2:19" x14ac:dyDescent="0.2">
      <c r="B61" s="8">
        <f>'Screening All'!C67/'Screening All'!D67</f>
        <v>0.13842598224060332</v>
      </c>
      <c r="C61" s="9">
        <f>'Screening M&amp;A'!C67/'Screening M&amp;A'!D67</f>
        <v>8.4284398825560436E-2</v>
      </c>
      <c r="O61" s="26">
        <v>59</v>
      </c>
      <c r="P61" s="12">
        <f t="shared" si="2"/>
        <v>1.1842357018929421</v>
      </c>
      <c r="Q61" s="13">
        <f t="shared" si="3"/>
        <v>2.4926446861160727E-15</v>
      </c>
      <c r="R61" s="12">
        <f t="shared" si="4"/>
        <v>1.2002066382807288</v>
      </c>
      <c r="S61" s="15">
        <f t="shared" si="5"/>
        <v>3.2798394501840558E-8</v>
      </c>
    </row>
    <row r="62" spans="2:19" x14ac:dyDescent="0.2">
      <c r="B62" s="8">
        <f>'Screening All'!C68/'Screening All'!D68</f>
        <v>0.27483374586228493</v>
      </c>
      <c r="C62" s="9">
        <f>'Screening M&amp;A'!C68/'Screening M&amp;A'!D68</f>
        <v>7.4893087629266775E-2</v>
      </c>
      <c r="O62" s="26">
        <v>60</v>
      </c>
      <c r="P62" s="12">
        <f t="shared" si="2"/>
        <v>1.2043074934504496</v>
      </c>
      <c r="Q62" s="13">
        <f t="shared" si="3"/>
        <v>7.1717648214249365E-16</v>
      </c>
      <c r="R62" s="12">
        <f t="shared" si="4"/>
        <v>1.2205491236753174</v>
      </c>
      <c r="S62" s="15">
        <f t="shared" si="5"/>
        <v>1.6481789425485601E-8</v>
      </c>
    </row>
    <row r="63" spans="2:19" x14ac:dyDescent="0.2">
      <c r="B63" s="8">
        <f>'Screening All'!C69/'Screening All'!D69</f>
        <v>0.11783489429642618</v>
      </c>
      <c r="C63" s="9">
        <f>'Screening M&amp;A'!C69/'Screening M&amp;A'!D69</f>
        <v>1.5911316780364546E-2</v>
      </c>
      <c r="O63" s="26">
        <v>61</v>
      </c>
      <c r="P63" s="12">
        <f t="shared" si="2"/>
        <v>1.2243792850079571</v>
      </c>
      <c r="Q63" s="13">
        <f t="shared" si="3"/>
        <v>2.0186073713392523E-16</v>
      </c>
      <c r="R63" s="12">
        <f t="shared" si="4"/>
        <v>1.240891609069906</v>
      </c>
      <c r="S63" s="15">
        <f t="shared" si="5"/>
        <v>8.1763701293499385E-9</v>
      </c>
    </row>
    <row r="64" spans="2:19" x14ac:dyDescent="0.2">
      <c r="B64" s="8">
        <f>'Screening All'!C70/'Screening All'!D70</f>
        <v>0.17822877766442699</v>
      </c>
      <c r="C64" s="9">
        <f>'Screening M&amp;A'!C70/'Screening M&amp;A'!D70</f>
        <v>0.43758480325644505</v>
      </c>
      <c r="O64" s="26">
        <v>62</v>
      </c>
      <c r="P64" s="12">
        <f t="shared" si="2"/>
        <v>1.2444510765654646</v>
      </c>
      <c r="Q64" s="13">
        <f t="shared" si="3"/>
        <v>5.5582467419069411E-17</v>
      </c>
      <c r="R64" s="12">
        <f t="shared" si="4"/>
        <v>1.2612340944644946</v>
      </c>
      <c r="S64" s="15">
        <f t="shared" si="5"/>
        <v>4.0042495046815304E-9</v>
      </c>
    </row>
    <row r="65" spans="2:19" x14ac:dyDescent="0.2">
      <c r="B65" s="8">
        <f>'Screening All'!C71/'Screening All'!D71</f>
        <v>3.9522189105194186E-2</v>
      </c>
      <c r="C65" s="9">
        <f>'Screening M&amp;A'!C71/'Screening M&amp;A'!D71</f>
        <v>3.1703996568508606E-2</v>
      </c>
      <c r="O65" s="26">
        <v>63</v>
      </c>
      <c r="P65" s="12">
        <f t="shared" si="2"/>
        <v>1.2645228681229721</v>
      </c>
      <c r="Q65" s="13">
        <f t="shared" si="3"/>
        <v>1.4972142136114512E-17</v>
      </c>
      <c r="R65" s="12">
        <f t="shared" si="4"/>
        <v>1.2815765798590832</v>
      </c>
      <c r="S65" s="15">
        <f t="shared" si="5"/>
        <v>1.9359142825910037E-9</v>
      </c>
    </row>
    <row r="66" spans="2:19" x14ac:dyDescent="0.2">
      <c r="B66" s="8">
        <f>'Screening All'!C72/'Screening All'!D72</f>
        <v>8.4631008801624909E-3</v>
      </c>
      <c r="C66" s="9">
        <f>'Screening M&amp;A'!C72/'Screening M&amp;A'!D72</f>
        <v>3.3013604749910171E-2</v>
      </c>
      <c r="O66" s="26">
        <v>64</v>
      </c>
      <c r="P66" s="12">
        <f t="shared" si="2"/>
        <v>1.2845946596804796</v>
      </c>
      <c r="Q66" s="13">
        <f t="shared" si="3"/>
        <v>3.9453924822297861E-18</v>
      </c>
      <c r="R66" s="12">
        <f t="shared" si="4"/>
        <v>1.3019190652536718</v>
      </c>
      <c r="S66" s="15">
        <f t="shared" si="5"/>
        <v>9.2396500596982124E-10</v>
      </c>
    </row>
    <row r="67" spans="2:19" x14ac:dyDescent="0.2">
      <c r="B67" s="8">
        <f>'Screening All'!C73/'Screening All'!D73</f>
        <v>6.7178901464022431E-2</v>
      </c>
      <c r="C67" s="9">
        <f>'Screening M&amp;A'!C73/'Screening M&amp;A'!D73</f>
        <v>8.8986200108470762E-2</v>
      </c>
      <c r="O67" s="26">
        <v>65</v>
      </c>
      <c r="P67" s="12">
        <f t="shared" si="2"/>
        <v>1.3046664512379871</v>
      </c>
      <c r="Q67" s="13">
        <f t="shared" si="3"/>
        <v>1.0170835637290041E-18</v>
      </c>
      <c r="R67" s="12">
        <f t="shared" si="4"/>
        <v>1.3222615506482605</v>
      </c>
      <c r="S67" s="15">
        <f t="shared" si="5"/>
        <v>4.3534075712242693E-10</v>
      </c>
    </row>
    <row r="68" spans="2:19" x14ac:dyDescent="0.2">
      <c r="B68" s="8">
        <f>'Screening All'!C74/'Screening All'!D74</f>
        <v>5.4047710426069775E-2</v>
      </c>
      <c r="C68" s="9">
        <f>'Screening M&amp;A'!C74/'Screening M&amp;A'!D74</f>
        <v>3.9676489600883422E-2</v>
      </c>
      <c r="J68" s="123" t="s">
        <v>1423</v>
      </c>
      <c r="K68" s="123"/>
      <c r="L68" s="123"/>
      <c r="M68" s="123"/>
      <c r="O68" s="26">
        <v>66</v>
      </c>
      <c r="P68" s="12">
        <f t="shared" ref="P68:P102" si="6">O68*$F$10</f>
        <v>1.3247382427954946</v>
      </c>
      <c r="Q68" s="13">
        <f t="shared" ref="Q68:Q102" si="7">_xlfn.NORM.DIST(P68,$F$5,$F$9,FALSE)</f>
        <v>2.5649754426978418E-19</v>
      </c>
      <c r="R68" s="12">
        <f t="shared" ref="R68:R102" si="8">O68*$G$10</f>
        <v>1.3426040360428491</v>
      </c>
      <c r="S68" s="15">
        <f t="shared" ref="S68:S102" si="9">_xlfn.NORM.DIST(R68,$G$5,$G$9,FALSE)</f>
        <v>2.0249184577422814E-10</v>
      </c>
    </row>
    <row r="69" spans="2:19" x14ac:dyDescent="0.2">
      <c r="B69" s="8">
        <f>'Screening All'!C75/'Screening All'!D75</f>
        <v>0.1990521327014218</v>
      </c>
      <c r="C69" s="9">
        <f>'Screening M&amp;A'!C75/'Screening M&amp;A'!D75</f>
        <v>5.6578329298445751E-2</v>
      </c>
      <c r="O69" s="26">
        <v>67</v>
      </c>
      <c r="P69" s="12">
        <f t="shared" si="6"/>
        <v>1.3448100343530021</v>
      </c>
      <c r="Q69" s="13">
        <f t="shared" si="7"/>
        <v>6.3280505381796747E-20</v>
      </c>
      <c r="R69" s="12">
        <f t="shared" si="8"/>
        <v>1.3629465214374377</v>
      </c>
      <c r="S69" s="15">
        <f t="shared" si="9"/>
        <v>9.2980131453938202E-11</v>
      </c>
    </row>
    <row r="70" spans="2:19" x14ac:dyDescent="0.2">
      <c r="B70" s="8">
        <f>'Screening All'!C76/'Screening All'!D76</f>
        <v>3.6303150367902989E-3</v>
      </c>
      <c r="C70" s="9">
        <f>'Screening M&amp;A'!C76/'Screening M&amp;A'!D76</f>
        <v>4.9474091612785716E-2</v>
      </c>
      <c r="O70" s="26">
        <v>68</v>
      </c>
      <c r="P70" s="12">
        <f t="shared" si="6"/>
        <v>1.3648818259105095</v>
      </c>
      <c r="Q70" s="13">
        <f t="shared" si="7"/>
        <v>1.5272735074837935E-20</v>
      </c>
      <c r="R70" s="12">
        <f t="shared" si="8"/>
        <v>1.3832890068320263</v>
      </c>
      <c r="S70" s="15">
        <f t="shared" si="9"/>
        <v>4.2148020091249168E-11</v>
      </c>
    </row>
    <row r="71" spans="2:19" x14ac:dyDescent="0.2">
      <c r="B71" s="8">
        <f>'Screening All'!C77/'Screening All'!D77</f>
        <v>5.2109725097065483E-2</v>
      </c>
      <c r="C71" s="9">
        <f>'Screening M&amp;A'!C77/'Screening M&amp;A'!D77</f>
        <v>2.4122170632617525E-3</v>
      </c>
      <c r="O71" s="26">
        <v>69</v>
      </c>
      <c r="P71" s="12">
        <f t="shared" si="6"/>
        <v>1.384953617468017</v>
      </c>
      <c r="Q71" s="13">
        <f t="shared" si="7"/>
        <v>3.6059844529885338E-21</v>
      </c>
      <c r="R71" s="12">
        <f t="shared" si="8"/>
        <v>1.4036314922266149</v>
      </c>
      <c r="S71" s="15">
        <f t="shared" si="9"/>
        <v>1.8861169014190703E-11</v>
      </c>
    </row>
    <row r="72" spans="2:19" x14ac:dyDescent="0.2">
      <c r="B72" s="8">
        <f>'Screening All'!C78/'Screening All'!D78</f>
        <v>0.23821366272217245</v>
      </c>
      <c r="C72" s="9">
        <f>'Screening M&amp;A'!C78/'Screening M&amp;A'!D78</f>
        <v>4.0621199288727622E-2</v>
      </c>
      <c r="O72" s="26">
        <v>70</v>
      </c>
      <c r="P72" s="12">
        <f t="shared" si="6"/>
        <v>1.4050254090255245</v>
      </c>
      <c r="Q72" s="13">
        <f t="shared" si="7"/>
        <v>8.3289649313555004E-22</v>
      </c>
      <c r="R72" s="12">
        <f t="shared" si="8"/>
        <v>1.4239739776212035</v>
      </c>
      <c r="S72" s="15">
        <f t="shared" si="9"/>
        <v>8.3322912301322863E-12</v>
      </c>
    </row>
    <row r="73" spans="2:19" x14ac:dyDescent="0.2">
      <c r="B73" s="8">
        <f>'Screening All'!C79/'Screening All'!D79</f>
        <v>5.6453523128461372E-2</v>
      </c>
      <c r="C73" s="9">
        <f>'Screening M&amp;A'!C79/'Screening M&amp;A'!D79</f>
        <v>0.21171826093980331</v>
      </c>
      <c r="O73" s="26">
        <v>71</v>
      </c>
      <c r="P73" s="12">
        <f t="shared" si="6"/>
        <v>1.425097200583032</v>
      </c>
      <c r="Q73" s="13">
        <f t="shared" si="7"/>
        <v>1.8819945832898743E-22</v>
      </c>
      <c r="R73" s="12">
        <f t="shared" si="8"/>
        <v>1.4443164630157923</v>
      </c>
      <c r="S73" s="15">
        <f t="shared" si="9"/>
        <v>3.6338306276632348E-12</v>
      </c>
    </row>
    <row r="74" spans="2:19" x14ac:dyDescent="0.2">
      <c r="B74" s="8">
        <f>'Screening All'!C80/'Screening All'!D80</f>
        <v>8.5904361615718822E-2</v>
      </c>
      <c r="C74" s="9">
        <f>'Screening M&amp;A'!C80/'Screening M&amp;A'!D80</f>
        <v>8.2950952895354951E-3</v>
      </c>
      <c r="O74" s="26">
        <v>72</v>
      </c>
      <c r="P74" s="12">
        <f t="shared" si="6"/>
        <v>1.4451689921405395</v>
      </c>
      <c r="Q74" s="13">
        <f t="shared" si="7"/>
        <v>4.1601199864548053E-23</v>
      </c>
      <c r="R74" s="12">
        <f t="shared" si="8"/>
        <v>1.4646589484103809</v>
      </c>
      <c r="S74" s="15">
        <f t="shared" si="9"/>
        <v>1.5644775191643718E-12</v>
      </c>
    </row>
    <row r="75" spans="2:19" x14ac:dyDescent="0.2">
      <c r="B75" s="8">
        <f>'Screening All'!C81/'Screening All'!D81</f>
        <v>7.5746862294502379E-2</v>
      </c>
      <c r="C75" s="9">
        <f>'Screening M&amp;A'!C81/'Screening M&amp;A'!D81</f>
        <v>0.1776251823043267</v>
      </c>
      <c r="O75" s="26">
        <v>73</v>
      </c>
      <c r="P75" s="12">
        <f t="shared" si="6"/>
        <v>1.465240783698047</v>
      </c>
      <c r="Q75" s="13">
        <f t="shared" si="7"/>
        <v>8.9960838855281156E-24</v>
      </c>
      <c r="R75" s="12">
        <f t="shared" si="8"/>
        <v>1.4850014338049695</v>
      </c>
      <c r="S75" s="15">
        <f t="shared" si="9"/>
        <v>6.6493375251972858E-13</v>
      </c>
    </row>
    <row r="76" spans="2:19" x14ac:dyDescent="0.2">
      <c r="B76" s="8">
        <f>'Screening All'!C82/'Screening All'!D82</f>
        <v>0.10322862977730234</v>
      </c>
      <c r="C76" s="9">
        <f>'Screening M&amp;A'!C82/'Screening M&amp;A'!D82</f>
        <v>8.9522304606782552E-2</v>
      </c>
      <c r="O76" s="26">
        <v>74</v>
      </c>
      <c r="P76" s="12">
        <f t="shared" si="6"/>
        <v>1.4853125752555545</v>
      </c>
      <c r="Q76" s="13">
        <f t="shared" si="7"/>
        <v>1.9030985929029788E-24</v>
      </c>
      <c r="R76" s="12">
        <f t="shared" si="8"/>
        <v>1.5053439191995581</v>
      </c>
      <c r="S76" s="15">
        <f t="shared" si="9"/>
        <v>2.7899205520785369E-13</v>
      </c>
    </row>
    <row r="77" spans="2:19" x14ac:dyDescent="0.2">
      <c r="B77" s="8">
        <f>'Screening All'!C83/'Screening All'!D83</f>
        <v>3.964120679167156E-2</v>
      </c>
      <c r="C77" s="9">
        <f>'Screening M&amp;A'!C83/'Screening M&amp;A'!D83</f>
        <v>8.5073587192115399E-2</v>
      </c>
      <c r="O77" s="26">
        <v>75</v>
      </c>
      <c r="P77" s="12">
        <f t="shared" si="6"/>
        <v>1.505384366813062</v>
      </c>
      <c r="Q77" s="13">
        <f t="shared" si="7"/>
        <v>3.9384853277520871E-25</v>
      </c>
      <c r="R77" s="12">
        <f t="shared" si="8"/>
        <v>1.5256864045941467</v>
      </c>
      <c r="S77" s="15">
        <f t="shared" si="9"/>
        <v>1.1556057643480391E-13</v>
      </c>
    </row>
    <row r="78" spans="2:19" x14ac:dyDescent="0.2">
      <c r="B78" s="8">
        <f>'Screening All'!C84/'Screening All'!D84</f>
        <v>1.2134621216953778E-2</v>
      </c>
      <c r="C78" s="9">
        <f>'Screening M&amp;A'!C84/'Screening M&amp;A'!D84</f>
        <v>3.7712158749588269E-2</v>
      </c>
      <c r="O78" s="26">
        <v>76</v>
      </c>
      <c r="P78" s="12">
        <f t="shared" si="6"/>
        <v>1.5254561583705695</v>
      </c>
      <c r="Q78" s="13">
        <f t="shared" si="7"/>
        <v>7.9736529216294359E-26</v>
      </c>
      <c r="R78" s="12">
        <f t="shared" si="8"/>
        <v>1.5460288899887353</v>
      </c>
      <c r="S78" s="15">
        <f t="shared" si="9"/>
        <v>4.7253280984891146E-14</v>
      </c>
    </row>
    <row r="79" spans="2:19" x14ac:dyDescent="0.2">
      <c r="B79" s="8">
        <f>'Screening All'!C85/'Screening All'!D85</f>
        <v>1.8795422270487007E-2</v>
      </c>
      <c r="C79" s="9">
        <f>'Screening M&amp;A'!C85/'Screening M&amp;A'!D85</f>
        <v>0.11882755827226867</v>
      </c>
      <c r="O79" s="26">
        <v>77</v>
      </c>
      <c r="P79" s="12">
        <f t="shared" si="6"/>
        <v>1.545527949928077</v>
      </c>
      <c r="Q79" s="13">
        <f t="shared" si="7"/>
        <v>1.5792306909421664E-26</v>
      </c>
      <c r="R79" s="12">
        <f t="shared" si="8"/>
        <v>1.5663713753833239</v>
      </c>
      <c r="S79" s="15">
        <f t="shared" si="9"/>
        <v>1.907474073551281E-14</v>
      </c>
    </row>
    <row r="80" spans="2:19" x14ac:dyDescent="0.2">
      <c r="B80" s="8">
        <f>'Screening All'!C86/'Screening All'!D86</f>
        <v>0.12851463470845817</v>
      </c>
      <c r="C80" s="9">
        <f>'Screening M&amp;A'!C86/'Screening M&amp;A'!D86</f>
        <v>5.0693188490032189E-2</v>
      </c>
      <c r="O80" s="26">
        <v>78</v>
      </c>
      <c r="P80" s="12">
        <f t="shared" si="6"/>
        <v>1.5655997414855845</v>
      </c>
      <c r="Q80" s="13">
        <f t="shared" si="7"/>
        <v>3.0598065882852661E-27</v>
      </c>
      <c r="R80" s="12">
        <f t="shared" si="8"/>
        <v>1.5867138607779125</v>
      </c>
      <c r="S80" s="15">
        <f t="shared" si="9"/>
        <v>7.6013324050220388E-15</v>
      </c>
    </row>
    <row r="81" spans="2:19" x14ac:dyDescent="0.2">
      <c r="B81" s="8">
        <f>'Screening All'!C87/'Screening All'!D87</f>
        <v>0.48933550727048875</v>
      </c>
      <c r="C81" s="9">
        <f>'Screening M&amp;A'!C87/'Screening M&amp;A'!D87</f>
        <v>0.11688939535204945</v>
      </c>
      <c r="O81" s="26">
        <v>79</v>
      </c>
      <c r="P81" s="12">
        <f t="shared" si="6"/>
        <v>1.5856715330430919</v>
      </c>
      <c r="Q81" s="13">
        <f t="shared" si="7"/>
        <v>5.7996599083786988E-28</v>
      </c>
      <c r="R81" s="12">
        <f t="shared" si="8"/>
        <v>1.6070563461725011</v>
      </c>
      <c r="S81" s="15">
        <f t="shared" si="9"/>
        <v>2.9903719564000902E-15</v>
      </c>
    </row>
    <row r="82" spans="2:19" x14ac:dyDescent="0.2">
      <c r="B82" s="8">
        <f>'Screening All'!C88/'Screening All'!D88</f>
        <v>3.255665496329397E-2</v>
      </c>
      <c r="C82" s="9">
        <f>'Screening M&amp;A'!C88/'Screening M&amp;A'!D88</f>
        <v>0.22149562763871747</v>
      </c>
      <c r="O82" s="26">
        <v>80</v>
      </c>
      <c r="P82" s="12">
        <f t="shared" si="6"/>
        <v>1.6057433246005994</v>
      </c>
      <c r="Q82" s="13">
        <f t="shared" si="7"/>
        <v>1.0754029692656025E-28</v>
      </c>
      <c r="R82" s="12">
        <f t="shared" si="8"/>
        <v>1.6273988315670898</v>
      </c>
      <c r="S82" s="15">
        <f t="shared" si="9"/>
        <v>1.1613552933991177E-15</v>
      </c>
    </row>
    <row r="83" spans="2:19" x14ac:dyDescent="0.2">
      <c r="B83" s="8">
        <f>'Screening All'!C89/'Screening All'!D89</f>
        <v>9.9391193543819922E-2</v>
      </c>
      <c r="C83" s="9">
        <f>'Screening M&amp;A'!C89/'Screening M&amp;A'!D89</f>
        <v>0.10513134923933826</v>
      </c>
      <c r="O83" s="26">
        <v>81</v>
      </c>
      <c r="P83" s="12">
        <f t="shared" si="6"/>
        <v>1.6258151161581069</v>
      </c>
      <c r="Q83" s="13">
        <f t="shared" si="7"/>
        <v>1.9507431350622333E-29</v>
      </c>
      <c r="R83" s="12">
        <f t="shared" si="8"/>
        <v>1.6477413169616784</v>
      </c>
      <c r="S83" s="15">
        <f t="shared" si="9"/>
        <v>4.4525561209536993E-16</v>
      </c>
    </row>
    <row r="84" spans="2:19" x14ac:dyDescent="0.2">
      <c r="B84" s="8">
        <f>'Screening All'!C90/'Screening All'!D90</f>
        <v>1.8385043853663983E-2</v>
      </c>
      <c r="C84" s="9">
        <f>'Screening M&amp;A'!C90/'Screening M&amp;A'!D90</f>
        <v>3.1142764028142554E-2</v>
      </c>
      <c r="O84" s="26">
        <v>82</v>
      </c>
      <c r="P84" s="12">
        <f t="shared" si="6"/>
        <v>1.6458869077156144</v>
      </c>
      <c r="Q84" s="13">
        <f t="shared" si="7"/>
        <v>3.4616973473008976E-30</v>
      </c>
      <c r="R84" s="12">
        <f t="shared" si="8"/>
        <v>1.668083802356267</v>
      </c>
      <c r="S84" s="15">
        <f t="shared" si="9"/>
        <v>1.6852258269053289E-16</v>
      </c>
    </row>
    <row r="85" spans="2:19" x14ac:dyDescent="0.2">
      <c r="B85" s="8">
        <f>'Screening All'!C91/'Screening All'!D91</f>
        <v>8.1635850830460668E-2</v>
      </c>
      <c r="C85" s="9">
        <f>'Screening M&amp;A'!C91/'Screening M&amp;A'!D91</f>
        <v>7.1195845027258939E-2</v>
      </c>
      <c r="O85" s="26">
        <v>83</v>
      </c>
      <c r="P85" s="12">
        <f t="shared" si="6"/>
        <v>1.6659586992731219</v>
      </c>
      <c r="Q85" s="13">
        <f t="shared" si="7"/>
        <v>6.0094988352145877E-31</v>
      </c>
      <c r="R85" s="12">
        <f t="shared" si="8"/>
        <v>1.6884262877508556</v>
      </c>
      <c r="S85" s="15">
        <f t="shared" si="9"/>
        <v>6.2966741056011731E-17</v>
      </c>
    </row>
    <row r="86" spans="2:19" x14ac:dyDescent="0.2">
      <c r="B86" s="8">
        <f>'Screening All'!C92/'Screening All'!D92</f>
        <v>1.3369219609092696E-2</v>
      </c>
      <c r="C86" s="9">
        <f>'Screening M&amp;A'!C92/'Screening M&amp;A'!D92</f>
        <v>5.784102520911194E-2</v>
      </c>
      <c r="O86" s="26">
        <v>84</v>
      </c>
      <c r="P86" s="12">
        <f t="shared" si="6"/>
        <v>1.6860304908306294</v>
      </c>
      <c r="Q86" s="13">
        <f t="shared" si="7"/>
        <v>1.0205812081091935E-31</v>
      </c>
      <c r="R86" s="12">
        <f t="shared" si="8"/>
        <v>1.7087687731454444</v>
      </c>
      <c r="S86" s="15">
        <f t="shared" si="9"/>
        <v>2.3225695723584297E-17</v>
      </c>
    </row>
    <row r="87" spans="2:19" x14ac:dyDescent="0.2">
      <c r="B87" s="8">
        <f>'Screening All'!C93/'Screening All'!D93</f>
        <v>0.13708295033910514</v>
      </c>
      <c r="C87" s="9">
        <f>'Screening M&amp;A'!C93/'Screening M&amp;A'!D93</f>
        <v>6.1108495515987592E-2</v>
      </c>
      <c r="O87" s="26">
        <v>85</v>
      </c>
      <c r="P87" s="12">
        <f t="shared" si="6"/>
        <v>1.7061022823881369</v>
      </c>
      <c r="Q87" s="13">
        <f t="shared" si="7"/>
        <v>1.6955751053477921E-32</v>
      </c>
      <c r="R87" s="12">
        <f t="shared" si="8"/>
        <v>1.729111258540033</v>
      </c>
      <c r="S87" s="15">
        <f t="shared" si="9"/>
        <v>8.4572789193678397E-18</v>
      </c>
    </row>
    <row r="88" spans="2:19" x14ac:dyDescent="0.2">
      <c r="B88" s="8">
        <f>'Screening All'!C94/'Screening All'!D94</f>
        <v>8.7567279824924599E-2</v>
      </c>
      <c r="C88" s="9">
        <f>'Screening M&amp;A'!C94/'Screening M&amp;A'!D94</f>
        <v>4.4822357728011519E-2</v>
      </c>
      <c r="O88" s="26">
        <v>86</v>
      </c>
      <c r="P88" s="12">
        <f t="shared" si="6"/>
        <v>1.7261740739456444</v>
      </c>
      <c r="Q88" s="13">
        <f t="shared" si="7"/>
        <v>2.7557933496572361E-33</v>
      </c>
      <c r="R88" s="12">
        <f t="shared" si="8"/>
        <v>1.7494537439346216</v>
      </c>
      <c r="S88" s="15">
        <f t="shared" si="9"/>
        <v>3.0401637846867831E-18</v>
      </c>
    </row>
    <row r="89" spans="2:19" x14ac:dyDescent="0.2">
      <c r="B89" s="8">
        <f>'Screening All'!C95/'Screening All'!D95</f>
        <v>2.6796828932713096E-2</v>
      </c>
      <c r="C89" s="9">
        <f>'Screening M&amp;A'!C95/'Screening M&amp;A'!D95</f>
        <v>3.4146116677418931E-2</v>
      </c>
      <c r="O89" s="26">
        <v>87</v>
      </c>
      <c r="P89" s="12">
        <f t="shared" si="6"/>
        <v>1.7462458655031519</v>
      </c>
      <c r="Q89" s="13">
        <f t="shared" si="7"/>
        <v>4.3816372089138462E-34</v>
      </c>
      <c r="R89" s="12">
        <f t="shared" si="8"/>
        <v>1.7697962293292102</v>
      </c>
      <c r="S89" s="15">
        <f t="shared" si="9"/>
        <v>1.078866516399917E-18</v>
      </c>
    </row>
    <row r="90" spans="2:19" x14ac:dyDescent="0.2">
      <c r="B90" s="8">
        <f>'Screening All'!C96/'Screening All'!D96</f>
        <v>2.6393108820327339E-2</v>
      </c>
      <c r="C90" s="9">
        <f>'Screening M&amp;A'!C96/'Screening M&amp;A'!D96</f>
        <v>1.8088996312478698E-3</v>
      </c>
      <c r="O90" s="26">
        <v>88</v>
      </c>
      <c r="P90" s="12">
        <f t="shared" si="6"/>
        <v>1.7663176570606594</v>
      </c>
      <c r="Q90" s="13">
        <f t="shared" si="7"/>
        <v>6.8153213202255057E-35</v>
      </c>
      <c r="R90" s="12">
        <f t="shared" si="8"/>
        <v>1.7901387147237988</v>
      </c>
      <c r="S90" s="15">
        <f t="shared" si="9"/>
        <v>3.7795740082999121E-19</v>
      </c>
    </row>
    <row r="91" spans="2:19" x14ac:dyDescent="0.2">
      <c r="B91" s="8">
        <f>'Screening All'!C97/'Screening All'!D97</f>
        <v>1.2431508468965144E-2</v>
      </c>
      <c r="C91" s="9">
        <f>'Screening M&amp;A'!C97/'Screening M&amp;A'!D97</f>
        <v>2.631167341547766E-2</v>
      </c>
      <c r="O91" s="26">
        <v>89</v>
      </c>
      <c r="P91" s="12">
        <f t="shared" si="6"/>
        <v>1.7863894486181668</v>
      </c>
      <c r="Q91" s="13">
        <f t="shared" si="7"/>
        <v>1.0370421502716285E-35</v>
      </c>
      <c r="R91" s="12">
        <f t="shared" si="8"/>
        <v>1.8104812001183874</v>
      </c>
      <c r="S91" s="15">
        <f t="shared" si="9"/>
        <v>1.3071408847029088E-19</v>
      </c>
    </row>
    <row r="92" spans="2:19" x14ac:dyDescent="0.2">
      <c r="B92" s="8">
        <f>'Screening All'!C98/'Screening All'!D98</f>
        <v>1.0131698455949136</v>
      </c>
      <c r="C92" s="9">
        <f>'Screening M&amp;A'!C98/'Screening M&amp;A'!D98</f>
        <v>0.2556230443585496</v>
      </c>
      <c r="O92" s="26">
        <v>90</v>
      </c>
      <c r="P92" s="12">
        <f t="shared" si="6"/>
        <v>1.8064612401756743</v>
      </c>
      <c r="Q92" s="13">
        <f t="shared" si="7"/>
        <v>1.5437132536969576E-36</v>
      </c>
      <c r="R92" s="12">
        <f t="shared" si="8"/>
        <v>1.830823685512976</v>
      </c>
      <c r="S92" s="15">
        <f t="shared" si="9"/>
        <v>4.4627889545468381E-20</v>
      </c>
    </row>
    <row r="93" spans="2:19" x14ac:dyDescent="0.2">
      <c r="B93" s="8">
        <f>'Screening All'!C99/'Screening All'!D99</f>
        <v>6.3223938223938222E-2</v>
      </c>
      <c r="C93" s="9">
        <f>'Screening M&amp;A'!C99/'Screening M&amp;A'!D99</f>
        <v>0.3560513978121202</v>
      </c>
      <c r="O93" s="26">
        <v>91</v>
      </c>
      <c r="P93" s="12">
        <f t="shared" si="6"/>
        <v>1.8265330317331818</v>
      </c>
      <c r="Q93" s="13">
        <f t="shared" si="7"/>
        <v>2.2480036353792269E-37</v>
      </c>
      <c r="R93" s="12">
        <f t="shared" si="8"/>
        <v>1.8511661709075646</v>
      </c>
      <c r="S93" s="15">
        <f t="shared" si="9"/>
        <v>1.5041623233753971E-20</v>
      </c>
    </row>
    <row r="94" spans="2:19" x14ac:dyDescent="0.2">
      <c r="B94" s="8">
        <f>'Screening All'!C100/'Screening All'!D100</f>
        <v>0.21627117748814853</v>
      </c>
      <c r="C94" s="9">
        <f>'Screening M&amp;A'!C100/'Screening M&amp;A'!D100</f>
        <v>3.1912113908952322E-2</v>
      </c>
      <c r="O94" s="26">
        <v>92</v>
      </c>
      <c r="P94" s="12">
        <f t="shared" si="6"/>
        <v>1.8466048232906893</v>
      </c>
      <c r="Q94" s="13">
        <f t="shared" si="7"/>
        <v>3.2024881957711853E-38</v>
      </c>
      <c r="R94" s="12">
        <f t="shared" si="8"/>
        <v>1.8715086563021532</v>
      </c>
      <c r="S94" s="15">
        <f t="shared" si="9"/>
        <v>5.0048085460742499E-21</v>
      </c>
    </row>
    <row r="95" spans="2:19" x14ac:dyDescent="0.2">
      <c r="B95" s="8">
        <f>'Screening All'!C101/'Screening All'!D101</f>
        <v>0.33945513777304764</v>
      </c>
      <c r="C95" s="9">
        <f>'Screening M&amp;A'!C101/'Screening M&amp;A'!D101</f>
        <v>4.0887729062503604E-2</v>
      </c>
      <c r="O95" s="26">
        <v>93</v>
      </c>
      <c r="P95" s="12">
        <f t="shared" si="6"/>
        <v>1.8666766148481968</v>
      </c>
      <c r="Q95" s="13">
        <f t="shared" si="7"/>
        <v>4.4631164462573759E-39</v>
      </c>
      <c r="R95" s="12">
        <f t="shared" si="8"/>
        <v>1.8918511416967418</v>
      </c>
      <c r="S95" s="15">
        <f t="shared" si="9"/>
        <v>1.6439349813736468E-21</v>
      </c>
    </row>
    <row r="96" spans="2:19" x14ac:dyDescent="0.2">
      <c r="B96" s="8">
        <f>'Screening All'!C102/'Screening All'!D102</f>
        <v>0.13200061713429281</v>
      </c>
      <c r="C96" s="9">
        <f>'Screening M&amp;A'!C102/'Screening M&amp;A'!D102</f>
        <v>7.2924943746797463E-2</v>
      </c>
      <c r="O96" s="26">
        <v>94</v>
      </c>
      <c r="P96" s="12">
        <f t="shared" si="6"/>
        <v>1.8867484064057043</v>
      </c>
      <c r="Q96" s="13">
        <f t="shared" si="7"/>
        <v>6.0848384245856826E-40</v>
      </c>
      <c r="R96" s="12">
        <f t="shared" si="8"/>
        <v>1.9121936270913305</v>
      </c>
      <c r="S96" s="15">
        <f t="shared" si="9"/>
        <v>5.3307241681143074E-22</v>
      </c>
    </row>
    <row r="97" spans="2:19" x14ac:dyDescent="0.2">
      <c r="B97" s="8">
        <f>'Screening All'!C103/'Screening All'!D103</f>
        <v>0.26484964403357775</v>
      </c>
      <c r="C97" s="9">
        <f>'Screening M&amp;A'!C103/'Screening M&amp;A'!D103</f>
        <v>0.27442511964514998</v>
      </c>
      <c r="O97" s="26">
        <v>95</v>
      </c>
      <c r="P97" s="12">
        <f t="shared" si="6"/>
        <v>1.9068201979632118</v>
      </c>
      <c r="Q97" s="13">
        <f t="shared" si="7"/>
        <v>8.1155888180430644E-41</v>
      </c>
      <c r="R97" s="12">
        <f t="shared" si="8"/>
        <v>1.9325361124859191</v>
      </c>
      <c r="S97" s="15">
        <f t="shared" si="9"/>
        <v>1.70644459064495E-22</v>
      </c>
    </row>
    <row r="98" spans="2:19" x14ac:dyDescent="0.2">
      <c r="B98" s="8">
        <f>'Screening All'!C104/'Screening All'!D104</f>
        <v>5.5576419243085172E-3</v>
      </c>
      <c r="C98" s="9">
        <f>'Screening M&amp;A'!C104/'Screening M&amp;A'!D104</f>
        <v>0.55375722543352601</v>
      </c>
      <c r="O98" s="26">
        <v>96</v>
      </c>
      <c r="P98" s="12">
        <f t="shared" si="6"/>
        <v>1.9268919895207195</v>
      </c>
      <c r="Q98" s="13">
        <f t="shared" si="7"/>
        <v>1.0588907917694405E-41</v>
      </c>
      <c r="R98" s="12">
        <f t="shared" si="8"/>
        <v>1.9528785978805079</v>
      </c>
      <c r="S98" s="15">
        <f t="shared" si="9"/>
        <v>5.3926542552015724E-23</v>
      </c>
    </row>
    <row r="99" spans="2:19" x14ac:dyDescent="0.2">
      <c r="B99" s="8">
        <f>'Screening All'!C105/'Screening All'!D105</f>
        <v>0.17584215889091301</v>
      </c>
      <c r="C99" s="9">
        <f>'Screening M&amp;A'!C105/'Screening M&amp;A'!D105</f>
        <v>0.34917081639179492</v>
      </c>
      <c r="O99" s="26">
        <v>97</v>
      </c>
      <c r="P99" s="12">
        <f t="shared" si="6"/>
        <v>1.946963781078227</v>
      </c>
      <c r="Q99" s="13">
        <f t="shared" si="7"/>
        <v>1.3515821896030734E-42</v>
      </c>
      <c r="R99" s="12">
        <f t="shared" si="8"/>
        <v>1.9732210832750965</v>
      </c>
      <c r="S99" s="15">
        <f t="shared" si="9"/>
        <v>1.682353935491231E-23</v>
      </c>
    </row>
    <row r="100" spans="2:19" x14ac:dyDescent="0.2">
      <c r="B100" s="8">
        <f>'Screening All'!C106/'Screening All'!D106</f>
        <v>0.15507399171340061</v>
      </c>
      <c r="C100" s="9">
        <f>'Screening M&amp;A'!C106/'Screening M&amp;A'!D106</f>
        <v>0.28705674736667952</v>
      </c>
      <c r="O100" s="26">
        <v>98</v>
      </c>
      <c r="P100" s="12">
        <f t="shared" si="6"/>
        <v>1.9670355726357345</v>
      </c>
      <c r="Q100" s="13">
        <f t="shared" si="7"/>
        <v>1.6876947557433623E-43</v>
      </c>
      <c r="R100" s="12">
        <f t="shared" si="8"/>
        <v>1.9935635686696851</v>
      </c>
      <c r="S100" s="15">
        <f t="shared" si="9"/>
        <v>5.1812740751552864E-24</v>
      </c>
    </row>
    <row r="101" spans="2:19" x14ac:dyDescent="0.2">
      <c r="B101" s="8">
        <f>'Screening All'!C107/'Screening All'!D107</f>
        <v>9.0410596901529403E-2</v>
      </c>
      <c r="C101" s="9">
        <f>'Screening M&amp;A'!C107/'Screening M&amp;A'!D107</f>
        <v>3.2344245360310615E-2</v>
      </c>
      <c r="O101" s="26">
        <v>99</v>
      </c>
      <c r="P101" s="12">
        <f t="shared" si="6"/>
        <v>1.987107364193242</v>
      </c>
      <c r="Q101" s="13">
        <f t="shared" si="7"/>
        <v>2.0616051648677476E-44</v>
      </c>
      <c r="R101" s="12">
        <f t="shared" si="8"/>
        <v>2.0139060540642735</v>
      </c>
      <c r="S101" s="15">
        <f t="shared" si="9"/>
        <v>1.5752887415655755E-24</v>
      </c>
    </row>
    <row r="102" spans="2:19" ht="12" thickBot="1" x14ac:dyDescent="0.25">
      <c r="B102" s="8">
        <f>'Screening All'!C108/'Screening All'!D108</f>
        <v>0.32943401513028864</v>
      </c>
      <c r="C102" s="9">
        <f>'Screening M&amp;A'!C108/'Screening M&amp;A'!D108</f>
        <v>6.3120151023321136E-2</v>
      </c>
      <c r="O102" s="27">
        <v>100</v>
      </c>
      <c r="P102" s="23">
        <f t="shared" si="6"/>
        <v>2.0071791557507495</v>
      </c>
      <c r="Q102" s="14">
        <f t="shared" si="7"/>
        <v>2.4636399520231504E-45</v>
      </c>
      <c r="R102" s="23">
        <f t="shared" si="8"/>
        <v>2.0342485394588623</v>
      </c>
      <c r="S102" s="16">
        <f t="shared" si="9"/>
        <v>4.7281166014412643E-25</v>
      </c>
    </row>
    <row r="103" spans="2:19" x14ac:dyDescent="0.2">
      <c r="B103" s="8">
        <f>'Screening All'!C109/'Screening All'!D109</f>
        <v>5.8752266219353087E-3</v>
      </c>
      <c r="C103" s="9">
        <f>'Screening M&amp;A'!C109/'Screening M&amp;A'!D109</f>
        <v>0.34470863162580212</v>
      </c>
    </row>
    <row r="104" spans="2:19" x14ac:dyDescent="0.2">
      <c r="B104" s="8">
        <f>'Screening All'!C110/'Screening All'!D110</f>
        <v>5.3118165894509919E-2</v>
      </c>
      <c r="C104" s="9">
        <f>'Screening M&amp;A'!C110/'Screening M&amp;A'!D110</f>
        <v>3.1869859700048381E-2</v>
      </c>
    </row>
    <row r="105" spans="2:19" x14ac:dyDescent="0.2">
      <c r="B105" s="8">
        <f>'Screening All'!C111/'Screening All'!D111</f>
        <v>1.305909239307868E-2</v>
      </c>
      <c r="C105" s="9">
        <f>'Screening M&amp;A'!C111/'Screening M&amp;A'!D111</f>
        <v>2.9813230632902765E-2</v>
      </c>
    </row>
    <row r="106" spans="2:19" x14ac:dyDescent="0.2">
      <c r="B106" s="8">
        <f>'Screening All'!C112/'Screening All'!D112</f>
        <v>0.33650347864939045</v>
      </c>
      <c r="C106" s="9">
        <f>'Screening M&amp;A'!C112/'Screening M&amp;A'!D112</f>
        <v>6.3515603482977058E-3</v>
      </c>
    </row>
    <row r="107" spans="2:19" x14ac:dyDescent="0.2">
      <c r="B107" s="8">
        <f>'Screening All'!C113/'Screening All'!D113</f>
        <v>2.2883005891425829E-3</v>
      </c>
      <c r="C107" s="9">
        <f>'Screening M&amp;A'!C113/'Screening M&amp;A'!D113</f>
        <v>1.9627922853729305E-2</v>
      </c>
    </row>
    <row r="108" spans="2:19" x14ac:dyDescent="0.2">
      <c r="B108" s="8">
        <f>'Screening All'!C114/'Screening All'!D114</f>
        <v>5.1667632210543733E-2</v>
      </c>
      <c r="C108" s="9">
        <f>'Screening M&amp;A'!C114/'Screening M&amp;A'!D114</f>
        <v>6.2611156795624484E-2</v>
      </c>
    </row>
    <row r="109" spans="2:19" x14ac:dyDescent="0.2">
      <c r="B109" s="8">
        <f>'Screening All'!C115/'Screening All'!D115</f>
        <v>0.25320486312132989</v>
      </c>
      <c r="C109" s="9">
        <f>'Screening M&amp;A'!C115/'Screening M&amp;A'!D115</f>
        <v>0.33879940370141437</v>
      </c>
    </row>
    <row r="110" spans="2:19" x14ac:dyDescent="0.2">
      <c r="B110" s="8">
        <f>'Screening All'!C116/'Screening All'!D116</f>
        <v>0.12526024509157993</v>
      </c>
      <c r="C110" s="9">
        <f>'Screening M&amp;A'!C116/'Screening M&amp;A'!D116</f>
        <v>0.30616895447886711</v>
      </c>
    </row>
    <row r="111" spans="2:19" x14ac:dyDescent="0.2">
      <c r="B111" s="8">
        <f>'Screening All'!C117/'Screening All'!D117</f>
        <v>1.6236854444370018E-2</v>
      </c>
      <c r="C111" s="9">
        <f>'Screening M&amp;A'!C117/'Screening M&amp;A'!D117</f>
        <v>0.34661152227543168</v>
      </c>
    </row>
    <row r="112" spans="2:19" x14ac:dyDescent="0.2">
      <c r="B112" s="8">
        <f>'Screening All'!C118/'Screening All'!D118</f>
        <v>0.3450829661573076</v>
      </c>
      <c r="C112" s="9">
        <f>'Screening M&amp;A'!C118/'Screening M&amp;A'!D118</f>
        <v>0.27081518758669632</v>
      </c>
    </row>
    <row r="113" spans="2:3" x14ac:dyDescent="0.2">
      <c r="B113" s="8">
        <f>'Screening All'!C119/'Screening All'!D119</f>
        <v>2.7646842455775911E-2</v>
      </c>
      <c r="C113" s="9">
        <f>'Screening M&amp;A'!C119/'Screening M&amp;A'!D119</f>
        <v>6.7487078048273447E-2</v>
      </c>
    </row>
    <row r="114" spans="2:3" x14ac:dyDescent="0.2">
      <c r="B114" s="8">
        <f>'Screening All'!C120/'Screening All'!D120</f>
        <v>4.8666282863174051E-2</v>
      </c>
      <c r="C114" s="9">
        <f>'Screening M&amp;A'!C120/'Screening M&amp;A'!D120</f>
        <v>0.33031273708168257</v>
      </c>
    </row>
    <row r="115" spans="2:3" x14ac:dyDescent="0.2">
      <c r="B115" s="8">
        <f>'Screening All'!C121/'Screening All'!D121</f>
        <v>0.1328109538434474</v>
      </c>
      <c r="C115" s="9">
        <f>'Screening M&amp;A'!C121/'Screening M&amp;A'!D121</f>
        <v>5.8371972287366403E-2</v>
      </c>
    </row>
    <row r="116" spans="2:3" x14ac:dyDescent="0.2">
      <c r="B116" s="8">
        <f>'Screening All'!C122/'Screening All'!D122</f>
        <v>0.43211002480665406</v>
      </c>
      <c r="C116" s="9">
        <f>'Screening M&amp;A'!C122/'Screening M&amp;A'!D122</f>
        <v>2.362007706550568E-2</v>
      </c>
    </row>
    <row r="117" spans="2:3" x14ac:dyDescent="0.2">
      <c r="B117" s="8">
        <f>'Screening All'!C123/'Screening All'!D123</f>
        <v>1.8181276561941455E-2</v>
      </c>
      <c r="C117" s="9">
        <f>'Screening M&amp;A'!C123/'Screening M&amp;A'!D123</f>
        <v>2.7191350337694303E-2</v>
      </c>
    </row>
    <row r="118" spans="2:3" x14ac:dyDescent="0.2">
      <c r="B118" s="8">
        <f>'Screening All'!C124/'Screening All'!D124</f>
        <v>0.14603574427252008</v>
      </c>
      <c r="C118" s="9">
        <f>'Screening M&amp;A'!C124/'Screening M&amp;A'!D124</f>
        <v>0.34630004043671653</v>
      </c>
    </row>
    <row r="119" spans="2:3" x14ac:dyDescent="0.2">
      <c r="B119" s="8">
        <f>'Screening All'!C125/'Screening All'!D125</f>
        <v>2.3422301766399502E-2</v>
      </c>
      <c r="C119" s="9">
        <f>'Screening M&amp;A'!C125/'Screening M&amp;A'!D125</f>
        <v>9.7429782723900363E-2</v>
      </c>
    </row>
    <row r="120" spans="2:3" x14ac:dyDescent="0.2">
      <c r="B120" s="8">
        <f>'Screening All'!C126/'Screening All'!D126</f>
        <v>4.1662781662781666E-2</v>
      </c>
      <c r="C120" s="9">
        <f>'Screening M&amp;A'!C126/'Screening M&amp;A'!D126</f>
        <v>8.8987161198288159E-2</v>
      </c>
    </row>
    <row r="121" spans="2:3" x14ac:dyDescent="0.2">
      <c r="B121" s="8">
        <f>'Screening All'!C127/'Screening All'!D127</f>
        <v>1.355134825014343E-2</v>
      </c>
      <c r="C121" s="9">
        <f>'Screening M&amp;A'!C127/'Screening M&amp;A'!D127</f>
        <v>3.7129946791869456E-2</v>
      </c>
    </row>
    <row r="122" spans="2:3" x14ac:dyDescent="0.2">
      <c r="B122" s="8">
        <f>'Screening All'!C128/'Screening All'!D128</f>
        <v>6.1038011695906433E-2</v>
      </c>
      <c r="C122" s="9">
        <f>'Screening M&amp;A'!C128/'Screening M&amp;A'!D128</f>
        <v>0.46836017237468819</v>
      </c>
    </row>
    <row r="123" spans="2:3" x14ac:dyDescent="0.2">
      <c r="B123" s="8">
        <f>'Screening All'!C129/'Screening All'!D129</f>
        <v>0.30351581495928565</v>
      </c>
      <c r="C123" s="9">
        <f>'Screening M&amp;A'!C129/'Screening M&amp;A'!D129</f>
        <v>0.10378177652970735</v>
      </c>
    </row>
    <row r="124" spans="2:3" x14ac:dyDescent="0.2">
      <c r="B124" s="8">
        <f>'Screening All'!C130/'Screening All'!D130</f>
        <v>5.8958224086698131E-2</v>
      </c>
      <c r="C124" s="9">
        <f>'Screening M&amp;A'!C130/'Screening M&amp;A'!D130</f>
        <v>0.77506265664160401</v>
      </c>
    </row>
    <row r="125" spans="2:3" x14ac:dyDescent="0.2">
      <c r="B125" s="8">
        <f>'Screening All'!C131/'Screening All'!D131</f>
        <v>0.14169825185643564</v>
      </c>
      <c r="C125" s="9">
        <f>'Screening M&amp;A'!C131/'Screening M&amp;A'!D131</f>
        <v>4.3968059960807292E-2</v>
      </c>
    </row>
    <row r="126" spans="2:3" x14ac:dyDescent="0.2">
      <c r="B126" s="8">
        <f>'Screening All'!C132/'Screening All'!D132</f>
        <v>0.16850802190412145</v>
      </c>
      <c r="C126" s="9">
        <f>'Screening M&amp;A'!C132/'Screening M&amp;A'!D132</f>
        <v>6.2428353424797564E-2</v>
      </c>
    </row>
    <row r="127" spans="2:3" x14ac:dyDescent="0.2">
      <c r="B127" s="8">
        <f>'Screening All'!C133/'Screening All'!D133</f>
        <v>8.3862647328602265E-3</v>
      </c>
      <c r="C127" s="9">
        <f>'Screening M&amp;A'!C133/'Screening M&amp;A'!D133</f>
        <v>3.5504720316589959E-2</v>
      </c>
    </row>
    <row r="128" spans="2:3" x14ac:dyDescent="0.2">
      <c r="B128" s="8">
        <f>'Screening All'!C134/'Screening All'!D134</f>
        <v>0.75438805970149247</v>
      </c>
      <c r="C128" s="9">
        <f>'Screening M&amp;A'!C134/'Screening M&amp;A'!D134</f>
        <v>0.23350820404062952</v>
      </c>
    </row>
    <row r="129" spans="2:3" x14ac:dyDescent="0.2">
      <c r="B129" s="8">
        <f>'Screening All'!C135/'Screening All'!D135</f>
        <v>0.51606558826129234</v>
      </c>
      <c r="C129" s="9">
        <f>'Screening M&amp;A'!C135/'Screening M&amp;A'!D135</f>
        <v>0.19852179583903432</v>
      </c>
    </row>
    <row r="130" spans="2:3" x14ac:dyDescent="0.2">
      <c r="B130" s="8">
        <f>'Screening All'!C136/'Screening All'!D136</f>
        <v>1.4714494359032252E-2</v>
      </c>
      <c r="C130" s="9">
        <f>'Screening M&amp;A'!C136/'Screening M&amp;A'!D136</f>
        <v>5.1430792692043176E-2</v>
      </c>
    </row>
    <row r="131" spans="2:3" x14ac:dyDescent="0.2">
      <c r="B131" s="8">
        <f>'Screening All'!C137/'Screening All'!D137</f>
        <v>7.0053795576808131E-2</v>
      </c>
      <c r="C131" s="9">
        <f>'Screening M&amp;A'!C137/'Screening M&amp;A'!D137</f>
        <v>2.1774250193158672E-2</v>
      </c>
    </row>
    <row r="132" spans="2:3" x14ac:dyDescent="0.2">
      <c r="B132" s="8">
        <f>'Screening All'!C138/'Screening All'!D138</f>
        <v>0.10721172387196297</v>
      </c>
      <c r="C132" s="9">
        <f>'Screening M&amp;A'!C138/'Screening M&amp;A'!D138</f>
        <v>7.6206369072451666E-2</v>
      </c>
    </row>
    <row r="133" spans="2:3" x14ac:dyDescent="0.2">
      <c r="B133" s="8">
        <f>'Screening All'!C139/'Screening All'!D139</f>
        <v>3.0763462859335431E-2</v>
      </c>
      <c r="C133" s="9">
        <f>'Screening M&amp;A'!C139/'Screening M&amp;A'!D139</f>
        <v>7.692535545023696E-2</v>
      </c>
    </row>
    <row r="134" spans="2:3" x14ac:dyDescent="0.2">
      <c r="B134" s="8">
        <f>'Screening All'!C140/'Screening All'!D140</f>
        <v>0.14761675870240784</v>
      </c>
      <c r="C134" s="9">
        <f>'Screening M&amp;A'!C140/'Screening M&amp;A'!D140</f>
        <v>0.3517327012078113</v>
      </c>
    </row>
    <row r="135" spans="2:3" x14ac:dyDescent="0.2">
      <c r="B135" s="8">
        <f>'Screening All'!C141/'Screening All'!D141</f>
        <v>7.9379397438210358E-3</v>
      </c>
      <c r="C135" s="9">
        <f>'Screening M&amp;A'!C141/'Screening M&amp;A'!D141</f>
        <v>0.15216121495327103</v>
      </c>
    </row>
    <row r="136" spans="2:3" x14ac:dyDescent="0.2">
      <c r="B136" s="8">
        <f>'Screening All'!C142/'Screening All'!D142</f>
        <v>6.1505789958729011E-2</v>
      </c>
      <c r="C136" s="9">
        <f>'Screening M&amp;A'!C142/'Screening M&amp;A'!D142</f>
        <v>0.15350231142870246</v>
      </c>
    </row>
    <row r="137" spans="2:3" x14ac:dyDescent="0.2">
      <c r="B137" s="8">
        <f>'Screening All'!C143/'Screening All'!D143</f>
        <v>0.13098615332657887</v>
      </c>
      <c r="C137" s="9">
        <f>'Screening M&amp;A'!C143/'Screening M&amp;A'!D143</f>
        <v>9.4506039460167904E-2</v>
      </c>
    </row>
    <row r="138" spans="2:3" x14ac:dyDescent="0.2">
      <c r="B138" s="8">
        <f>'Screening All'!C144/'Screening All'!D144</f>
        <v>0.15892832094262871</v>
      </c>
      <c r="C138" s="9">
        <f>'Screening M&amp;A'!C144/'Screening M&amp;A'!D144</f>
        <v>0.21496039894397181</v>
      </c>
    </row>
    <row r="139" spans="2:3" x14ac:dyDescent="0.2">
      <c r="B139" s="8">
        <f>'Screening All'!C145/'Screening All'!D145</f>
        <v>2.6504365983295367E-2</v>
      </c>
      <c r="C139" s="9">
        <f>'Screening M&amp;A'!C145/'Screening M&amp;A'!D145</f>
        <v>0.10224347186465614</v>
      </c>
    </row>
    <row r="140" spans="2:3" x14ac:dyDescent="0.2">
      <c r="B140" s="8">
        <f>'Screening All'!C146/'Screening All'!D146</f>
        <v>7.1319859230572574E-2</v>
      </c>
      <c r="C140" s="9">
        <f>'Screening M&amp;A'!C146/'Screening M&amp;A'!D146</f>
        <v>0.20380878352118148</v>
      </c>
    </row>
    <row r="141" spans="2:3" x14ac:dyDescent="0.2">
      <c r="B141" s="8">
        <f>'Screening All'!C147/'Screening All'!D147</f>
        <v>0.23954786871850745</v>
      </c>
      <c r="C141" s="9">
        <f>'Screening M&amp;A'!C147/'Screening M&amp;A'!D147</f>
        <v>9.7406989853438559E-3</v>
      </c>
    </row>
    <row r="142" spans="2:3" x14ac:dyDescent="0.2">
      <c r="B142" s="8">
        <f>'Screening All'!C148/'Screening All'!D148</f>
        <v>1.9835547510201577E-2</v>
      </c>
      <c r="C142" s="9">
        <f>'Screening M&amp;A'!C148/'Screening M&amp;A'!D148</f>
        <v>4.8470226998574409E-2</v>
      </c>
    </row>
    <row r="143" spans="2:3" x14ac:dyDescent="0.2">
      <c r="B143" s="8">
        <f>'Screening All'!C149/'Screening All'!D149</f>
        <v>3.1920002021852863E-2</v>
      </c>
      <c r="C143" s="9">
        <f>'Screening M&amp;A'!C149/'Screening M&amp;A'!D149</f>
        <v>3.4082809563921471E-2</v>
      </c>
    </row>
    <row r="144" spans="2:3" x14ac:dyDescent="0.2">
      <c r="B144" s="8">
        <f>'Screening All'!C150/'Screening All'!D150</f>
        <v>7.6890976886938509E-2</v>
      </c>
      <c r="C144" s="9">
        <f>'Screening M&amp;A'!C150/'Screening M&amp;A'!D150</f>
        <v>0.27952598286492114</v>
      </c>
    </row>
    <row r="145" spans="2:3" x14ac:dyDescent="0.2">
      <c r="B145" s="8">
        <f>'Screening All'!C151/'Screening All'!D151</f>
        <v>6.2085803976281835E-2</v>
      </c>
      <c r="C145" s="9">
        <f>'Screening M&amp;A'!C151/'Screening M&amp;A'!D151</f>
        <v>0.44808817526194045</v>
      </c>
    </row>
    <row r="146" spans="2:3" x14ac:dyDescent="0.2">
      <c r="B146" s="8">
        <f>'Screening All'!C152/'Screening All'!D152</f>
        <v>4.1046363249680987E-2</v>
      </c>
      <c r="C146" s="9">
        <f>'Screening M&amp;A'!C152/'Screening M&amp;A'!D152</f>
        <v>6.1576067978116641E-2</v>
      </c>
    </row>
    <row r="147" spans="2:3" x14ac:dyDescent="0.2">
      <c r="B147" s="8">
        <f>'Screening All'!C153/'Screening All'!D153</f>
        <v>6.5200909780136476E-3</v>
      </c>
      <c r="C147" s="9">
        <f>'Screening M&amp;A'!C153/'Screening M&amp;A'!D153</f>
        <v>3.9929113136579999E-2</v>
      </c>
    </row>
    <row r="148" spans="2:3" x14ac:dyDescent="0.2">
      <c r="B148" s="8">
        <f>'Screening All'!C154/'Screening All'!D154</f>
        <v>6.1308044931238412E-2</v>
      </c>
      <c r="C148" s="9">
        <f>'Screening M&amp;A'!C154/'Screening M&amp;A'!D154</f>
        <v>5.1061190738699004E-2</v>
      </c>
    </row>
    <row r="149" spans="2:3" x14ac:dyDescent="0.2">
      <c r="B149" s="8">
        <f>'Screening All'!C155/'Screening All'!D155</f>
        <v>2.1546939103853267E-2</v>
      </c>
      <c r="C149" s="9">
        <f>'Screening M&amp;A'!C155/'Screening M&amp;A'!D155</f>
        <v>3.8422295634057066E-2</v>
      </c>
    </row>
    <row r="150" spans="2:3" x14ac:dyDescent="0.2">
      <c r="B150" s="8">
        <f>'Screening All'!C156/'Screening All'!D156</f>
        <v>0.1090056846514411</v>
      </c>
      <c r="C150" s="9">
        <f>'Screening M&amp;A'!C156/'Screening M&amp;A'!D156</f>
        <v>4.1478809738503153E-2</v>
      </c>
    </row>
    <row r="151" spans="2:3" x14ac:dyDescent="0.2">
      <c r="B151" s="8">
        <f>'Screening All'!C157/'Screening All'!D157</f>
        <v>4.8898692099785639E-2</v>
      </c>
      <c r="C151" s="9">
        <f>'Screening M&amp;A'!C157/'Screening M&amp;A'!D157</f>
        <v>6.1321804730045941E-2</v>
      </c>
    </row>
    <row r="152" spans="2:3" x14ac:dyDescent="0.2">
      <c r="B152" s="8">
        <f>'Screening All'!C158/'Screening All'!D158</f>
        <v>0.11702672263745263</v>
      </c>
      <c r="C152" s="9">
        <f>'Screening M&amp;A'!C158/'Screening M&amp;A'!D158</f>
        <v>0.19559340362260069</v>
      </c>
    </row>
    <row r="153" spans="2:3" x14ac:dyDescent="0.2">
      <c r="B153" s="8">
        <f>'Screening All'!C159/'Screening All'!D159</f>
        <v>0.21485148514851485</v>
      </c>
      <c r="C153" s="9">
        <f>'Screening M&amp;A'!C159/'Screening M&amp;A'!D159</f>
        <v>1.9886859221970244E-2</v>
      </c>
    </row>
    <row r="154" spans="2:3" x14ac:dyDescent="0.2">
      <c r="B154" s="8">
        <f>'Screening All'!C160/'Screening All'!D160</f>
        <v>1.2341639618888074E-2</v>
      </c>
      <c r="C154" s="9">
        <f>'Screening M&amp;A'!C160/'Screening M&amp;A'!D160</f>
        <v>1.3947012304346806E-2</v>
      </c>
    </row>
    <row r="155" spans="2:3" x14ac:dyDescent="0.2">
      <c r="B155" s="8">
        <f>'Screening All'!C161/'Screening All'!D161</f>
        <v>1.3372820006581111E-2</v>
      </c>
      <c r="C155" s="9">
        <f>'Screening M&amp;A'!C161/'Screening M&amp;A'!D161</f>
        <v>4.5454545454545456E-2</v>
      </c>
    </row>
    <row r="156" spans="2:3" x14ac:dyDescent="0.2">
      <c r="B156" s="8">
        <f>'Screening All'!C162/'Screening All'!D162</f>
        <v>4.3514827951877727E-3</v>
      </c>
      <c r="C156" s="9">
        <f>'Screening M&amp;A'!C162/'Screening M&amp;A'!D162</f>
        <v>0.36543579507651358</v>
      </c>
    </row>
    <row r="157" spans="2:3" x14ac:dyDescent="0.2">
      <c r="B157" s="8">
        <f>'Screening All'!C163/'Screening All'!D163</f>
        <v>2.9078204783660307E-2</v>
      </c>
      <c r="C157" s="9">
        <f>'Screening M&amp;A'!C163/'Screening M&amp;A'!D163</f>
        <v>3.7674154108615299E-2</v>
      </c>
    </row>
    <row r="158" spans="2:3" x14ac:dyDescent="0.2">
      <c r="B158" s="8">
        <f>'Screening All'!C164/'Screening All'!D164</f>
        <v>0.2198356923686034</v>
      </c>
      <c r="C158" s="9">
        <f>'Screening M&amp;A'!C164/'Screening M&amp;A'!D164</f>
        <v>0.48397919812112061</v>
      </c>
    </row>
    <row r="159" spans="2:3" x14ac:dyDescent="0.2">
      <c r="B159" s="8">
        <f>'Screening All'!C165/'Screening All'!D165</f>
        <v>8.0416684574469936E-3</v>
      </c>
      <c r="C159" s="9">
        <f>'Screening M&amp;A'!C165/'Screening M&amp;A'!D165</f>
        <v>0.29988922297831938</v>
      </c>
    </row>
    <row r="160" spans="2:3" x14ac:dyDescent="0.2">
      <c r="B160" s="8">
        <f>'Screening All'!C166/'Screening All'!D166</f>
        <v>3.4874204704453654E-2</v>
      </c>
      <c r="C160" s="9">
        <f>'Screening M&amp;A'!C166/'Screening M&amp;A'!D166</f>
        <v>0.23282347820680221</v>
      </c>
    </row>
    <row r="161" spans="2:3" x14ac:dyDescent="0.2">
      <c r="B161" s="8">
        <f>'Screening All'!C167/'Screening All'!D167</f>
        <v>1.276541268128532E-2</v>
      </c>
      <c r="C161" s="9">
        <f>'Screening M&amp;A'!C167/'Screening M&amp;A'!D167</f>
        <v>0.13330456089547252</v>
      </c>
    </row>
    <row r="162" spans="2:3" x14ac:dyDescent="0.2">
      <c r="B162" s="8">
        <f>'Screening All'!C168/'Screening All'!D168</f>
        <v>6.4183061252964968E-2</v>
      </c>
      <c r="C162" s="9">
        <f>'Screening M&amp;A'!C168/'Screening M&amp;A'!D168</f>
        <v>4.8258217752103913E-2</v>
      </c>
    </row>
    <row r="163" spans="2:3" x14ac:dyDescent="0.2">
      <c r="B163" s="8">
        <f>'Screening All'!C169/'Screening All'!D169</f>
        <v>4.2697290930506476E-2</v>
      </c>
      <c r="C163" s="9">
        <f>'Screening M&amp;A'!C169/'Screening M&amp;A'!D169</f>
        <v>0.12047818661698492</v>
      </c>
    </row>
    <row r="164" spans="2:3" x14ac:dyDescent="0.2">
      <c r="B164" s="8">
        <f>'Screening All'!C170/'Screening All'!D170</f>
        <v>2.2250798846543528E-2</v>
      </c>
      <c r="C164" s="9">
        <f>'Screening M&amp;A'!C170/'Screening M&amp;A'!D170</f>
        <v>7.5262830380244325E-2</v>
      </c>
    </row>
    <row r="165" spans="2:3" x14ac:dyDescent="0.2">
      <c r="B165" s="8">
        <f>'Screening All'!C171/'Screening All'!D171</f>
        <v>6.5915300546448091E-2</v>
      </c>
      <c r="C165" s="9">
        <f>'Screening M&amp;A'!C171/'Screening M&amp;A'!D171</f>
        <v>0.13542050337630449</v>
      </c>
    </row>
    <row r="166" spans="2:3" x14ac:dyDescent="0.2">
      <c r="B166" s="8">
        <f>'Screening All'!C172/'Screening All'!D172</f>
        <v>9.7672760604980396E-2</v>
      </c>
      <c r="C166" s="9">
        <f>'Screening M&amp;A'!C172/'Screening M&amp;A'!D172</f>
        <v>5.6714359593173599E-2</v>
      </c>
    </row>
    <row r="167" spans="2:3" x14ac:dyDescent="0.2">
      <c r="B167" s="8">
        <f>'Screening All'!C173/'Screening All'!D173</f>
        <v>0.1788762563849069</v>
      </c>
      <c r="C167" s="9">
        <f>'Screening M&amp;A'!C173/'Screening M&amp;A'!D173</f>
        <v>0.21194993944287446</v>
      </c>
    </row>
    <row r="168" spans="2:3" x14ac:dyDescent="0.2">
      <c r="B168" s="8">
        <f>'Screening All'!C174/'Screening All'!D174</f>
        <v>4.2016806722689079E-2</v>
      </c>
      <c r="C168" s="9">
        <f>'Screening M&amp;A'!C174/'Screening M&amp;A'!D174</f>
        <v>0.43619489559164731</v>
      </c>
    </row>
    <row r="169" spans="2:3" x14ac:dyDescent="0.2">
      <c r="B169" s="8">
        <f>'Screening All'!C175/'Screening All'!D175</f>
        <v>9.1324200913242004E-2</v>
      </c>
      <c r="C169" s="9">
        <f>'Screening M&amp;A'!C175/'Screening M&amp;A'!D175</f>
        <v>1.5289337763595093E-2</v>
      </c>
    </row>
    <row r="170" spans="2:3" x14ac:dyDescent="0.2">
      <c r="B170" s="8">
        <f>'Screening All'!C176/'Screening All'!D176</f>
        <v>1.4409203065509746E-2</v>
      </c>
      <c r="C170" s="9">
        <f>'Screening M&amp;A'!C176/'Screening M&amp;A'!D176</f>
        <v>0.48810486588489016</v>
      </c>
    </row>
    <row r="171" spans="2:3" x14ac:dyDescent="0.2">
      <c r="B171" s="8">
        <f>'Screening All'!C177/'Screening All'!D177</f>
        <v>6.2398921832884098E-2</v>
      </c>
      <c r="C171" s="9">
        <f>'Screening M&amp;A'!C177/'Screening M&amp;A'!D177</f>
        <v>9.1146078286459098E-2</v>
      </c>
    </row>
    <row r="172" spans="2:3" x14ac:dyDescent="0.2">
      <c r="B172" s="8">
        <f>'Screening All'!C178/'Screening All'!D178</f>
        <v>1.3662572073201304E-2</v>
      </c>
      <c r="C172" s="9">
        <f>'Screening M&amp;A'!C178/'Screening M&amp;A'!D178</f>
        <v>2.2911427773120982E-2</v>
      </c>
    </row>
    <row r="173" spans="2:3" x14ac:dyDescent="0.2">
      <c r="B173" s="8">
        <f>'Screening All'!C179/'Screening All'!D179</f>
        <v>0.15519872120903871</v>
      </c>
      <c r="C173" s="9">
        <f>'Screening M&amp;A'!C179/'Screening M&amp;A'!D179</f>
        <v>5.7841269841269839E-2</v>
      </c>
    </row>
    <row r="174" spans="2:3" x14ac:dyDescent="0.2">
      <c r="B174" s="8">
        <f>'Screening All'!C180/'Screening All'!D180</f>
        <v>9.2239467849223947E-2</v>
      </c>
      <c r="C174" s="9">
        <f>'Screening M&amp;A'!C180/'Screening M&amp;A'!D180</f>
        <v>6.5659744073840995E-2</v>
      </c>
    </row>
    <row r="175" spans="2:3" x14ac:dyDescent="0.2">
      <c r="B175" s="8">
        <f>'Screening All'!C181/'Screening All'!D181</f>
        <v>5.2892131318395E-2</v>
      </c>
      <c r="C175" s="9">
        <f>'Screening M&amp;A'!C181/'Screening M&amp;A'!D181</f>
        <v>0.11010510979290249</v>
      </c>
    </row>
    <row r="176" spans="2:3" x14ac:dyDescent="0.2">
      <c r="B176" s="8">
        <f>'Screening All'!C182/'Screening All'!D182</f>
        <v>1.8684076704778466E-2</v>
      </c>
      <c r="C176" s="9">
        <f>'Screening M&amp;A'!C182/'Screening M&amp;A'!D182</f>
        <v>0.32243786176370448</v>
      </c>
    </row>
    <row r="177" spans="2:3" x14ac:dyDescent="0.2">
      <c r="B177" s="8">
        <f>'Screening All'!C183/'Screening All'!D183</f>
        <v>2.7204390884142705E-2</v>
      </c>
      <c r="C177" s="9">
        <f>'Screening M&amp;A'!C183/'Screening M&amp;A'!D183</f>
        <v>0.31501130631414159</v>
      </c>
    </row>
    <row r="178" spans="2:3" x14ac:dyDescent="0.2">
      <c r="B178" s="8">
        <f>'Screening All'!C184/'Screening All'!D184</f>
        <v>3.7341542919232161E-2</v>
      </c>
      <c r="C178" s="9">
        <f>'Screening M&amp;A'!C184/'Screening M&amp;A'!D184</f>
        <v>3.7593677054752446E-3</v>
      </c>
    </row>
    <row r="179" spans="2:3" x14ac:dyDescent="0.2">
      <c r="B179" s="8">
        <f>'Screening All'!C185/'Screening All'!D185</f>
        <v>9.0037593984962402E-2</v>
      </c>
      <c r="C179" s="9">
        <f>'Screening M&amp;A'!C185/'Screening M&amp;A'!D185</f>
        <v>2.2762248202678182E-2</v>
      </c>
    </row>
    <row r="180" spans="2:3" x14ac:dyDescent="0.2">
      <c r="B180" s="8">
        <f>'Screening All'!C186/'Screening All'!D186</f>
        <v>9.9373677255782476E-3</v>
      </c>
      <c r="C180" s="9">
        <f>'Screening M&amp;A'!C186/'Screening M&amp;A'!D186</f>
        <v>0.25646950092421439</v>
      </c>
    </row>
    <row r="181" spans="2:3" x14ac:dyDescent="0.2">
      <c r="B181" s="8">
        <f>'Screening All'!C187/'Screening All'!D187</f>
        <v>4.0449995864008596E-2</v>
      </c>
      <c r="C181" s="9">
        <f>'Screening M&amp;A'!C187/'Screening M&amp;A'!D187</f>
        <v>0.1407359586830213</v>
      </c>
    </row>
    <row r="182" spans="2:3" x14ac:dyDescent="0.2">
      <c r="B182" s="8">
        <f>'Screening All'!C188/'Screening All'!D188</f>
        <v>0.12027804212007116</v>
      </c>
      <c r="C182" s="9">
        <f>'Screening M&amp;A'!C188/'Screening M&amp;A'!D188</f>
        <v>4.1774756239377403E-2</v>
      </c>
    </row>
    <row r="183" spans="2:3" x14ac:dyDescent="0.2">
      <c r="B183" s="8">
        <f>'Screening All'!C189/'Screening All'!D189</f>
        <v>5.8454894401095331E-2</v>
      </c>
      <c r="C183" s="9">
        <f>'Screening M&amp;A'!C189/'Screening M&amp;A'!D189</f>
        <v>4.6712944058799513E-2</v>
      </c>
    </row>
    <row r="184" spans="2:3" x14ac:dyDescent="0.2">
      <c r="B184" s="8">
        <f>'Screening All'!C190/'Screening All'!D190</f>
        <v>0.27686286666408338</v>
      </c>
      <c r="C184" s="9">
        <f>'Screening M&amp;A'!C190/'Screening M&amp;A'!D190</f>
        <v>0.11477861986437973</v>
      </c>
    </row>
    <row r="185" spans="2:3" x14ac:dyDescent="0.2">
      <c r="B185" s="8">
        <f>'Screening All'!C191/'Screening All'!D191</f>
        <v>0.13016688965565806</v>
      </c>
      <c r="C185" s="9">
        <f>'Screening M&amp;A'!C191/'Screening M&amp;A'!D191</f>
        <v>0.34887970761163201</v>
      </c>
    </row>
    <row r="186" spans="2:3" x14ac:dyDescent="0.2">
      <c r="B186" s="8">
        <f>'Screening All'!C192/'Screening All'!D192</f>
        <v>7.5332543131831964E-2</v>
      </c>
      <c r="C186" s="9">
        <f>'Screening M&amp;A'!C192/'Screening M&amp;A'!D192</f>
        <v>6.4025849688846337E-2</v>
      </c>
    </row>
    <row r="187" spans="2:3" x14ac:dyDescent="0.2">
      <c r="B187" s="8">
        <f>'Screening All'!C193/'Screening All'!D193</f>
        <v>0.12377940590713225</v>
      </c>
      <c r="C187" s="9">
        <f>'Screening M&amp;A'!C193/'Screening M&amp;A'!D193</f>
        <v>0.26635484876831933</v>
      </c>
    </row>
    <row r="188" spans="2:3" x14ac:dyDescent="0.2">
      <c r="B188" s="8">
        <f>'Screening All'!C194/'Screening All'!D194</f>
        <v>0.19708379249826538</v>
      </c>
      <c r="C188" s="9">
        <f>'Screening M&amp;A'!C194/'Screening M&amp;A'!D194</f>
        <v>2.4249321544252824E-2</v>
      </c>
    </row>
    <row r="189" spans="2:3" x14ac:dyDescent="0.2">
      <c r="B189" s="8">
        <f>'Screening All'!C195/'Screening All'!D195</f>
        <v>0.35833699956005277</v>
      </c>
      <c r="C189" s="9">
        <f>'Screening M&amp;A'!C195/'Screening M&amp;A'!D195</f>
        <v>3.4258506561374982E-2</v>
      </c>
    </row>
    <row r="190" spans="2:3" x14ac:dyDescent="0.2">
      <c r="B190" s="8">
        <f>'Screening All'!C196/'Screening All'!D196</f>
        <v>0.26971241583286137</v>
      </c>
      <c r="C190" s="9">
        <f>'Screening M&amp;A'!C196/'Screening M&amp;A'!D196</f>
        <v>0.15530047265361244</v>
      </c>
    </row>
    <row r="191" spans="2:3" x14ac:dyDescent="0.2">
      <c r="B191" s="8">
        <f>'Screening All'!C197/'Screening All'!D197</f>
        <v>1.6259225092250921E-2</v>
      </c>
      <c r="C191" s="9">
        <f>'Screening M&amp;A'!C197/'Screening M&amp;A'!D197</f>
        <v>3.3485371009011014E-2</v>
      </c>
    </row>
    <row r="192" spans="2:3" x14ac:dyDescent="0.2">
      <c r="B192" s="8">
        <f>'Screening All'!C198/'Screening All'!D198</f>
        <v>0.3480567283750135</v>
      </c>
      <c r="C192" s="9">
        <f>'Screening M&amp;A'!C198/'Screening M&amp;A'!D198</f>
        <v>4.6632124352331612E-2</v>
      </c>
    </row>
    <row r="193" spans="2:3" x14ac:dyDescent="0.2">
      <c r="B193" s="8">
        <f>'Screening All'!C199/'Screening All'!D199</f>
        <v>9.713024282560706E-2</v>
      </c>
      <c r="C193" s="9">
        <f>'Screening M&amp;A'!C199/'Screening M&amp;A'!D199</f>
        <v>7.6721210250077186E-3</v>
      </c>
    </row>
    <row r="194" spans="2:3" x14ac:dyDescent="0.2">
      <c r="B194" s="8">
        <f>'Screening All'!C200/'Screening All'!D200</f>
        <v>5.2572496447365863E-2</v>
      </c>
      <c r="C194" s="9">
        <f>'Screening M&amp;A'!C200/'Screening M&amp;A'!D200</f>
        <v>1.3012979469651274E-2</v>
      </c>
    </row>
    <row r="195" spans="2:3" x14ac:dyDescent="0.2">
      <c r="B195" s="8">
        <f>'Screening All'!C201/'Screening All'!D201</f>
        <v>8.7852476075126666E-4</v>
      </c>
      <c r="C195" s="9">
        <f>'Screening M&amp;A'!C201/'Screening M&amp;A'!D201</f>
        <v>8.2871762409663971E-2</v>
      </c>
    </row>
    <row r="196" spans="2:3" x14ac:dyDescent="0.2">
      <c r="B196" s="8">
        <f>'Screening All'!C202/'Screening All'!D202</f>
        <v>2.7901176837347051E-3</v>
      </c>
      <c r="C196" s="9">
        <f>'Screening M&amp;A'!C202/'Screening M&amp;A'!D202</f>
        <v>4.8366316767693837E-3</v>
      </c>
    </row>
    <row r="197" spans="2:3" x14ac:dyDescent="0.2">
      <c r="B197" s="8">
        <f>'Screening All'!C203/'Screening All'!D203</f>
        <v>4.45867337154546E-3</v>
      </c>
      <c r="C197" s="9">
        <f>'Screening M&amp;A'!C203/'Screening M&amp;A'!D203</f>
        <v>8.297642020049889E-2</v>
      </c>
    </row>
    <row r="198" spans="2:3" x14ac:dyDescent="0.2">
      <c r="B198" s="8">
        <f>'Screening All'!C204/'Screening All'!D204</f>
        <v>0.10085302532584507</v>
      </c>
      <c r="C198" s="9">
        <f>'Screening M&amp;A'!C204/'Screening M&amp;A'!D204</f>
        <v>1.5272953958500313E-2</v>
      </c>
    </row>
    <row r="199" spans="2:3" x14ac:dyDescent="0.2">
      <c r="B199" s="8">
        <f>'Screening All'!C205/'Screening All'!D205</f>
        <v>0.10637171341494912</v>
      </c>
      <c r="C199" s="9">
        <f>'Screening M&amp;A'!C205/'Screening M&amp;A'!D205</f>
        <v>7.6792388718994217E-4</v>
      </c>
    </row>
    <row r="200" spans="2:3" x14ac:dyDescent="0.2">
      <c r="B200" s="8">
        <f>'Screening All'!C206/'Screening All'!D206</f>
        <v>6.6483264557542412E-3</v>
      </c>
      <c r="C200" s="9">
        <f>'Screening M&amp;A'!C206/'Screening M&amp;A'!D206</f>
        <v>7.1769149792556816E-2</v>
      </c>
    </row>
    <row r="201" spans="2:3" x14ac:dyDescent="0.2">
      <c r="B201" s="8">
        <f>'Screening All'!C207/'Screening All'!D207</f>
        <v>0.20882669537136708</v>
      </c>
      <c r="C201" s="9">
        <f>'Screening M&amp;A'!C207/'Screening M&amp;A'!D207</f>
        <v>0.30928239578101457</v>
      </c>
    </row>
    <row r="202" spans="2:3" x14ac:dyDescent="0.2">
      <c r="B202" s="8">
        <f>'Screening All'!C208/'Screening All'!D208</f>
        <v>2.2818791946308724E-2</v>
      </c>
      <c r="C202" s="9">
        <f>'Screening M&amp;A'!C208/'Screening M&amp;A'!D208</f>
        <v>2.2457224334600759E-3</v>
      </c>
    </row>
    <row r="203" spans="2:3" x14ac:dyDescent="0.2">
      <c r="B203" s="8">
        <f>'Screening All'!C209/'Screening All'!D209</f>
        <v>5.9837710186615538E-3</v>
      </c>
      <c r="C203" s="9">
        <f>'Screening M&amp;A'!C209/'Screening M&amp;A'!D209</f>
        <v>3.1676119222879206E-4</v>
      </c>
    </row>
    <row r="204" spans="2:3" x14ac:dyDescent="0.2">
      <c r="B204" s="8">
        <f>'Screening All'!C210/'Screening All'!D210</f>
        <v>8.0479397906586966E-2</v>
      </c>
      <c r="C204" s="9">
        <f>'Screening M&amp;A'!C210/'Screening M&amp;A'!D210</f>
        <v>5.8071291777352201E-3</v>
      </c>
    </row>
    <row r="205" spans="2:3" x14ac:dyDescent="0.2">
      <c r="B205" s="8">
        <f>'Screening All'!C211/'Screening All'!D211</f>
        <v>9.0256633318834267E-2</v>
      </c>
      <c r="C205" s="9">
        <f>'Screening M&amp;A'!C211/'Screening M&amp;A'!D211</f>
        <v>1.3776779753595921E-2</v>
      </c>
    </row>
    <row r="206" spans="2:3" x14ac:dyDescent="0.2">
      <c r="B206" s="8">
        <f>'Screening All'!C212/'Screening All'!D212</f>
        <v>8.3534042178229448E-2</v>
      </c>
      <c r="C206" s="9">
        <f>'Screening M&amp;A'!C212/'Screening M&amp;A'!D212</f>
        <v>1.5695939810610973E-2</v>
      </c>
    </row>
    <row r="207" spans="2:3" x14ac:dyDescent="0.2">
      <c r="B207" s="8">
        <f>'Screening All'!C213/'Screening All'!D213</f>
        <v>3.1555880204528854E-3</v>
      </c>
      <c r="C207" s="9">
        <f>'Screening M&amp;A'!C213/'Screening M&amp;A'!D213</f>
        <v>0.21383647798742136</v>
      </c>
    </row>
    <row r="208" spans="2:3" x14ac:dyDescent="0.2">
      <c r="B208" s="8">
        <f>'Screening All'!C214/'Screening All'!D214</f>
        <v>3.4655371582595302E-4</v>
      </c>
      <c r="C208" s="9">
        <f>'Screening M&amp;A'!C214/'Screening M&amp;A'!D214</f>
        <v>2.0111917557759429E-2</v>
      </c>
    </row>
    <row r="209" spans="2:3" x14ac:dyDescent="0.2">
      <c r="B209" s="8">
        <f>'Screening All'!C215/'Screening All'!D215</f>
        <v>2.5919824272377816E-2</v>
      </c>
      <c r="C209" s="9">
        <f>'Screening M&amp;A'!C215/'Screening M&amp;A'!D215</f>
        <v>9.2484876686831086E-2</v>
      </c>
    </row>
    <row r="210" spans="2:3" x14ac:dyDescent="0.2">
      <c r="B210" s="8">
        <f>'Screening All'!C216/'Screening All'!D216</f>
        <v>0.2622403560830861</v>
      </c>
      <c r="C210" s="9">
        <f>'Screening M&amp;A'!C216/'Screening M&amp;A'!D216</f>
        <v>1.5861837692823611E-2</v>
      </c>
    </row>
    <row r="211" spans="2:3" x14ac:dyDescent="0.2">
      <c r="B211" s="8">
        <f>'Screening All'!C217/'Screening All'!D217</f>
        <v>0.13121632240682535</v>
      </c>
      <c r="C211" s="9">
        <f>'Screening M&amp;A'!C217/'Screening M&amp;A'!D217</f>
        <v>2.0211161387631977E-2</v>
      </c>
    </row>
    <row r="212" spans="2:3" x14ac:dyDescent="0.2">
      <c r="B212" s="8">
        <f>'Screening All'!C218/'Screening All'!D218</f>
        <v>1.1939714229790566E-2</v>
      </c>
      <c r="C212" s="9">
        <f>'Screening M&amp;A'!C218/'Screening M&amp;A'!D218</f>
        <v>4.9669628616997044E-2</v>
      </c>
    </row>
    <row r="213" spans="2:3" x14ac:dyDescent="0.2">
      <c r="B213" s="8">
        <f>'Screening All'!C219/'Screening All'!D219</f>
        <v>0.1137763908963572</v>
      </c>
      <c r="C213" s="9">
        <f>'Screening M&amp;A'!C219/'Screening M&amp;A'!D219</f>
        <v>2.3958333333333331E-2</v>
      </c>
    </row>
    <row r="214" spans="2:3" x14ac:dyDescent="0.2">
      <c r="B214" s="8">
        <f>'Screening All'!C220/'Screening All'!D220</f>
        <v>1.8498045564022587E-2</v>
      </c>
      <c r="C214" s="9">
        <f>'Screening M&amp;A'!C220/'Screening M&amp;A'!D220</f>
        <v>1.5241083223249668E-2</v>
      </c>
    </row>
    <row r="215" spans="2:3" x14ac:dyDescent="0.2">
      <c r="B215" s="8">
        <f>'Screening All'!C221/'Screening All'!D221</f>
        <v>4.168893639764832E-2</v>
      </c>
      <c r="C215" s="9">
        <f>'Screening M&amp;A'!C221/'Screening M&amp;A'!D221</f>
        <v>1.4877218139451515E-3</v>
      </c>
    </row>
    <row r="216" spans="2:3" x14ac:dyDescent="0.2">
      <c r="B216" s="8">
        <f>'Screening All'!C222/'Screening All'!D222</f>
        <v>3.7090212969609956E-3</v>
      </c>
      <c r="C216" s="9">
        <f>'Screening M&amp;A'!C222/'Screening M&amp;A'!D222</f>
        <v>0.35935828877005349</v>
      </c>
    </row>
    <row r="217" spans="2:3" x14ac:dyDescent="0.2">
      <c r="B217" s="8">
        <f>'Screening All'!C223/'Screening All'!D223</f>
        <v>0.13572245520396492</v>
      </c>
      <c r="C217" s="9">
        <f>'Screening M&amp;A'!C223/'Screening M&amp;A'!D223</f>
        <v>0.3475177304964539</v>
      </c>
    </row>
    <row r="218" spans="2:3" x14ac:dyDescent="0.2">
      <c r="B218" s="8">
        <f>'Screening All'!C224/'Screening All'!D224</f>
        <v>0.15091528309919117</v>
      </c>
      <c r="C218" s="9">
        <f>'Screening M&amp;A'!C224/'Screening M&amp;A'!D224</f>
        <v>0.19502843356884372</v>
      </c>
    </row>
    <row r="219" spans="2:3" x14ac:dyDescent="0.2">
      <c r="B219" s="8">
        <f>'Screening All'!C225/'Screening All'!D225</f>
        <v>2.0472824762368998E-2</v>
      </c>
      <c r="C219" s="9">
        <f>'Screening M&amp;A'!C225/'Screening M&amp;A'!D225</f>
        <v>1.2756113681427627E-2</v>
      </c>
    </row>
    <row r="220" spans="2:3" x14ac:dyDescent="0.2">
      <c r="B220" s="8">
        <f>'Screening All'!C226/'Screening All'!D226</f>
        <v>0.15351447539525018</v>
      </c>
      <c r="C220" s="9">
        <f>'Screening M&amp;A'!C226/'Screening M&amp;A'!D226</f>
        <v>8.5858585858585874E-3</v>
      </c>
    </row>
    <row r="221" spans="2:3" x14ac:dyDescent="0.2">
      <c r="B221" s="8">
        <f>'Screening All'!C227/'Screening All'!D227</f>
        <v>1.2902215961181547E-2</v>
      </c>
      <c r="C221" s="9">
        <f>'Screening M&amp;A'!C227/'Screening M&amp;A'!D227</f>
        <v>3.4182451556716738E-2</v>
      </c>
    </row>
    <row r="222" spans="2:3" x14ac:dyDescent="0.2">
      <c r="B222" s="8">
        <f>'Screening All'!C228/'Screening All'!D228</f>
        <v>0.20369818073367132</v>
      </c>
      <c r="C222" s="9">
        <f>'Screening M&amp;A'!C228/'Screening M&amp;A'!D228</f>
        <v>3.7803921568627455E-2</v>
      </c>
    </row>
    <row r="223" spans="2:3" x14ac:dyDescent="0.2">
      <c r="B223" s="8">
        <f>'Screening All'!C229/'Screening All'!D229</f>
        <v>1.0971476983902852E-3</v>
      </c>
      <c r="C223" s="9">
        <f>'Screening M&amp;A'!C229/'Screening M&amp;A'!D229</f>
        <v>4.3854125619015506E-2</v>
      </c>
    </row>
    <row r="224" spans="2:3" x14ac:dyDescent="0.2">
      <c r="B224" s="8">
        <f>'Screening All'!C230/'Screening All'!D230</f>
        <v>1.2004290395098371E-2</v>
      </c>
      <c r="C224" s="9">
        <f>'Screening M&amp;A'!C230/'Screening M&amp;A'!D230</f>
        <v>1.546208530805687E-2</v>
      </c>
    </row>
    <row r="225" spans="2:3" x14ac:dyDescent="0.2">
      <c r="B225" s="8">
        <f>'Screening All'!C231/'Screening All'!D231</f>
        <v>0.12371134020618556</v>
      </c>
      <c r="C225" s="9">
        <f>'Screening M&amp;A'!C231/'Screening M&amp;A'!D231</f>
        <v>2.193158953722334E-2</v>
      </c>
    </row>
    <row r="226" spans="2:3" x14ac:dyDescent="0.2">
      <c r="B226" s="8">
        <f>'Screening All'!C232/'Screening All'!D232</f>
        <v>0.31174018756512678</v>
      </c>
      <c r="C226" s="9">
        <f>'Screening M&amp;A'!C232/'Screening M&amp;A'!D232</f>
        <v>5.8943089430894303E-4</v>
      </c>
    </row>
    <row r="227" spans="2:3" x14ac:dyDescent="0.2">
      <c r="B227" s="8">
        <f>'Screening All'!C233/'Screening All'!D233</f>
        <v>1.578813343519226E-2</v>
      </c>
      <c r="C227" s="9">
        <f>'Screening M&amp;A'!C233/'Screening M&amp;A'!D233</f>
        <v>2.610857853294654E-3</v>
      </c>
    </row>
    <row r="228" spans="2:3" x14ac:dyDescent="0.2">
      <c r="B228" s="8">
        <f>'Screening All'!C234/'Screening All'!D234</f>
        <v>2.7438454611869046E-2</v>
      </c>
      <c r="C228" s="9">
        <f>'Screening M&amp;A'!C234/'Screening M&amp;A'!D234</f>
        <v>0.12925038639876352</v>
      </c>
    </row>
    <row r="229" spans="2:3" x14ac:dyDescent="0.2">
      <c r="B229" s="8">
        <f>'Screening All'!C235/'Screening All'!D235</f>
        <v>1.7229002153625269E-2</v>
      </c>
      <c r="C229" s="9">
        <f>'Screening M&amp;A'!C235/'Screening M&amp;A'!D235</f>
        <v>2.034090909090909E-2</v>
      </c>
    </row>
    <row r="230" spans="2:3" x14ac:dyDescent="0.2">
      <c r="B230" s="8">
        <f>'Screening All'!C236/'Screening All'!D236</f>
        <v>2.8959810874704492E-2</v>
      </c>
      <c r="C230" s="9">
        <f>'Screening M&amp;A'!C236/'Screening M&amp;A'!D236</f>
        <v>1.5013136494432628E-2</v>
      </c>
    </row>
    <row r="231" spans="2:3" x14ac:dyDescent="0.2">
      <c r="B231" s="8">
        <f>'Screening All'!C237/'Screening All'!D237</f>
        <v>0.2232459248759745</v>
      </c>
      <c r="C231" s="9">
        <f>'Screening M&amp;A'!C237/'Screening M&amp;A'!D237</f>
        <v>0.11583011583011582</v>
      </c>
    </row>
    <row r="232" spans="2:3" x14ac:dyDescent="0.2">
      <c r="B232" s="8">
        <f>'Screening All'!C238/'Screening All'!D238</f>
        <v>9.8140983297159579E-3</v>
      </c>
      <c r="C232" s="9">
        <f>'Screening M&amp;A'!C238/'Screening M&amp;A'!D238</f>
        <v>5.393634840871022E-2</v>
      </c>
    </row>
    <row r="233" spans="2:3" x14ac:dyDescent="0.2">
      <c r="B233" s="8">
        <f>'Screening All'!C239/'Screening All'!D239</f>
        <v>1.3088667058132706</v>
      </c>
      <c r="C233" s="9">
        <f>'Screening M&amp;A'!C239/'Screening M&amp;A'!D239</f>
        <v>3.379860418743769E-3</v>
      </c>
    </row>
    <row r="234" spans="2:3" x14ac:dyDescent="0.2">
      <c r="B234" s="8">
        <f>'Screening All'!C240/'Screening All'!D240</f>
        <v>2.0072529465095195</v>
      </c>
      <c r="C234" s="9">
        <f>'Screening M&amp;A'!C240/'Screening M&amp;A'!D240</f>
        <v>1.6328371673432568E-2</v>
      </c>
    </row>
    <row r="235" spans="2:3" x14ac:dyDescent="0.2">
      <c r="B235" s="8">
        <f>'Screening All'!C241/'Screening All'!D241</f>
        <v>1.9278892804249017E-3</v>
      </c>
      <c r="C235" s="9">
        <f>'Screening M&amp;A'!C241/'Screening M&amp;A'!D241</f>
        <v>0.21726618705035972</v>
      </c>
    </row>
    <row r="236" spans="2:3" x14ac:dyDescent="0.2">
      <c r="B236" s="8">
        <f>'Screening All'!C242/'Screening All'!D242</f>
        <v>0.30967741935483872</v>
      </c>
      <c r="C236" s="9"/>
    </row>
    <row r="237" spans="2:3" x14ac:dyDescent="0.2">
      <c r="B237" s="8">
        <f>'Screening All'!C243/'Screening All'!D243</f>
        <v>2.5367647058823529E-3</v>
      </c>
      <c r="C237" s="9"/>
    </row>
    <row r="238" spans="2:3" x14ac:dyDescent="0.2">
      <c r="B238" s="8">
        <f>'Screening All'!C244/'Screening All'!D244</f>
        <v>1.6177837883526329E-2</v>
      </c>
      <c r="C238" s="9"/>
    </row>
    <row r="239" spans="2:3" x14ac:dyDescent="0.2">
      <c r="B239" s="8">
        <f>'Screening All'!C245/'Screening All'!D245</f>
        <v>0.14061235179277179</v>
      </c>
      <c r="C239" s="9"/>
    </row>
    <row r="240" spans="2:3" x14ac:dyDescent="0.2">
      <c r="B240" s="8">
        <f>'Screening All'!C246/'Screening All'!D246</f>
        <v>8.1899518238128022E-2</v>
      </c>
      <c r="C240" s="9"/>
    </row>
    <row r="241" spans="2:3" x14ac:dyDescent="0.2">
      <c r="B241" s="8">
        <f>'Screening All'!C247/'Screening All'!D247</f>
        <v>5.4915048543689319E-3</v>
      </c>
      <c r="C241" s="9"/>
    </row>
    <row r="242" spans="2:3" x14ac:dyDescent="0.2">
      <c r="B242" s="8">
        <f>'Screening All'!C248/'Screening All'!D248</f>
        <v>4.296726905092885E-3</v>
      </c>
      <c r="C242" s="9"/>
    </row>
    <row r="243" spans="2:3" x14ac:dyDescent="0.2">
      <c r="B243" s="8">
        <f>'Screening All'!C249/'Screening All'!D249</f>
        <v>4.5575221238938054E-3</v>
      </c>
      <c r="C243" s="9"/>
    </row>
    <row r="244" spans="2:3" x14ac:dyDescent="0.2">
      <c r="B244" s="8">
        <f>'Screening All'!C250/'Screening All'!D250</f>
        <v>9.2256391256020757E-4</v>
      </c>
      <c r="C244" s="9"/>
    </row>
    <row r="245" spans="2:3" x14ac:dyDescent="0.2">
      <c r="B245" s="8">
        <f>'Screening All'!C251/'Screening All'!D251</f>
        <v>4.0458579881656805E-2</v>
      </c>
      <c r="C245" s="9"/>
    </row>
    <row r="246" spans="2:3" x14ac:dyDescent="0.2">
      <c r="B246" s="8">
        <f>'Screening All'!C252/'Screening All'!D252</f>
        <v>7.7149425287356327E-2</v>
      </c>
      <c r="C246" s="9"/>
    </row>
    <row r="247" spans="2:3" x14ac:dyDescent="0.2">
      <c r="B247" s="8">
        <f>'Screening All'!C253/'Screening All'!D253</f>
        <v>5.4341630248907471E-3</v>
      </c>
      <c r="C247" s="9"/>
    </row>
    <row r="248" spans="2:3" x14ac:dyDescent="0.2">
      <c r="B248" s="8">
        <f>'Screening All'!C254/'Screening All'!D254</f>
        <v>4.5476653696498059E-2</v>
      </c>
      <c r="C248" s="9"/>
    </row>
    <row r="249" spans="2:3" x14ac:dyDescent="0.2">
      <c r="B249" s="8">
        <f>'Screening All'!C255/'Screening All'!D255</f>
        <v>9.2816787732041967E-2</v>
      </c>
      <c r="C249" s="9"/>
    </row>
    <row r="250" spans="2:3" x14ac:dyDescent="0.2">
      <c r="B250" s="8">
        <f>'Screening All'!C256/'Screening All'!D256</f>
        <v>2.9107565011820331E-2</v>
      </c>
      <c r="C250" s="9"/>
    </row>
    <row r="251" spans="2:3" x14ac:dyDescent="0.2">
      <c r="B251" s="8">
        <f>'Screening All'!C257/'Screening All'!D257</f>
        <v>5.9618320610687017E-2</v>
      </c>
      <c r="C251" s="9"/>
    </row>
    <row r="252" spans="2:3" x14ac:dyDescent="0.2">
      <c r="B252" s="8">
        <f>'Screening All'!C258/'Screening All'!D258</f>
        <v>2.42516702614551E-2</v>
      </c>
      <c r="C252" s="9"/>
    </row>
    <row r="253" spans="2:3" x14ac:dyDescent="0.2">
      <c r="B253" s="8">
        <f>'Screening All'!C259/'Screening All'!D259</f>
        <v>2.5862068965517244E-2</v>
      </c>
      <c r="C253" s="9"/>
    </row>
    <row r="254" spans="2:3" x14ac:dyDescent="0.2">
      <c r="B254" s="8">
        <f>'Screening All'!C260/'Screening All'!D260</f>
        <v>0.29077736440180146</v>
      </c>
      <c r="C254" s="9"/>
    </row>
    <row r="255" spans="2:3" x14ac:dyDescent="0.2">
      <c r="B255" s="8">
        <f>'Screening All'!C261/'Screening All'!D261</f>
        <v>5.5209452201933407E-2</v>
      </c>
      <c r="C255" s="9"/>
    </row>
    <row r="256" spans="2:3" x14ac:dyDescent="0.2">
      <c r="B256" s="8">
        <f>'Screening All'!C262/'Screening All'!D262</f>
        <v>0.16305062458908615</v>
      </c>
      <c r="C256" s="9"/>
    </row>
    <row r="257" spans="2:3" x14ac:dyDescent="0.2">
      <c r="B257" s="8">
        <f>'Screening All'!C263/'Screening All'!D263</f>
        <v>5.0706724979400391E-3</v>
      </c>
      <c r="C257" s="9"/>
    </row>
    <row r="258" spans="2:3" x14ac:dyDescent="0.2">
      <c r="B258" s="8">
        <f>'Screening All'!C264/'Screening All'!D264</f>
        <v>4.1131967056119517E-2</v>
      </c>
      <c r="C258" s="9"/>
    </row>
    <row r="259" spans="2:3" x14ac:dyDescent="0.2">
      <c r="B259" s="8">
        <f>'Screening All'!C265/'Screening All'!D265</f>
        <v>2.4479459763646592E-3</v>
      </c>
      <c r="C259" s="9"/>
    </row>
    <row r="260" spans="2:3" x14ac:dyDescent="0.2">
      <c r="B260" s="8">
        <f>'Screening All'!C266/'Screening All'!D266</f>
        <v>1.3489573722088946E-3</v>
      </c>
      <c r="C260" s="9"/>
    </row>
    <row r="261" spans="2:3" x14ac:dyDescent="0.2">
      <c r="B261" s="8">
        <f>'Screening All'!C267/'Screening All'!D267</f>
        <v>2.2820388563372833E-3</v>
      </c>
      <c r="C261" s="9"/>
    </row>
    <row r="262" spans="2:3" x14ac:dyDescent="0.2">
      <c r="B262" s="8">
        <f>'Screening All'!C268/'Screening All'!D268</f>
        <v>1.664454032525722E-2</v>
      </c>
      <c r="C262" s="9"/>
    </row>
    <row r="263" spans="2:3" x14ac:dyDescent="0.2">
      <c r="B263" s="8">
        <f>'Screening All'!C269/'Screening All'!D269</f>
        <v>1.3716155905980363E-2</v>
      </c>
      <c r="C263" s="9"/>
    </row>
    <row r="264" spans="2:3" x14ac:dyDescent="0.2">
      <c r="B264" s="8">
        <f>'Screening All'!C270/'Screening All'!D270</f>
        <v>4.7259387138541215E-3</v>
      </c>
      <c r="C264" s="9"/>
    </row>
    <row r="265" spans="2:3" x14ac:dyDescent="0.2">
      <c r="B265" s="8">
        <f>'Screening All'!C271/'Screening All'!D271</f>
        <v>8.3607776479337099E-3</v>
      </c>
      <c r="C265" s="9"/>
    </row>
    <row r="266" spans="2:3" x14ac:dyDescent="0.2">
      <c r="B266" s="8">
        <f>'Screening All'!C272/'Screening All'!D272</f>
        <v>0.10433689503456947</v>
      </c>
      <c r="C266" s="9"/>
    </row>
    <row r="267" spans="2:3" x14ac:dyDescent="0.2">
      <c r="B267" s="8">
        <f>'Screening All'!C273/'Screening All'!D273</f>
        <v>5.1702768104822045E-3</v>
      </c>
      <c r="C267" s="9"/>
    </row>
    <row r="268" spans="2:3" x14ac:dyDescent="0.2">
      <c r="B268" s="8">
        <f>'Screening All'!C274/'Screening All'!D274</f>
        <v>3.7912673056443025E-2</v>
      </c>
      <c r="C268" s="9"/>
    </row>
    <row r="269" spans="2:3" x14ac:dyDescent="0.2">
      <c r="B269" s="8">
        <f>'Screening All'!C275/'Screening All'!D275</f>
        <v>3.7560303239145415E-3</v>
      </c>
      <c r="C269" s="9"/>
    </row>
    <row r="270" spans="2:3" x14ac:dyDescent="0.2">
      <c r="B270" s="8">
        <f>'Screening All'!C276/'Screening All'!D276</f>
        <v>1.8771850526257527E-2</v>
      </c>
      <c r="C270" s="9"/>
    </row>
    <row r="271" spans="2:3" x14ac:dyDescent="0.2">
      <c r="B271" s="8">
        <f>'Screening All'!C277/'Screening All'!D277</f>
        <v>0.13704700998541458</v>
      </c>
      <c r="C271" s="9"/>
    </row>
    <row r="272" spans="2:3" x14ac:dyDescent="0.2">
      <c r="B272" s="8">
        <f>'Screening All'!C278/'Screening All'!D278</f>
        <v>4.0369909301084833E-2</v>
      </c>
      <c r="C272" s="9"/>
    </row>
    <row r="273" spans="2:3" x14ac:dyDescent="0.2">
      <c r="B273" s="8">
        <f>'Screening All'!C279/'Screening All'!D279</f>
        <v>3.1299690350656953E-2</v>
      </c>
      <c r="C273" s="9"/>
    </row>
    <row r="274" spans="2:3" x14ac:dyDescent="0.2">
      <c r="B274" s="8">
        <f>'Screening All'!C280/'Screening All'!D280</f>
        <v>0.43165467625899279</v>
      </c>
      <c r="C274" s="9"/>
    </row>
    <row r="275" spans="2:3" x14ac:dyDescent="0.2">
      <c r="B275" s="8">
        <f>'Screening All'!C281/'Screening All'!D281</f>
        <v>0.13427762039660057</v>
      </c>
      <c r="C275" s="9"/>
    </row>
    <row r="276" spans="2:3" x14ac:dyDescent="0.2">
      <c r="B276" s="8">
        <f>'Screening All'!C282/'Screening All'!D282</f>
        <v>2.4826660702303733E-2</v>
      </c>
      <c r="C276" s="9"/>
    </row>
    <row r="277" spans="2:3" x14ac:dyDescent="0.2">
      <c r="B277" s="8">
        <f>'Screening All'!C283/'Screening All'!D283</f>
        <v>3.9385918475383801E-2</v>
      </c>
      <c r="C277" s="9"/>
    </row>
    <row r="278" spans="2:3" x14ac:dyDescent="0.2">
      <c r="B278" s="8">
        <f>'Screening All'!C284/'Screening All'!D284</f>
        <v>0.16558068225373709</v>
      </c>
      <c r="C278" s="9"/>
    </row>
    <row r="279" spans="2:3" x14ac:dyDescent="0.2">
      <c r="B279" s="8">
        <f>'Screening All'!C285/'Screening All'!D285</f>
        <v>1.4884832681442851E-2</v>
      </c>
      <c r="C279" s="9"/>
    </row>
    <row r="280" spans="2:3" x14ac:dyDescent="0.2">
      <c r="B280" s="8">
        <f>'Screening All'!C286/'Screening All'!D286</f>
        <v>0.17549073277547508</v>
      </c>
      <c r="C280" s="9"/>
    </row>
    <row r="281" spans="2:3" x14ac:dyDescent="0.2">
      <c r="B281" s="8">
        <f>'Screening All'!C287/'Screening All'!D287</f>
        <v>3.0072589007950228E-2</v>
      </c>
      <c r="C281" s="9"/>
    </row>
    <row r="282" spans="2:3" x14ac:dyDescent="0.2">
      <c r="B282" s="8">
        <f>'Screening All'!C288/'Screening All'!D288</f>
        <v>0.16170451223077675</v>
      </c>
      <c r="C282" s="9"/>
    </row>
    <row r="283" spans="2:3" x14ac:dyDescent="0.2">
      <c r="B283" s="8">
        <f>'Screening All'!C289/'Screening All'!D289</f>
        <v>1.435448577680525E-2</v>
      </c>
      <c r="C283" s="9"/>
    </row>
    <row r="284" spans="2:3" x14ac:dyDescent="0.2">
      <c r="B284" s="8">
        <f>'Screening All'!C290/'Screening All'!D290</f>
        <v>6.8822170900692828E-2</v>
      </c>
      <c r="C284" s="9"/>
    </row>
    <row r="285" spans="2:3" x14ac:dyDescent="0.2">
      <c r="B285" s="8">
        <f>'Screening All'!C291/'Screening All'!D291</f>
        <v>7.6486817903126919E-2</v>
      </c>
      <c r="C285" s="9"/>
    </row>
    <row r="286" spans="2:3" x14ac:dyDescent="0.2">
      <c r="B286" s="8">
        <f>'Screening All'!C292/'Screening All'!D292</f>
        <v>8.970604187005099E-2</v>
      </c>
      <c r="C286" s="9"/>
    </row>
    <row r="287" spans="2:3" x14ac:dyDescent="0.2">
      <c r="B287" s="8">
        <f>'Screening All'!C293/'Screening All'!D293</f>
        <v>0.13220551378446116</v>
      </c>
      <c r="C287" s="9"/>
    </row>
    <row r="288" spans="2:3" x14ac:dyDescent="0.2">
      <c r="B288" s="8">
        <f>'Screening All'!C294/'Screening All'!D294</f>
        <v>1.1839547623254993E-2</v>
      </c>
      <c r="C288" s="9"/>
    </row>
    <row r="289" spans="2:3" x14ac:dyDescent="0.2">
      <c r="B289" s="8">
        <f>'Screening All'!C295/'Screening All'!D295</f>
        <v>0.23479125248508945</v>
      </c>
      <c r="C289" s="9"/>
    </row>
    <row r="290" spans="2:3" x14ac:dyDescent="0.2">
      <c r="B290" s="8">
        <f>'Screening All'!C296/'Screening All'!D296</f>
        <v>3.5840347542764051E-3</v>
      </c>
      <c r="C290" s="9"/>
    </row>
    <row r="291" spans="2:3" x14ac:dyDescent="0.2">
      <c r="B291" s="8">
        <f>'Screening All'!C297/'Screening All'!D297</f>
        <v>4.1490378053773711E-3</v>
      </c>
      <c r="C291" s="9"/>
    </row>
    <row r="292" spans="2:3" x14ac:dyDescent="0.2">
      <c r="B292" s="8">
        <f>'Screening All'!C298/'Screening All'!D298</f>
        <v>1.2894499549143373E-3</v>
      </c>
      <c r="C292" s="9"/>
    </row>
    <row r="293" spans="2:3" x14ac:dyDescent="0.2">
      <c r="B293" s="8">
        <f>'Screening All'!C299/'Screening All'!D299</f>
        <v>8.9648798521256932E-3</v>
      </c>
      <c r="C293" s="9"/>
    </row>
    <row r="294" spans="2:3" x14ac:dyDescent="0.2">
      <c r="B294" s="8">
        <f>'Screening All'!C300/'Screening All'!D300</f>
        <v>1.0878034162421337E-2</v>
      </c>
      <c r="C294" s="9"/>
    </row>
    <row r="295" spans="2:3" x14ac:dyDescent="0.2">
      <c r="B295" s="8">
        <f>'Screening All'!C301/'Screening All'!D301</f>
        <v>2.9088156578627233E-2</v>
      </c>
      <c r="C295" s="9"/>
    </row>
    <row r="296" spans="2:3" x14ac:dyDescent="0.2">
      <c r="B296" s="8">
        <f>'Screening All'!C302/'Screening All'!D302</f>
        <v>7.887491628841431E-2</v>
      </c>
      <c r="C296" s="9"/>
    </row>
    <row r="297" spans="2:3" x14ac:dyDescent="0.2">
      <c r="B297" s="8">
        <f>'Screening All'!C303/'Screening All'!D303</f>
        <v>1.3240997229916895</v>
      </c>
      <c r="C297" s="9"/>
    </row>
    <row r="298" spans="2:3" x14ac:dyDescent="0.2">
      <c r="B298" s="8">
        <f>'Screening All'!C304/'Screening All'!D304</f>
        <v>5.4032039098560955E-3</v>
      </c>
      <c r="C298" s="9"/>
    </row>
    <row r="299" spans="2:3" x14ac:dyDescent="0.2">
      <c r="B299" s="8">
        <f>'Screening All'!C305/'Screening All'!D305</f>
        <v>4.1554559043348281E-3</v>
      </c>
      <c r="C299" s="9"/>
    </row>
    <row r="300" spans="2:3" x14ac:dyDescent="0.2">
      <c r="B300" s="8">
        <f>'Screening All'!C306/'Screening All'!D306</f>
        <v>0.28692614770459079</v>
      </c>
      <c r="C300" s="9"/>
    </row>
    <row r="301" spans="2:3" x14ac:dyDescent="0.2">
      <c r="B301" s="8">
        <f>'Screening All'!C307/'Screening All'!D307</f>
        <v>4.8640483383685807E-3</v>
      </c>
      <c r="C301" s="9"/>
    </row>
    <row r="302" spans="2:3" x14ac:dyDescent="0.2">
      <c r="B302" s="8">
        <f>'Screening All'!C308/'Screening All'!D308</f>
        <v>7.3790758769896466E-5</v>
      </c>
      <c r="C302" s="9"/>
    </row>
    <row r="303" spans="2:3" x14ac:dyDescent="0.2">
      <c r="B303" s="8">
        <f>'Screening All'!C309/'Screening All'!D309</f>
        <v>8.649119532076411E-3</v>
      </c>
      <c r="C303" s="9"/>
    </row>
    <row r="304" spans="2:3" x14ac:dyDescent="0.2">
      <c r="B304" s="8">
        <f>'Screening All'!C310/'Screening All'!D310</f>
        <v>0.14588528678304238</v>
      </c>
      <c r="C304" s="9"/>
    </row>
    <row r="305" spans="2:3" x14ac:dyDescent="0.2">
      <c r="B305" s="8">
        <f>'Screening All'!C311/'Screening All'!D311</f>
        <v>1.1754760275351234E-2</v>
      </c>
      <c r="C305" s="9"/>
    </row>
    <row r="306" spans="2:3" x14ac:dyDescent="0.2">
      <c r="B306" s="8">
        <f>'Screening All'!C312/'Screening All'!D312</f>
        <v>1.1443946188340806E-2</v>
      </c>
      <c r="C306" s="9"/>
    </row>
    <row r="307" spans="2:3" x14ac:dyDescent="0.2">
      <c r="B307" s="8">
        <f>'Screening All'!C313/'Screening All'!D313</f>
        <v>1.6396568160152527E-3</v>
      </c>
      <c r="C307" s="9"/>
    </row>
    <row r="308" spans="2:3" x14ac:dyDescent="0.2">
      <c r="B308" s="8">
        <f>'Screening All'!C314/'Screening All'!D314</f>
        <v>1.8443378827001106E-2</v>
      </c>
      <c r="C308" s="9"/>
    </row>
    <row r="309" spans="2:3" x14ac:dyDescent="0.2">
      <c r="B309" s="8">
        <f>'Screening All'!C315/'Screening All'!D315</f>
        <v>6.6803173790632199E-3</v>
      </c>
      <c r="C309" s="9"/>
    </row>
    <row r="310" spans="2:3" x14ac:dyDescent="0.2">
      <c r="B310" s="8">
        <f>'Screening All'!C316/'Screening All'!D316</f>
        <v>0.56834532374100721</v>
      </c>
      <c r="C310" s="9"/>
    </row>
    <row r="311" spans="2:3" x14ac:dyDescent="0.2">
      <c r="B311" s="8">
        <f>'Screening All'!C317/'Screening All'!D317</f>
        <v>6.8585425597060623E-3</v>
      </c>
      <c r="C311" s="9"/>
    </row>
    <row r="312" spans="2:3" x14ac:dyDescent="0.2">
      <c r="B312" s="8">
        <f>'Screening All'!C318/'Screening All'!D318</f>
        <v>3.8690476190476192E-2</v>
      </c>
      <c r="C312" s="9"/>
    </row>
    <row r="313" spans="2:3" x14ac:dyDescent="0.2">
      <c r="B313" s="8">
        <f>'Screening All'!C319/'Screening All'!D319</f>
        <v>3.129043241402792E-3</v>
      </c>
      <c r="C313" s="9"/>
    </row>
    <row r="314" spans="2:3" x14ac:dyDescent="0.2">
      <c r="B314" s="8">
        <f>'Screening All'!C320/'Screening All'!D320</f>
        <v>0.1179596174282678</v>
      </c>
      <c r="C314" s="9"/>
    </row>
    <row r="315" spans="2:3" x14ac:dyDescent="0.2">
      <c r="B315" s="8">
        <f>'Screening All'!C321/'Screening All'!D321</f>
        <v>1.1118231336110221E-2</v>
      </c>
      <c r="C315" s="9"/>
    </row>
    <row r="316" spans="2:3" x14ac:dyDescent="0.2">
      <c r="B316" s="8">
        <f>'Screening All'!C322/'Screening All'!D322</f>
        <v>3.1319458476459891E-3</v>
      </c>
      <c r="C316" s="9"/>
    </row>
    <row r="317" spans="2:3" x14ac:dyDescent="0.2">
      <c r="B317" s="8">
        <f>'Screening All'!C323/'Screening All'!D323</f>
        <v>3.0254777070063694E-2</v>
      </c>
      <c r="C317" s="9"/>
    </row>
    <row r="318" spans="2:3" x14ac:dyDescent="0.2">
      <c r="B318" s="8">
        <f>'Screening All'!C324/'Screening All'!D324</f>
        <v>1.1783507351374388E-2</v>
      </c>
      <c r="C318" s="9"/>
    </row>
    <row r="319" spans="2:3" x14ac:dyDescent="0.2">
      <c r="B319" s="8">
        <f>'Screening All'!C325/'Screening All'!D325</f>
        <v>2.0541760722347629E-3</v>
      </c>
      <c r="C319" s="9"/>
    </row>
    <row r="320" spans="2:3" x14ac:dyDescent="0.2">
      <c r="B320" s="8">
        <f>'Screening All'!C326/'Screening All'!D326</f>
        <v>1.9702970297029703E-2</v>
      </c>
      <c r="C320" s="9"/>
    </row>
    <row r="321" spans="2:3" x14ac:dyDescent="0.2">
      <c r="B321" s="8">
        <f>'Screening All'!C327/'Screening All'!D327</f>
        <v>1.302113078241005E-2</v>
      </c>
      <c r="C321" s="9"/>
    </row>
    <row r="322" spans="2:3" x14ac:dyDescent="0.2">
      <c r="B322" s="8">
        <f>'Screening All'!C328/'Screening All'!D328</f>
        <v>6.0341181446496549E-2</v>
      </c>
      <c r="C322" s="9"/>
    </row>
    <row r="323" spans="2:3" x14ac:dyDescent="0.2">
      <c r="B323" s="8">
        <f>'Screening All'!C329/'Screening All'!D329</f>
        <v>1.3675213675213675E-2</v>
      </c>
      <c r="C323" s="9"/>
    </row>
    <row r="324" spans="2:3" x14ac:dyDescent="0.2">
      <c r="B324" s="8">
        <f>'Screening All'!C330/'Screening All'!D330</f>
        <v>3.5114503816793888E-2</v>
      </c>
      <c r="C324" s="9"/>
    </row>
    <row r="325" spans="2:3" x14ac:dyDescent="0.2">
      <c r="B325" s="8">
        <f>'Screening All'!C331/'Screening All'!D331</f>
        <v>9.5165003837298541E-3</v>
      </c>
      <c r="C325" s="9"/>
    </row>
    <row r="326" spans="2:3" x14ac:dyDescent="0.2">
      <c r="B326" s="8">
        <f>'Screening All'!C332/'Screening All'!D332</f>
        <v>7.2072072072072071E-2</v>
      </c>
      <c r="C326" s="9"/>
    </row>
    <row r="327" spans="2:3" x14ac:dyDescent="0.2">
      <c r="B327" s="8">
        <f>'Screening All'!C333/'Screening All'!D333</f>
        <v>1.9044297174747125E-2</v>
      </c>
      <c r="C327" s="9"/>
    </row>
    <row r="328" spans="2:3" x14ac:dyDescent="0.2">
      <c r="B328" s="8">
        <f>'Screening All'!C334/'Screening All'!D334</f>
        <v>2.5116467490378775E-3</v>
      </c>
      <c r="C328" s="9"/>
    </row>
    <row r="329" spans="2:3" x14ac:dyDescent="0.2">
      <c r="B329" s="8">
        <f>'Screening All'!C335/'Screening All'!D335</f>
        <v>7.1548117154811713E-3</v>
      </c>
      <c r="C329" s="9"/>
    </row>
    <row r="330" spans="2:3" x14ac:dyDescent="0.2">
      <c r="B330" s="8">
        <f>'Screening All'!C336/'Screening All'!D336</f>
        <v>1.0948105977665864E-4</v>
      </c>
      <c r="C330" s="9"/>
    </row>
    <row r="331" spans="2:3" x14ac:dyDescent="0.2">
      <c r="B331" s="8">
        <f>'Screening All'!C337/'Screening All'!D337</f>
        <v>5.8151609553478709E-3</v>
      </c>
      <c r="C331" s="9"/>
    </row>
    <row r="332" spans="2:3" x14ac:dyDescent="0.2">
      <c r="B332" s="8">
        <f>'Screening All'!C338/'Screening All'!D338</f>
        <v>2.7401894451962106E-2</v>
      </c>
      <c r="C332" s="9"/>
    </row>
    <row r="333" spans="2:3" x14ac:dyDescent="0.2">
      <c r="B333" s="8">
        <f>'Screening All'!C339/'Screening All'!D339</f>
        <v>9.3821510297482837E-4</v>
      </c>
      <c r="C333" s="9"/>
    </row>
    <row r="334" spans="2:3" x14ac:dyDescent="0.2">
      <c r="B334" s="8">
        <f>'Screening All'!C340/'Screening All'!D340</f>
        <v>1.709653647752395E-2</v>
      </c>
      <c r="C334" s="9"/>
    </row>
    <row r="335" spans="2:3" x14ac:dyDescent="0.2">
      <c r="B335" s="8">
        <f>'Screening All'!C341/'Screening All'!D341</f>
        <v>5.7919015889287551E-2</v>
      </c>
      <c r="C335" s="9"/>
    </row>
    <row r="336" spans="2:3" x14ac:dyDescent="0.2">
      <c r="B336" s="8">
        <f>'Screening All'!C342/'Screening All'!D342</f>
        <v>0.17958236658932714</v>
      </c>
      <c r="C336" s="9"/>
    </row>
    <row r="337" spans="2:3" x14ac:dyDescent="0.2">
      <c r="B337" s="8">
        <f>'Screening All'!C343/'Screening All'!D343</f>
        <v>7.0233114166168547E-4</v>
      </c>
      <c r="C337" s="9"/>
    </row>
    <row r="338" spans="2:3" x14ac:dyDescent="0.2">
      <c r="B338" s="8">
        <f>'Screening All'!C344/'Screening All'!D344</f>
        <v>5.509153318077803E-3</v>
      </c>
      <c r="C338" s="9"/>
    </row>
    <row r="339" spans="2:3" x14ac:dyDescent="0.2">
      <c r="B339" s="8">
        <f>'Screening All'!C345/'Screening All'!D345</f>
        <v>1.3440932526339386</v>
      </c>
      <c r="C339" s="9"/>
    </row>
    <row r="340" spans="2:3" x14ac:dyDescent="0.2">
      <c r="B340" s="8">
        <f>'Screening All'!C346/'Screening All'!D346</f>
        <v>2.0596767509324491E-2</v>
      </c>
      <c r="C340" s="9"/>
    </row>
    <row r="341" spans="2:3" x14ac:dyDescent="0.2">
      <c r="B341" s="8">
        <f>'Screening All'!C347/'Screening All'!D347</f>
        <v>5.3387533875338756E-3</v>
      </c>
      <c r="C341" s="9"/>
    </row>
    <row r="342" spans="2:3" x14ac:dyDescent="0.2">
      <c r="B342" s="8">
        <f>'Screening All'!C348/'Screening All'!D348</f>
        <v>8.1426648721399739E-3</v>
      </c>
      <c r="C342" s="9"/>
    </row>
    <row r="343" spans="2:3" x14ac:dyDescent="0.2">
      <c r="B343" s="8">
        <f>'Screening All'!C349/'Screening All'!D349</f>
        <v>7.1469630197355815E-4</v>
      </c>
      <c r="C343" s="9"/>
    </row>
    <row r="344" spans="2:3" x14ac:dyDescent="0.2">
      <c r="B344" s="8">
        <f>'Screening All'!C350/'Screening All'!D350</f>
        <v>9.9604458827759791E-3</v>
      </c>
      <c r="C344" s="9"/>
    </row>
    <row r="345" spans="2:3" x14ac:dyDescent="0.2">
      <c r="B345" s="8">
        <f>'Screening All'!C351/'Screening All'!D351</f>
        <v>5.4670262319195889E-2</v>
      </c>
      <c r="C345" s="9"/>
    </row>
    <row r="346" spans="2:3" x14ac:dyDescent="0.2">
      <c r="B346" s="8">
        <f>'Screening All'!C352/'Screening All'!D352</f>
        <v>7.1143085531574744E-3</v>
      </c>
      <c r="C346" s="9"/>
    </row>
    <row r="347" spans="2:3" x14ac:dyDescent="0.2">
      <c r="B347" s="8">
        <f>'Screening All'!C353/'Screening All'!D353</f>
        <v>7.8068264342774146E-3</v>
      </c>
      <c r="C347" s="9"/>
    </row>
    <row r="348" spans="2:3" x14ac:dyDescent="0.2">
      <c r="B348" s="8">
        <f>'Screening All'!C354/'Screening All'!D354</f>
        <v>2.8862745098039214E-2</v>
      </c>
      <c r="C348" s="9"/>
    </row>
    <row r="349" spans="2:3" x14ac:dyDescent="0.2">
      <c r="B349" s="8">
        <f>'Screening All'!C355/'Screening All'!D355</f>
        <v>6.6443949517446185E-3</v>
      </c>
      <c r="C349" s="9"/>
    </row>
    <row r="350" spans="2:3" x14ac:dyDescent="0.2">
      <c r="B350" s="8">
        <f>'Screening All'!C356/'Screening All'!D356</f>
        <v>3.8761579717211121E-2</v>
      </c>
      <c r="C350" s="9"/>
    </row>
    <row r="351" spans="2:3" x14ac:dyDescent="0.2">
      <c r="B351" s="8">
        <f>'Screening All'!C357/'Screening All'!D357</f>
        <v>5.075075075075075E-2</v>
      </c>
      <c r="C351" s="9"/>
    </row>
    <row r="352" spans="2:3" x14ac:dyDescent="0.2">
      <c r="B352" s="8">
        <f>'Screening All'!C358/'Screening All'!D358</f>
        <v>8.320649416539827E-2</v>
      </c>
      <c r="C352" s="9"/>
    </row>
    <row r="353" spans="2:3" x14ac:dyDescent="0.2">
      <c r="B353" s="8">
        <f>'Screening All'!C359/'Screening All'!D359</f>
        <v>4.5545832735618989E-3</v>
      </c>
      <c r="C353" s="9"/>
    </row>
    <row r="354" spans="2:3" x14ac:dyDescent="0.2">
      <c r="B354" s="8">
        <f>'Screening All'!C360/'Screening All'!D360</f>
        <v>6.4285714285714282E-4</v>
      </c>
      <c r="C354" s="9"/>
    </row>
    <row r="355" spans="2:3" x14ac:dyDescent="0.2">
      <c r="B355" s="8">
        <f>'Screening All'!C361/'Screening All'!D361</f>
        <v>2.8050490883590466E-2</v>
      </c>
      <c r="C355" s="9"/>
    </row>
    <row r="356" spans="2:3" x14ac:dyDescent="0.2">
      <c r="B356" s="8">
        <f>'Screening All'!C362/'Screening All'!D362</f>
        <v>6.0064935064935057E-4</v>
      </c>
      <c r="C356" s="9"/>
    </row>
    <row r="357" spans="2:3" x14ac:dyDescent="0.2">
      <c r="B357" s="8">
        <f>'Screening All'!C363/'Screening All'!D363</f>
        <v>1.7256944444444443E-2</v>
      </c>
      <c r="C357" s="9"/>
    </row>
    <row r="358" spans="2:3" x14ac:dyDescent="0.2">
      <c r="B358" s="8">
        <f>'Screening All'!C364/'Screening All'!D364</f>
        <v>5.1632047477744802E-2</v>
      </c>
      <c r="C358" s="9"/>
    </row>
    <row r="359" spans="2:3" x14ac:dyDescent="0.2">
      <c r="B359" s="8">
        <f>'Screening All'!C365/'Screening All'!D365</f>
        <v>1.8195050946142648E-2</v>
      </c>
      <c r="C359" s="9"/>
    </row>
    <row r="360" spans="2:3" x14ac:dyDescent="0.2">
      <c r="B360" s="8">
        <f>'Screening All'!C366/'Screening All'!D366</f>
        <v>1.0706638115631691E-2</v>
      </c>
      <c r="C360" s="9"/>
    </row>
    <row r="361" spans="2:3" x14ac:dyDescent="0.2">
      <c r="B361" s="8">
        <f>'Screening All'!C367/'Screening All'!D367</f>
        <v>3.7403598971722362E-3</v>
      </c>
      <c r="C361" s="9"/>
    </row>
    <row r="362" spans="2:3" x14ac:dyDescent="0.2">
      <c r="B362" s="8">
        <f>'Screening All'!C368/'Screening All'!D368</f>
        <v>9.7071129707112982E-3</v>
      </c>
      <c r="C362" s="9"/>
    </row>
    <row r="363" spans="2:3" x14ac:dyDescent="0.2">
      <c r="B363" s="8">
        <f>'Screening All'!C369/'Screening All'!D369</f>
        <v>6.8911174785100289E-3</v>
      </c>
      <c r="C363" s="9"/>
    </row>
    <row r="364" spans="2:3" x14ac:dyDescent="0.2">
      <c r="B364" s="8">
        <f>'Screening All'!C370/'Screening All'!D370</f>
        <v>2.3916532905296949E-2</v>
      </c>
      <c r="C364" s="9"/>
    </row>
    <row r="365" spans="2:3" x14ac:dyDescent="0.2">
      <c r="B365" s="8">
        <f>'Screening All'!C371/'Screening All'!D371</f>
        <v>4.6280991735537194E-2</v>
      </c>
      <c r="C365" s="9"/>
    </row>
    <row r="366" spans="2:3" x14ac:dyDescent="0.2">
      <c r="B366" s="8">
        <f>'Screening All'!C372/'Screening All'!D372</f>
        <v>4.9327354260089676E-2</v>
      </c>
      <c r="C366" s="9"/>
    </row>
    <row r="367" spans="2:3" x14ac:dyDescent="0.2">
      <c r="B367" s="8">
        <f>'Screening All'!C373/'Screening All'!D373</f>
        <v>7.527975584944049E-3</v>
      </c>
      <c r="C367" s="9"/>
    </row>
    <row r="368" spans="2:3" x14ac:dyDescent="0.2">
      <c r="B368" s="8">
        <f>'Screening All'!C374/'Screening All'!D374</f>
        <v>1.1915706102821584E-2</v>
      </c>
      <c r="C368" s="9"/>
    </row>
    <row r="369" spans="2:3" x14ac:dyDescent="0.2">
      <c r="B369" s="8">
        <f>'Screening All'!C375/'Screening All'!D375</f>
        <v>7.842105263157895E-3</v>
      </c>
      <c r="C369" s="9"/>
    </row>
    <row r="370" spans="2:3" x14ac:dyDescent="0.2">
      <c r="B370" s="8">
        <f>'Screening All'!C376/'Screening All'!D376</f>
        <v>8.3397683397683411E-3</v>
      </c>
      <c r="C370" s="9"/>
    </row>
    <row r="371" spans="2:3" x14ac:dyDescent="0.2">
      <c r="B371" s="8">
        <f>'Screening All'!C377/'Screening All'!D377</f>
        <v>9.0614525139664816E-3</v>
      </c>
      <c r="C371" s="9"/>
    </row>
    <row r="372" spans="2:3" x14ac:dyDescent="0.2">
      <c r="B372" s="8">
        <f>'Screening All'!C378/'Screening All'!D378</f>
        <v>6.6746843054720385E-3</v>
      </c>
      <c r="C372" s="9"/>
    </row>
    <row r="373" spans="2:3" x14ac:dyDescent="0.2">
      <c r="B373" s="8">
        <f>'Screening All'!C379/'Screening All'!D379</f>
        <v>4.503367003367003E-2</v>
      </c>
      <c r="C373" s="9"/>
    </row>
    <row r="374" spans="2:3" x14ac:dyDescent="0.2">
      <c r="B374" s="8">
        <f>'Screening All'!C380/'Screening All'!D380</f>
        <v>1.4606095457159287E-2</v>
      </c>
      <c r="C374" s="9"/>
    </row>
    <row r="375" spans="2:3" x14ac:dyDescent="0.2">
      <c r="B375" s="8">
        <f>'Screening All'!C381/'Screening All'!D381</f>
        <v>5.6512141280353208E-2</v>
      </c>
      <c r="C375" s="9"/>
    </row>
    <row r="376" spans="2:3" x14ac:dyDescent="0.2">
      <c r="B376" s="8">
        <f>'Screening All'!C382/'Screening All'!D382</f>
        <v>6.9152134696331927E-2</v>
      </c>
      <c r="C376" s="9"/>
    </row>
    <row r="377" spans="2:3" x14ac:dyDescent="0.2">
      <c r="B377" s="8">
        <f>'Screening All'!C383/'Screening All'!D383</f>
        <v>1.4640111809923133E-2</v>
      </c>
      <c r="C377" s="9"/>
    </row>
    <row r="378" spans="2:3" x14ac:dyDescent="0.2">
      <c r="B378" s="8">
        <f>'Screening All'!C384/'Screening All'!D384</f>
        <v>3.4750566893424033E-3</v>
      </c>
      <c r="C378" s="9"/>
    </row>
    <row r="379" spans="2:3" x14ac:dyDescent="0.2">
      <c r="B379" s="8">
        <f>'Screening All'!C385/'Screening All'!D385</f>
        <v>1.1624548736462095E-2</v>
      </c>
      <c r="C379" s="9"/>
    </row>
    <row r="380" spans="2:3" x14ac:dyDescent="0.2">
      <c r="B380" s="8">
        <f>'Screening All'!C386/'Screening All'!D386</f>
        <v>1.444E-2</v>
      </c>
      <c r="C380" s="9"/>
    </row>
    <row r="381" spans="2:3" x14ac:dyDescent="0.2">
      <c r="B381" s="8">
        <f>'Screening All'!C387/'Screening All'!D387</f>
        <v>1.0913978494623656E-2</v>
      </c>
      <c r="C381" s="9"/>
    </row>
    <row r="382" spans="2:3" x14ac:dyDescent="0.2">
      <c r="B382" s="8">
        <f>'Screening All'!C388/'Screening All'!D388</f>
        <v>4.6692607003891049E-3</v>
      </c>
      <c r="C382" s="9"/>
    </row>
    <row r="383" spans="2:3" x14ac:dyDescent="0.2">
      <c r="B383" s="8">
        <f>'Screening All'!C389/'Screening All'!D389</f>
        <v>6.9312169312169325E-2</v>
      </c>
      <c r="C383" s="9"/>
    </row>
    <row r="384" spans="2:3" x14ac:dyDescent="0.2">
      <c r="B384" s="8">
        <f>'Screening All'!C390/'Screening All'!D390</f>
        <v>2.1484488257465933E-2</v>
      </c>
      <c r="C384" s="9"/>
    </row>
    <row r="385" spans="2:3" x14ac:dyDescent="0.2">
      <c r="B385" s="8">
        <f>'Screening All'!C391/'Screening All'!D391</f>
        <v>4.2201834862385323E-2</v>
      </c>
      <c r="C385" s="9"/>
    </row>
    <row r="386" spans="2:3" x14ac:dyDescent="0.2">
      <c r="B386" s="8">
        <f>'Screening All'!C392/'Screening All'!D392</f>
        <v>9.3910256410256413E-3</v>
      </c>
      <c r="C386" s="15"/>
    </row>
    <row r="387" spans="2:3" x14ac:dyDescent="0.2">
      <c r="B387" s="8">
        <f>'Screening All'!C393/'Screening All'!D393</f>
        <v>3.4350721420643736E-2</v>
      </c>
      <c r="C387" s="15"/>
    </row>
    <row r="388" spans="2:3" x14ac:dyDescent="0.2">
      <c r="B388" s="8">
        <f>'Screening All'!C394/'Screening All'!D394</f>
        <v>1.9257641921397381E-2</v>
      </c>
      <c r="C388" s="15"/>
    </row>
    <row r="389" spans="2:3" x14ac:dyDescent="0.2">
      <c r="B389" s="8">
        <f>'Screening All'!C395/'Screening All'!D395</f>
        <v>6.6759388038942972E-4</v>
      </c>
      <c r="C389" s="15"/>
    </row>
    <row r="390" spans="2:3" x14ac:dyDescent="0.2">
      <c r="B390" s="8">
        <f>'Screening All'!C396/'Screening All'!D396</f>
        <v>2.9244652406417112E-3</v>
      </c>
      <c r="C390" s="15"/>
    </row>
    <row r="391" spans="2:3" x14ac:dyDescent="0.2">
      <c r="B391" s="8">
        <f>'Screening All'!C397/'Screening All'!D397</f>
        <v>8.6549707602339168E-2</v>
      </c>
      <c r="C391" s="15"/>
    </row>
    <row r="392" spans="2:3" x14ac:dyDescent="0.2">
      <c r="B392" s="8">
        <f>'Screening All'!C398/'Screening All'!D398</f>
        <v>5.3132832080200502E-3</v>
      </c>
      <c r="C392" s="15"/>
    </row>
    <row r="393" spans="2:3" x14ac:dyDescent="0.2">
      <c r="B393" s="8">
        <f>'Screening All'!C399/'Screening All'!D399</f>
        <v>0.1015151515151515</v>
      </c>
      <c r="C393" s="15"/>
    </row>
    <row r="394" spans="2:3" x14ac:dyDescent="0.2">
      <c r="B394" s="8">
        <f>'Screening All'!C400/'Screening All'!D400</f>
        <v>9.1249999999999994E-3</v>
      </c>
      <c r="C394" s="15"/>
    </row>
    <row r="395" spans="2:3" x14ac:dyDescent="0.2">
      <c r="B395" s="8">
        <f>'Screening All'!C401/'Screening All'!D401</f>
        <v>9.7619047619047605E-2</v>
      </c>
      <c r="C395" s="15"/>
    </row>
    <row r="396" spans="2:3" x14ac:dyDescent="0.2">
      <c r="B396" s="8">
        <f>'Screening All'!C402/'Screening All'!D402</f>
        <v>2.443864229765013E-2</v>
      </c>
      <c r="C396" s="15"/>
    </row>
    <row r="397" spans="2:3" x14ac:dyDescent="0.2">
      <c r="B397" s="8">
        <f>'Screening All'!C403/'Screening All'!D403</f>
        <v>8.9316239316239322E-3</v>
      </c>
      <c r="C397" s="15"/>
    </row>
    <row r="398" spans="2:3" x14ac:dyDescent="0.2">
      <c r="B398" s="8">
        <f>'Screening All'!C404/'Screening All'!D404</f>
        <v>2.7292761484997461E-2</v>
      </c>
      <c r="C398" s="15"/>
    </row>
    <row r="399" spans="2:3" x14ac:dyDescent="0.2">
      <c r="B399" s="8">
        <f>'Screening All'!C405/'Screening All'!D405</f>
        <v>5.0666666666666665E-2</v>
      </c>
      <c r="C399" s="15"/>
    </row>
    <row r="400" spans="2:3" x14ac:dyDescent="0.2">
      <c r="B400" s="8">
        <f>'Screening All'!C406/'Screening All'!D406</f>
        <v>8.2746478873239426E-4</v>
      </c>
      <c r="C400" s="15"/>
    </row>
    <row r="401" spans="2:3" x14ac:dyDescent="0.2">
      <c r="B401" s="8">
        <f>'Screening All'!C407/'Screening All'!D407</f>
        <v>4.6800000000000001E-3</v>
      </c>
      <c r="C401" s="15"/>
    </row>
    <row r="402" spans="2:3" x14ac:dyDescent="0.2">
      <c r="B402" s="8">
        <f>'Screening All'!C408/'Screening All'!D408</f>
        <v>0.12309257375381485</v>
      </c>
      <c r="C402" s="15"/>
    </row>
    <row r="403" spans="2:3" x14ac:dyDescent="0.2">
      <c r="B403" s="8">
        <f>'Screening All'!C409/'Screening All'!D409</f>
        <v>5.4499151103565369E-3</v>
      </c>
      <c r="C403" s="15"/>
    </row>
    <row r="404" spans="2:3" x14ac:dyDescent="0.2">
      <c r="B404" s="8">
        <f>'Screening All'!C410/'Screening All'!D410</f>
        <v>4.3351548269581056E-2</v>
      </c>
      <c r="C404" s="15"/>
    </row>
    <row r="405" spans="2:3" x14ac:dyDescent="0.2">
      <c r="B405" s="8">
        <f>'Screening All'!C411/'Screening All'!D411</f>
        <v>1.2817081511880336E-2</v>
      </c>
      <c r="C405" s="15"/>
    </row>
    <row r="406" spans="2:3" x14ac:dyDescent="0.2">
      <c r="B406" s="8">
        <f>'Screening All'!C412/'Screening All'!D412</f>
        <v>1.4124293785310734E-2</v>
      </c>
      <c r="C406" s="15"/>
    </row>
    <row r="407" spans="2:3" x14ac:dyDescent="0.2">
      <c r="B407" s="8">
        <f>'Screening All'!C413/'Screening All'!D413</f>
        <v>1.5905882352941176E-2</v>
      </c>
      <c r="C407" s="15"/>
    </row>
    <row r="408" spans="2:3" x14ac:dyDescent="0.2">
      <c r="B408" s="8">
        <f>'Screening All'!C414/'Screening All'!D414</f>
        <v>5.343019509051497E-2</v>
      </c>
      <c r="C408" s="15"/>
    </row>
    <row r="409" spans="2:3" x14ac:dyDescent="0.2">
      <c r="B409" s="8">
        <f>'Screening All'!C415/'Screening All'!D415</f>
        <v>1.3118279569892474E-2</v>
      </c>
      <c r="C409" s="15"/>
    </row>
    <row r="410" spans="2:3" x14ac:dyDescent="0.2">
      <c r="B410" s="8">
        <f>'Screening All'!C416/'Screening All'!D416</f>
        <v>2.9779411764705886E-3</v>
      </c>
      <c r="C410" s="15"/>
    </row>
    <row r="411" spans="2:3" x14ac:dyDescent="0.2">
      <c r="B411" s="8">
        <f>'Screening All'!C417/'Screening All'!D417</f>
        <v>1.0714285714285715E-3</v>
      </c>
      <c r="C411" s="15"/>
    </row>
    <row r="412" spans="2:3" x14ac:dyDescent="0.2">
      <c r="B412" s="8">
        <f>'Screening All'!C418/'Screening All'!D418</f>
        <v>4.8031496062992125E-2</v>
      </c>
      <c r="C412" s="15"/>
    </row>
    <row r="413" spans="2:3" x14ac:dyDescent="0.2">
      <c r="B413" s="8">
        <f>'Screening All'!C419/'Screening All'!D419</f>
        <v>2.8646517739816035E-2</v>
      </c>
      <c r="C413" s="15"/>
    </row>
    <row r="414" spans="2:3" x14ac:dyDescent="0.2">
      <c r="B414" s="8">
        <f>'Screening All'!C420/'Screening All'!D420</f>
        <v>3.1600831600831603E-2</v>
      </c>
      <c r="C414" s="15"/>
    </row>
    <row r="415" spans="2:3" x14ac:dyDescent="0.2">
      <c r="B415" s="8">
        <f>'Screening All'!C421/'Screening All'!D421</f>
        <v>4.0824337585868495E-3</v>
      </c>
      <c r="C415" s="15"/>
    </row>
    <row r="416" spans="2:3" x14ac:dyDescent="0.2">
      <c r="B416" s="8">
        <f>'Screening All'!C422/'Screening All'!D422</f>
        <v>1.6380297823596795E-3</v>
      </c>
      <c r="C416" s="15"/>
    </row>
    <row r="417" spans="2:3" x14ac:dyDescent="0.2">
      <c r="B417" s="8">
        <f>'Screening All'!C423/'Screening All'!D423</f>
        <v>3.7803138373751787E-3</v>
      </c>
      <c r="C417" s="15"/>
    </row>
    <row r="418" spans="2:3" x14ac:dyDescent="0.2">
      <c r="B418" s="8">
        <f>'Screening All'!C424/'Screening All'!D424</f>
        <v>0.14188267394270124</v>
      </c>
      <c r="C418" s="15"/>
    </row>
    <row r="419" spans="2:3" x14ac:dyDescent="0.2">
      <c r="B419" s="8">
        <f>'Screening All'!C425/'Screening All'!D425</f>
        <v>1.7501715854495541E-3</v>
      </c>
      <c r="C419" s="15"/>
    </row>
    <row r="420" spans="2:3" x14ac:dyDescent="0.2">
      <c r="B420" s="8">
        <f>'Screening All'!C426/'Screening All'!D426</f>
        <v>5.7176470588235301E-2</v>
      </c>
      <c r="C420" s="15"/>
    </row>
    <row r="421" spans="2:3" x14ac:dyDescent="0.2">
      <c r="B421" s="8">
        <f>'Screening All'!C427/'Screening All'!D427</f>
        <v>9.4491525423728809E-2</v>
      </c>
      <c r="C421" s="15"/>
    </row>
    <row r="422" spans="2:3" x14ac:dyDescent="0.2">
      <c r="B422" s="8">
        <f>'Screening All'!C428/'Screening All'!D428</f>
        <v>6.4777327935222671E-4</v>
      </c>
      <c r="C422" s="15"/>
    </row>
    <row r="423" spans="2:3" x14ac:dyDescent="0.2">
      <c r="B423" s="8">
        <f>'Screening All'!C429/'Screening All'!D429</f>
        <v>4.047976011994003E-3</v>
      </c>
      <c r="C423" s="15"/>
    </row>
    <row r="424" spans="2:3" x14ac:dyDescent="0.2">
      <c r="B424" s="8">
        <f>'Screening All'!C430/'Screening All'!D430</f>
        <v>3.3192389006342499E-3</v>
      </c>
      <c r="C424" s="15"/>
    </row>
    <row r="425" spans="2:3" x14ac:dyDescent="0.2">
      <c r="B425" s="8">
        <f>'Screening All'!C431/'Screening All'!D431</f>
        <v>8.9099526066350708E-3</v>
      </c>
      <c r="C425" s="15"/>
    </row>
    <row r="426" spans="2:3" x14ac:dyDescent="0.2">
      <c r="B426" s="8">
        <f>'Screening All'!C432/'Screening All'!D432</f>
        <v>1.571969696969697E-2</v>
      </c>
      <c r="C426" s="15"/>
    </row>
    <row r="427" spans="2:3" x14ac:dyDescent="0.2">
      <c r="B427" s="8">
        <f>'Screening All'!C433/'Screening All'!D433</f>
        <v>9.5694716242661446E-2</v>
      </c>
      <c r="C427" s="15"/>
    </row>
    <row r="428" spans="2:3" x14ac:dyDescent="0.2">
      <c r="B428" s="8">
        <f>'Screening All'!C434/'Screening All'!D434</f>
        <v>1.3740157480314961E-2</v>
      </c>
      <c r="C428" s="15"/>
    </row>
    <row r="429" spans="2:3" x14ac:dyDescent="0.2">
      <c r="B429" s="8">
        <f>'Screening All'!C435/'Screening All'!D435</f>
        <v>1.4421487603305784E-2</v>
      </c>
      <c r="C429" s="15"/>
    </row>
    <row r="430" spans="2:3" x14ac:dyDescent="0.2">
      <c r="B430" s="8">
        <f>'Screening All'!C436/'Screening All'!D436</f>
        <v>2.1091290661070301E-2</v>
      </c>
      <c r="C430" s="15"/>
    </row>
    <row r="431" spans="2:3" x14ac:dyDescent="0.2">
      <c r="B431" s="8">
        <f>'Screening All'!C437/'Screening All'!D437</f>
        <v>1.8566654288897141E-3</v>
      </c>
      <c r="C431" s="15"/>
    </row>
    <row r="432" spans="2:3" x14ac:dyDescent="0.2">
      <c r="B432" s="8">
        <f>'Screening All'!C438/'Screening All'!D438</f>
        <v>2.0018535681186281E-3</v>
      </c>
      <c r="C432" s="15"/>
    </row>
    <row r="433" spans="2:3" x14ac:dyDescent="0.2">
      <c r="B433" s="8">
        <f>'Screening All'!C439/'Screening All'!D439</f>
        <v>3.168103448275862E-3</v>
      </c>
      <c r="C433" s="15"/>
    </row>
    <row r="434" spans="2:3" x14ac:dyDescent="0.2">
      <c r="B434" s="8">
        <f>'Screening All'!C440/'Screening All'!D440</f>
        <v>2.7308838133068523E-3</v>
      </c>
      <c r="C434" s="15"/>
    </row>
    <row r="435" spans="2:3" x14ac:dyDescent="0.2">
      <c r="B435" s="8">
        <f>'Screening All'!C441/'Screening All'!D441</f>
        <v>1.4072200505863417E-2</v>
      </c>
      <c r="C435" s="15"/>
    </row>
    <row r="436" spans="2:3" x14ac:dyDescent="0.2">
      <c r="B436" s="8">
        <f>'Screening All'!C442/'Screening All'!D442</f>
        <v>1.0871130309575233E-2</v>
      </c>
      <c r="C436" s="15"/>
    </row>
    <row r="437" spans="2:3" x14ac:dyDescent="0.2">
      <c r="B437" s="8">
        <f>'Screening All'!C443/'Screening All'!D443</f>
        <v>2.3167155425219941E-2</v>
      </c>
      <c r="C437" s="15"/>
    </row>
    <row r="438" spans="2:3" x14ac:dyDescent="0.2">
      <c r="B438" s="8">
        <f>'Screening All'!C444/'Screening All'!D444</f>
        <v>1.2398753894080997E-2</v>
      </c>
      <c r="C438" s="15"/>
    </row>
    <row r="439" spans="2:3" x14ac:dyDescent="0.2">
      <c r="B439" s="8">
        <f>'Screening All'!C445/'Screening All'!D445</f>
        <v>5.5918367346938771E-3</v>
      </c>
      <c r="C439" s="15"/>
    </row>
    <row r="440" spans="2:3" x14ac:dyDescent="0.2">
      <c r="B440" s="8">
        <f>'Screening All'!C446/'Screening All'!D446</f>
        <v>4.6126760563380284E-3</v>
      </c>
      <c r="C440" s="15"/>
    </row>
    <row r="441" spans="2:3" x14ac:dyDescent="0.2">
      <c r="B441" s="8">
        <f>'Screening All'!C447/'Screening All'!D447</f>
        <v>5.4385105340519361E-3</v>
      </c>
      <c r="C441" s="15"/>
    </row>
    <row r="442" spans="2:3" x14ac:dyDescent="0.2">
      <c r="B442" s="8">
        <f>'Screening All'!C448/'Screening All'!D448</f>
        <v>3.0894308943089428E-2</v>
      </c>
      <c r="C442" s="15"/>
    </row>
    <row r="443" spans="2:3" x14ac:dyDescent="0.2">
      <c r="B443" s="8">
        <f>'Screening All'!C449/'Screening All'!D449</f>
        <v>3.6708860759493672E-2</v>
      </c>
      <c r="C443" s="15"/>
    </row>
    <row r="444" spans="2:3" x14ac:dyDescent="0.2">
      <c r="B444" s="8">
        <f>'Screening All'!C450/'Screening All'!D450</f>
        <v>2.5636856368563686E-2</v>
      </c>
      <c r="C444" s="15"/>
    </row>
    <row r="445" spans="2:3" x14ac:dyDescent="0.2">
      <c r="B445" s="8">
        <f>'Screening All'!C451/'Screening All'!D451</f>
        <v>2.292490118577075E-2</v>
      </c>
      <c r="C445" s="15"/>
    </row>
    <row r="446" spans="2:3" x14ac:dyDescent="0.2">
      <c r="B446" s="8">
        <f>'Screening All'!C452/'Screening All'!D452</f>
        <v>2.8792912513842749E-3</v>
      </c>
      <c r="C446" s="15"/>
    </row>
    <row r="447" spans="2:3" x14ac:dyDescent="0.2">
      <c r="B447" s="8">
        <f>'Screening All'!C453/'Screening All'!D453</f>
        <v>6.860215053763441E-3</v>
      </c>
      <c r="C447" s="15"/>
    </row>
    <row r="448" spans="2:3" x14ac:dyDescent="0.2">
      <c r="B448" s="8">
        <f>'Screening All'!C454/'Screening All'!D454</f>
        <v>0.12163299663299663</v>
      </c>
      <c r="C448" s="15"/>
    </row>
    <row r="449" spans="2:3" x14ac:dyDescent="0.2">
      <c r="B449" s="8">
        <f>'Screening All'!C455/'Screening All'!D455</f>
        <v>1.9387755102040819E-3</v>
      </c>
      <c r="C449" s="15"/>
    </row>
    <row r="450" spans="2:3" x14ac:dyDescent="0.2">
      <c r="B450" s="8">
        <f>'Screening All'!C456/'Screening All'!D456</f>
        <v>2.8556485355648539E-3</v>
      </c>
      <c r="C450" s="15"/>
    </row>
    <row r="451" spans="2:3" x14ac:dyDescent="0.2">
      <c r="B451" s="8">
        <f>'Screening All'!C457/'Screening All'!D457</f>
        <v>4.5422535211267611E-3</v>
      </c>
      <c r="C451" s="15"/>
    </row>
    <row r="452" spans="2:3" x14ac:dyDescent="0.2">
      <c r="B452" s="8">
        <f>'Screening All'!C458/'Screening All'!D458</f>
        <v>2.3251417769376181E-2</v>
      </c>
      <c r="C452" s="15"/>
    </row>
    <row r="453" spans="2:3" x14ac:dyDescent="0.2">
      <c r="B453" s="8">
        <f>'Screening All'!C459/'Screening All'!D459</f>
        <v>6.8970461714941205E-4</v>
      </c>
      <c r="C453" s="15"/>
    </row>
    <row r="454" spans="2:3" x14ac:dyDescent="0.2">
      <c r="B454" s="8">
        <f>'Screening All'!C460/'Screening All'!D460</f>
        <v>6.636171710063336E-3</v>
      </c>
      <c r="C454" s="15"/>
    </row>
    <row r="455" spans="2:3" x14ac:dyDescent="0.2">
      <c r="B455" s="8">
        <f>'Screening All'!C461/'Screening All'!D461</f>
        <v>2.4264705882352943E-3</v>
      </c>
      <c r="C455" s="15"/>
    </row>
    <row r="456" spans="2:3" x14ac:dyDescent="0.2">
      <c r="B456" s="8">
        <f>'Screening All'!C462/'Screening All'!D462</f>
        <v>2.5114155251141555E-2</v>
      </c>
      <c r="C456" s="15"/>
    </row>
    <row r="457" spans="2:3" x14ac:dyDescent="0.2">
      <c r="B457" s="8">
        <f>'Screening All'!C463/'Screening All'!D463</f>
        <v>2.5440251572327044E-2</v>
      </c>
      <c r="C457" s="15"/>
    </row>
    <row r="458" spans="2:3" x14ac:dyDescent="0.2">
      <c r="B458" s="8">
        <f>'Screening All'!C464/'Screening All'!D464</f>
        <v>1.0660980810234541E-2</v>
      </c>
      <c r="C458" s="15"/>
    </row>
    <row r="459" spans="2:3" x14ac:dyDescent="0.2">
      <c r="B459" s="8">
        <f>'Screening All'!C465/'Screening All'!D465</f>
        <v>5.6553559547571517E-3</v>
      </c>
      <c r="C459" s="15"/>
    </row>
    <row r="460" spans="2:3" x14ac:dyDescent="0.2">
      <c r="B460" s="8">
        <f>'Screening All'!C466/'Screening All'!D466</f>
        <v>1.4359173377316388E-2</v>
      </c>
      <c r="C460" s="15"/>
    </row>
    <row r="461" spans="2:3" x14ac:dyDescent="0.2">
      <c r="B461" s="8">
        <f>'Screening All'!C467/'Screening All'!D467</f>
        <v>4.6682464454976301E-3</v>
      </c>
      <c r="C461" s="15"/>
    </row>
    <row r="462" spans="2:3" x14ac:dyDescent="0.2">
      <c r="B462" s="8">
        <f>'Screening All'!C468/'Screening All'!D468</f>
        <v>0.30335968379446637</v>
      </c>
      <c r="C462" s="15"/>
    </row>
    <row r="463" spans="2:3" x14ac:dyDescent="0.2">
      <c r="B463" s="8">
        <f>'Screening All'!C469/'Screening All'!D469</f>
        <v>7.8794901506373128E-3</v>
      </c>
      <c r="C463" s="15"/>
    </row>
    <row r="464" spans="2:3" x14ac:dyDescent="0.2">
      <c r="B464" s="8">
        <f>'Screening All'!C470/'Screening All'!D470</f>
        <v>2.7301587301587302E-2</v>
      </c>
      <c r="C464" s="15"/>
    </row>
    <row r="465" spans="2:3" x14ac:dyDescent="0.2">
      <c r="B465" s="8">
        <f>'Screening All'!C471/'Screening All'!D471</f>
        <v>3.2545454545454544E-3</v>
      </c>
      <c r="C465" s="15"/>
    </row>
    <row r="466" spans="2:3" x14ac:dyDescent="0.2">
      <c r="B466" s="8">
        <f>'Screening All'!C472/'Screening All'!D472</f>
        <v>3.7847222222222227E-2</v>
      </c>
      <c r="C466" s="15"/>
    </row>
    <row r="467" spans="2:3" x14ac:dyDescent="0.2">
      <c r="B467" s="8">
        <f>'Screening All'!C473/'Screening All'!D473</f>
        <v>5.0344827586206896E-3</v>
      </c>
      <c r="C467" s="15"/>
    </row>
    <row r="468" spans="2:3" x14ac:dyDescent="0.2">
      <c r="B468" s="8">
        <f>'Screening All'!C474/'Screening All'!D474</f>
        <v>1E-3</v>
      </c>
      <c r="C468" s="15"/>
    </row>
    <row r="469" spans="2:3" x14ac:dyDescent="0.2">
      <c r="B469" s="8">
        <f>'Screening All'!C475/'Screening All'!D475</f>
        <v>2.3214412874741866E-2</v>
      </c>
      <c r="C469" s="15"/>
    </row>
    <row r="470" spans="2:3" x14ac:dyDescent="0.2">
      <c r="B470" s="8">
        <f>'Screening All'!C476/'Screening All'!D476</f>
        <v>6.0206961429915336E-2</v>
      </c>
      <c r="C470" s="15"/>
    </row>
    <row r="471" spans="2:3" x14ac:dyDescent="0.2">
      <c r="B471" s="8">
        <f>'Screening All'!C477/'Screening All'!D477</f>
        <v>1.5738636363636364E-2</v>
      </c>
      <c r="C471" s="15"/>
    </row>
    <row r="472" spans="2:3" x14ac:dyDescent="0.2">
      <c r="B472" s="8">
        <f>'Screening All'!C478/'Screening All'!D478</f>
        <v>7.0107526881720431E-3</v>
      </c>
      <c r="C472" s="15"/>
    </row>
    <row r="473" spans="2:3" x14ac:dyDescent="0.2">
      <c r="B473" s="8">
        <f>'Screening All'!C479/'Screening All'!D479</f>
        <v>1.4820359281437127E-3</v>
      </c>
      <c r="C473" s="15"/>
    </row>
    <row r="474" spans="2:3" x14ac:dyDescent="0.2">
      <c r="B474" s="8">
        <f>'Screening All'!C480/'Screening All'!D480</f>
        <v>1.2971698113207549E-2</v>
      </c>
      <c r="C474" s="15"/>
    </row>
    <row r="475" spans="2:3" x14ac:dyDescent="0.2">
      <c r="B475" s="8">
        <f>'Screening All'!C481/'Screening All'!D481</f>
        <v>1.2500000000000001E-2</v>
      </c>
      <c r="C475" s="15"/>
    </row>
    <row r="476" spans="2:3" x14ac:dyDescent="0.2">
      <c r="B476" s="8">
        <f>'Screening All'!C482/'Screening All'!D482</f>
        <v>8.0729166666666675E-3</v>
      </c>
      <c r="C476" s="15"/>
    </row>
    <row r="477" spans="2:3" x14ac:dyDescent="0.2">
      <c r="B477" s="8">
        <f>'Screening All'!C483/'Screening All'!D483</f>
        <v>3.1666666666666666E-3</v>
      </c>
      <c r="C477" s="15"/>
    </row>
    <row r="478" spans="2:3" x14ac:dyDescent="0.2">
      <c r="B478" s="8">
        <f>'Screening All'!C484/'Screening All'!D484</f>
        <v>1.4639498432601882E-2</v>
      </c>
      <c r="C478" s="15"/>
    </row>
    <row r="479" spans="2:3" x14ac:dyDescent="0.2">
      <c r="B479" s="8">
        <f>'Screening All'!C485/'Screening All'!D485</f>
        <v>8.4982935153583624E-3</v>
      </c>
      <c r="C479" s="15"/>
    </row>
    <row r="480" spans="2:3" x14ac:dyDescent="0.2">
      <c r="B480" s="8">
        <f>'Screening All'!C486/'Screening All'!D486</f>
        <v>9.2363112391930825E-3</v>
      </c>
      <c r="C480" s="15"/>
    </row>
    <row r="481" spans="2:3" x14ac:dyDescent="0.2">
      <c r="B481" s="8">
        <f>'Screening All'!C487/'Screening All'!D487</f>
        <v>3.3099700497113041E-2</v>
      </c>
      <c r="C481" s="15"/>
    </row>
    <row r="482" spans="2:3" x14ac:dyDescent="0.2">
      <c r="B482" s="8">
        <f>'Screening All'!C488/'Screening All'!D488</f>
        <v>3.4662413609782032E-3</v>
      </c>
      <c r="C482" s="15"/>
    </row>
    <row r="483" spans="2:3" x14ac:dyDescent="0.2">
      <c r="B483" s="8">
        <f>'Screening All'!C489/'Screening All'!D489</f>
        <v>6.6415868673050616E-3</v>
      </c>
      <c r="C483" s="15"/>
    </row>
    <row r="484" spans="2:3" x14ac:dyDescent="0.2">
      <c r="B484" s="8">
        <f>'Screening All'!C490/'Screening All'!D490</f>
        <v>1.6989247311827958E-2</v>
      </c>
      <c r="C484" s="15"/>
    </row>
    <row r="485" spans="2:3" x14ac:dyDescent="0.2">
      <c r="B485" s="8">
        <f>'Screening All'!C491/'Screening All'!D491</f>
        <v>0.11187384044526902</v>
      </c>
      <c r="C485" s="15"/>
    </row>
    <row r="486" spans="2:3" x14ac:dyDescent="0.2">
      <c r="B486" s="8">
        <f>'Screening All'!C492/'Screening All'!D492</f>
        <v>5.1931330472102999E-3</v>
      </c>
      <c r="C486" s="15"/>
    </row>
    <row r="487" spans="2:3" x14ac:dyDescent="0.2">
      <c r="B487" s="8">
        <f>'Screening All'!C493/'Screening All'!D493</f>
        <v>5.9509658246656768E-3</v>
      </c>
      <c r="C487" s="15"/>
    </row>
    <row r="488" spans="2:3" x14ac:dyDescent="0.2">
      <c r="B488" s="8">
        <f>'Screening All'!C494/'Screening All'!D494</f>
        <v>2.7735124760076776E-2</v>
      </c>
      <c r="C488" s="15"/>
    </row>
    <row r="489" spans="2:3" x14ac:dyDescent="0.2">
      <c r="B489" s="8">
        <f>'Screening All'!C495/'Screening All'!D495</f>
        <v>5.8256410256410252E-3</v>
      </c>
      <c r="C489" s="15"/>
    </row>
    <row r="490" spans="2:3" x14ac:dyDescent="0.2">
      <c r="B490" s="8">
        <f>'Screening All'!C496/'Screening All'!D496</f>
        <v>4.4554455445544552E-2</v>
      </c>
      <c r="C490" s="15"/>
    </row>
    <row r="491" spans="2:3" x14ac:dyDescent="0.2">
      <c r="B491" s="8">
        <f>'Screening All'!C497/'Screening All'!D497</f>
        <v>6.4262820512820517E-3</v>
      </c>
      <c r="C491" s="15"/>
    </row>
    <row r="492" spans="2:3" x14ac:dyDescent="0.2">
      <c r="B492" s="8">
        <f>'Screening All'!C498/'Screening All'!D498</f>
        <v>2.6785714285714286E-3</v>
      </c>
      <c r="C492" s="15"/>
    </row>
    <row r="493" spans="2:3" x14ac:dyDescent="0.2">
      <c r="B493" s="8">
        <f>'Screening All'!C499/'Screening All'!D499</f>
        <v>1.355713363460297E-2</v>
      </c>
      <c r="C493" s="15"/>
    </row>
    <row r="494" spans="2:3" x14ac:dyDescent="0.2">
      <c r="B494" s="8">
        <f>'Screening All'!C500/'Screening All'!D500</f>
        <v>3.7660818713450292E-3</v>
      </c>
      <c r="C494" s="15"/>
    </row>
    <row r="495" spans="2:3" x14ac:dyDescent="0.2">
      <c r="B495" s="8">
        <f>'Screening All'!C501/'Screening All'!D501</f>
        <v>4.2564102564102563E-3</v>
      </c>
      <c r="C495" s="15"/>
    </row>
    <row r="496" spans="2:3" x14ac:dyDescent="0.2">
      <c r="B496" s="8">
        <f>'Screening All'!C502/'Screening All'!D502</f>
        <v>2.2065727699530514E-3</v>
      </c>
      <c r="C496" s="15"/>
    </row>
    <row r="497" spans="2:3" x14ac:dyDescent="0.2">
      <c r="B497" s="8">
        <f>'Screening All'!C503/'Screening All'!D503</f>
        <v>7.2261794157117785E-3</v>
      </c>
      <c r="C497" s="15"/>
    </row>
    <row r="498" spans="2:3" x14ac:dyDescent="0.2">
      <c r="B498" s="8">
        <f>'Screening All'!C504/'Screening All'!D504</f>
        <v>4.2761394101876677E-3</v>
      </c>
      <c r="C498" s="15"/>
    </row>
    <row r="499" spans="2:3" x14ac:dyDescent="0.2">
      <c r="B499" s="8">
        <f>'Screening All'!C505/'Screening All'!D505</f>
        <v>5.9602649006622517E-4</v>
      </c>
      <c r="C499" s="15"/>
    </row>
    <row r="500" spans="2:3" x14ac:dyDescent="0.2">
      <c r="B500" s="8">
        <f>'Screening All'!C506/'Screening All'!D506</f>
        <v>1.7387543252595158E-3</v>
      </c>
      <c r="C500" s="15"/>
    </row>
    <row r="501" spans="2:3" x14ac:dyDescent="0.2">
      <c r="B501" s="8">
        <f>'Screening All'!C507/'Screening All'!D507</f>
        <v>2.5917926565874734E-4</v>
      </c>
      <c r="C501" s="15"/>
    </row>
    <row r="502" spans="2:3" x14ac:dyDescent="0.2">
      <c r="B502" s="8">
        <f>'Screening All'!C508/'Screening All'!D508</f>
        <v>3.9314369073668858E-2</v>
      </c>
      <c r="C502" s="15"/>
    </row>
    <row r="503" spans="2:3" x14ac:dyDescent="0.2">
      <c r="B503" s="8">
        <f>'Screening All'!C509/'Screening All'!D509</f>
        <v>8.6114649681528661E-3</v>
      </c>
      <c r="C503" s="15"/>
    </row>
    <row r="504" spans="2:3" x14ac:dyDescent="0.2">
      <c r="B504" s="8">
        <f>'Screening All'!C510/'Screening All'!D510</f>
        <v>5.4633204633204634E-3</v>
      </c>
      <c r="C504" s="15"/>
    </row>
    <row r="505" spans="2:3" x14ac:dyDescent="0.2">
      <c r="B505" s="8">
        <f>'Screening All'!C511/'Screening All'!D511</f>
        <v>3.5305343511450381E-3</v>
      </c>
      <c r="C505" s="15"/>
    </row>
    <row r="506" spans="2:3" x14ac:dyDescent="0.2">
      <c r="B506" s="8">
        <f>'Screening All'!C512/'Screening All'!D512</f>
        <v>0.13852813852813853</v>
      </c>
      <c r="C506" s="15"/>
    </row>
    <row r="507" spans="2:3" x14ac:dyDescent="0.2">
      <c r="B507" s="8">
        <f>'Screening All'!C513/'Screening All'!D513</f>
        <v>2.3221757322175736E-3</v>
      </c>
      <c r="C507" s="15"/>
    </row>
    <row r="508" spans="2:3" x14ac:dyDescent="0.2">
      <c r="B508" s="8">
        <f>'Screening All'!C514/'Screening All'!D514</f>
        <v>4.0422721268163798E-3</v>
      </c>
      <c r="C508" s="15"/>
    </row>
    <row r="509" spans="2:3" x14ac:dyDescent="0.2">
      <c r="B509" s="8">
        <f>'Screening All'!C515/'Screening All'!D515</f>
        <v>1.4126712328767123E-2</v>
      </c>
      <c r="C509" s="15"/>
    </row>
    <row r="510" spans="2:3" x14ac:dyDescent="0.2">
      <c r="B510" s="8">
        <f>'Screening All'!C516/'Screening All'!D516</f>
        <v>5.8655462184873941E-2</v>
      </c>
      <c r="C510" s="15"/>
    </row>
    <row r="511" spans="2:3" x14ac:dyDescent="0.2">
      <c r="B511" s="8">
        <f>'Screening All'!C517/'Screening All'!D517</f>
        <v>3.0538461538461539E-2</v>
      </c>
      <c r="C511" s="15"/>
    </row>
    <row r="512" spans="2:3" x14ac:dyDescent="0.2">
      <c r="B512" s="8">
        <f>'Screening All'!C518/'Screening All'!D518</f>
        <v>4.2571428571428573E-2</v>
      </c>
      <c r="C512" s="15"/>
    </row>
    <row r="513" spans="2:3" x14ac:dyDescent="0.2">
      <c r="B513" s="8">
        <f>'Screening All'!C519/'Screening All'!D519</f>
        <v>1.1123853211009173E-2</v>
      </c>
      <c r="C513" s="15"/>
    </row>
    <row r="514" spans="2:3" x14ac:dyDescent="0.2">
      <c r="B514" s="8">
        <f>'Screening All'!C520/'Screening All'!D520</f>
        <v>3.4687357371063443E-4</v>
      </c>
      <c r="C514" s="15"/>
    </row>
    <row r="515" spans="2:3" x14ac:dyDescent="0.2">
      <c r="B515" s="8">
        <f>'Screening All'!C521/'Screening All'!D521</f>
        <v>8.5003455425017287E-3</v>
      </c>
      <c r="C515" s="15"/>
    </row>
    <row r="516" spans="2:3" x14ac:dyDescent="0.2">
      <c r="B516" s="8">
        <f>'Screening All'!C522/'Screening All'!D522</f>
        <v>1.296551724137931E-3</v>
      </c>
      <c r="C516" s="15"/>
    </row>
    <row r="517" spans="2:3" x14ac:dyDescent="0.2">
      <c r="B517" s="8">
        <f>'Screening All'!C523/'Screening All'!D523</f>
        <v>1.2585812356979404E-2</v>
      </c>
      <c r="C517" s="15"/>
    </row>
    <row r="518" spans="2:3" x14ac:dyDescent="0.2">
      <c r="B518" s="8">
        <f>'Screening All'!C524/'Screening All'!D524</f>
        <v>3.4947643979057585E-2</v>
      </c>
      <c r="C518" s="15"/>
    </row>
    <row r="519" spans="2:3" x14ac:dyDescent="0.2">
      <c r="B519" s="8">
        <f>'Screening All'!C525/'Screening All'!D525</f>
        <v>5.2150537634408599E-3</v>
      </c>
      <c r="C519" s="15"/>
    </row>
    <row r="520" spans="2:3" x14ac:dyDescent="0.2">
      <c r="B520" s="8">
        <f>'Screening All'!C526/'Screening All'!D526</f>
        <v>7.7428998505231685E-3</v>
      </c>
      <c r="C520" s="15"/>
    </row>
    <row r="521" spans="2:3" x14ac:dyDescent="0.2">
      <c r="B521" s="8">
        <f>'Screening All'!C527/'Screening All'!D527</f>
        <v>3.5797665369649806E-3</v>
      </c>
      <c r="C521" s="15"/>
    </row>
    <row r="522" spans="2:3" x14ac:dyDescent="0.2">
      <c r="B522" s="8">
        <f>'Screening All'!C528/'Screening All'!D528</f>
        <v>8.3606557377049178E-3</v>
      </c>
      <c r="C522" s="15"/>
    </row>
    <row r="523" spans="2:3" x14ac:dyDescent="0.2">
      <c r="B523" s="8">
        <f>'Screening All'!C529/'Screening All'!D529</f>
        <v>1.976849750340445E-2</v>
      </c>
      <c r="C523" s="15"/>
    </row>
    <row r="524" spans="2:3" x14ac:dyDescent="0.2">
      <c r="B524" s="8">
        <f>'Screening All'!C530/'Screening All'!D530</f>
        <v>1.5105633802816902E-2</v>
      </c>
      <c r="C524" s="15"/>
    </row>
    <row r="525" spans="2:3" x14ac:dyDescent="0.2">
      <c r="B525" s="8">
        <f>'Screening All'!C531/'Screening All'!D531</f>
        <v>0.13654618473895583</v>
      </c>
      <c r="C525" s="15"/>
    </row>
    <row r="526" spans="2:3" x14ac:dyDescent="0.2">
      <c r="B526" s="8">
        <f>'Screening All'!C532/'Screening All'!D532</f>
        <v>1.1545988258317025E-3</v>
      </c>
      <c r="C526" s="15"/>
    </row>
    <row r="527" spans="2:3" x14ac:dyDescent="0.2">
      <c r="B527" s="8">
        <f>'Screening All'!C533/'Screening All'!D533</f>
        <v>2.8402366863905328E-3</v>
      </c>
      <c r="C527" s="15"/>
    </row>
    <row r="528" spans="2:3" x14ac:dyDescent="0.2">
      <c r="B528" s="8">
        <f>'Screening All'!C534/'Screening All'!D534</f>
        <v>1.4324324324324325E-2</v>
      </c>
      <c r="C528" s="15"/>
    </row>
    <row r="529" spans="2:3" x14ac:dyDescent="0.2">
      <c r="B529" s="8">
        <f>'Screening All'!C535/'Screening All'!D535</f>
        <v>1.0507246376811594E-2</v>
      </c>
      <c r="C529" s="15"/>
    </row>
    <row r="530" spans="2:3" x14ac:dyDescent="0.2">
      <c r="B530" s="8">
        <f>'Screening All'!C536/'Screening All'!D536</f>
        <v>2.9285714285714288E-3</v>
      </c>
      <c r="C530" s="15"/>
    </row>
    <row r="531" spans="2:3" x14ac:dyDescent="0.2">
      <c r="B531" s="8">
        <f>'Screening All'!C537/'Screening All'!D537</f>
        <v>7.5956284153005467E-3</v>
      </c>
      <c r="C531" s="15"/>
    </row>
    <row r="532" spans="2:3" x14ac:dyDescent="0.2">
      <c r="B532" s="8">
        <f>'Screening All'!C538/'Screening All'!D538</f>
        <v>2.3592085235920851E-2</v>
      </c>
      <c r="C532" s="15"/>
    </row>
    <row r="533" spans="2:3" x14ac:dyDescent="0.2">
      <c r="B533" s="8">
        <f>'Screening All'!C539/'Screening All'!D539</f>
        <v>1.4792899408284025E-2</v>
      </c>
      <c r="C533" s="15"/>
    </row>
    <row r="534" spans="2:3" x14ac:dyDescent="0.2">
      <c r="B534" s="8">
        <f>'Screening All'!C540/'Screening All'!D540</f>
        <v>2.7904761904761904E-2</v>
      </c>
      <c r="C534" s="15"/>
    </row>
    <row r="535" spans="2:3" x14ac:dyDescent="0.2">
      <c r="B535" s="8">
        <f>'Screening All'!C541/'Screening All'!D541</f>
        <v>1.1354166666666667E-2</v>
      </c>
      <c r="C535" s="15"/>
    </row>
    <row r="536" spans="2:3" x14ac:dyDescent="0.2">
      <c r="B536" s="8">
        <f>'Screening All'!C542/'Screening All'!D542</f>
        <v>5.2543554006968642E-3</v>
      </c>
      <c r="C536" s="15"/>
    </row>
    <row r="537" spans="2:3" x14ac:dyDescent="0.2">
      <c r="B537" s="8">
        <f>'Screening All'!C543/'Screening All'!D543</f>
        <v>2.0160857908847186E-2</v>
      </c>
      <c r="C537" s="15"/>
    </row>
    <row r="538" spans="2:3" x14ac:dyDescent="0.2">
      <c r="B538" s="8">
        <f>'Screening All'!C544/'Screening All'!D544</f>
        <v>3.6804979253112033E-2</v>
      </c>
      <c r="C538" s="15"/>
    </row>
    <row r="539" spans="2:3" x14ac:dyDescent="0.2">
      <c r="B539" s="8">
        <f>'Screening All'!C545/'Screening All'!D545</f>
        <v>1.9298245614035087E-3</v>
      </c>
      <c r="C539" s="15"/>
    </row>
    <row r="540" spans="2:3" x14ac:dyDescent="0.2">
      <c r="B540" s="8">
        <f>'Screening All'!C546/'Screening All'!D546</f>
        <v>5.2613240418118469E-3</v>
      </c>
      <c r="C540" s="15"/>
    </row>
    <row r="541" spans="2:3" x14ac:dyDescent="0.2">
      <c r="B541" s="8">
        <f>'Screening All'!C547/'Screening All'!D547</f>
        <v>2.5326797385620915E-2</v>
      </c>
      <c r="C541" s="15"/>
    </row>
    <row r="542" spans="2:3" x14ac:dyDescent="0.2">
      <c r="B542" s="8">
        <f>'Screening All'!C548/'Screening All'!D548</f>
        <v>3.4693877551020408E-2</v>
      </c>
      <c r="C542" s="15"/>
    </row>
    <row r="543" spans="2:3" x14ac:dyDescent="0.2">
      <c r="B543" s="8">
        <f>'Screening All'!C549/'Screening All'!D549</f>
        <v>7.6956521739130427E-3</v>
      </c>
      <c r="C543" s="15"/>
    </row>
    <row r="544" spans="2:3" x14ac:dyDescent="0.2">
      <c r="B544" s="8">
        <f>'Screening All'!C550/'Screening All'!D550</f>
        <v>3.9650655021834062E-2</v>
      </c>
      <c r="C544" s="15"/>
    </row>
    <row r="545" spans="2:3" x14ac:dyDescent="0.2">
      <c r="B545" s="8">
        <f>'Screening All'!C551/'Screening All'!D551</f>
        <v>1.2460317460317461E-2</v>
      </c>
      <c r="C545" s="15"/>
    </row>
    <row r="546" spans="2:3" x14ac:dyDescent="0.2">
      <c r="B546" s="8">
        <f>'Screening All'!C552/'Screening All'!D552</f>
        <v>8.5046728971962613E-3</v>
      </c>
      <c r="C546" s="15"/>
    </row>
    <row r="547" spans="2:3" x14ac:dyDescent="0.2">
      <c r="B547" s="8">
        <f>'Screening All'!C553/'Screening All'!D553</f>
        <v>6.2061855670103088E-3</v>
      </c>
      <c r="C547" s="15"/>
    </row>
    <row r="548" spans="2:3" x14ac:dyDescent="0.2">
      <c r="B548" s="8">
        <f>'Screening All'!C554/'Screening All'!D554</f>
        <v>3.3888888888888888E-3</v>
      </c>
      <c r="C548" s="15"/>
    </row>
    <row r="549" spans="2:3" x14ac:dyDescent="0.2">
      <c r="B549" s="8">
        <f>'Screening All'!C555/'Screening All'!D555</f>
        <v>6.724367509986685E-3</v>
      </c>
      <c r="C549" s="15"/>
    </row>
    <row r="550" spans="2:3" x14ac:dyDescent="0.2">
      <c r="B550" s="8">
        <f>'Screening All'!C556/'Screening All'!D556</f>
        <v>8.8421052631578953E-4</v>
      </c>
      <c r="C550" s="15"/>
    </row>
    <row r="551" spans="2:3" x14ac:dyDescent="0.2">
      <c r="B551" s="8">
        <f>'Screening All'!C557/'Screening All'!D557</f>
        <v>1.0495867768595043E-2</v>
      </c>
      <c r="C551" s="15"/>
    </row>
    <row r="552" spans="2:3" x14ac:dyDescent="0.2">
      <c r="B552" s="8">
        <f>'Screening All'!C558/'Screening All'!D558</f>
        <v>4.8648648648648646E-4</v>
      </c>
      <c r="C552" s="15"/>
    </row>
    <row r="553" spans="2:3" x14ac:dyDescent="0.2">
      <c r="B553" s="8">
        <f>'Screening All'!C559/'Screening All'!D559</f>
        <v>1.653061224489796E-2</v>
      </c>
      <c r="C553" s="15"/>
    </row>
    <row r="554" spans="2:3" x14ac:dyDescent="0.2">
      <c r="B554" s="8">
        <f>'Screening All'!C560/'Screening All'!D560</f>
        <v>3.5443037974683546E-2</v>
      </c>
      <c r="C554" s="15"/>
    </row>
    <row r="555" spans="2:3" x14ac:dyDescent="0.2">
      <c r="B555" s="8">
        <f>'Screening All'!C561/'Screening All'!D561</f>
        <v>2.6810810810810812E-2</v>
      </c>
      <c r="C555" s="15"/>
    </row>
    <row r="556" spans="2:3" x14ac:dyDescent="0.2">
      <c r="B556" s="8">
        <f>'Screening All'!C562/'Screening All'!D562</f>
        <v>5.6137724550898204E-3</v>
      </c>
      <c r="C556" s="15"/>
    </row>
    <row r="557" spans="2:3" x14ac:dyDescent="0.2">
      <c r="B557" s="8">
        <f>'Screening All'!C563/'Screening All'!D563</f>
        <v>8.1389039609332612E-3</v>
      </c>
      <c r="C557" s="15"/>
    </row>
    <row r="558" spans="2:3" x14ac:dyDescent="0.2">
      <c r="B558" s="8">
        <f>'Screening All'!C564/'Screening All'!D564</f>
        <v>4.6058091286307057E-2</v>
      </c>
      <c r="C558" s="15"/>
    </row>
    <row r="559" spans="2:3" x14ac:dyDescent="0.2">
      <c r="B559" s="8">
        <f>'Screening All'!C565/'Screening All'!D565</f>
        <v>9.2063492063492076E-3</v>
      </c>
      <c r="C559" s="15"/>
    </row>
    <row r="560" spans="2:3" x14ac:dyDescent="0.2">
      <c r="B560" s="8">
        <f>'Screening All'!C566/'Screening All'!D566</f>
        <v>5.7731262660364623E-2</v>
      </c>
      <c r="C560" s="15"/>
    </row>
    <row r="561" spans="2:3" x14ac:dyDescent="0.2">
      <c r="B561" s="8">
        <f>'Screening All'!C567/'Screening All'!D567</f>
        <v>1.8908382066276804E-3</v>
      </c>
      <c r="C561" s="15"/>
    </row>
    <row r="562" spans="2:3" x14ac:dyDescent="0.2">
      <c r="B562" s="8">
        <f>'Screening All'!C568/'Screening All'!D568</f>
        <v>9.905795032829004E-2</v>
      </c>
      <c r="C562" s="15"/>
    </row>
    <row r="563" spans="2:3" x14ac:dyDescent="0.2">
      <c r="B563" s="8">
        <f>'Screening All'!C569/'Screening All'!D569</f>
        <v>3.2989690721649482E-3</v>
      </c>
      <c r="C563" s="15"/>
    </row>
    <row r="564" spans="2:3" x14ac:dyDescent="0.2">
      <c r="B564" s="8">
        <f>'Screening All'!C570/'Screening All'!D570</f>
        <v>4.3409090909090904E-2</v>
      </c>
      <c r="C564" s="15"/>
    </row>
    <row r="565" spans="2:3" x14ac:dyDescent="0.2">
      <c r="B565" s="8">
        <f>'Screening All'!C571/'Screening All'!D571</f>
        <v>1.8018018018018018E-4</v>
      </c>
      <c r="C565" s="15"/>
    </row>
    <row r="566" spans="2:3" x14ac:dyDescent="0.2">
      <c r="B566" s="8">
        <f>'Screening All'!C572/'Screening All'!D572</f>
        <v>3.2993890020366602E-2</v>
      </c>
      <c r="C566" s="15"/>
    </row>
    <row r="567" spans="2:3" x14ac:dyDescent="0.2">
      <c r="B567" s="8">
        <f>'Screening All'!C573/'Screening All'!D573</f>
        <v>2.141935483870968E-2</v>
      </c>
      <c r="C567" s="15"/>
    </row>
    <row r="568" spans="2:3" x14ac:dyDescent="0.2">
      <c r="B568" s="8">
        <f>'Screening All'!C574/'Screening All'!D574</f>
        <v>9.9101123595505616E-3</v>
      </c>
      <c r="C568" s="15"/>
    </row>
    <row r="569" spans="2:3" x14ac:dyDescent="0.2">
      <c r="B569" s="8">
        <f>'Screening All'!C575/'Screening All'!D575</f>
        <v>4.6734693877551019E-2</v>
      </c>
      <c r="C569" s="15"/>
    </row>
    <row r="570" spans="2:3" x14ac:dyDescent="0.2">
      <c r="B570" s="8">
        <f>'Screening All'!C576/'Screening All'!D576</f>
        <v>3.6489151873767257E-2</v>
      </c>
      <c r="C570" s="15"/>
    </row>
    <row r="571" spans="2:3" x14ac:dyDescent="0.2">
      <c r="B571" s="8">
        <f>'Screening All'!C577/'Screening All'!D577</f>
        <v>1.766816143497758E-2</v>
      </c>
      <c r="C571" s="15"/>
    </row>
    <row r="572" spans="2:3" x14ac:dyDescent="0.2">
      <c r="B572" s="8">
        <f>'Screening All'!C578/'Screening All'!D578</f>
        <v>2.9722589167767502E-3</v>
      </c>
      <c r="C572" s="15"/>
    </row>
    <row r="573" spans="2:3" x14ac:dyDescent="0.2">
      <c r="B573" s="8">
        <f>'Screening All'!C579/'Screening All'!D579</f>
        <v>1.4390602055800294E-2</v>
      </c>
      <c r="C573" s="15"/>
    </row>
    <row r="574" spans="2:3" x14ac:dyDescent="0.2">
      <c r="B574" s="8">
        <f>'Screening All'!C580/'Screening All'!D580</f>
        <v>1.0601719197707736E-2</v>
      </c>
      <c r="C574" s="15"/>
    </row>
    <row r="575" spans="2:3" x14ac:dyDescent="0.2">
      <c r="B575" s="8">
        <f>'Screening All'!C581/'Screening All'!D581</f>
        <v>3.8571428571428576E-3</v>
      </c>
      <c r="C575" s="15"/>
    </row>
    <row r="576" spans="2:3" x14ac:dyDescent="0.2">
      <c r="B576" s="8">
        <f>'Screening All'!C582/'Screening All'!D582</f>
        <v>3.7677725118483413E-2</v>
      </c>
      <c r="C576" s="15"/>
    </row>
    <row r="577" spans="2:3" x14ac:dyDescent="0.2">
      <c r="B577" s="8">
        <f>'Screening All'!C583/'Screening All'!D583</f>
        <v>9.3217054263565885E-3</v>
      </c>
      <c r="C577" s="15"/>
    </row>
    <row r="578" spans="2:3" x14ac:dyDescent="0.2">
      <c r="B578" s="8">
        <f>'Screening All'!C584/'Screening All'!D584</f>
        <v>6.0747663551401878E-3</v>
      </c>
      <c r="C578" s="15"/>
    </row>
    <row r="579" spans="2:3" x14ac:dyDescent="0.2">
      <c r="B579" s="8">
        <f>'Screening All'!C585/'Screening All'!D585</f>
        <v>1.7988721804511276E-2</v>
      </c>
      <c r="C579" s="15"/>
    </row>
    <row r="580" spans="2:3" x14ac:dyDescent="0.2">
      <c r="B580" s="8">
        <f>'Screening All'!C586/'Screening All'!D586</f>
        <v>1.2285168682367918E-2</v>
      </c>
      <c r="C580" s="15"/>
    </row>
    <row r="581" spans="2:3" x14ac:dyDescent="0.2">
      <c r="B581" s="8">
        <f>'Screening All'!C587/'Screening All'!D587</f>
        <v>2.9149797570850199E-3</v>
      </c>
      <c r="C581" s="15"/>
    </row>
    <row r="582" spans="2:3" x14ac:dyDescent="0.2">
      <c r="B582" s="8">
        <f>'Screening All'!C588/'Screening All'!D588</f>
        <v>9.5287958115183244E-3</v>
      </c>
      <c r="C582" s="15"/>
    </row>
    <row r="583" spans="2:3" x14ac:dyDescent="0.2">
      <c r="B583" s="8">
        <f>'Screening All'!C589/'Screening All'!D589</f>
        <v>0.11996726677577742</v>
      </c>
      <c r="C583" s="15"/>
    </row>
    <row r="584" spans="2:3" x14ac:dyDescent="0.2">
      <c r="B584" s="8">
        <f>'Screening All'!C590/'Screening All'!D590</f>
        <v>2.5668449197860962E-3</v>
      </c>
      <c r="C584" s="15"/>
    </row>
    <row r="585" spans="2:3" x14ac:dyDescent="0.2">
      <c r="B585" s="8">
        <f>'Screening All'!C591/'Screening All'!D591</f>
        <v>7.1038251366120219E-4</v>
      </c>
      <c r="C585" s="15"/>
    </row>
    <row r="586" spans="2:3" x14ac:dyDescent="0.2">
      <c r="B586" s="8">
        <f>'Screening All'!C592/'Screening All'!D592</f>
        <v>9.3529411764705882E-3</v>
      </c>
      <c r="C586" s="15"/>
    </row>
    <row r="587" spans="2:3" x14ac:dyDescent="0.2">
      <c r="B587" s="8">
        <f>'Screening All'!C593/'Screening All'!D593</f>
        <v>9.1746031746031739E-3</v>
      </c>
      <c r="C587" s="15"/>
    </row>
    <row r="588" spans="2:3" x14ac:dyDescent="0.2">
      <c r="B588" s="8">
        <f>'Screening All'!C594/'Screening All'!D594</f>
        <v>1.4270152505446623E-2</v>
      </c>
      <c r="C588" s="15"/>
    </row>
    <row r="589" spans="2:3" x14ac:dyDescent="0.2">
      <c r="B589" s="8">
        <f>'Screening All'!C595/'Screening All'!D595</f>
        <v>3.3644859813084112E-3</v>
      </c>
      <c r="C589" s="15"/>
    </row>
    <row r="590" spans="2:3" x14ac:dyDescent="0.2">
      <c r="B590" s="8">
        <f>'Screening All'!C596/'Screening All'!D596</f>
        <v>6.5062388591800357E-2</v>
      </c>
      <c r="C590" s="15"/>
    </row>
    <row r="591" spans="2:3" x14ac:dyDescent="0.2">
      <c r="B591" s="8">
        <f>'Screening All'!C597/'Screening All'!D597</f>
        <v>8.2534246575342463E-3</v>
      </c>
      <c r="C591" s="15"/>
    </row>
    <row r="592" spans="2:3" x14ac:dyDescent="0.2">
      <c r="B592" s="8">
        <f>'Screening All'!C598/'Screening All'!D598</f>
        <v>4.0109597381840318E-3</v>
      </c>
      <c r="C592" s="15"/>
    </row>
    <row r="593" spans="2:3" x14ac:dyDescent="0.2">
      <c r="B593" s="8">
        <f>'Screening All'!C599/'Screening All'!D599</f>
        <v>2.7529880478087645E-2</v>
      </c>
      <c r="C593" s="15"/>
    </row>
    <row r="594" spans="2:3" x14ac:dyDescent="0.2">
      <c r="B594" s="8">
        <f>'Screening All'!C600/'Screening All'!D600</f>
        <v>2.0536912751677853E-2</v>
      </c>
      <c r="C594" s="15"/>
    </row>
    <row r="595" spans="2:3" x14ac:dyDescent="0.2">
      <c r="B595" s="8">
        <f>'Screening All'!C601/'Screening All'!D601</f>
        <v>5.1702127659574472E-2</v>
      </c>
      <c r="C595" s="15"/>
    </row>
    <row r="596" spans="2:3" x14ac:dyDescent="0.2">
      <c r="B596" s="8">
        <f>'Screening All'!C602/'Screening All'!D602</f>
        <v>6.8717948717948715E-2</v>
      </c>
      <c r="C596" s="15"/>
    </row>
    <row r="597" spans="2:3" x14ac:dyDescent="0.2">
      <c r="B597" s="8">
        <f>'Screening All'!C603/'Screening All'!D603</f>
        <v>4.8473282442748093E-3</v>
      </c>
      <c r="C597" s="15"/>
    </row>
    <row r="598" spans="2:3" x14ac:dyDescent="0.2">
      <c r="B598" s="8">
        <f>'Screening All'!C604/'Screening All'!D604</f>
        <v>1.3084112149532713E-2</v>
      </c>
      <c r="C598" s="15"/>
    </row>
    <row r="599" spans="2:3" x14ac:dyDescent="0.2">
      <c r="B599" s="8">
        <f>'Screening All'!C605/'Screening All'!D605</f>
        <v>1.6736401673640169E-4</v>
      </c>
      <c r="C599" s="15"/>
    </row>
    <row r="600" spans="2:3" x14ac:dyDescent="0.2">
      <c r="B600" s="8">
        <f>'Screening All'!C606/'Screening All'!D606</f>
        <v>1.3944444444444445E-2</v>
      </c>
      <c r="C600" s="15"/>
    </row>
    <row r="601" spans="2:3" x14ac:dyDescent="0.2">
      <c r="B601" s="8">
        <f>'Screening All'!C607/'Screening All'!D607</f>
        <v>2.586872586872587E-3</v>
      </c>
      <c r="C601" s="15"/>
    </row>
    <row r="602" spans="2:3" x14ac:dyDescent="0.2">
      <c r="B602" s="8">
        <f>'Screening All'!C608/'Screening All'!D608</f>
        <v>7.7528089887640456E-2</v>
      </c>
      <c r="C602" s="15"/>
    </row>
    <row r="603" spans="2:3" x14ac:dyDescent="0.2">
      <c r="B603" s="8">
        <f>'Screening All'!C609/'Screening All'!D609</f>
        <v>3.4838709677419357E-3</v>
      </c>
      <c r="C603" s="15"/>
    </row>
    <row r="604" spans="2:3" x14ac:dyDescent="0.2">
      <c r="B604" s="8">
        <f>'Screening All'!C610/'Screening All'!D610</f>
        <v>3.7563451776649747E-3</v>
      </c>
      <c r="C604" s="15"/>
    </row>
    <row r="605" spans="2:3" x14ac:dyDescent="0.2">
      <c r="B605" s="8">
        <f>'Screening All'!C611/'Screening All'!D611</f>
        <v>8.2568807339449533E-4</v>
      </c>
      <c r="C605" s="15"/>
    </row>
    <row r="606" spans="2:3" x14ac:dyDescent="0.2">
      <c r="B606" s="8">
        <f>'Screening All'!C612/'Screening All'!D612</f>
        <v>2.6704545454545453E-3</v>
      </c>
      <c r="C606" s="15"/>
    </row>
    <row r="607" spans="2:3" x14ac:dyDescent="0.2">
      <c r="B607" s="8">
        <f>'Screening All'!C613/'Screening All'!D613</f>
        <v>4.7404844290657444E-3</v>
      </c>
      <c r="C607" s="15"/>
    </row>
    <row r="608" spans="2:3" x14ac:dyDescent="0.2">
      <c r="B608" s="8">
        <f>'Screening All'!C614/'Screening All'!D614</f>
        <v>3.6516853932584269E-2</v>
      </c>
      <c r="C608" s="15"/>
    </row>
    <row r="609" spans="2:3" x14ac:dyDescent="0.2">
      <c r="B609" s="8">
        <f>'Screening All'!C615/'Screening All'!D615</f>
        <v>1.2551851901572001E-3</v>
      </c>
      <c r="C609" s="15"/>
    </row>
    <row r="610" spans="2:3" x14ac:dyDescent="0.2">
      <c r="B610" s="8">
        <f>'Screening All'!C616/'Screening All'!D616</f>
        <v>3.346080305927342E-3</v>
      </c>
      <c r="C610" s="15"/>
    </row>
    <row r="611" spans="2:3" x14ac:dyDescent="0.2">
      <c r="B611" s="8">
        <f>'Screening All'!C617/'Screening All'!D617</f>
        <v>4.7371303395399786E-3</v>
      </c>
      <c r="C611" s="15"/>
    </row>
    <row r="612" spans="2:3" x14ac:dyDescent="0.2">
      <c r="B612" s="8">
        <f>'Screening All'!C618/'Screening All'!D618</f>
        <v>1.5458715596330276E-2</v>
      </c>
      <c r="C612" s="15"/>
    </row>
    <row r="613" spans="2:3" x14ac:dyDescent="0.2">
      <c r="B613" s="8">
        <f>'Screening All'!C619/'Screening All'!D619</f>
        <v>2.6052104208416834E-4</v>
      </c>
      <c r="C613" s="15"/>
    </row>
    <row r="614" spans="2:3" x14ac:dyDescent="0.2">
      <c r="B614" s="8">
        <f>'Screening All'!C620/'Screening All'!D620</f>
        <v>1.7210884353741497E-2</v>
      </c>
      <c r="C614" s="15"/>
    </row>
    <row r="615" spans="2:3" x14ac:dyDescent="0.2">
      <c r="B615" s="8">
        <f>'Screening All'!C621/'Screening All'!D621</f>
        <v>1.0593900481540932E-2</v>
      </c>
      <c r="C615" s="15"/>
    </row>
    <row r="616" spans="2:3" x14ac:dyDescent="0.2">
      <c r="B616" s="8">
        <f>'Screening All'!C622/'Screening All'!D622</f>
        <v>1.3437500000000002E-2</v>
      </c>
      <c r="C616" s="15"/>
    </row>
    <row r="617" spans="2:3" x14ac:dyDescent="0.2">
      <c r="B617" s="8">
        <f>'Screening All'!C623/'Screening All'!D623</f>
        <v>6.3279445727482692E-3</v>
      </c>
      <c r="C617" s="15"/>
    </row>
    <row r="618" spans="2:3" x14ac:dyDescent="0.2">
      <c r="B618" s="8">
        <f>'Screening All'!C624/'Screening All'!D624</f>
        <v>2.4805194805194806E-2</v>
      </c>
      <c r="C618" s="15"/>
    </row>
    <row r="619" spans="2:3" x14ac:dyDescent="0.2">
      <c r="B619" s="8">
        <f>'Screening All'!C625/'Screening All'!D625</f>
        <v>1.4444444444444444E-2</v>
      </c>
      <c r="C619" s="15"/>
    </row>
    <row r="620" spans="2:3" x14ac:dyDescent="0.2">
      <c r="B620" s="8">
        <f>'Screening All'!C626/'Screening All'!D626</f>
        <v>2.3501199040767387E-3</v>
      </c>
      <c r="C620" s="15"/>
    </row>
    <row r="621" spans="2:3" x14ac:dyDescent="0.2">
      <c r="B621" s="8">
        <f>'Screening All'!C627/'Screening All'!D627</f>
        <v>3.0798463381387087E-2</v>
      </c>
      <c r="C621" s="15"/>
    </row>
    <row r="622" spans="2:3" x14ac:dyDescent="0.2">
      <c r="B622" s="8">
        <f>'Screening All'!C628/'Screening All'!D628</f>
        <v>4.5148514851485154E-3</v>
      </c>
      <c r="C622" s="15"/>
    </row>
    <row r="623" spans="2:3" x14ac:dyDescent="0.2">
      <c r="B623" s="8">
        <f>'Screening All'!C629/'Screening All'!D629</f>
        <v>0.42314335060449049</v>
      </c>
      <c r="C623" s="15"/>
    </row>
    <row r="624" spans="2:3" x14ac:dyDescent="0.2">
      <c r="B624" s="8">
        <f>'Screening All'!C630/'Screening All'!D630</f>
        <v>1.0466696873584051E-3</v>
      </c>
      <c r="C624" s="15"/>
    </row>
    <row r="625" spans="2:3" x14ac:dyDescent="0.2">
      <c r="B625" s="8">
        <f>'Screening All'!C631/'Screening All'!D631</f>
        <v>2.7586206896551724E-2</v>
      </c>
      <c r="C625" s="15"/>
    </row>
    <row r="626" spans="2:3" x14ac:dyDescent="0.2">
      <c r="B626" s="8">
        <f>'Screening All'!C632/'Screening All'!D632</f>
        <v>3.1404494382022474E-2</v>
      </c>
      <c r="C626" s="15"/>
    </row>
    <row r="627" spans="2:3" x14ac:dyDescent="0.2">
      <c r="B627" s="8">
        <f>'Screening All'!C633/'Screening All'!D633</f>
        <v>1.2352941176470589E-2</v>
      </c>
      <c r="C627" s="15"/>
    </row>
    <row r="628" spans="2:3" x14ac:dyDescent="0.2">
      <c r="B628" s="8">
        <f>'Screening All'!C634/'Screening All'!D634</f>
        <v>1.0719424460431655E-2</v>
      </c>
      <c r="C628" s="15"/>
    </row>
    <row r="629" spans="2:3" x14ac:dyDescent="0.2">
      <c r="B629" s="8">
        <f>'Screening All'!C635/'Screening All'!D635</f>
        <v>1.1746031746031747E-2</v>
      </c>
      <c r="C629" s="15"/>
    </row>
    <row r="630" spans="2:3" x14ac:dyDescent="0.2">
      <c r="B630" s="8">
        <f>'Screening All'!C636/'Screening All'!D636</f>
        <v>4.3206521739130442E-2</v>
      </c>
      <c r="C630" s="15"/>
    </row>
    <row r="631" spans="2:3" x14ac:dyDescent="0.2">
      <c r="B631" s="8">
        <f>'Screening All'!C637/'Screening All'!D637</f>
        <v>8.130939809926083E-3</v>
      </c>
      <c r="C631" s="15"/>
    </row>
    <row r="632" spans="2:3" x14ac:dyDescent="0.2">
      <c r="B632" s="8">
        <f>'Screening All'!C638/'Screening All'!D638</f>
        <v>1.0443622920517559E-2</v>
      </c>
      <c r="C632" s="15"/>
    </row>
    <row r="633" spans="2:3" x14ac:dyDescent="0.2">
      <c r="B633" s="8">
        <f>'Screening All'!C639/'Screening All'!D639</f>
        <v>1.8250950570342205E-3</v>
      </c>
      <c r="C633" s="15"/>
    </row>
    <row r="634" spans="2:3" x14ac:dyDescent="0.2">
      <c r="B634" s="8">
        <f>'Screening All'!C640/'Screening All'!D640</f>
        <v>3.4557235421166308E-4</v>
      </c>
      <c r="C634" s="15"/>
    </row>
    <row r="635" spans="2:3" x14ac:dyDescent="0.2">
      <c r="B635" s="8">
        <f>'Screening All'!C641/'Screening All'!D641</f>
        <v>1.076271186440678E-3</v>
      </c>
      <c r="C635" s="15"/>
    </row>
    <row r="636" spans="2:3" x14ac:dyDescent="0.2">
      <c r="B636" s="8">
        <f>'Screening All'!C642/'Screening All'!D642</f>
        <v>7.9861111111111105E-3</v>
      </c>
      <c r="C636" s="15"/>
    </row>
    <row r="637" spans="2:3" x14ac:dyDescent="0.2">
      <c r="B637" s="8">
        <f>'Screening All'!C643/'Screening All'!D643</f>
        <v>5.4054054054054048E-3</v>
      </c>
      <c r="C637" s="15"/>
    </row>
    <row r="638" spans="2:3" x14ac:dyDescent="0.2">
      <c r="B638" s="8">
        <f>'Screening All'!C644/'Screening All'!D644</f>
        <v>4.3901345291479821E-2</v>
      </c>
      <c r="C638" s="15"/>
    </row>
    <row r="639" spans="2:3" x14ac:dyDescent="0.2">
      <c r="B639" s="8">
        <f>'Screening All'!C645/'Screening All'!D645</f>
        <v>1.7649572649572651E-2</v>
      </c>
      <c r="C639" s="15"/>
    </row>
    <row r="640" spans="2:3" x14ac:dyDescent="0.2">
      <c r="B640" s="8">
        <f>'Screening All'!C646/'Screening All'!D646</f>
        <v>3.486842105263158E-3</v>
      </c>
      <c r="C640" s="15"/>
    </row>
    <row r="641" spans="2:3" x14ac:dyDescent="0.2">
      <c r="B641" s="8">
        <f>'Screening All'!C647/'Screening All'!D647</f>
        <v>3.0534351145038169E-4</v>
      </c>
      <c r="C641" s="15"/>
    </row>
    <row r="642" spans="2:3" x14ac:dyDescent="0.2">
      <c r="B642" s="8">
        <f>'Screening All'!C648/'Screening All'!D648</f>
        <v>3.8473282442748093E-3</v>
      </c>
      <c r="C642" s="15"/>
    </row>
    <row r="643" spans="2:3" x14ac:dyDescent="0.2">
      <c r="B643" s="8">
        <f>'Screening All'!C649/'Screening All'!D649</f>
        <v>2.1571428571428571E-2</v>
      </c>
      <c r="C643" s="15"/>
    </row>
    <row r="644" spans="2:3" x14ac:dyDescent="0.2">
      <c r="B644" s="8">
        <f>'Screening All'!C650/'Screening All'!D650</f>
        <v>2.9493087557603687E-3</v>
      </c>
      <c r="C644" s="15"/>
    </row>
    <row r="645" spans="2:3" x14ac:dyDescent="0.2">
      <c r="B645" s="8">
        <f>'Screening All'!C651/'Screening All'!D651</f>
        <v>4.0769230769230773E-2</v>
      </c>
      <c r="C645" s="15"/>
    </row>
    <row r="646" spans="2:3" x14ac:dyDescent="0.2">
      <c r="B646" s="8">
        <f>'Screening All'!C652/'Screening All'!D652</f>
        <v>4.0000000000000001E-3</v>
      </c>
      <c r="C646" s="15"/>
    </row>
    <row r="647" spans="2:3" x14ac:dyDescent="0.2">
      <c r="B647" s="8">
        <f>'Screening All'!C653/'Screening All'!D653</f>
        <v>9.5274390243902454E-3</v>
      </c>
      <c r="C647" s="15"/>
    </row>
    <row r="648" spans="2:3" x14ac:dyDescent="0.2">
      <c r="B648" s="8">
        <f>'Screening All'!C654/'Screening All'!D654</f>
        <v>1.1935483870967743E-2</v>
      </c>
      <c r="C648" s="15"/>
    </row>
    <row r="649" spans="2:3" x14ac:dyDescent="0.2">
      <c r="B649" s="8">
        <f>'Screening All'!C655/'Screening All'!D655</f>
        <v>0.17583333333333334</v>
      </c>
      <c r="C649" s="15"/>
    </row>
    <row r="650" spans="2:3" x14ac:dyDescent="0.2">
      <c r="B650" s="8">
        <f>'Screening All'!C656/'Screening All'!D656</f>
        <v>7.5075987841945295E-3</v>
      </c>
      <c r="C650" s="15"/>
    </row>
    <row r="651" spans="2:3" x14ac:dyDescent="0.2">
      <c r="B651" s="8">
        <f>'Screening All'!C657/'Screening All'!D657</f>
        <v>3.7044145873320537E-3</v>
      </c>
      <c r="C651" s="15"/>
    </row>
    <row r="652" spans="2:3" x14ac:dyDescent="0.2">
      <c r="B652" s="8">
        <f>'Screening All'!C658/'Screening All'!D658</f>
        <v>2.8901734104046245E-4</v>
      </c>
      <c r="C652" s="15"/>
    </row>
    <row r="653" spans="2:3" x14ac:dyDescent="0.2">
      <c r="B653" s="8">
        <f>'Screening All'!C659/'Screening All'!D659</f>
        <v>1.161473087818697E-2</v>
      </c>
      <c r="C653" s="15"/>
    </row>
    <row r="654" spans="2:3" x14ac:dyDescent="0.2">
      <c r="B654" s="8">
        <f>'Screening All'!C660/'Screening All'!D660</f>
        <v>4.8366013071895423E-3</v>
      </c>
      <c r="C654" s="15"/>
    </row>
    <row r="655" spans="2:3" x14ac:dyDescent="0.2">
      <c r="B655" s="8">
        <f>'Screening All'!C661/'Screening All'!D661</f>
        <v>3.6962962962962961E-2</v>
      </c>
      <c r="C655" s="15"/>
    </row>
    <row r="656" spans="2:3" x14ac:dyDescent="0.2">
      <c r="B656" s="8">
        <f>'Screening All'!C662/'Screening All'!D662</f>
        <v>9.4285714285714285E-3</v>
      </c>
      <c r="C656" s="15"/>
    </row>
    <row r="657" spans="2:3" x14ac:dyDescent="0.2">
      <c r="B657" s="8">
        <f>'Screening All'!C663/'Screening All'!D663</f>
        <v>9.7222222222222219E-4</v>
      </c>
      <c r="C657" s="15"/>
    </row>
    <row r="658" spans="2:3" x14ac:dyDescent="0.2">
      <c r="B658" s="8">
        <f>'Screening All'!C664/'Screening All'!D664</f>
        <v>7.0940170940170938E-2</v>
      </c>
      <c r="C658" s="15"/>
    </row>
    <row r="659" spans="2:3" x14ac:dyDescent="0.2">
      <c r="B659" s="8">
        <f>'Screening All'!C665/'Screening All'!D665</f>
        <v>5.1626016260162598E-3</v>
      </c>
      <c r="C659" s="15"/>
    </row>
    <row r="660" spans="2:3" x14ac:dyDescent="0.2">
      <c r="B660" s="8">
        <f>'Screening All'!C666/'Screening All'!D666</f>
        <v>1.6139240506329113E-2</v>
      </c>
      <c r="C660" s="15"/>
    </row>
    <row r="661" spans="2:3" x14ac:dyDescent="0.2">
      <c r="B661" s="8">
        <f>'Screening All'!C667/'Screening All'!D667</f>
        <v>1.320872274143302E-2</v>
      </c>
      <c r="C661" s="15"/>
    </row>
    <row r="662" spans="2:3" x14ac:dyDescent="0.2">
      <c r="B662" s="8">
        <f>'Screening All'!C668/'Screening All'!D668</f>
        <v>3.3362445414847161E-2</v>
      </c>
      <c r="C662" s="15"/>
    </row>
    <row r="663" spans="2:3" x14ac:dyDescent="0.2">
      <c r="B663" s="8">
        <f>'Screening All'!C669/'Screening All'!D669</f>
        <v>1.2026578073089701E-2</v>
      </c>
      <c r="C663" s="15"/>
    </row>
    <row r="664" spans="2:3" x14ac:dyDescent="0.2">
      <c r="B664" s="8">
        <f>'Screening All'!C670/'Screening All'!D670</f>
        <v>2.2500000000000003E-2</v>
      </c>
      <c r="C664" s="15"/>
    </row>
    <row r="665" spans="2:3" x14ac:dyDescent="0.2">
      <c r="B665" s="8">
        <f>'Screening All'!C671/'Screening All'!D671</f>
        <v>1.3424947145877379E-2</v>
      </c>
      <c r="C665" s="15"/>
    </row>
    <row r="666" spans="2:3" x14ac:dyDescent="0.2">
      <c r="B666" s="8">
        <f>'Screening All'!C672/'Screening All'!D672</f>
        <v>1.8874172185430464E-2</v>
      </c>
      <c r="C666" s="15"/>
    </row>
    <row r="667" spans="2:3" x14ac:dyDescent="0.2">
      <c r="B667" s="8">
        <f>'Screening All'!C673/'Screening All'!D673</f>
        <v>1.7728937728937728E-3</v>
      </c>
      <c r="C667" s="15"/>
    </row>
    <row r="668" spans="2:3" x14ac:dyDescent="0.2">
      <c r="B668" s="8">
        <f>'Screening All'!C674/'Screening All'!D674</f>
        <v>5.6547619047619046E-3</v>
      </c>
      <c r="C668" s="15"/>
    </row>
    <row r="669" spans="2:3" x14ac:dyDescent="0.2">
      <c r="B669" s="8">
        <f>'Screening All'!C675/'Screening All'!D675</f>
        <v>2.3868312757201649E-3</v>
      </c>
      <c r="C669" s="15"/>
    </row>
    <row r="670" spans="2:3" x14ac:dyDescent="0.2">
      <c r="B670" s="8">
        <f>'Screening All'!C676/'Screening All'!D676</f>
        <v>8.2939632545931757E-2</v>
      </c>
      <c r="C670" s="15"/>
    </row>
    <row r="671" spans="2:3" x14ac:dyDescent="0.2">
      <c r="B671" s="8">
        <f>'Screening All'!C677/'Screening All'!D677</f>
        <v>9.005847953216373E-3</v>
      </c>
      <c r="C671" s="15"/>
    </row>
    <row r="672" spans="2:3" x14ac:dyDescent="0.2">
      <c r="B672" s="8">
        <f>'Screening All'!C678/'Screening All'!D678</f>
        <v>6.3553201733269147E-3</v>
      </c>
      <c r="C672" s="15"/>
    </row>
    <row r="673" spans="2:3" x14ac:dyDescent="0.2">
      <c r="B673" s="8">
        <f>'Screening All'!C679/'Screening All'!D679</f>
        <v>7.0339976553341153E-3</v>
      </c>
      <c r="C673" s="15"/>
    </row>
    <row r="674" spans="2:3" x14ac:dyDescent="0.2">
      <c r="B674" s="8">
        <f>'Screening All'!C680/'Screening All'!D680</f>
        <v>3.7222222222222223E-3</v>
      </c>
      <c r="C674" s="15"/>
    </row>
    <row r="675" spans="2:3" x14ac:dyDescent="0.2">
      <c r="B675" s="8">
        <f>'Screening All'!C681/'Screening All'!D681</f>
        <v>5.0285306704707565E-2</v>
      </c>
      <c r="C675" s="15"/>
    </row>
    <row r="676" spans="2:3" x14ac:dyDescent="0.2">
      <c r="B676" s="8">
        <f>'Screening All'!C682/'Screening All'!D682</f>
        <v>1.8050847457627119E-2</v>
      </c>
      <c r="C676" s="15"/>
    </row>
    <row r="677" spans="2:3" x14ac:dyDescent="0.2">
      <c r="B677" s="8">
        <f>'Screening All'!C683/'Screening All'!D683</f>
        <v>1.4077253218884121E-2</v>
      </c>
      <c r="C677" s="15"/>
    </row>
    <row r="678" spans="2:3" x14ac:dyDescent="0.2">
      <c r="B678" s="8">
        <f>'Screening All'!C684/'Screening All'!D684</f>
        <v>2.4292615596963423E-2</v>
      </c>
      <c r="C678" s="15"/>
    </row>
    <row r="679" spans="2:3" x14ac:dyDescent="0.2">
      <c r="B679" s="8">
        <f>'Screening All'!C685/'Screening All'!D685</f>
        <v>2.4157303370786515E-3</v>
      </c>
      <c r="C679" s="15"/>
    </row>
    <row r="680" spans="2:3" x14ac:dyDescent="0.2">
      <c r="B680" s="8">
        <f>'Screening All'!C686/'Screening All'!D686</f>
        <v>5.1502145922746774E-3</v>
      </c>
      <c r="C680" s="15"/>
    </row>
    <row r="681" spans="2:3" x14ac:dyDescent="0.2">
      <c r="B681" s="8">
        <f>'Screening All'!C687/'Screening All'!D687</f>
        <v>9.3768545994065283E-3</v>
      </c>
      <c r="C681" s="15"/>
    </row>
    <row r="682" spans="2:3" x14ac:dyDescent="0.2">
      <c r="B682" s="8">
        <f>'Screening All'!C688/'Screening All'!D688</f>
        <v>4.7402597402597399E-3</v>
      </c>
      <c r="C682" s="15"/>
    </row>
    <row r="683" spans="2:3" x14ac:dyDescent="0.2">
      <c r="B683" s="8">
        <f>'Screening All'!C689/'Screening All'!D689</f>
        <v>3.8454935622317596E-2</v>
      </c>
      <c r="C683" s="15"/>
    </row>
    <row r="684" spans="2:3" x14ac:dyDescent="0.2">
      <c r="B684" s="8">
        <f>'Screening All'!C690/'Screening All'!D690</f>
        <v>1.9919517102615692E-3</v>
      </c>
      <c r="C684" s="15"/>
    </row>
    <row r="685" spans="2:3" x14ac:dyDescent="0.2">
      <c r="B685" s="8">
        <f>'Screening All'!C691/'Screening All'!D691</f>
        <v>2.4608501118568232E-4</v>
      </c>
      <c r="C685" s="15"/>
    </row>
    <row r="686" spans="2:3" x14ac:dyDescent="0.2">
      <c r="B686" s="8">
        <f>'Screening All'!C692/'Screening All'!D692</f>
        <v>2.4716157205240175E-2</v>
      </c>
      <c r="C686" s="15"/>
    </row>
    <row r="687" spans="2:3" x14ac:dyDescent="0.2">
      <c r="B687" s="8">
        <f>'Screening All'!C693/'Screening All'!D693</f>
        <v>1.9057971014492754E-2</v>
      </c>
      <c r="C687" s="15"/>
    </row>
    <row r="688" spans="2:3" x14ac:dyDescent="0.2">
      <c r="B688" s="8">
        <f>'Screening All'!C694/'Screening All'!D694</f>
        <v>7.9642857142857137E-3</v>
      </c>
      <c r="C688" s="15"/>
    </row>
    <row r="689" spans="2:3" x14ac:dyDescent="0.2">
      <c r="B689" s="8">
        <f>'Screening All'!C695/'Screening All'!D695</f>
        <v>6.7796610169491519E-4</v>
      </c>
      <c r="C689" s="15"/>
    </row>
    <row r="690" spans="2:3" x14ac:dyDescent="0.2">
      <c r="B690" s="8">
        <f>'Screening All'!C696/'Screening All'!D696</f>
        <v>8.596713021491784E-4</v>
      </c>
      <c r="C690" s="15"/>
    </row>
    <row r="691" spans="2:3" x14ac:dyDescent="0.2">
      <c r="B691" s="8">
        <f>'Screening All'!C697/'Screening All'!D697</f>
        <v>4.7142857142857143E-3</v>
      </c>
      <c r="C691" s="15"/>
    </row>
    <row r="692" spans="2:3" x14ac:dyDescent="0.2">
      <c r="B692" s="8">
        <f>'Screening All'!C698/'Screening All'!D698</f>
        <v>1.3618368962787014E-3</v>
      </c>
      <c r="C692" s="15"/>
    </row>
    <row r="693" spans="2:3" x14ac:dyDescent="0.2">
      <c r="B693" s="8">
        <f>'Screening All'!C699/'Screening All'!D699</f>
        <v>1.0731707317073169E-3</v>
      </c>
      <c r="C693" s="15"/>
    </row>
    <row r="694" spans="2:3" x14ac:dyDescent="0.2">
      <c r="B694" s="8">
        <f>'Screening All'!C700/'Screening All'!D700</f>
        <v>3.6184210526315791E-4</v>
      </c>
      <c r="C694" s="15"/>
    </row>
    <row r="695" spans="2:3" x14ac:dyDescent="0.2">
      <c r="B695" s="8">
        <f>'Screening All'!C701/'Screening All'!D701</f>
        <v>6.9933920704845819E-3</v>
      </c>
      <c r="C695" s="15"/>
    </row>
    <row r="696" spans="2:3" x14ac:dyDescent="0.2">
      <c r="B696" s="8">
        <f>'Screening All'!C702/'Screening All'!D702</f>
        <v>4.326599326599327E-3</v>
      </c>
      <c r="C696" s="15"/>
    </row>
    <row r="697" spans="2:3" x14ac:dyDescent="0.2">
      <c r="B697" s="8">
        <f>'Screening All'!C703/'Screening All'!D703</f>
        <v>6.7979002624671912E-3</v>
      </c>
      <c r="C697" s="15"/>
    </row>
    <row r="698" spans="2:3" x14ac:dyDescent="0.2">
      <c r="B698" s="8">
        <f>'Screening All'!C704/'Screening All'!D704</f>
        <v>4.1607565011820336E-2</v>
      </c>
      <c r="C698" s="15"/>
    </row>
    <row r="699" spans="2:3" x14ac:dyDescent="0.2">
      <c r="B699" s="8">
        <f>'Screening All'!C705/'Screening All'!D705</f>
        <v>1.9075829383886255E-2</v>
      </c>
      <c r="C699" s="15"/>
    </row>
    <row r="700" spans="2:3" x14ac:dyDescent="0.2">
      <c r="B700" s="8">
        <f>'Screening All'!C706/'Screening All'!D706</f>
        <v>1.1264559068219635E-2</v>
      </c>
      <c r="C700" s="15"/>
    </row>
    <row r="701" spans="2:3" x14ac:dyDescent="0.2">
      <c r="B701" s="8">
        <f>'Screening All'!C707/'Screening All'!D707</f>
        <v>3.4374999999999996E-2</v>
      </c>
      <c r="C701" s="15"/>
    </row>
    <row r="702" spans="2:3" x14ac:dyDescent="0.2">
      <c r="B702" s="8">
        <f>'Screening All'!C708/'Screening All'!D708</f>
        <v>9.3296911115780638E-3</v>
      </c>
      <c r="C702" s="15"/>
    </row>
    <row r="703" spans="2:3" x14ac:dyDescent="0.2">
      <c r="B703" s="8">
        <f>'Screening All'!C709/'Screening All'!D709</f>
        <v>1.9568567026194143E-3</v>
      </c>
      <c r="C703" s="15"/>
    </row>
    <row r="704" spans="2:3" x14ac:dyDescent="0.2">
      <c r="B704" s="8">
        <f>'Screening All'!C710/'Screening All'!D710</f>
        <v>4.4200626959247646E-2</v>
      </c>
      <c r="C704" s="15"/>
    </row>
    <row r="705" spans="2:3" x14ac:dyDescent="0.2">
      <c r="B705" s="8">
        <f>'Screening All'!C711/'Screening All'!D711</f>
        <v>1.6201117318435754E-2</v>
      </c>
      <c r="C705" s="15"/>
    </row>
    <row r="706" spans="2:3" x14ac:dyDescent="0.2">
      <c r="B706" s="8">
        <f>'Screening All'!C712/'Screening All'!D712</f>
        <v>2.421875E-3</v>
      </c>
      <c r="C706" s="15"/>
    </row>
    <row r="707" spans="2:3" x14ac:dyDescent="0.2">
      <c r="B707" s="8">
        <f>'Screening All'!C713/'Screening All'!D713</f>
        <v>3.9370078740157488E-3</v>
      </c>
      <c r="C707" s="15"/>
    </row>
    <row r="708" spans="2:3" x14ac:dyDescent="0.2">
      <c r="B708" s="8">
        <f>'Screening All'!C714/'Screening All'!D714</f>
        <v>5.7383966244725741E-2</v>
      </c>
      <c r="C708" s="15"/>
    </row>
    <row r="709" spans="2:3" x14ac:dyDescent="0.2">
      <c r="B709" s="8">
        <f>'Screening All'!C715/'Screening All'!D715</f>
        <v>3.4570135746606334E-2</v>
      </c>
      <c r="C709" s="15"/>
    </row>
    <row r="710" spans="2:3" x14ac:dyDescent="0.2">
      <c r="B710" s="8">
        <f>'Screening All'!C716/'Screening All'!D716</f>
        <v>4.8380952380952386E-3</v>
      </c>
      <c r="C710" s="15"/>
    </row>
    <row r="711" spans="2:3" x14ac:dyDescent="0.2">
      <c r="B711" s="8">
        <f>'Screening All'!C717/'Screening All'!D717</f>
        <v>1.9607843137254902E-3</v>
      </c>
      <c r="C711" s="15"/>
    </row>
    <row r="712" spans="2:3" x14ac:dyDescent="0.2">
      <c r="B712" s="8">
        <f>'Screening All'!C718/'Screening All'!D718</f>
        <v>5.8278145695364238E-3</v>
      </c>
      <c r="C712" s="15"/>
    </row>
    <row r="713" spans="2:3" x14ac:dyDescent="0.2">
      <c r="B713" s="8">
        <f>'Screening All'!C719/'Screening All'!D719</f>
        <v>1.4671532846715331E-2</v>
      </c>
      <c r="C713" s="15"/>
    </row>
    <row r="714" spans="2:3" x14ac:dyDescent="0.2">
      <c r="B714" s="8">
        <f>'Screening All'!C720/'Screening All'!D720</f>
        <v>0.14031413612565444</v>
      </c>
      <c r="C714" s="15"/>
    </row>
    <row r="715" spans="2:3" x14ac:dyDescent="0.2">
      <c r="B715" s="8">
        <f>'Screening All'!C721/'Screening All'!D721</f>
        <v>2.7555555555555554E-3</v>
      </c>
      <c r="C715" s="15"/>
    </row>
    <row r="716" spans="2:3" x14ac:dyDescent="0.2">
      <c r="B716" s="8">
        <f>'Screening All'!C722/'Screening All'!D722</f>
        <v>3.1599229287090562E-3</v>
      </c>
      <c r="C716" s="15"/>
    </row>
    <row r="717" spans="2:3" x14ac:dyDescent="0.2">
      <c r="B717" s="8">
        <f>'Screening All'!C723/'Screening All'!D723</f>
        <v>2.8504672897196261E-3</v>
      </c>
      <c r="C717" s="15"/>
    </row>
    <row r="718" spans="2:3" x14ac:dyDescent="0.2">
      <c r="B718" s="8">
        <f>'Screening All'!C724/'Screening All'!D724</f>
        <v>6.5900383141762456E-2</v>
      </c>
      <c r="C718" s="15"/>
    </row>
    <row r="719" spans="2:3" x14ac:dyDescent="0.2">
      <c r="B719" s="8">
        <f>'Screening All'!C725/'Screening All'!D725</f>
        <v>2.9940476190476191E-2</v>
      </c>
      <c r="C719" s="15"/>
    </row>
    <row r="720" spans="2:3" x14ac:dyDescent="0.2">
      <c r="B720" s="8">
        <f>'Screening All'!C726/'Screening All'!D726</f>
        <v>7.9215686274509811E-2</v>
      </c>
      <c r="C720" s="15"/>
    </row>
    <row r="721" spans="2:3" x14ac:dyDescent="0.2">
      <c r="B721" s="8">
        <f>'Screening All'!C727/'Screening All'!D727</f>
        <v>5.3012048192771074E-3</v>
      </c>
      <c r="C721" s="15"/>
    </row>
    <row r="722" spans="2:3" x14ac:dyDescent="0.2">
      <c r="B722" s="8">
        <f>'Screening All'!C728/'Screening All'!D728</f>
        <v>4.0622222222222223E-3</v>
      </c>
      <c r="C722" s="15"/>
    </row>
    <row r="723" spans="2:3" x14ac:dyDescent="0.2">
      <c r="B723" s="8">
        <f>'Screening All'!C729/'Screening All'!D729</f>
        <v>5.37037037037037E-3</v>
      </c>
      <c r="C723" s="15"/>
    </row>
    <row r="724" spans="2:3" x14ac:dyDescent="0.2">
      <c r="B724" s="8">
        <f>'Screening All'!C730/'Screening All'!D730</f>
        <v>6.3333333333333332E-3</v>
      </c>
      <c r="C724" s="15"/>
    </row>
    <row r="725" spans="2:3" x14ac:dyDescent="0.2">
      <c r="B725" s="8">
        <f>'Screening All'!C731/'Screening All'!D731</f>
        <v>9.7014925373134324E-4</v>
      </c>
      <c r="C725" s="15"/>
    </row>
    <row r="726" spans="2:3" x14ac:dyDescent="0.2">
      <c r="B726" s="8">
        <f>'Screening All'!C732/'Screening All'!D732</f>
        <v>9.1666666666666674E-2</v>
      </c>
      <c r="C726" s="15"/>
    </row>
    <row r="727" spans="2:3" x14ac:dyDescent="0.2">
      <c r="B727" s="8">
        <f>'Screening All'!C733/'Screening All'!D733</f>
        <v>5.6969696969696969E-3</v>
      </c>
      <c r="C727" s="15"/>
    </row>
    <row r="728" spans="2:3" x14ac:dyDescent="0.2">
      <c r="B728" s="8">
        <f>'Screening All'!C734/'Screening All'!D734</f>
        <v>8.9795918367346938E-4</v>
      </c>
      <c r="C728" s="15"/>
    </row>
    <row r="729" spans="2:3" x14ac:dyDescent="0.2">
      <c r="B729" s="8">
        <f>'Screening All'!C735/'Screening All'!D735</f>
        <v>7.310061601642711E-3</v>
      </c>
      <c r="C729" s="15"/>
    </row>
    <row r="730" spans="2:3" x14ac:dyDescent="0.2">
      <c r="B730" s="8">
        <f>'Screening All'!C736/'Screening All'!D736</f>
        <v>2.3474178403755869E-3</v>
      </c>
      <c r="C730" s="15"/>
    </row>
    <row r="731" spans="2:3" x14ac:dyDescent="0.2">
      <c r="B731" s="8">
        <f>'Screening All'!C737/'Screening All'!D737</f>
        <v>1.3032786885245902E-2</v>
      </c>
      <c r="C731" s="15"/>
    </row>
    <row r="732" spans="2:3" x14ac:dyDescent="0.2">
      <c r="B732" s="8">
        <f>'Screening All'!C738/'Screening All'!D738</f>
        <v>2.0982142857142855E-2</v>
      </c>
      <c r="C732" s="15"/>
    </row>
    <row r="733" spans="2:3" x14ac:dyDescent="0.2">
      <c r="B733" s="8">
        <f>'Screening All'!C739/'Screening All'!D739</f>
        <v>1.0775193798449613E-2</v>
      </c>
      <c r="C733" s="15"/>
    </row>
    <row r="734" spans="2:3" x14ac:dyDescent="0.2">
      <c r="B734" s="8">
        <f>'Screening All'!C740/'Screening All'!D740</f>
        <v>1.1037107516650808E-2</v>
      </c>
      <c r="C734" s="15"/>
    </row>
    <row r="735" spans="2:3" x14ac:dyDescent="0.2">
      <c r="B735" s="8">
        <f>'Screening All'!C741/'Screening All'!D741</f>
        <v>2.7679623085983509E-2</v>
      </c>
      <c r="C735" s="15"/>
    </row>
    <row r="736" spans="2:3" x14ac:dyDescent="0.2">
      <c r="B736" s="8">
        <f>'Screening All'!C742/'Screening All'!D742</f>
        <v>1.2014388489208633E-2</v>
      </c>
      <c r="C736" s="15"/>
    </row>
    <row r="737" spans="2:3" x14ac:dyDescent="0.2">
      <c r="B737" s="8">
        <f>'Screening All'!C743/'Screening All'!D743</f>
        <v>2.3068552774755165E-3</v>
      </c>
      <c r="C737" s="15"/>
    </row>
    <row r="738" spans="2:3" x14ac:dyDescent="0.2">
      <c r="B738" s="8">
        <f>'Screening All'!C744/'Screening All'!D744</f>
        <v>7.9054779806659505E-3</v>
      </c>
      <c r="C738" s="15"/>
    </row>
    <row r="739" spans="2:3" x14ac:dyDescent="0.2">
      <c r="B739" s="8">
        <f>'Screening All'!C745/'Screening All'!D745</f>
        <v>1.2397660818713449E-2</v>
      </c>
      <c r="C739" s="15"/>
    </row>
    <row r="740" spans="2:3" x14ac:dyDescent="0.2">
      <c r="B740" s="8">
        <f>'Screening All'!C746/'Screening All'!D746</f>
        <v>2.400990099009901E-2</v>
      </c>
      <c r="C740" s="15"/>
    </row>
    <row r="741" spans="2:3" x14ac:dyDescent="0.2">
      <c r="B741" s="8">
        <f>'Screening All'!C747/'Screening All'!D747</f>
        <v>1.037313432835821E-2</v>
      </c>
      <c r="C741" s="15"/>
    </row>
    <row r="742" spans="2:3" x14ac:dyDescent="0.2">
      <c r="B742" s="8">
        <f>'Screening All'!C748/'Screening All'!D748</f>
        <v>1.2983193277310923E-2</v>
      </c>
      <c r="C742" s="15"/>
    </row>
    <row r="743" spans="2:3" x14ac:dyDescent="0.2">
      <c r="B743" s="8">
        <f>'Screening All'!C749/'Screening All'!D749</f>
        <v>1.1111111111111112E-2</v>
      </c>
      <c r="C743" s="15"/>
    </row>
    <row r="744" spans="2:3" x14ac:dyDescent="0.2">
      <c r="B744" s="8">
        <f>'Screening All'!C750/'Screening All'!D750</f>
        <v>1.4021164021164023E-2</v>
      </c>
      <c r="C744" s="15"/>
    </row>
    <row r="745" spans="2:3" x14ac:dyDescent="0.2">
      <c r="B745" s="8">
        <f>'Screening All'!C751/'Screening All'!D751</f>
        <v>2.261111111111111E-2</v>
      </c>
      <c r="C745" s="15"/>
    </row>
    <row r="746" spans="2:3" x14ac:dyDescent="0.2">
      <c r="B746" s="8">
        <f>'Screening All'!C752/'Screening All'!D752</f>
        <v>5.6980056980056976E-4</v>
      </c>
      <c r="C746" s="15"/>
    </row>
    <row r="747" spans="2:3" x14ac:dyDescent="0.2">
      <c r="B747" s="8">
        <f>'Screening All'!C753/'Screening All'!D753</f>
        <v>2.5708762886597941E-3</v>
      </c>
      <c r="C747" s="15"/>
    </row>
    <row r="748" spans="2:3" x14ac:dyDescent="0.2">
      <c r="B748" s="8">
        <f>'Screening All'!C754/'Screening All'!D754</f>
        <v>7.3141486810551553E-3</v>
      </c>
      <c r="C748" s="15"/>
    </row>
    <row r="749" spans="2:3" x14ac:dyDescent="0.2">
      <c r="B749" s="8">
        <f>'Screening All'!C755/'Screening All'!D755</f>
        <v>5.3488372093023259E-3</v>
      </c>
      <c r="C749" s="15"/>
    </row>
    <row r="750" spans="2:3" x14ac:dyDescent="0.2">
      <c r="B750" s="8">
        <f>'Screening All'!C756/'Screening All'!D756</f>
        <v>6.6666666666666662E-3</v>
      </c>
      <c r="C750" s="15"/>
    </row>
    <row r="751" spans="2:3" x14ac:dyDescent="0.2">
      <c r="B751" s="8">
        <f>'Screening All'!C757/'Screening All'!D757</f>
        <v>8.8832487309644676E-3</v>
      </c>
      <c r="C751" s="15"/>
    </row>
    <row r="752" spans="2:3" x14ac:dyDescent="0.2">
      <c r="B752" s="8">
        <f>'Screening All'!C758/'Screening All'!D758</f>
        <v>2.7054515866558179E-3</v>
      </c>
      <c r="C752" s="15"/>
    </row>
    <row r="753" spans="2:3" x14ac:dyDescent="0.2">
      <c r="B753" s="8">
        <f>'Screening All'!C759/'Screening All'!D759</f>
        <v>1.0408921933085502E-3</v>
      </c>
      <c r="C753" s="15"/>
    </row>
    <row r="754" spans="2:3" x14ac:dyDescent="0.2">
      <c r="B754" s="8">
        <f>'Screening All'!C760/'Screening All'!D760</f>
        <v>4.2307692307692307E-3</v>
      </c>
      <c r="C754" s="15"/>
    </row>
    <row r="755" spans="2:3" x14ac:dyDescent="0.2">
      <c r="B755" s="8">
        <f>'Screening All'!C761/'Screening All'!D761</f>
        <v>2.5112107623318385E-3</v>
      </c>
      <c r="C755" s="15"/>
    </row>
    <row r="756" spans="2:3" x14ac:dyDescent="0.2">
      <c r="B756" s="8">
        <f>'Screening All'!C762/'Screening All'!D762</f>
        <v>8.8584474885844755E-2</v>
      </c>
      <c r="C756" s="15"/>
    </row>
    <row r="757" spans="2:3" x14ac:dyDescent="0.2">
      <c r="B757" s="8">
        <f>'Screening All'!C763/'Screening All'!D763</f>
        <v>1.1831683168316832E-2</v>
      </c>
      <c r="C757" s="15"/>
    </row>
    <row r="758" spans="2:3" x14ac:dyDescent="0.2">
      <c r="B758" s="8">
        <f>'Screening All'!C764/'Screening All'!D764</f>
        <v>1.2439024390243903E-2</v>
      </c>
      <c r="C758" s="15"/>
    </row>
    <row r="759" spans="2:3" x14ac:dyDescent="0.2">
      <c r="B759" s="8">
        <f>'Screening All'!C765/'Screening All'!D765</f>
        <v>1.32E-2</v>
      </c>
      <c r="C759" s="15"/>
    </row>
    <row r="760" spans="2:3" x14ac:dyDescent="0.2">
      <c r="B760" s="8">
        <f>'Screening All'!C766/'Screening All'!D766</f>
        <v>3.5897435897435902E-3</v>
      </c>
      <c r="C760" s="15"/>
    </row>
    <row r="761" spans="2:3" x14ac:dyDescent="0.2">
      <c r="B761" s="8">
        <f>'Screening All'!C767/'Screening All'!D767</f>
        <v>4.0826446280991739E-2</v>
      </c>
      <c r="C761" s="15"/>
    </row>
    <row r="762" spans="2:3" x14ac:dyDescent="0.2">
      <c r="B762" s="8">
        <f>'Screening All'!C768/'Screening All'!D768</f>
        <v>1.6017699115044248E-2</v>
      </c>
      <c r="C762" s="15"/>
    </row>
    <row r="763" spans="2:3" x14ac:dyDescent="0.2">
      <c r="B763" s="8">
        <f>'Screening All'!C769/'Screening All'!D769</f>
        <v>1.0526315789473684E-3</v>
      </c>
      <c r="C763" s="15"/>
    </row>
    <row r="764" spans="2:3" x14ac:dyDescent="0.2">
      <c r="B764" s="8">
        <f>'Screening All'!C770/'Screening All'!D770</f>
        <v>2.8183716075156581E-3</v>
      </c>
      <c r="C764" s="15"/>
    </row>
    <row r="765" spans="2:3" x14ac:dyDescent="0.2">
      <c r="B765" s="8">
        <f>'Screening All'!C771/'Screening All'!D771</f>
        <v>3.9525691699604744E-2</v>
      </c>
      <c r="C765" s="15"/>
    </row>
    <row r="766" spans="2:3" x14ac:dyDescent="0.2">
      <c r="B766" s="8">
        <f>'Screening All'!C772/'Screening All'!D772</f>
        <v>1.0608695652173913E-2</v>
      </c>
      <c r="C766" s="15"/>
    </row>
    <row r="767" spans="2:3" x14ac:dyDescent="0.2">
      <c r="B767" s="8">
        <f>'Screening All'!C773/'Screening All'!D773</f>
        <v>1.5199750312109864E-2</v>
      </c>
      <c r="C767" s="15"/>
    </row>
    <row r="768" spans="2:3" x14ac:dyDescent="0.2">
      <c r="B768" s="8">
        <f>'Screening All'!C774/'Screening All'!D774</f>
        <v>1.6240000000000001E-2</v>
      </c>
      <c r="C768" s="15"/>
    </row>
    <row r="769" spans="2:3" x14ac:dyDescent="0.2">
      <c r="B769" s="8">
        <f>'Screening All'!C775/'Screening All'!D775</f>
        <v>2.3529411764705885E-2</v>
      </c>
      <c r="C769" s="15"/>
    </row>
    <row r="770" spans="2:3" x14ac:dyDescent="0.2">
      <c r="B770" s="8">
        <f>'Screening All'!C776/'Screening All'!D776</f>
        <v>1.665492957746479E-2</v>
      </c>
      <c r="C770" s="15"/>
    </row>
    <row r="771" spans="2:3" x14ac:dyDescent="0.2">
      <c r="B771" s="8">
        <f>'Screening All'!C777/'Screening All'!D777</f>
        <v>7.4531835205992516E-3</v>
      </c>
      <c r="C771" s="15"/>
    </row>
    <row r="772" spans="2:3" x14ac:dyDescent="0.2">
      <c r="B772" s="8">
        <f>'Screening All'!C778/'Screening All'!D778</f>
        <v>3.5406301824212273E-3</v>
      </c>
      <c r="C772" s="15"/>
    </row>
    <row r="773" spans="2:3" x14ac:dyDescent="0.2">
      <c r="B773" s="8">
        <f>'Screening All'!C779/'Screening All'!D779</f>
        <v>3.9010416666666665E-2</v>
      </c>
      <c r="C773" s="15"/>
    </row>
    <row r="774" spans="2:3" x14ac:dyDescent="0.2">
      <c r="B774" s="8">
        <f>'Screening All'!C780/'Screening All'!D780</f>
        <v>2.9813664596273293E-3</v>
      </c>
      <c r="C774" s="15"/>
    </row>
    <row r="775" spans="2:3" x14ac:dyDescent="0.2">
      <c r="B775" s="8">
        <f>'Screening All'!C781/'Screening All'!D781</f>
        <v>2.3287671232876716E-3</v>
      </c>
      <c r="C775" s="15"/>
    </row>
    <row r="776" spans="2:3" x14ac:dyDescent="0.2">
      <c r="B776" s="8">
        <f>'Screening All'!C782/'Screening All'!D782</f>
        <v>3.7272727272727275E-3</v>
      </c>
      <c r="C776" s="15"/>
    </row>
    <row r="777" spans="2:3" x14ac:dyDescent="0.2">
      <c r="B777" s="8">
        <f>'Screening All'!C783/'Screening All'!D783</f>
        <v>3.7499999999999999E-3</v>
      </c>
      <c r="C777" s="15"/>
    </row>
    <row r="778" spans="2:3" x14ac:dyDescent="0.2">
      <c r="B778" s="8">
        <f>'Screening All'!C784/'Screening All'!D784</f>
        <v>2.2291748142354323E-2</v>
      </c>
      <c r="C778" s="15"/>
    </row>
    <row r="779" spans="2:3" x14ac:dyDescent="0.2">
      <c r="B779" s="8">
        <f>'Screening All'!C785/'Screening All'!D785</f>
        <v>4.3034825870646762E-2</v>
      </c>
      <c r="C779" s="15"/>
    </row>
    <row r="780" spans="2:3" x14ac:dyDescent="0.2">
      <c r="B780" s="8">
        <f>'Screening All'!C786/'Screening All'!D786</f>
        <v>7.029702970297029E-3</v>
      </c>
      <c r="C780" s="15"/>
    </row>
    <row r="781" spans="2:3" x14ac:dyDescent="0.2">
      <c r="B781" s="8">
        <f>'Screening All'!C787/'Screening All'!D787</f>
        <v>8.8498304039469622E-3</v>
      </c>
      <c r="C781" s="15"/>
    </row>
    <row r="782" spans="2:3" x14ac:dyDescent="0.2">
      <c r="B782" s="8">
        <f>'Screening All'!C788/'Screening All'!D788</f>
        <v>1.1208053691275166E-2</v>
      </c>
      <c r="C782" s="15"/>
    </row>
    <row r="783" spans="2:3" x14ac:dyDescent="0.2">
      <c r="B783" s="8">
        <f>'Screening All'!C789/'Screening All'!D789</f>
        <v>5.0200803212851405E-3</v>
      </c>
      <c r="C783" s="15"/>
    </row>
    <row r="784" spans="2:3" x14ac:dyDescent="0.2">
      <c r="B784" s="8">
        <f>'Screening All'!C790/'Screening All'!D790</f>
        <v>1.5606936416184972E-2</v>
      </c>
      <c r="C784" s="15"/>
    </row>
    <row r="785" spans="2:3" x14ac:dyDescent="0.2">
      <c r="B785" s="8">
        <f>'Screening All'!C791/'Screening All'!D791</f>
        <v>2.5387755102040815E-2</v>
      </c>
      <c r="C785" s="15"/>
    </row>
    <row r="786" spans="2:3" x14ac:dyDescent="0.2">
      <c r="B786" s="8">
        <f>'Screening All'!C792/'Screening All'!D792</f>
        <v>2.6706827309236948E-2</v>
      </c>
      <c r="C786" s="15"/>
    </row>
    <row r="787" spans="2:3" x14ac:dyDescent="0.2">
      <c r="B787" s="8">
        <f>'Screening All'!C793/'Screening All'!D793</f>
        <v>1.6722972972972972E-2</v>
      </c>
      <c r="C787" s="15"/>
    </row>
    <row r="788" spans="2:3" x14ac:dyDescent="0.2">
      <c r="B788" s="8">
        <f>'Screening All'!C794/'Screening All'!D794</f>
        <v>8.1796311146752204E-3</v>
      </c>
      <c r="C788" s="15"/>
    </row>
    <row r="789" spans="2:3" x14ac:dyDescent="0.2">
      <c r="B789" s="8">
        <f>'Screening All'!C795/'Screening All'!D795</f>
        <v>3.5101010101010098E-2</v>
      </c>
      <c r="C789" s="15"/>
    </row>
    <row r="790" spans="2:3" x14ac:dyDescent="0.2">
      <c r="B790" s="8">
        <f>'Screening All'!C796/'Screening All'!D796</f>
        <v>6.3805970149253734E-3</v>
      </c>
      <c r="C790" s="15"/>
    </row>
    <row r="791" spans="2:3" x14ac:dyDescent="0.2">
      <c r="B791" s="8">
        <f>'Screening All'!C797/'Screening All'!D797</f>
        <v>1.3333333333333336E-2</v>
      </c>
      <c r="C791" s="15"/>
    </row>
    <row r="792" spans="2:3" x14ac:dyDescent="0.2">
      <c r="B792" s="8">
        <f>'Screening All'!C798/'Screening All'!D798</f>
        <v>2.1304347826086954E-2</v>
      </c>
      <c r="C792" s="15"/>
    </row>
    <row r="793" spans="2:3" x14ac:dyDescent="0.2">
      <c r="B793" s="8">
        <f>'Screening All'!C799/'Screening All'!D799</f>
        <v>4.5510835913312696E-3</v>
      </c>
      <c r="C793" s="15"/>
    </row>
    <row r="794" spans="2:3" x14ac:dyDescent="0.2">
      <c r="B794" s="8">
        <f>'Screening All'!C800/'Screening All'!D800</f>
        <v>3.7158469945355191E-3</v>
      </c>
      <c r="C794" s="15"/>
    </row>
    <row r="795" spans="2:3" x14ac:dyDescent="0.2">
      <c r="B795" s="8">
        <f>'Screening All'!C801/'Screening All'!D801</f>
        <v>7.6163873370577269E-3</v>
      </c>
      <c r="C795" s="15"/>
    </row>
    <row r="796" spans="2:3" x14ac:dyDescent="0.2">
      <c r="B796" s="8">
        <f>'Screening All'!C802/'Screening All'!D802</f>
        <v>6.3963963963963961E-3</v>
      </c>
      <c r="C796" s="15"/>
    </row>
    <row r="797" spans="2:3" x14ac:dyDescent="0.2">
      <c r="B797" s="8">
        <f>'Screening All'!C803/'Screening All'!D803</f>
        <v>5.1020408163265311E-3</v>
      </c>
      <c r="C797" s="15"/>
    </row>
    <row r="798" spans="2:3" x14ac:dyDescent="0.2">
      <c r="B798" s="8">
        <f>'Screening All'!C804/'Screening All'!D804</f>
        <v>8.2911392405063296E-3</v>
      </c>
      <c r="C798" s="15"/>
    </row>
    <row r="799" spans="2:3" x14ac:dyDescent="0.2">
      <c r="B799" s="8">
        <f>'Screening All'!C805/'Screening All'!D805</f>
        <v>4.3502824858757064E-3</v>
      </c>
      <c r="C799" s="15"/>
    </row>
    <row r="800" spans="2:3" x14ac:dyDescent="0.2">
      <c r="B800" s="8">
        <f>'Screening All'!C806/'Screening All'!D806</f>
        <v>0.50455927051671734</v>
      </c>
      <c r="C800" s="15"/>
    </row>
    <row r="801" spans="2:3" x14ac:dyDescent="0.2">
      <c r="B801" s="8">
        <f>'Screening All'!C807/'Screening All'!D807</f>
        <v>2.2427440633245384E-3</v>
      </c>
      <c r="C801" s="15"/>
    </row>
    <row r="802" spans="2:3" x14ac:dyDescent="0.2">
      <c r="B802" s="8">
        <f>'Screening All'!C808/'Screening All'!D808</f>
        <v>4.1538461538461538E-2</v>
      </c>
      <c r="C802" s="15"/>
    </row>
    <row r="803" spans="2:3" x14ac:dyDescent="0.2">
      <c r="B803" s="8">
        <f>'Screening All'!C809/'Screening All'!D809</f>
        <v>1.5986394557823129E-3</v>
      </c>
      <c r="C803" s="15"/>
    </row>
    <row r="804" spans="2:3" x14ac:dyDescent="0.2">
      <c r="B804" s="8">
        <f>'Screening All'!C810/'Screening All'!D810</f>
        <v>6.0884353741496597E-3</v>
      </c>
      <c r="C804" s="15"/>
    </row>
    <row r="805" spans="2:3" x14ac:dyDescent="0.2">
      <c r="B805" s="8">
        <f>'Screening All'!C811/'Screening All'!D811</f>
        <v>7.606837606837607E-3</v>
      </c>
      <c r="C805" s="15"/>
    </row>
    <row r="806" spans="2:3" x14ac:dyDescent="0.2">
      <c r="B806" s="8">
        <f>'Screening All'!C812/'Screening All'!D812</f>
        <v>8.8455772113943034E-3</v>
      </c>
      <c r="C806" s="15"/>
    </row>
    <row r="807" spans="2:3" x14ac:dyDescent="0.2">
      <c r="B807" s="8">
        <f>'Screening All'!C813/'Screening All'!D813</f>
        <v>2.072538860103627E-4</v>
      </c>
      <c r="C807" s="15"/>
    </row>
    <row r="808" spans="2:3" x14ac:dyDescent="0.2">
      <c r="B808" s="8">
        <f>'Screening All'!C814/'Screening All'!D814</f>
        <v>1.8275862068965517E-3</v>
      </c>
      <c r="C808" s="15"/>
    </row>
    <row r="809" spans="2:3" x14ac:dyDescent="0.2">
      <c r="B809" s="8">
        <f>'Screening All'!C815/'Screening All'!D815</f>
        <v>5.7142857142857134E-3</v>
      </c>
      <c r="C809" s="15"/>
    </row>
    <row r="810" spans="2:3" x14ac:dyDescent="0.2">
      <c r="B810" s="8">
        <f>'Screening All'!C816/'Screening All'!D816</f>
        <v>3.9261363636363629E-2</v>
      </c>
      <c r="C810" s="15"/>
    </row>
    <row r="811" spans="2:3" x14ac:dyDescent="0.2">
      <c r="B811" s="8">
        <f>'Screening All'!C817/'Screening All'!D817</f>
        <v>1.0244845360824744E-2</v>
      </c>
      <c r="C811" s="15"/>
    </row>
    <row r="812" spans="2:3" x14ac:dyDescent="0.2">
      <c r="B812" s="8">
        <f>'Screening All'!C818/'Screening All'!D818</f>
        <v>3.2791327913279135E-2</v>
      </c>
      <c r="C812" s="15"/>
    </row>
    <row r="813" spans="2:3" x14ac:dyDescent="0.2">
      <c r="B813" s="8">
        <f>'Screening All'!C819/'Screening All'!D819</f>
        <v>7.9961464354527945E-3</v>
      </c>
      <c r="C813" s="15"/>
    </row>
    <row r="814" spans="2:3" x14ac:dyDescent="0.2">
      <c r="B814" s="8">
        <f>'Screening All'!C820/'Screening All'!D820</f>
        <v>0.18542510121457489</v>
      </c>
      <c r="C814" s="15"/>
    </row>
    <row r="815" spans="2:3" x14ac:dyDescent="0.2">
      <c r="B815" s="8">
        <f>'Screening All'!C821/'Screening All'!D821</f>
        <v>1.4313725490196079E-2</v>
      </c>
      <c r="C815" s="15"/>
    </row>
    <row r="816" spans="2:3" x14ac:dyDescent="0.2">
      <c r="B816" s="8">
        <f>'Screening All'!C822/'Screening All'!D822</f>
        <v>1.8194842406876792E-2</v>
      </c>
      <c r="C816" s="15"/>
    </row>
    <row r="817" spans="2:3" x14ac:dyDescent="0.2">
      <c r="B817" s="8">
        <f>'Screening All'!C823/'Screening All'!D823</f>
        <v>2.1008403361344537E-3</v>
      </c>
      <c r="C817" s="15"/>
    </row>
    <row r="818" spans="2:3" x14ac:dyDescent="0.2">
      <c r="B818" s="8">
        <f>'Screening All'!C824/'Screening All'!D824</f>
        <v>1.5609756097560977E-2</v>
      </c>
      <c r="C818" s="15"/>
    </row>
    <row r="819" spans="2:3" x14ac:dyDescent="0.2">
      <c r="B819" s="8">
        <f>'Screening All'!C825/'Screening All'!D825</f>
        <v>1.2629533678756477E-3</v>
      </c>
      <c r="C819" s="15"/>
    </row>
    <row r="820" spans="2:3" x14ac:dyDescent="0.2">
      <c r="B820" s="8">
        <f>'Screening All'!C826/'Screening All'!D826</f>
        <v>2.2517730496453902E-2</v>
      </c>
      <c r="C820" s="15"/>
    </row>
    <row r="821" spans="2:3" x14ac:dyDescent="0.2">
      <c r="B821" s="8">
        <f>'Screening All'!C827/'Screening All'!D827</f>
        <v>6.8796992481203016E-3</v>
      </c>
      <c r="C821" s="15"/>
    </row>
    <row r="822" spans="2:3" x14ac:dyDescent="0.2">
      <c r="B822" s="8">
        <f>'Screening All'!C828/'Screening All'!D828</f>
        <v>7.2566371681415925E-3</v>
      </c>
      <c r="C822" s="15"/>
    </row>
    <row r="823" spans="2:3" x14ac:dyDescent="0.2">
      <c r="B823" s="8">
        <f>'Screening All'!C829/'Screening All'!D829</f>
        <v>1.12E-2</v>
      </c>
      <c r="C823" s="15"/>
    </row>
    <row r="824" spans="2:3" x14ac:dyDescent="0.2">
      <c r="B824" s="8">
        <f>'Screening All'!C830/'Screening All'!D830</f>
        <v>1.360544217687075E-2</v>
      </c>
      <c r="C824" s="15"/>
    </row>
    <row r="825" spans="2:3" x14ac:dyDescent="0.2">
      <c r="B825" s="8">
        <f>'Screening All'!C831/'Screening All'!D831</f>
        <v>5.9718309859154932E-2</v>
      </c>
      <c r="C825" s="15"/>
    </row>
    <row r="826" spans="2:3" x14ac:dyDescent="0.2">
      <c r="B826" s="8">
        <f>'Screening All'!C832/'Screening All'!D832</f>
        <v>3.7959183673469386E-3</v>
      </c>
      <c r="C826" s="15"/>
    </row>
    <row r="827" spans="2:3" x14ac:dyDescent="0.2">
      <c r="B827" s="8">
        <f>'Screening All'!C833/'Screening All'!D833</f>
        <v>4.3346007604562732E-2</v>
      </c>
      <c r="C827" s="15"/>
    </row>
    <row r="828" spans="2:3" x14ac:dyDescent="0.2">
      <c r="B828" s="8"/>
      <c r="C828" s="15"/>
    </row>
    <row r="829" spans="2:3" x14ac:dyDescent="0.2">
      <c r="B829" s="8"/>
      <c r="C829" s="15"/>
    </row>
    <row r="830" spans="2:3" x14ac:dyDescent="0.2">
      <c r="B830" s="8"/>
      <c r="C830" s="15"/>
    </row>
    <row r="831" spans="2:3" x14ac:dyDescent="0.2">
      <c r="B831" s="8"/>
      <c r="C831" s="15"/>
    </row>
    <row r="832" spans="2:3" x14ac:dyDescent="0.2">
      <c r="B832" s="8"/>
      <c r="C832" s="15"/>
    </row>
    <row r="833" spans="2:3" x14ac:dyDescent="0.2">
      <c r="B833" s="8"/>
      <c r="C833" s="15"/>
    </row>
    <row r="834" spans="2:3" x14ac:dyDescent="0.2">
      <c r="B834" s="8"/>
      <c r="C834" s="15"/>
    </row>
    <row r="835" spans="2:3" x14ac:dyDescent="0.2">
      <c r="B835" s="8"/>
      <c r="C835" s="15"/>
    </row>
    <row r="836" spans="2:3" x14ac:dyDescent="0.2">
      <c r="B836" s="8"/>
      <c r="C836" s="15"/>
    </row>
    <row r="837" spans="2:3" x14ac:dyDescent="0.2">
      <c r="B837" s="8"/>
      <c r="C837" s="15"/>
    </row>
    <row r="838" spans="2:3" x14ac:dyDescent="0.2">
      <c r="B838" s="8"/>
      <c r="C838" s="15"/>
    </row>
    <row r="839" spans="2:3" x14ac:dyDescent="0.2">
      <c r="B839" s="8"/>
      <c r="C839" s="15"/>
    </row>
    <row r="840" spans="2:3" x14ac:dyDescent="0.2">
      <c r="B840" s="8"/>
      <c r="C840" s="15"/>
    </row>
    <row r="841" spans="2:3" x14ac:dyDescent="0.2">
      <c r="B841" s="8"/>
      <c r="C841" s="15"/>
    </row>
    <row r="842" spans="2:3" x14ac:dyDescent="0.2">
      <c r="B842" s="8"/>
      <c r="C842" s="15"/>
    </row>
    <row r="843" spans="2:3" x14ac:dyDescent="0.2">
      <c r="B843" s="8"/>
      <c r="C843" s="15"/>
    </row>
    <row r="844" spans="2:3" x14ac:dyDescent="0.2">
      <c r="B844" s="8"/>
      <c r="C844" s="15"/>
    </row>
    <row r="845" spans="2:3" x14ac:dyDescent="0.2">
      <c r="B845" s="8"/>
      <c r="C845" s="15"/>
    </row>
    <row r="846" spans="2:3" x14ac:dyDescent="0.2">
      <c r="B846" s="8"/>
      <c r="C846" s="15"/>
    </row>
    <row r="847" spans="2:3" x14ac:dyDescent="0.2">
      <c r="B847" s="8"/>
      <c r="C847" s="15"/>
    </row>
    <row r="848" spans="2:3" x14ac:dyDescent="0.2">
      <c r="B848" s="8"/>
      <c r="C848" s="15"/>
    </row>
    <row r="849" spans="2:3" x14ac:dyDescent="0.2">
      <c r="B849" s="8"/>
      <c r="C849" s="15"/>
    </row>
    <row r="850" spans="2:3" x14ac:dyDescent="0.2">
      <c r="B850" s="8"/>
      <c r="C850" s="15"/>
    </row>
    <row r="851" spans="2:3" x14ac:dyDescent="0.2">
      <c r="B851" s="8"/>
      <c r="C851" s="15"/>
    </row>
    <row r="852" spans="2:3" x14ac:dyDescent="0.2">
      <c r="B852" s="8"/>
      <c r="C852" s="15"/>
    </row>
    <row r="853" spans="2:3" x14ac:dyDescent="0.2">
      <c r="B853" s="8"/>
      <c r="C853" s="15"/>
    </row>
    <row r="854" spans="2:3" x14ac:dyDescent="0.2">
      <c r="B854" s="8"/>
      <c r="C854" s="15"/>
    </row>
    <row r="855" spans="2:3" x14ac:dyDescent="0.2">
      <c r="B855" s="8"/>
      <c r="C855" s="15"/>
    </row>
    <row r="856" spans="2:3" x14ac:dyDescent="0.2">
      <c r="B856" s="8"/>
      <c r="C856" s="15"/>
    </row>
    <row r="857" spans="2:3" x14ac:dyDescent="0.2">
      <c r="B857" s="8"/>
      <c r="C857" s="15"/>
    </row>
    <row r="858" spans="2:3" x14ac:dyDescent="0.2">
      <c r="B858" s="8"/>
      <c r="C858" s="15"/>
    </row>
    <row r="859" spans="2:3" x14ac:dyDescent="0.2">
      <c r="B859" s="8"/>
      <c r="C859" s="15"/>
    </row>
    <row r="860" spans="2:3" x14ac:dyDescent="0.2">
      <c r="B860" s="8"/>
      <c r="C860" s="15"/>
    </row>
    <row r="861" spans="2:3" x14ac:dyDescent="0.2">
      <c r="B861" s="8"/>
      <c r="C861" s="15"/>
    </row>
    <row r="862" spans="2:3" x14ac:dyDescent="0.2">
      <c r="B862" s="8"/>
      <c r="C862" s="15"/>
    </row>
    <row r="863" spans="2:3" x14ac:dyDescent="0.2">
      <c r="B863" s="8"/>
      <c r="C863" s="15"/>
    </row>
    <row r="864" spans="2:3" x14ac:dyDescent="0.2">
      <c r="B864" s="8"/>
      <c r="C864" s="15"/>
    </row>
    <row r="865" spans="2:3" x14ac:dyDescent="0.2">
      <c r="B865" s="8"/>
      <c r="C865" s="15"/>
    </row>
    <row r="866" spans="2:3" x14ac:dyDescent="0.2">
      <c r="B866" s="8"/>
      <c r="C866" s="15"/>
    </row>
    <row r="867" spans="2:3" x14ac:dyDescent="0.2">
      <c r="B867" s="8"/>
      <c r="C867" s="15"/>
    </row>
    <row r="868" spans="2:3" x14ac:dyDescent="0.2">
      <c r="B868" s="8"/>
      <c r="C868" s="15"/>
    </row>
    <row r="869" spans="2:3" x14ac:dyDescent="0.2">
      <c r="B869" s="8"/>
      <c r="C869" s="15"/>
    </row>
    <row r="870" spans="2:3" x14ac:dyDescent="0.2">
      <c r="B870" s="8"/>
      <c r="C870" s="15"/>
    </row>
    <row r="871" spans="2:3" x14ac:dyDescent="0.2">
      <c r="B871" s="8"/>
      <c r="C871" s="15"/>
    </row>
    <row r="872" spans="2:3" x14ac:dyDescent="0.2">
      <c r="B872" s="8"/>
      <c r="C872" s="15"/>
    </row>
    <row r="873" spans="2:3" x14ac:dyDescent="0.2">
      <c r="B873" s="8"/>
      <c r="C873" s="15"/>
    </row>
    <row r="874" spans="2:3" x14ac:dyDescent="0.2">
      <c r="B874" s="8"/>
      <c r="C874" s="15"/>
    </row>
    <row r="875" spans="2:3" x14ac:dyDescent="0.2">
      <c r="B875" s="8"/>
      <c r="C875" s="15"/>
    </row>
    <row r="876" spans="2:3" x14ac:dyDescent="0.2">
      <c r="B876" s="8"/>
      <c r="C876" s="15"/>
    </row>
    <row r="877" spans="2:3" x14ac:dyDescent="0.2">
      <c r="B877" s="8"/>
      <c r="C877" s="15"/>
    </row>
    <row r="878" spans="2:3" x14ac:dyDescent="0.2">
      <c r="B878" s="8"/>
      <c r="C878" s="15"/>
    </row>
    <row r="879" spans="2:3" x14ac:dyDescent="0.2">
      <c r="B879" s="8"/>
      <c r="C879" s="15"/>
    </row>
    <row r="880" spans="2:3" x14ac:dyDescent="0.2">
      <c r="B880" s="8"/>
      <c r="C880" s="15"/>
    </row>
    <row r="881" spans="2:3" x14ac:dyDescent="0.2">
      <c r="B881" s="8"/>
      <c r="C881" s="15"/>
    </row>
    <row r="882" spans="2:3" x14ac:dyDescent="0.2">
      <c r="B882" s="8"/>
      <c r="C882" s="15"/>
    </row>
    <row r="883" spans="2:3" x14ac:dyDescent="0.2">
      <c r="B883" s="8"/>
      <c r="C883" s="15"/>
    </row>
    <row r="884" spans="2:3" x14ac:dyDescent="0.2">
      <c r="B884" s="8"/>
      <c r="C884" s="15"/>
    </row>
    <row r="885" spans="2:3" x14ac:dyDescent="0.2">
      <c r="B885" s="8"/>
      <c r="C885" s="15"/>
    </row>
    <row r="886" spans="2:3" x14ac:dyDescent="0.2">
      <c r="B886" s="8"/>
      <c r="C886" s="15"/>
    </row>
    <row r="887" spans="2:3" x14ac:dyDescent="0.2">
      <c r="B887" s="8"/>
      <c r="C887" s="15"/>
    </row>
    <row r="888" spans="2:3" x14ac:dyDescent="0.2">
      <c r="B888" s="8"/>
      <c r="C888" s="15"/>
    </row>
    <row r="889" spans="2:3" x14ac:dyDescent="0.2">
      <c r="B889" s="8"/>
      <c r="C889" s="15"/>
    </row>
    <row r="890" spans="2:3" x14ac:dyDescent="0.2">
      <c r="B890" s="8"/>
      <c r="C890" s="15"/>
    </row>
    <row r="891" spans="2:3" x14ac:dyDescent="0.2">
      <c r="B891" s="8"/>
      <c r="C891" s="15"/>
    </row>
    <row r="892" spans="2:3" x14ac:dyDescent="0.2">
      <c r="B892" s="8"/>
      <c r="C892" s="15"/>
    </row>
    <row r="893" spans="2:3" x14ac:dyDescent="0.2">
      <c r="B893" s="8"/>
      <c r="C893" s="15"/>
    </row>
    <row r="894" spans="2:3" x14ac:dyDescent="0.2">
      <c r="B894" s="8"/>
      <c r="C894" s="15"/>
    </row>
    <row r="895" spans="2:3" x14ac:dyDescent="0.2">
      <c r="B895" s="8"/>
      <c r="C895" s="15"/>
    </row>
    <row r="896" spans="2:3" x14ac:dyDescent="0.2">
      <c r="B896" s="8"/>
      <c r="C896" s="15"/>
    </row>
    <row r="897" spans="2:3" x14ac:dyDescent="0.2">
      <c r="B897" s="8"/>
      <c r="C897" s="15"/>
    </row>
    <row r="898" spans="2:3" x14ac:dyDescent="0.2">
      <c r="B898" s="8"/>
      <c r="C898" s="15"/>
    </row>
    <row r="899" spans="2:3" x14ac:dyDescent="0.2">
      <c r="B899" s="8"/>
      <c r="C899" s="15"/>
    </row>
    <row r="900" spans="2:3" x14ac:dyDescent="0.2">
      <c r="B900" s="8"/>
      <c r="C900" s="15"/>
    </row>
    <row r="901" spans="2:3" x14ac:dyDescent="0.2">
      <c r="B901" s="8"/>
      <c r="C901" s="15"/>
    </row>
    <row r="902" spans="2:3" x14ac:dyDescent="0.2">
      <c r="B902" s="8"/>
      <c r="C902" s="15"/>
    </row>
    <row r="903" spans="2:3" x14ac:dyDescent="0.2">
      <c r="B903" s="8"/>
      <c r="C903" s="15"/>
    </row>
    <row r="904" spans="2:3" x14ac:dyDescent="0.2">
      <c r="B904" s="8"/>
      <c r="C904" s="15"/>
    </row>
    <row r="905" spans="2:3" x14ac:dyDescent="0.2">
      <c r="B905" s="8"/>
      <c r="C905" s="15"/>
    </row>
    <row r="906" spans="2:3" x14ac:dyDescent="0.2">
      <c r="B906" s="8"/>
      <c r="C906" s="15"/>
    </row>
    <row r="907" spans="2:3" x14ac:dyDescent="0.2">
      <c r="B907" s="8"/>
      <c r="C907" s="15"/>
    </row>
    <row r="908" spans="2:3" x14ac:dyDescent="0.2">
      <c r="B908" s="8"/>
      <c r="C908" s="15"/>
    </row>
    <row r="909" spans="2:3" x14ac:dyDescent="0.2">
      <c r="B909" s="8"/>
      <c r="C909" s="15"/>
    </row>
    <row r="910" spans="2:3" x14ac:dyDescent="0.2">
      <c r="B910" s="8"/>
      <c r="C910" s="15"/>
    </row>
    <row r="911" spans="2:3" x14ac:dyDescent="0.2">
      <c r="B911" s="8"/>
      <c r="C911" s="15"/>
    </row>
    <row r="912" spans="2:3" x14ac:dyDescent="0.2">
      <c r="B912" s="8"/>
      <c r="C912" s="15"/>
    </row>
    <row r="913" spans="2:3" x14ac:dyDescent="0.2">
      <c r="B913" s="8"/>
      <c r="C913" s="15"/>
    </row>
    <row r="914" spans="2:3" x14ac:dyDescent="0.2">
      <c r="B914" s="8"/>
      <c r="C914" s="15"/>
    </row>
    <row r="915" spans="2:3" x14ac:dyDescent="0.2">
      <c r="B915" s="8"/>
      <c r="C915" s="15"/>
    </row>
    <row r="916" spans="2:3" x14ac:dyDescent="0.2">
      <c r="B916" s="8"/>
      <c r="C916" s="15"/>
    </row>
    <row r="917" spans="2:3" x14ac:dyDescent="0.2">
      <c r="B917" s="8"/>
      <c r="C917" s="15"/>
    </row>
    <row r="918" spans="2:3" x14ac:dyDescent="0.2">
      <c r="B918" s="8"/>
      <c r="C918" s="15"/>
    </row>
    <row r="919" spans="2:3" x14ac:dyDescent="0.2">
      <c r="B919" s="8"/>
      <c r="C919" s="15"/>
    </row>
    <row r="920" spans="2:3" x14ac:dyDescent="0.2">
      <c r="B920" s="8"/>
      <c r="C920" s="15"/>
    </row>
    <row r="921" spans="2:3" x14ac:dyDescent="0.2">
      <c r="B921" s="8"/>
      <c r="C921" s="15"/>
    </row>
    <row r="922" spans="2:3" x14ac:dyDescent="0.2">
      <c r="B922" s="8"/>
      <c r="C922" s="15"/>
    </row>
    <row r="923" spans="2:3" x14ac:dyDescent="0.2">
      <c r="B923" s="8"/>
      <c r="C923" s="15"/>
    </row>
    <row r="924" spans="2:3" x14ac:dyDescent="0.2">
      <c r="B924" s="8"/>
      <c r="C924" s="15"/>
    </row>
    <row r="925" spans="2:3" x14ac:dyDescent="0.2">
      <c r="B925" s="8"/>
      <c r="C925" s="15"/>
    </row>
    <row r="926" spans="2:3" x14ac:dyDescent="0.2">
      <c r="B926" s="8"/>
      <c r="C926" s="15"/>
    </row>
    <row r="927" spans="2:3" x14ac:dyDescent="0.2">
      <c r="B927" s="8"/>
      <c r="C927" s="15"/>
    </row>
    <row r="928" spans="2:3" x14ac:dyDescent="0.2">
      <c r="B928" s="8"/>
      <c r="C928" s="15"/>
    </row>
    <row r="929" spans="2:3" x14ac:dyDescent="0.2">
      <c r="B929" s="8"/>
      <c r="C929" s="15"/>
    </row>
    <row r="930" spans="2:3" x14ac:dyDescent="0.2">
      <c r="B930" s="8"/>
      <c r="C930" s="15"/>
    </row>
    <row r="931" spans="2:3" x14ac:dyDescent="0.2">
      <c r="B931" s="8"/>
      <c r="C931" s="15"/>
    </row>
    <row r="932" spans="2:3" x14ac:dyDescent="0.2">
      <c r="B932" s="8"/>
      <c r="C932" s="15"/>
    </row>
    <row r="933" spans="2:3" x14ac:dyDescent="0.2">
      <c r="B933" s="8"/>
      <c r="C933" s="15"/>
    </row>
    <row r="934" spans="2:3" x14ac:dyDescent="0.2">
      <c r="B934" s="8"/>
      <c r="C934" s="15"/>
    </row>
    <row r="935" spans="2:3" x14ac:dyDescent="0.2">
      <c r="B935" s="8"/>
      <c r="C935" s="15"/>
    </row>
    <row r="936" spans="2:3" x14ac:dyDescent="0.2">
      <c r="B936" s="8"/>
      <c r="C936" s="15"/>
    </row>
    <row r="937" spans="2:3" x14ac:dyDescent="0.2">
      <c r="B937" s="8"/>
      <c r="C937" s="15"/>
    </row>
    <row r="938" spans="2:3" x14ac:dyDescent="0.2">
      <c r="B938" s="8"/>
      <c r="C938" s="15"/>
    </row>
    <row r="939" spans="2:3" x14ac:dyDescent="0.2">
      <c r="B939" s="8"/>
      <c r="C939" s="15"/>
    </row>
    <row r="940" spans="2:3" x14ac:dyDescent="0.2">
      <c r="B940" s="8"/>
      <c r="C940" s="15"/>
    </row>
    <row r="941" spans="2:3" x14ac:dyDescent="0.2">
      <c r="B941" s="8"/>
      <c r="C941" s="15"/>
    </row>
    <row r="942" spans="2:3" x14ac:dyDescent="0.2">
      <c r="B942" s="8"/>
      <c r="C942" s="15"/>
    </row>
    <row r="943" spans="2:3" x14ac:dyDescent="0.2">
      <c r="B943" s="8"/>
      <c r="C943" s="15"/>
    </row>
    <row r="944" spans="2:3" x14ac:dyDescent="0.2">
      <c r="B944" s="8"/>
      <c r="C944" s="15"/>
    </row>
    <row r="945" spans="2:3" x14ac:dyDescent="0.2">
      <c r="B945" s="8"/>
      <c r="C945" s="15"/>
    </row>
    <row r="946" spans="2:3" x14ac:dyDescent="0.2">
      <c r="B946" s="8"/>
      <c r="C946" s="15"/>
    </row>
    <row r="947" spans="2:3" x14ac:dyDescent="0.2">
      <c r="B947" s="8"/>
      <c r="C947" s="15"/>
    </row>
    <row r="948" spans="2:3" x14ac:dyDescent="0.2">
      <c r="B948" s="8"/>
      <c r="C948" s="15"/>
    </row>
    <row r="949" spans="2:3" x14ac:dyDescent="0.2">
      <c r="B949" s="8"/>
      <c r="C949" s="15"/>
    </row>
    <row r="950" spans="2:3" x14ac:dyDescent="0.2">
      <c r="B950" s="8"/>
      <c r="C950" s="15"/>
    </row>
    <row r="951" spans="2:3" x14ac:dyDescent="0.2">
      <c r="B951" s="8"/>
      <c r="C951" s="15"/>
    </row>
    <row r="952" spans="2:3" x14ac:dyDescent="0.2">
      <c r="B952" s="8"/>
      <c r="C952" s="15"/>
    </row>
    <row r="953" spans="2:3" x14ac:dyDescent="0.2">
      <c r="B953" s="8"/>
      <c r="C953" s="15"/>
    </row>
    <row r="954" spans="2:3" x14ac:dyDescent="0.2">
      <c r="B954" s="8"/>
      <c r="C954" s="15"/>
    </row>
    <row r="955" spans="2:3" x14ac:dyDescent="0.2">
      <c r="B955" s="8"/>
      <c r="C955" s="15"/>
    </row>
    <row r="956" spans="2:3" x14ac:dyDescent="0.2">
      <c r="B956" s="8"/>
      <c r="C956" s="15"/>
    </row>
    <row r="957" spans="2:3" x14ac:dyDescent="0.2">
      <c r="B957" s="8"/>
      <c r="C957" s="15"/>
    </row>
    <row r="958" spans="2:3" x14ac:dyDescent="0.2">
      <c r="B958" s="8"/>
      <c r="C958" s="15"/>
    </row>
    <row r="959" spans="2:3" x14ac:dyDescent="0.2">
      <c r="B959" s="8"/>
      <c r="C959" s="15"/>
    </row>
    <row r="960" spans="2:3" x14ac:dyDescent="0.2">
      <c r="B960" s="8"/>
      <c r="C960" s="15"/>
    </row>
    <row r="961" spans="2:3" x14ac:dyDescent="0.2">
      <c r="B961" s="8"/>
      <c r="C961" s="15"/>
    </row>
    <row r="962" spans="2:3" x14ac:dyDescent="0.2">
      <c r="B962" s="8"/>
      <c r="C962" s="15"/>
    </row>
    <row r="963" spans="2:3" x14ac:dyDescent="0.2">
      <c r="B963" s="8"/>
      <c r="C963" s="15"/>
    </row>
    <row r="964" spans="2:3" x14ac:dyDescent="0.2">
      <c r="B964" s="8"/>
      <c r="C964" s="15"/>
    </row>
    <row r="965" spans="2:3" x14ac:dyDescent="0.2">
      <c r="B965" s="8"/>
      <c r="C965" s="15"/>
    </row>
    <row r="966" spans="2:3" x14ac:dyDescent="0.2">
      <c r="B966" s="8"/>
      <c r="C966" s="15"/>
    </row>
    <row r="967" spans="2:3" x14ac:dyDescent="0.2">
      <c r="B967" s="8"/>
      <c r="C967" s="15"/>
    </row>
    <row r="968" spans="2:3" x14ac:dyDescent="0.2">
      <c r="B968" s="8"/>
      <c r="C968" s="15"/>
    </row>
    <row r="969" spans="2:3" x14ac:dyDescent="0.2">
      <c r="B969" s="8"/>
      <c r="C969" s="15"/>
    </row>
    <row r="970" spans="2:3" x14ac:dyDescent="0.2">
      <c r="B970" s="8"/>
      <c r="C970" s="15"/>
    </row>
    <row r="971" spans="2:3" x14ac:dyDescent="0.2">
      <c r="B971" s="8"/>
      <c r="C971" s="15"/>
    </row>
    <row r="972" spans="2:3" x14ac:dyDescent="0.2">
      <c r="B972" s="8"/>
      <c r="C972" s="15"/>
    </row>
    <row r="973" spans="2:3" x14ac:dyDescent="0.2">
      <c r="B973" s="8"/>
      <c r="C973" s="15"/>
    </row>
    <row r="974" spans="2:3" x14ac:dyDescent="0.2">
      <c r="B974" s="8"/>
      <c r="C974" s="15"/>
    </row>
    <row r="975" spans="2:3" x14ac:dyDescent="0.2">
      <c r="B975" s="8"/>
      <c r="C975" s="15"/>
    </row>
    <row r="976" spans="2:3" x14ac:dyDescent="0.2">
      <c r="B976" s="8"/>
      <c r="C976" s="15"/>
    </row>
    <row r="977" spans="2:3" x14ac:dyDescent="0.2">
      <c r="B977" s="8"/>
      <c r="C977" s="15"/>
    </row>
    <row r="978" spans="2:3" x14ac:dyDescent="0.2">
      <c r="B978" s="8"/>
      <c r="C978" s="15"/>
    </row>
    <row r="979" spans="2:3" x14ac:dyDescent="0.2">
      <c r="B979" s="8"/>
      <c r="C979" s="15"/>
    </row>
    <row r="980" spans="2:3" x14ac:dyDescent="0.2">
      <c r="B980" s="8"/>
      <c r="C980" s="15"/>
    </row>
    <row r="981" spans="2:3" x14ac:dyDescent="0.2">
      <c r="B981" s="8"/>
      <c r="C981" s="15"/>
    </row>
    <row r="982" spans="2:3" x14ac:dyDescent="0.2">
      <c r="B982" s="8"/>
      <c r="C982" s="15"/>
    </row>
    <row r="983" spans="2:3" x14ac:dyDescent="0.2">
      <c r="B983" s="8"/>
      <c r="C983" s="15"/>
    </row>
    <row r="984" spans="2:3" x14ac:dyDescent="0.2">
      <c r="B984" s="8"/>
      <c r="C984" s="15"/>
    </row>
    <row r="985" spans="2:3" x14ac:dyDescent="0.2">
      <c r="B985" s="8"/>
      <c r="C985" s="15"/>
    </row>
    <row r="986" spans="2:3" x14ac:dyDescent="0.2">
      <c r="B986" s="8"/>
      <c r="C986" s="15"/>
    </row>
    <row r="987" spans="2:3" x14ac:dyDescent="0.2">
      <c r="B987" s="8"/>
      <c r="C987" s="15"/>
    </row>
    <row r="988" spans="2:3" x14ac:dyDescent="0.2">
      <c r="B988" s="8"/>
      <c r="C988" s="15"/>
    </row>
    <row r="989" spans="2:3" x14ac:dyDescent="0.2">
      <c r="B989" s="8"/>
      <c r="C989" s="15"/>
    </row>
    <row r="990" spans="2:3" x14ac:dyDescent="0.2">
      <c r="B990" s="8"/>
      <c r="C990" s="15"/>
    </row>
    <row r="991" spans="2:3" x14ac:dyDescent="0.2">
      <c r="B991" s="8"/>
      <c r="C991" s="15"/>
    </row>
    <row r="992" spans="2:3" x14ac:dyDescent="0.2">
      <c r="B992" s="8"/>
      <c r="C992" s="15"/>
    </row>
    <row r="993" spans="2:3" x14ac:dyDescent="0.2">
      <c r="B993" s="8"/>
      <c r="C993" s="15"/>
    </row>
    <row r="994" spans="2:3" x14ac:dyDescent="0.2">
      <c r="B994" s="8"/>
      <c r="C994" s="15"/>
    </row>
    <row r="995" spans="2:3" x14ac:dyDescent="0.2">
      <c r="B995" s="8"/>
      <c r="C995" s="15"/>
    </row>
    <row r="996" spans="2:3" x14ac:dyDescent="0.2">
      <c r="B996" s="8"/>
      <c r="C996" s="15"/>
    </row>
    <row r="997" spans="2:3" x14ac:dyDescent="0.2">
      <c r="B997" s="8"/>
      <c r="C997" s="15"/>
    </row>
    <row r="998" spans="2:3" x14ac:dyDescent="0.2">
      <c r="B998" s="8"/>
      <c r="C998" s="15"/>
    </row>
    <row r="999" spans="2:3" x14ac:dyDescent="0.2">
      <c r="B999" s="8"/>
      <c r="C999" s="15"/>
    </row>
    <row r="1000" spans="2:3" x14ac:dyDescent="0.2">
      <c r="B1000" s="8"/>
      <c r="C1000" s="15"/>
    </row>
    <row r="1001" spans="2:3" x14ac:dyDescent="0.2">
      <c r="B1001" s="8"/>
      <c r="C1001" s="15"/>
    </row>
    <row r="1002" spans="2:3" x14ac:dyDescent="0.2">
      <c r="B1002" s="8"/>
      <c r="C1002" s="15"/>
    </row>
    <row r="1003" spans="2:3" x14ac:dyDescent="0.2">
      <c r="B1003" s="8"/>
      <c r="C1003" s="15"/>
    </row>
    <row r="1004" spans="2:3" x14ac:dyDescent="0.2">
      <c r="B1004" s="8"/>
      <c r="C1004" s="15"/>
    </row>
    <row r="1005" spans="2:3" x14ac:dyDescent="0.2">
      <c r="B1005" s="8"/>
      <c r="C1005" s="15"/>
    </row>
    <row r="1006" spans="2:3" x14ac:dyDescent="0.2">
      <c r="B1006" s="8"/>
      <c r="C1006" s="15"/>
    </row>
    <row r="1007" spans="2:3" x14ac:dyDescent="0.2">
      <c r="B1007" s="8"/>
      <c r="C1007" s="15"/>
    </row>
    <row r="1008" spans="2:3" x14ac:dyDescent="0.2">
      <c r="B1008" s="8"/>
      <c r="C1008" s="15"/>
    </row>
    <row r="1009" spans="2:3" x14ac:dyDescent="0.2">
      <c r="B1009" s="8"/>
      <c r="C1009" s="15"/>
    </row>
    <row r="1010" spans="2:3" x14ac:dyDescent="0.2">
      <c r="B1010" s="8"/>
      <c r="C1010" s="15"/>
    </row>
    <row r="1011" spans="2:3" x14ac:dyDescent="0.2">
      <c r="B1011" s="8"/>
      <c r="C1011" s="15"/>
    </row>
    <row r="1012" spans="2:3" x14ac:dyDescent="0.2">
      <c r="B1012" s="8"/>
      <c r="C1012" s="15"/>
    </row>
    <row r="1013" spans="2:3" x14ac:dyDescent="0.2">
      <c r="B1013" s="8"/>
      <c r="C1013" s="15"/>
    </row>
    <row r="1014" spans="2:3" x14ac:dyDescent="0.2">
      <c r="B1014" s="8"/>
      <c r="C1014" s="15"/>
    </row>
    <row r="1015" spans="2:3" x14ac:dyDescent="0.2">
      <c r="B1015" s="8"/>
      <c r="C1015" s="15"/>
    </row>
    <row r="1016" spans="2:3" x14ac:dyDescent="0.2">
      <c r="B1016" s="8"/>
      <c r="C1016" s="15"/>
    </row>
    <row r="1017" spans="2:3" x14ac:dyDescent="0.2">
      <c r="B1017" s="8"/>
      <c r="C1017" s="15"/>
    </row>
    <row r="1018" spans="2:3" x14ac:dyDescent="0.2">
      <c r="B1018" s="8"/>
      <c r="C1018" s="15"/>
    </row>
    <row r="1019" spans="2:3" x14ac:dyDescent="0.2">
      <c r="B1019" s="8"/>
      <c r="C1019" s="15"/>
    </row>
    <row r="1020" spans="2:3" x14ac:dyDescent="0.2">
      <c r="B1020" s="8"/>
      <c r="C1020" s="15"/>
    </row>
    <row r="1021" spans="2:3" x14ac:dyDescent="0.2">
      <c r="B1021" s="8"/>
      <c r="C1021" s="15"/>
    </row>
    <row r="1022" spans="2:3" x14ac:dyDescent="0.2">
      <c r="B1022" s="8"/>
      <c r="C1022" s="15"/>
    </row>
    <row r="1023" spans="2:3" x14ac:dyDescent="0.2">
      <c r="B1023" s="8"/>
      <c r="C1023" s="15"/>
    </row>
    <row r="1024" spans="2:3" x14ac:dyDescent="0.2">
      <c r="B1024" s="8"/>
      <c r="C1024" s="15"/>
    </row>
    <row r="1025" spans="2:3" x14ac:dyDescent="0.2">
      <c r="B1025" s="8"/>
      <c r="C1025" s="15"/>
    </row>
    <row r="1026" spans="2:3" x14ac:dyDescent="0.2">
      <c r="B1026" s="8"/>
      <c r="C1026" s="15"/>
    </row>
    <row r="1027" spans="2:3" x14ac:dyDescent="0.2">
      <c r="B1027" s="8"/>
      <c r="C1027" s="15"/>
    </row>
    <row r="1028" spans="2:3" x14ac:dyDescent="0.2">
      <c r="B1028" s="8"/>
      <c r="C1028" s="15"/>
    </row>
    <row r="1029" spans="2:3" x14ac:dyDescent="0.2">
      <c r="B1029" s="8"/>
      <c r="C1029" s="15"/>
    </row>
    <row r="1030" spans="2:3" x14ac:dyDescent="0.2">
      <c r="B1030" s="8"/>
      <c r="C1030" s="15"/>
    </row>
    <row r="1031" spans="2:3" x14ac:dyDescent="0.2">
      <c r="B1031" s="8"/>
      <c r="C1031" s="15"/>
    </row>
    <row r="1032" spans="2:3" x14ac:dyDescent="0.2">
      <c r="B1032" s="8"/>
      <c r="C1032" s="15"/>
    </row>
    <row r="1033" spans="2:3" x14ac:dyDescent="0.2">
      <c r="B1033" s="8"/>
      <c r="C1033" s="15"/>
    </row>
    <row r="1034" spans="2:3" x14ac:dyDescent="0.2">
      <c r="B1034" s="8"/>
      <c r="C1034" s="15"/>
    </row>
    <row r="1035" spans="2:3" x14ac:dyDescent="0.2">
      <c r="B1035" s="8"/>
      <c r="C1035" s="15"/>
    </row>
    <row r="1036" spans="2:3" x14ac:dyDescent="0.2">
      <c r="B1036" s="8"/>
      <c r="C1036" s="15"/>
    </row>
    <row r="1037" spans="2:3" x14ac:dyDescent="0.2">
      <c r="B1037" s="8"/>
      <c r="C1037" s="15"/>
    </row>
    <row r="1038" spans="2:3" x14ac:dyDescent="0.2">
      <c r="B1038" s="8"/>
      <c r="C1038" s="15"/>
    </row>
    <row r="1039" spans="2:3" x14ac:dyDescent="0.2">
      <c r="B1039" s="8"/>
      <c r="C1039" s="15"/>
    </row>
    <row r="1040" spans="2:3" x14ac:dyDescent="0.2">
      <c r="B1040" s="8"/>
      <c r="C1040" s="15"/>
    </row>
    <row r="1041" spans="2:3" x14ac:dyDescent="0.2">
      <c r="B1041" s="8"/>
      <c r="C1041" s="15"/>
    </row>
    <row r="1042" spans="2:3" x14ac:dyDescent="0.2">
      <c r="B1042" s="8"/>
      <c r="C1042" s="15"/>
    </row>
    <row r="1043" spans="2:3" x14ac:dyDescent="0.2">
      <c r="B1043" s="8"/>
      <c r="C1043" s="15"/>
    </row>
    <row r="1044" spans="2:3" x14ac:dyDescent="0.2">
      <c r="B1044" s="8"/>
      <c r="C1044" s="15"/>
    </row>
    <row r="1045" spans="2:3" x14ac:dyDescent="0.2">
      <c r="B1045" s="8"/>
      <c r="C1045" s="15"/>
    </row>
    <row r="1046" spans="2:3" x14ac:dyDescent="0.2">
      <c r="B1046" s="8"/>
      <c r="C1046" s="15"/>
    </row>
    <row r="1047" spans="2:3" x14ac:dyDescent="0.2">
      <c r="B1047" s="8"/>
      <c r="C1047" s="15"/>
    </row>
    <row r="1048" spans="2:3" x14ac:dyDescent="0.2">
      <c r="B1048" s="8"/>
      <c r="C1048" s="15"/>
    </row>
    <row r="1049" spans="2:3" x14ac:dyDescent="0.2">
      <c r="B1049" s="8"/>
      <c r="C1049" s="15"/>
    </row>
    <row r="1050" spans="2:3" x14ac:dyDescent="0.2">
      <c r="B1050" s="8"/>
      <c r="C1050" s="15"/>
    </row>
    <row r="1051" spans="2:3" x14ac:dyDescent="0.2">
      <c r="B1051" s="8"/>
      <c r="C1051" s="15"/>
    </row>
    <row r="1052" spans="2:3" x14ac:dyDescent="0.2">
      <c r="B1052" s="8"/>
      <c r="C1052" s="15"/>
    </row>
    <row r="1053" spans="2:3" x14ac:dyDescent="0.2">
      <c r="B1053" s="8"/>
      <c r="C1053" s="15"/>
    </row>
    <row r="1054" spans="2:3" x14ac:dyDescent="0.2">
      <c r="B1054" s="8"/>
      <c r="C1054" s="15"/>
    </row>
    <row r="1055" spans="2:3" x14ac:dyDescent="0.2">
      <c r="B1055" s="8"/>
      <c r="C1055" s="15"/>
    </row>
    <row r="1056" spans="2:3" x14ac:dyDescent="0.2">
      <c r="B1056" s="8"/>
      <c r="C1056" s="15"/>
    </row>
    <row r="1057" spans="2:3" x14ac:dyDescent="0.2">
      <c r="B1057" s="8"/>
      <c r="C1057" s="15"/>
    </row>
    <row r="1058" spans="2:3" x14ac:dyDescent="0.2">
      <c r="B1058" s="8"/>
      <c r="C1058" s="15"/>
    </row>
    <row r="1059" spans="2:3" x14ac:dyDescent="0.2">
      <c r="B1059" s="8"/>
      <c r="C1059" s="15"/>
    </row>
    <row r="1060" spans="2:3" x14ac:dyDescent="0.2">
      <c r="B1060" s="8"/>
      <c r="C1060" s="15"/>
    </row>
    <row r="1061" spans="2:3" x14ac:dyDescent="0.2">
      <c r="B1061" s="8"/>
      <c r="C1061" s="15"/>
    </row>
    <row r="1062" spans="2:3" x14ac:dyDescent="0.2">
      <c r="B1062" s="8"/>
      <c r="C1062" s="15"/>
    </row>
    <row r="1063" spans="2:3" x14ac:dyDescent="0.2">
      <c r="B1063" s="8"/>
      <c r="C1063" s="15"/>
    </row>
    <row r="1064" spans="2:3" x14ac:dyDescent="0.2">
      <c r="B1064" s="8"/>
      <c r="C1064" s="15"/>
    </row>
    <row r="1065" spans="2:3" x14ac:dyDescent="0.2">
      <c r="B1065" s="8"/>
      <c r="C1065" s="15"/>
    </row>
    <row r="1066" spans="2:3" x14ac:dyDescent="0.2">
      <c r="B1066" s="8"/>
      <c r="C1066" s="15"/>
    </row>
    <row r="1067" spans="2:3" x14ac:dyDescent="0.2">
      <c r="B1067" s="8"/>
      <c r="C1067" s="15"/>
    </row>
    <row r="1068" spans="2:3" x14ac:dyDescent="0.2">
      <c r="B1068" s="8"/>
      <c r="C1068" s="15"/>
    </row>
    <row r="1069" spans="2:3" x14ac:dyDescent="0.2">
      <c r="B1069" s="8"/>
      <c r="C1069" s="15"/>
    </row>
    <row r="1070" spans="2:3" x14ac:dyDescent="0.2">
      <c r="B1070" s="8"/>
      <c r="C1070" s="15"/>
    </row>
    <row r="1071" spans="2:3" x14ac:dyDescent="0.2">
      <c r="B1071" s="8"/>
      <c r="C1071" s="15"/>
    </row>
    <row r="1072" spans="2:3" x14ac:dyDescent="0.2">
      <c r="B1072" s="8"/>
      <c r="C1072" s="15"/>
    </row>
    <row r="1073" spans="2:3" x14ac:dyDescent="0.2">
      <c r="B1073" s="8"/>
      <c r="C1073" s="15"/>
    </row>
    <row r="1074" spans="2:3" x14ac:dyDescent="0.2">
      <c r="B1074" s="8"/>
      <c r="C1074" s="15"/>
    </row>
    <row r="1075" spans="2:3" x14ac:dyDescent="0.2">
      <c r="B1075" s="8"/>
      <c r="C1075" s="15"/>
    </row>
    <row r="1076" spans="2:3" x14ac:dyDescent="0.2">
      <c r="B1076" s="8"/>
      <c r="C1076" s="15"/>
    </row>
    <row r="1077" spans="2:3" x14ac:dyDescent="0.2">
      <c r="B1077" s="8"/>
      <c r="C1077" s="15"/>
    </row>
    <row r="1078" spans="2:3" x14ac:dyDescent="0.2">
      <c r="B1078" s="8"/>
      <c r="C1078" s="15"/>
    </row>
    <row r="1079" spans="2:3" x14ac:dyDescent="0.2">
      <c r="B1079" s="8"/>
      <c r="C1079" s="15"/>
    </row>
    <row r="1080" spans="2:3" x14ac:dyDescent="0.2">
      <c r="B1080" s="8"/>
      <c r="C1080" s="15"/>
    </row>
    <row r="1081" spans="2:3" x14ac:dyDescent="0.2">
      <c r="B1081" s="8"/>
      <c r="C1081" s="15"/>
    </row>
    <row r="1082" spans="2:3" x14ac:dyDescent="0.2">
      <c r="B1082" s="8"/>
      <c r="C1082" s="15"/>
    </row>
    <row r="1083" spans="2:3" x14ac:dyDescent="0.2">
      <c r="B1083" s="8"/>
      <c r="C1083" s="15"/>
    </row>
    <row r="1084" spans="2:3" x14ac:dyDescent="0.2">
      <c r="B1084" s="8"/>
      <c r="C1084" s="15"/>
    </row>
    <row r="1085" spans="2:3" x14ac:dyDescent="0.2">
      <c r="B1085" s="8"/>
      <c r="C1085" s="15"/>
    </row>
    <row r="1086" spans="2:3" x14ac:dyDescent="0.2">
      <c r="B1086" s="8"/>
      <c r="C1086" s="15"/>
    </row>
    <row r="1087" spans="2:3" x14ac:dyDescent="0.2">
      <c r="B1087" s="8"/>
      <c r="C1087" s="15"/>
    </row>
    <row r="1088" spans="2:3" x14ac:dyDescent="0.2">
      <c r="B1088" s="8"/>
      <c r="C1088" s="15"/>
    </row>
    <row r="1089" spans="2:3" x14ac:dyDescent="0.2">
      <c r="B1089" s="8"/>
      <c r="C1089" s="15"/>
    </row>
    <row r="1090" spans="2:3" x14ac:dyDescent="0.2">
      <c r="B1090" s="8"/>
      <c r="C1090" s="15"/>
    </row>
    <row r="1091" spans="2:3" x14ac:dyDescent="0.2">
      <c r="B1091" s="8"/>
      <c r="C1091" s="15"/>
    </row>
    <row r="1092" spans="2:3" x14ac:dyDescent="0.2">
      <c r="B1092" s="8"/>
      <c r="C1092" s="15"/>
    </row>
    <row r="1093" spans="2:3" x14ac:dyDescent="0.2">
      <c r="B1093" s="8"/>
      <c r="C1093" s="15"/>
    </row>
    <row r="1094" spans="2:3" x14ac:dyDescent="0.2">
      <c r="B1094" s="8"/>
      <c r="C1094" s="15"/>
    </row>
    <row r="1095" spans="2:3" x14ac:dyDescent="0.2">
      <c r="B1095" s="8"/>
      <c r="C1095" s="15"/>
    </row>
    <row r="1096" spans="2:3" x14ac:dyDescent="0.2">
      <c r="B1096" s="8"/>
      <c r="C1096" s="15"/>
    </row>
    <row r="1097" spans="2:3" x14ac:dyDescent="0.2">
      <c r="B1097" s="8"/>
      <c r="C1097" s="15"/>
    </row>
    <row r="1098" spans="2:3" x14ac:dyDescent="0.2">
      <c r="B1098" s="8"/>
      <c r="C1098" s="15"/>
    </row>
    <row r="1099" spans="2:3" x14ac:dyDescent="0.2">
      <c r="B1099" s="8"/>
      <c r="C1099" s="15"/>
    </row>
    <row r="1100" spans="2:3" x14ac:dyDescent="0.2">
      <c r="B1100" s="8"/>
      <c r="C1100" s="15"/>
    </row>
    <row r="1101" spans="2:3" x14ac:dyDescent="0.2">
      <c r="B1101" s="8"/>
      <c r="C1101" s="15"/>
    </row>
    <row r="1102" spans="2:3" x14ac:dyDescent="0.2">
      <c r="B1102" s="8"/>
      <c r="C1102" s="15"/>
    </row>
    <row r="1103" spans="2:3" x14ac:dyDescent="0.2">
      <c r="B1103" s="8"/>
      <c r="C1103" s="15"/>
    </row>
    <row r="1104" spans="2:3" x14ac:dyDescent="0.2">
      <c r="B1104" s="8"/>
      <c r="C1104" s="15"/>
    </row>
    <row r="1105" spans="2:3" x14ac:dyDescent="0.2">
      <c r="B1105" s="8"/>
      <c r="C1105" s="15"/>
    </row>
    <row r="1106" spans="2:3" x14ac:dyDescent="0.2">
      <c r="B1106" s="8"/>
      <c r="C1106" s="15"/>
    </row>
    <row r="1107" spans="2:3" x14ac:dyDescent="0.2">
      <c r="B1107" s="8"/>
      <c r="C1107" s="15"/>
    </row>
    <row r="1108" spans="2:3" x14ac:dyDescent="0.2">
      <c r="B1108" s="8"/>
      <c r="C1108" s="15"/>
    </row>
    <row r="1109" spans="2:3" x14ac:dyDescent="0.2">
      <c r="B1109" s="8"/>
      <c r="C1109" s="15"/>
    </row>
    <row r="1110" spans="2:3" x14ac:dyDescent="0.2">
      <c r="B1110" s="8"/>
      <c r="C1110" s="15"/>
    </row>
    <row r="1111" spans="2:3" x14ac:dyDescent="0.2">
      <c r="B1111" s="8"/>
      <c r="C1111" s="15"/>
    </row>
    <row r="1112" spans="2:3" x14ac:dyDescent="0.2">
      <c r="B1112" s="8"/>
      <c r="C1112" s="15"/>
    </row>
    <row r="1113" spans="2:3" x14ac:dyDescent="0.2">
      <c r="B1113" s="8"/>
      <c r="C1113" s="15"/>
    </row>
    <row r="1114" spans="2:3" x14ac:dyDescent="0.2">
      <c r="B1114" s="8"/>
      <c r="C1114" s="15"/>
    </row>
    <row r="1115" spans="2:3" x14ac:dyDescent="0.2">
      <c r="B1115" s="8"/>
      <c r="C1115" s="15"/>
    </row>
    <row r="1116" spans="2:3" x14ac:dyDescent="0.2">
      <c r="B1116" s="8"/>
      <c r="C1116" s="15"/>
    </row>
    <row r="1117" spans="2:3" x14ac:dyDescent="0.2">
      <c r="B1117" s="8"/>
      <c r="C1117" s="15"/>
    </row>
    <row r="1118" spans="2:3" x14ac:dyDescent="0.2">
      <c r="B1118" s="8"/>
      <c r="C1118" s="15"/>
    </row>
    <row r="1119" spans="2:3" x14ac:dyDescent="0.2">
      <c r="B1119" s="8"/>
      <c r="C1119" s="15"/>
    </row>
    <row r="1120" spans="2:3" x14ac:dyDescent="0.2">
      <c r="B1120" s="8"/>
      <c r="C1120" s="15"/>
    </row>
    <row r="1121" spans="2:3" x14ac:dyDescent="0.2">
      <c r="B1121" s="8"/>
      <c r="C1121" s="15"/>
    </row>
    <row r="1122" spans="2:3" x14ac:dyDescent="0.2">
      <c r="B1122" s="8"/>
      <c r="C1122" s="15"/>
    </row>
    <row r="1123" spans="2:3" x14ac:dyDescent="0.2">
      <c r="B1123" s="8"/>
      <c r="C1123" s="15"/>
    </row>
    <row r="1124" spans="2:3" x14ac:dyDescent="0.2">
      <c r="B1124" s="8"/>
      <c r="C1124" s="15"/>
    </row>
    <row r="1125" spans="2:3" x14ac:dyDescent="0.2">
      <c r="B1125" s="8"/>
      <c r="C1125" s="15"/>
    </row>
    <row r="1126" spans="2:3" x14ac:dyDescent="0.2">
      <c r="B1126" s="8"/>
      <c r="C1126" s="15"/>
    </row>
    <row r="1127" spans="2:3" x14ac:dyDescent="0.2">
      <c r="B1127" s="8"/>
      <c r="C1127" s="15"/>
    </row>
    <row r="1128" spans="2:3" x14ac:dyDescent="0.2">
      <c r="B1128" s="8"/>
      <c r="C1128" s="15"/>
    </row>
    <row r="1129" spans="2:3" x14ac:dyDescent="0.2">
      <c r="B1129" s="8"/>
      <c r="C1129" s="15"/>
    </row>
    <row r="1130" spans="2:3" x14ac:dyDescent="0.2">
      <c r="B1130" s="8"/>
      <c r="C1130" s="15"/>
    </row>
    <row r="1131" spans="2:3" x14ac:dyDescent="0.2">
      <c r="B1131" s="8"/>
      <c r="C1131" s="15"/>
    </row>
    <row r="1132" spans="2:3" x14ac:dyDescent="0.2">
      <c r="B1132" s="8"/>
      <c r="C1132" s="15"/>
    </row>
    <row r="1133" spans="2:3" x14ac:dyDescent="0.2">
      <c r="B1133" s="8"/>
      <c r="C1133" s="15"/>
    </row>
    <row r="1134" spans="2:3" x14ac:dyDescent="0.2">
      <c r="B1134" s="8"/>
      <c r="C1134" s="15"/>
    </row>
    <row r="1135" spans="2:3" x14ac:dyDescent="0.2">
      <c r="B1135" s="8"/>
      <c r="C1135" s="15"/>
    </row>
    <row r="1136" spans="2:3" x14ac:dyDescent="0.2">
      <c r="B1136" s="8"/>
      <c r="C1136" s="15"/>
    </row>
    <row r="1137" spans="2:3" x14ac:dyDescent="0.2">
      <c r="B1137" s="8"/>
      <c r="C1137" s="15"/>
    </row>
    <row r="1138" spans="2:3" x14ac:dyDescent="0.2">
      <c r="B1138" s="8"/>
      <c r="C1138" s="15"/>
    </row>
    <row r="1139" spans="2:3" x14ac:dyDescent="0.2">
      <c r="B1139" s="8"/>
      <c r="C1139" s="15"/>
    </row>
    <row r="1140" spans="2:3" x14ac:dyDescent="0.2">
      <c r="B1140" s="8"/>
      <c r="C1140" s="15"/>
    </row>
    <row r="1141" spans="2:3" x14ac:dyDescent="0.2">
      <c r="B1141" s="8"/>
      <c r="C1141" s="15"/>
    </row>
    <row r="1142" spans="2:3" x14ac:dyDescent="0.2">
      <c r="B1142" s="8"/>
      <c r="C1142" s="15"/>
    </row>
    <row r="1143" spans="2:3" x14ac:dyDescent="0.2">
      <c r="B1143" s="8"/>
      <c r="C1143" s="15"/>
    </row>
    <row r="1144" spans="2:3" x14ac:dyDescent="0.2">
      <c r="B1144" s="8"/>
      <c r="C1144" s="15"/>
    </row>
    <row r="1145" spans="2:3" x14ac:dyDescent="0.2">
      <c r="B1145" s="8"/>
      <c r="C1145" s="15"/>
    </row>
    <row r="1146" spans="2:3" x14ac:dyDescent="0.2">
      <c r="B1146" s="8"/>
      <c r="C1146" s="15"/>
    </row>
    <row r="1147" spans="2:3" x14ac:dyDescent="0.2">
      <c r="B1147" s="8"/>
      <c r="C1147" s="15"/>
    </row>
    <row r="1148" spans="2:3" x14ac:dyDescent="0.2">
      <c r="B1148" s="8"/>
      <c r="C1148" s="15"/>
    </row>
    <row r="1149" spans="2:3" x14ac:dyDescent="0.2">
      <c r="B1149" s="8"/>
      <c r="C1149" s="15"/>
    </row>
    <row r="1150" spans="2:3" x14ac:dyDescent="0.2">
      <c r="B1150" s="8"/>
      <c r="C1150" s="15"/>
    </row>
    <row r="1151" spans="2:3" x14ac:dyDescent="0.2">
      <c r="B1151" s="8"/>
      <c r="C1151" s="15"/>
    </row>
    <row r="1152" spans="2:3" x14ac:dyDescent="0.2">
      <c r="B1152" s="8"/>
      <c r="C1152" s="15"/>
    </row>
    <row r="1153" spans="2:3" x14ac:dyDescent="0.2">
      <c r="B1153" s="8"/>
      <c r="C1153" s="15"/>
    </row>
    <row r="1154" spans="2:3" x14ac:dyDescent="0.2">
      <c r="B1154" s="8"/>
      <c r="C1154" s="15"/>
    </row>
    <row r="1155" spans="2:3" x14ac:dyDescent="0.2">
      <c r="B1155" s="8"/>
      <c r="C1155" s="15"/>
    </row>
    <row r="1156" spans="2:3" x14ac:dyDescent="0.2">
      <c r="B1156" s="8"/>
      <c r="C1156" s="15"/>
    </row>
    <row r="1157" spans="2:3" x14ac:dyDescent="0.2">
      <c r="B1157" s="8"/>
      <c r="C1157" s="15"/>
    </row>
    <row r="1158" spans="2:3" x14ac:dyDescent="0.2">
      <c r="B1158" s="8"/>
      <c r="C1158" s="15"/>
    </row>
    <row r="1159" spans="2:3" x14ac:dyDescent="0.2">
      <c r="B1159" s="8"/>
      <c r="C1159" s="15"/>
    </row>
    <row r="1160" spans="2:3" x14ac:dyDescent="0.2">
      <c r="B1160" s="8"/>
      <c r="C1160" s="15"/>
    </row>
    <row r="1161" spans="2:3" x14ac:dyDescent="0.2">
      <c r="B1161" s="8"/>
      <c r="C1161" s="15"/>
    </row>
    <row r="1162" spans="2:3" x14ac:dyDescent="0.2">
      <c r="B1162" s="8"/>
      <c r="C1162" s="15"/>
    </row>
    <row r="1163" spans="2:3" x14ac:dyDescent="0.2">
      <c r="B1163" s="8"/>
      <c r="C1163" s="15"/>
    </row>
    <row r="1164" spans="2:3" x14ac:dyDescent="0.2">
      <c r="B1164" s="8"/>
      <c r="C1164" s="15"/>
    </row>
    <row r="1165" spans="2:3" x14ac:dyDescent="0.2">
      <c r="B1165" s="8"/>
      <c r="C1165" s="15"/>
    </row>
    <row r="1166" spans="2:3" x14ac:dyDescent="0.2">
      <c r="B1166" s="8"/>
      <c r="C1166" s="15"/>
    </row>
    <row r="1167" spans="2:3" x14ac:dyDescent="0.2">
      <c r="B1167" s="8"/>
      <c r="C1167" s="15"/>
    </row>
    <row r="1168" spans="2:3" x14ac:dyDescent="0.2">
      <c r="B1168" s="8"/>
      <c r="C1168" s="15"/>
    </row>
    <row r="1169" spans="2:3" x14ac:dyDescent="0.2">
      <c r="B1169" s="8"/>
      <c r="C1169" s="15"/>
    </row>
    <row r="1170" spans="2:3" x14ac:dyDescent="0.2">
      <c r="B1170" s="8"/>
      <c r="C1170" s="15"/>
    </row>
    <row r="1171" spans="2:3" x14ac:dyDescent="0.2">
      <c r="B1171" s="8"/>
      <c r="C1171" s="15"/>
    </row>
    <row r="1172" spans="2:3" x14ac:dyDescent="0.2">
      <c r="B1172" s="8"/>
      <c r="C1172" s="15"/>
    </row>
    <row r="1173" spans="2:3" x14ac:dyDescent="0.2">
      <c r="B1173" s="8"/>
      <c r="C1173" s="15"/>
    </row>
    <row r="1174" spans="2:3" x14ac:dyDescent="0.2">
      <c r="B1174" s="8"/>
      <c r="C1174" s="15"/>
    </row>
    <row r="1175" spans="2:3" x14ac:dyDescent="0.2">
      <c r="B1175" s="8"/>
      <c r="C1175" s="15"/>
    </row>
    <row r="1176" spans="2:3" x14ac:dyDescent="0.2">
      <c r="B1176" s="8"/>
      <c r="C1176" s="15"/>
    </row>
    <row r="1177" spans="2:3" x14ac:dyDescent="0.2">
      <c r="B1177" s="8"/>
      <c r="C1177" s="15"/>
    </row>
    <row r="1178" spans="2:3" x14ac:dyDescent="0.2">
      <c r="B1178" s="8"/>
      <c r="C1178" s="15"/>
    </row>
    <row r="1179" spans="2:3" x14ac:dyDescent="0.2">
      <c r="B1179" s="8"/>
      <c r="C1179" s="15"/>
    </row>
    <row r="1180" spans="2:3" x14ac:dyDescent="0.2">
      <c r="B1180" s="8"/>
      <c r="C1180" s="15"/>
    </row>
    <row r="1181" spans="2:3" x14ac:dyDescent="0.2">
      <c r="B1181" s="8"/>
      <c r="C1181" s="15"/>
    </row>
    <row r="1182" spans="2:3" x14ac:dyDescent="0.2">
      <c r="B1182" s="8"/>
      <c r="C1182" s="15"/>
    </row>
    <row r="1183" spans="2:3" x14ac:dyDescent="0.2">
      <c r="B1183" s="8"/>
      <c r="C1183" s="15"/>
    </row>
    <row r="1184" spans="2:3" x14ac:dyDescent="0.2">
      <c r="B1184" s="8"/>
      <c r="C1184" s="15"/>
    </row>
    <row r="1185" spans="2:3" x14ac:dyDescent="0.2">
      <c r="B1185" s="8"/>
      <c r="C1185" s="15"/>
    </row>
    <row r="1186" spans="2:3" x14ac:dyDescent="0.2">
      <c r="B1186" s="8"/>
      <c r="C1186" s="15"/>
    </row>
    <row r="1187" spans="2:3" x14ac:dyDescent="0.2">
      <c r="B1187" s="8"/>
      <c r="C1187" s="15"/>
    </row>
    <row r="1188" spans="2:3" x14ac:dyDescent="0.2">
      <c r="B1188" s="8"/>
      <c r="C1188" s="15"/>
    </row>
    <row r="1189" spans="2:3" x14ac:dyDescent="0.2">
      <c r="B1189" s="8"/>
      <c r="C1189" s="15"/>
    </row>
    <row r="1190" spans="2:3" x14ac:dyDescent="0.2">
      <c r="B1190" s="8"/>
      <c r="C1190" s="15"/>
    </row>
    <row r="1191" spans="2:3" x14ac:dyDescent="0.2">
      <c r="B1191" s="8"/>
      <c r="C1191" s="15"/>
    </row>
    <row r="1192" spans="2:3" x14ac:dyDescent="0.2">
      <c r="B1192" s="8"/>
      <c r="C1192" s="15"/>
    </row>
    <row r="1193" spans="2:3" x14ac:dyDescent="0.2">
      <c r="B1193" s="8"/>
      <c r="C1193" s="15"/>
    </row>
    <row r="1194" spans="2:3" x14ac:dyDescent="0.2">
      <c r="B1194" s="8"/>
      <c r="C1194" s="15"/>
    </row>
    <row r="1195" spans="2:3" x14ac:dyDescent="0.2">
      <c r="B1195" s="8"/>
      <c r="C1195" s="15"/>
    </row>
    <row r="1196" spans="2:3" x14ac:dyDescent="0.2">
      <c r="B1196" s="8"/>
      <c r="C1196" s="15"/>
    </row>
    <row r="1197" spans="2:3" x14ac:dyDescent="0.2">
      <c r="B1197" s="8"/>
      <c r="C1197" s="15"/>
    </row>
    <row r="1198" spans="2:3" x14ac:dyDescent="0.2">
      <c r="B1198" s="8"/>
      <c r="C1198" s="15"/>
    </row>
    <row r="1199" spans="2:3" x14ac:dyDescent="0.2">
      <c r="B1199" s="8"/>
      <c r="C1199" s="15"/>
    </row>
    <row r="1200" spans="2:3" x14ac:dyDescent="0.2">
      <c r="B1200" s="8"/>
      <c r="C1200" s="15"/>
    </row>
    <row r="1201" spans="2:3" x14ac:dyDescent="0.2">
      <c r="B1201" s="8"/>
      <c r="C1201" s="15"/>
    </row>
    <row r="1202" spans="2:3" x14ac:dyDescent="0.2">
      <c r="B1202" s="8"/>
      <c r="C1202" s="15"/>
    </row>
    <row r="1203" spans="2:3" x14ac:dyDescent="0.2">
      <c r="B1203" s="8"/>
      <c r="C1203" s="15"/>
    </row>
    <row r="1204" spans="2:3" x14ac:dyDescent="0.2">
      <c r="B1204" s="8"/>
      <c r="C1204" s="15"/>
    </row>
    <row r="1205" spans="2:3" x14ac:dyDescent="0.2">
      <c r="B1205" s="8"/>
      <c r="C1205" s="15"/>
    </row>
    <row r="1206" spans="2:3" x14ac:dyDescent="0.2">
      <c r="B1206" s="8"/>
      <c r="C1206" s="15"/>
    </row>
    <row r="1207" spans="2:3" x14ac:dyDescent="0.2">
      <c r="B1207" s="8"/>
      <c r="C1207" s="15"/>
    </row>
    <row r="1208" spans="2:3" x14ac:dyDescent="0.2">
      <c r="B1208" s="8"/>
      <c r="C1208" s="15"/>
    </row>
    <row r="1209" spans="2:3" x14ac:dyDescent="0.2">
      <c r="B1209" s="8"/>
      <c r="C1209" s="15"/>
    </row>
    <row r="1210" spans="2:3" x14ac:dyDescent="0.2">
      <c r="B1210" s="8"/>
      <c r="C1210" s="15"/>
    </row>
    <row r="1211" spans="2:3" x14ac:dyDescent="0.2">
      <c r="B1211" s="8"/>
      <c r="C1211" s="15"/>
    </row>
    <row r="1212" spans="2:3" x14ac:dyDescent="0.2">
      <c r="B1212" s="8"/>
      <c r="C1212" s="15"/>
    </row>
    <row r="1213" spans="2:3" x14ac:dyDescent="0.2">
      <c r="B1213" s="8"/>
      <c r="C1213" s="15"/>
    </row>
    <row r="1214" spans="2:3" x14ac:dyDescent="0.2">
      <c r="B1214" s="8"/>
      <c r="C1214" s="15"/>
    </row>
    <row r="1215" spans="2:3" x14ac:dyDescent="0.2">
      <c r="B1215" s="8"/>
      <c r="C1215" s="15"/>
    </row>
    <row r="1216" spans="2:3" x14ac:dyDescent="0.2">
      <c r="B1216" s="8"/>
      <c r="C1216" s="15"/>
    </row>
    <row r="1217" spans="2:3" x14ac:dyDescent="0.2">
      <c r="B1217" s="8"/>
      <c r="C1217" s="15"/>
    </row>
    <row r="1218" spans="2:3" x14ac:dyDescent="0.2">
      <c r="B1218" s="8"/>
      <c r="C1218" s="15"/>
    </row>
    <row r="1219" spans="2:3" x14ac:dyDescent="0.2">
      <c r="B1219" s="8"/>
      <c r="C1219" s="15"/>
    </row>
    <row r="1220" spans="2:3" x14ac:dyDescent="0.2">
      <c r="B1220" s="8"/>
      <c r="C1220" s="15"/>
    </row>
    <row r="1221" spans="2:3" x14ac:dyDescent="0.2">
      <c r="B1221" s="8"/>
      <c r="C1221" s="15"/>
    </row>
    <row r="1222" spans="2:3" x14ac:dyDescent="0.2">
      <c r="B1222" s="8"/>
      <c r="C1222" s="15"/>
    </row>
    <row r="1223" spans="2:3" x14ac:dyDescent="0.2">
      <c r="B1223" s="8"/>
      <c r="C1223" s="15"/>
    </row>
    <row r="1224" spans="2:3" x14ac:dyDescent="0.2">
      <c r="B1224" s="8"/>
      <c r="C1224" s="15"/>
    </row>
    <row r="1225" spans="2:3" x14ac:dyDescent="0.2">
      <c r="B1225" s="8"/>
      <c r="C1225" s="15"/>
    </row>
    <row r="1226" spans="2:3" x14ac:dyDescent="0.2">
      <c r="B1226" s="8"/>
      <c r="C1226" s="15"/>
    </row>
    <row r="1227" spans="2:3" x14ac:dyDescent="0.2">
      <c r="B1227" s="8"/>
      <c r="C1227" s="15"/>
    </row>
    <row r="1228" spans="2:3" x14ac:dyDescent="0.2">
      <c r="B1228" s="8"/>
      <c r="C1228" s="15"/>
    </row>
    <row r="1229" spans="2:3" x14ac:dyDescent="0.2">
      <c r="B1229" s="8"/>
      <c r="C1229" s="15"/>
    </row>
    <row r="1230" spans="2:3" x14ac:dyDescent="0.2">
      <c r="B1230" s="8"/>
      <c r="C1230" s="15"/>
    </row>
    <row r="1231" spans="2:3" x14ac:dyDescent="0.2">
      <c r="B1231" s="8"/>
      <c r="C1231" s="15"/>
    </row>
    <row r="1232" spans="2:3" x14ac:dyDescent="0.2">
      <c r="B1232" s="8"/>
      <c r="C1232" s="15"/>
    </row>
    <row r="1233" spans="2:3" x14ac:dyDescent="0.2">
      <c r="B1233" s="8"/>
      <c r="C1233" s="15"/>
    </row>
    <row r="1234" spans="2:3" x14ac:dyDescent="0.2">
      <c r="B1234" s="8"/>
      <c r="C1234" s="15"/>
    </row>
    <row r="1235" spans="2:3" x14ac:dyDescent="0.2">
      <c r="B1235" s="8"/>
      <c r="C1235" s="15"/>
    </row>
    <row r="1236" spans="2:3" x14ac:dyDescent="0.2">
      <c r="B1236" s="8"/>
      <c r="C1236" s="15"/>
    </row>
    <row r="1237" spans="2:3" x14ac:dyDescent="0.2">
      <c r="B1237" s="8"/>
      <c r="C1237" s="15"/>
    </row>
    <row r="1238" spans="2:3" x14ac:dyDescent="0.2">
      <c r="B1238" s="8"/>
      <c r="C1238" s="15"/>
    </row>
    <row r="1239" spans="2:3" x14ac:dyDescent="0.2">
      <c r="B1239" s="8"/>
      <c r="C1239" s="15"/>
    </row>
    <row r="1240" spans="2:3" x14ac:dyDescent="0.2">
      <c r="B1240" s="8"/>
      <c r="C1240" s="15"/>
    </row>
    <row r="1241" spans="2:3" x14ac:dyDescent="0.2">
      <c r="B1241" s="8"/>
      <c r="C1241" s="15"/>
    </row>
    <row r="1242" spans="2:3" x14ac:dyDescent="0.2">
      <c r="B1242" s="8"/>
      <c r="C1242" s="15"/>
    </row>
    <row r="1243" spans="2:3" x14ac:dyDescent="0.2">
      <c r="B1243" s="8"/>
      <c r="C1243" s="15"/>
    </row>
    <row r="1244" spans="2:3" x14ac:dyDescent="0.2">
      <c r="B1244" s="8"/>
      <c r="C1244" s="15"/>
    </row>
    <row r="1245" spans="2:3" x14ac:dyDescent="0.2">
      <c r="B1245" s="8"/>
      <c r="C1245" s="15"/>
    </row>
    <row r="1246" spans="2:3" x14ac:dyDescent="0.2">
      <c r="B1246" s="8"/>
      <c r="C1246" s="15"/>
    </row>
    <row r="1247" spans="2:3" x14ac:dyDescent="0.2">
      <c r="B1247" s="8"/>
      <c r="C1247" s="15"/>
    </row>
    <row r="1248" spans="2:3" x14ac:dyDescent="0.2">
      <c r="B1248" s="8"/>
      <c r="C1248" s="15"/>
    </row>
    <row r="1249" spans="2:3" x14ac:dyDescent="0.2">
      <c r="B1249" s="8"/>
      <c r="C1249" s="15"/>
    </row>
    <row r="1250" spans="2:3" x14ac:dyDescent="0.2">
      <c r="B1250" s="8"/>
      <c r="C1250" s="15"/>
    </row>
    <row r="1251" spans="2:3" x14ac:dyDescent="0.2">
      <c r="B1251" s="8"/>
      <c r="C1251" s="15"/>
    </row>
    <row r="1252" spans="2:3" x14ac:dyDescent="0.2">
      <c r="B1252" s="8"/>
      <c r="C1252" s="15"/>
    </row>
    <row r="1253" spans="2:3" x14ac:dyDescent="0.2">
      <c r="B1253" s="8"/>
      <c r="C1253" s="15"/>
    </row>
    <row r="1254" spans="2:3" x14ac:dyDescent="0.2">
      <c r="B1254" s="8"/>
      <c r="C1254" s="15"/>
    </row>
    <row r="1255" spans="2:3" x14ac:dyDescent="0.2">
      <c r="B1255" s="8"/>
      <c r="C1255" s="15"/>
    </row>
    <row r="1256" spans="2:3" x14ac:dyDescent="0.2">
      <c r="B1256" s="8"/>
      <c r="C1256" s="15"/>
    </row>
    <row r="1257" spans="2:3" x14ac:dyDescent="0.2">
      <c r="B1257" s="8"/>
      <c r="C1257" s="15"/>
    </row>
    <row r="1258" spans="2:3" x14ac:dyDescent="0.2">
      <c r="B1258" s="8"/>
      <c r="C1258" s="15"/>
    </row>
    <row r="1259" spans="2:3" x14ac:dyDescent="0.2">
      <c r="B1259" s="8"/>
      <c r="C1259" s="15"/>
    </row>
    <row r="1260" spans="2:3" x14ac:dyDescent="0.2">
      <c r="B1260" s="8"/>
      <c r="C1260" s="15"/>
    </row>
    <row r="1261" spans="2:3" x14ac:dyDescent="0.2">
      <c r="B1261" s="8"/>
      <c r="C1261" s="15"/>
    </row>
    <row r="1262" spans="2:3" x14ac:dyDescent="0.2">
      <c r="B1262" s="8"/>
      <c r="C1262" s="15"/>
    </row>
    <row r="1263" spans="2:3" x14ac:dyDescent="0.2">
      <c r="B1263" s="8"/>
      <c r="C1263" s="15"/>
    </row>
    <row r="1264" spans="2:3" x14ac:dyDescent="0.2">
      <c r="B1264" s="8"/>
      <c r="C1264" s="15"/>
    </row>
    <row r="1265" spans="2:3" x14ac:dyDescent="0.2">
      <c r="B1265" s="8"/>
      <c r="C1265" s="15"/>
    </row>
    <row r="1266" spans="2:3" x14ac:dyDescent="0.2">
      <c r="B1266" s="8"/>
      <c r="C1266" s="15"/>
    </row>
    <row r="1267" spans="2:3" x14ac:dyDescent="0.2">
      <c r="B1267" s="8"/>
      <c r="C1267" s="15"/>
    </row>
    <row r="1268" spans="2:3" x14ac:dyDescent="0.2">
      <c r="B1268" s="8"/>
      <c r="C1268" s="15"/>
    </row>
    <row r="1269" spans="2:3" x14ac:dyDescent="0.2">
      <c r="B1269" s="8"/>
      <c r="C1269" s="15"/>
    </row>
    <row r="1270" spans="2:3" x14ac:dyDescent="0.2">
      <c r="B1270" s="8"/>
      <c r="C1270" s="15"/>
    </row>
    <row r="1271" spans="2:3" x14ac:dyDescent="0.2">
      <c r="B1271" s="8"/>
      <c r="C1271" s="15"/>
    </row>
    <row r="1272" spans="2:3" x14ac:dyDescent="0.2">
      <c r="B1272" s="8"/>
      <c r="C1272" s="15"/>
    </row>
    <row r="1273" spans="2:3" x14ac:dyDescent="0.2">
      <c r="B1273" s="8"/>
      <c r="C1273" s="15"/>
    </row>
    <row r="1274" spans="2:3" x14ac:dyDescent="0.2">
      <c r="B1274" s="8"/>
      <c r="C1274" s="15"/>
    </row>
    <row r="1275" spans="2:3" x14ac:dyDescent="0.2">
      <c r="B1275" s="8"/>
      <c r="C1275" s="15"/>
    </row>
    <row r="1276" spans="2:3" x14ac:dyDescent="0.2">
      <c r="B1276" s="8"/>
      <c r="C1276" s="15"/>
    </row>
    <row r="1277" spans="2:3" x14ac:dyDescent="0.2">
      <c r="B1277" s="8"/>
      <c r="C1277" s="15"/>
    </row>
    <row r="1278" spans="2:3" x14ac:dyDescent="0.2">
      <c r="B1278" s="8"/>
      <c r="C1278" s="15"/>
    </row>
    <row r="1279" spans="2:3" x14ac:dyDescent="0.2">
      <c r="B1279" s="8"/>
      <c r="C1279" s="15"/>
    </row>
    <row r="1280" spans="2:3" x14ac:dyDescent="0.2">
      <c r="B1280" s="8"/>
      <c r="C1280" s="15"/>
    </row>
    <row r="1281" spans="2:3" x14ac:dyDescent="0.2">
      <c r="B1281" s="8"/>
      <c r="C1281" s="15"/>
    </row>
    <row r="1282" spans="2:3" x14ac:dyDescent="0.2">
      <c r="B1282" s="8"/>
      <c r="C1282" s="15"/>
    </row>
    <row r="1283" spans="2:3" x14ac:dyDescent="0.2">
      <c r="B1283" s="8"/>
      <c r="C1283" s="15"/>
    </row>
    <row r="1284" spans="2:3" x14ac:dyDescent="0.2">
      <c r="B1284" s="8"/>
      <c r="C1284" s="15"/>
    </row>
    <row r="1285" spans="2:3" x14ac:dyDescent="0.2">
      <c r="B1285" s="8"/>
      <c r="C1285" s="15"/>
    </row>
    <row r="1286" spans="2:3" x14ac:dyDescent="0.2">
      <c r="B1286" s="8"/>
      <c r="C1286" s="15"/>
    </row>
    <row r="1287" spans="2:3" x14ac:dyDescent="0.2">
      <c r="B1287" s="8"/>
      <c r="C1287" s="15"/>
    </row>
    <row r="1288" spans="2:3" x14ac:dyDescent="0.2">
      <c r="B1288" s="8"/>
      <c r="C1288" s="15"/>
    </row>
    <row r="1289" spans="2:3" x14ac:dyDescent="0.2">
      <c r="B1289" s="8"/>
      <c r="C1289" s="15"/>
    </row>
    <row r="1290" spans="2:3" x14ac:dyDescent="0.2">
      <c r="B1290" s="8"/>
      <c r="C1290" s="15"/>
    </row>
    <row r="1291" spans="2:3" x14ac:dyDescent="0.2">
      <c r="B1291" s="8"/>
      <c r="C1291" s="15"/>
    </row>
    <row r="1292" spans="2:3" x14ac:dyDescent="0.2">
      <c r="B1292" s="8"/>
      <c r="C1292" s="15"/>
    </row>
    <row r="1293" spans="2:3" x14ac:dyDescent="0.2">
      <c r="B1293" s="8"/>
      <c r="C1293" s="15"/>
    </row>
    <row r="1294" spans="2:3" x14ac:dyDescent="0.2">
      <c r="B1294" s="8"/>
      <c r="C1294" s="15"/>
    </row>
    <row r="1295" spans="2:3" x14ac:dyDescent="0.2">
      <c r="B1295" s="8"/>
      <c r="C1295" s="15"/>
    </row>
    <row r="1296" spans="2:3" x14ac:dyDescent="0.2">
      <c r="B1296" s="8"/>
      <c r="C1296" s="15"/>
    </row>
    <row r="1297" spans="2:3" x14ac:dyDescent="0.2">
      <c r="B1297" s="8"/>
      <c r="C1297" s="15"/>
    </row>
    <row r="1298" spans="2:3" x14ac:dyDescent="0.2">
      <c r="B1298" s="8"/>
      <c r="C1298" s="15"/>
    </row>
    <row r="1299" spans="2:3" x14ac:dyDescent="0.2">
      <c r="B1299" s="8"/>
      <c r="C1299" s="15"/>
    </row>
    <row r="1300" spans="2:3" x14ac:dyDescent="0.2">
      <c r="B1300" s="8"/>
      <c r="C1300" s="15"/>
    </row>
    <row r="1301" spans="2:3" x14ac:dyDescent="0.2">
      <c r="B1301" s="8"/>
      <c r="C1301" s="15"/>
    </row>
    <row r="1302" spans="2:3" x14ac:dyDescent="0.2">
      <c r="B1302" s="8"/>
      <c r="C1302" s="15"/>
    </row>
    <row r="1303" spans="2:3" x14ac:dyDescent="0.2">
      <c r="B1303" s="8"/>
      <c r="C1303" s="15"/>
    </row>
    <row r="1304" spans="2:3" x14ac:dyDescent="0.2">
      <c r="B1304" s="8"/>
      <c r="C1304" s="15"/>
    </row>
    <row r="1305" spans="2:3" x14ac:dyDescent="0.2">
      <c r="B1305" s="8"/>
      <c r="C1305" s="15"/>
    </row>
    <row r="1306" spans="2:3" x14ac:dyDescent="0.2">
      <c r="B1306" s="8"/>
      <c r="C1306" s="15"/>
    </row>
    <row r="1307" spans="2:3" x14ac:dyDescent="0.2">
      <c r="B1307" s="8"/>
      <c r="C1307" s="15"/>
    </row>
    <row r="1308" spans="2:3" x14ac:dyDescent="0.2">
      <c r="B1308" s="8"/>
      <c r="C1308" s="15"/>
    </row>
    <row r="1309" spans="2:3" x14ac:dyDescent="0.2">
      <c r="B1309" s="8"/>
      <c r="C1309" s="15"/>
    </row>
    <row r="1310" spans="2:3" x14ac:dyDescent="0.2">
      <c r="B1310" s="8"/>
      <c r="C1310" s="15"/>
    </row>
    <row r="1311" spans="2:3" x14ac:dyDescent="0.2">
      <c r="B1311" s="8"/>
      <c r="C1311" s="15"/>
    </row>
    <row r="1312" spans="2:3" x14ac:dyDescent="0.2">
      <c r="B1312" s="8"/>
      <c r="C1312" s="15"/>
    </row>
    <row r="1313" spans="2:3" x14ac:dyDescent="0.2">
      <c r="B1313" s="8"/>
      <c r="C1313" s="15"/>
    </row>
    <row r="1314" spans="2:3" x14ac:dyDescent="0.2">
      <c r="B1314" s="8"/>
      <c r="C1314" s="15"/>
    </row>
    <row r="1315" spans="2:3" x14ac:dyDescent="0.2">
      <c r="B1315" s="8"/>
      <c r="C1315" s="15"/>
    </row>
    <row r="1316" spans="2:3" x14ac:dyDescent="0.2">
      <c r="B1316" s="8"/>
      <c r="C1316" s="15"/>
    </row>
    <row r="1317" spans="2:3" x14ac:dyDescent="0.2">
      <c r="B1317" s="8"/>
      <c r="C1317" s="15"/>
    </row>
    <row r="1318" spans="2:3" x14ac:dyDescent="0.2">
      <c r="B1318" s="8"/>
      <c r="C1318" s="15"/>
    </row>
    <row r="1319" spans="2:3" x14ac:dyDescent="0.2">
      <c r="B1319" s="8"/>
      <c r="C1319" s="15"/>
    </row>
    <row r="1320" spans="2:3" x14ac:dyDescent="0.2">
      <c r="B1320" s="8"/>
      <c r="C1320" s="15"/>
    </row>
    <row r="1321" spans="2:3" x14ac:dyDescent="0.2">
      <c r="B1321" s="8"/>
      <c r="C1321" s="15"/>
    </row>
    <row r="1322" spans="2:3" x14ac:dyDescent="0.2">
      <c r="B1322" s="8"/>
      <c r="C1322" s="15"/>
    </row>
    <row r="1323" spans="2:3" x14ac:dyDescent="0.2">
      <c r="B1323" s="8"/>
      <c r="C1323" s="15"/>
    </row>
    <row r="1324" spans="2:3" x14ac:dyDescent="0.2">
      <c r="B1324" s="8"/>
      <c r="C1324" s="15"/>
    </row>
    <row r="1325" spans="2:3" x14ac:dyDescent="0.2">
      <c r="B1325" s="8"/>
      <c r="C1325" s="15"/>
    </row>
    <row r="1326" spans="2:3" x14ac:dyDescent="0.2">
      <c r="B1326" s="8"/>
      <c r="C1326" s="15"/>
    </row>
    <row r="1327" spans="2:3" x14ac:dyDescent="0.2">
      <c r="B1327" s="8"/>
      <c r="C1327" s="15"/>
    </row>
    <row r="1328" spans="2:3" x14ac:dyDescent="0.2">
      <c r="B1328" s="8"/>
      <c r="C1328" s="15"/>
    </row>
    <row r="1329" spans="2:3" x14ac:dyDescent="0.2">
      <c r="B1329" s="8"/>
      <c r="C1329" s="15"/>
    </row>
    <row r="1330" spans="2:3" x14ac:dyDescent="0.2">
      <c r="B1330" s="8"/>
      <c r="C1330" s="15"/>
    </row>
    <row r="1331" spans="2:3" x14ac:dyDescent="0.2">
      <c r="B1331" s="8"/>
      <c r="C1331" s="15"/>
    </row>
    <row r="1332" spans="2:3" x14ac:dyDescent="0.2">
      <c r="B1332" s="8"/>
      <c r="C1332" s="15"/>
    </row>
    <row r="1333" spans="2:3" x14ac:dyDescent="0.2">
      <c r="B1333" s="8"/>
      <c r="C1333" s="15"/>
    </row>
    <row r="1334" spans="2:3" x14ac:dyDescent="0.2">
      <c r="B1334" s="8"/>
      <c r="C1334" s="15"/>
    </row>
    <row r="1335" spans="2:3" x14ac:dyDescent="0.2">
      <c r="B1335" s="8"/>
      <c r="C1335" s="15"/>
    </row>
    <row r="1336" spans="2:3" x14ac:dyDescent="0.2">
      <c r="B1336" s="8"/>
      <c r="C1336" s="15"/>
    </row>
    <row r="1337" spans="2:3" x14ac:dyDescent="0.2">
      <c r="B1337" s="8"/>
      <c r="C1337" s="15"/>
    </row>
    <row r="1338" spans="2:3" x14ac:dyDescent="0.2">
      <c r="B1338" s="8"/>
      <c r="C1338" s="15"/>
    </row>
    <row r="1339" spans="2:3" x14ac:dyDescent="0.2">
      <c r="B1339" s="8"/>
      <c r="C1339" s="15"/>
    </row>
    <row r="1340" spans="2:3" x14ac:dyDescent="0.2">
      <c r="B1340" s="8"/>
      <c r="C1340" s="15"/>
    </row>
    <row r="1341" spans="2:3" x14ac:dyDescent="0.2">
      <c r="B1341" s="8"/>
      <c r="C1341" s="15"/>
    </row>
    <row r="1342" spans="2:3" x14ac:dyDescent="0.2">
      <c r="B1342" s="8"/>
      <c r="C1342" s="15"/>
    </row>
    <row r="1343" spans="2:3" x14ac:dyDescent="0.2">
      <c r="B1343" s="8"/>
      <c r="C1343" s="15"/>
    </row>
    <row r="1344" spans="2:3" x14ac:dyDescent="0.2">
      <c r="B1344" s="8"/>
      <c r="C1344" s="15"/>
    </row>
    <row r="1345" spans="2:3" x14ac:dyDescent="0.2">
      <c r="B1345" s="8"/>
      <c r="C1345" s="15"/>
    </row>
    <row r="1346" spans="2:3" x14ac:dyDescent="0.2">
      <c r="B1346" s="8"/>
      <c r="C1346" s="15"/>
    </row>
    <row r="1347" spans="2:3" x14ac:dyDescent="0.2">
      <c r="B1347" s="8"/>
      <c r="C1347" s="15"/>
    </row>
    <row r="1348" spans="2:3" x14ac:dyDescent="0.2">
      <c r="B1348" s="8"/>
      <c r="C1348" s="15"/>
    </row>
    <row r="1349" spans="2:3" x14ac:dyDescent="0.2">
      <c r="B1349" s="8"/>
      <c r="C1349" s="15"/>
    </row>
    <row r="1350" spans="2:3" x14ac:dyDescent="0.2">
      <c r="B1350" s="8"/>
      <c r="C1350" s="15"/>
    </row>
    <row r="1351" spans="2:3" x14ac:dyDescent="0.2">
      <c r="B1351" s="8"/>
      <c r="C1351" s="15"/>
    </row>
    <row r="1352" spans="2:3" x14ac:dyDescent="0.2">
      <c r="B1352" s="8"/>
      <c r="C1352" s="15"/>
    </row>
    <row r="1353" spans="2:3" x14ac:dyDescent="0.2">
      <c r="B1353" s="8"/>
      <c r="C1353" s="15"/>
    </row>
    <row r="1354" spans="2:3" x14ac:dyDescent="0.2">
      <c r="B1354" s="8"/>
      <c r="C1354" s="15"/>
    </row>
    <row r="1355" spans="2:3" x14ac:dyDescent="0.2">
      <c r="B1355" s="8"/>
      <c r="C1355" s="15"/>
    </row>
    <row r="1356" spans="2:3" x14ac:dyDescent="0.2">
      <c r="B1356" s="8"/>
      <c r="C1356" s="15"/>
    </row>
    <row r="1357" spans="2:3" x14ac:dyDescent="0.2">
      <c r="B1357" s="8"/>
      <c r="C1357" s="15"/>
    </row>
    <row r="1358" spans="2:3" x14ac:dyDescent="0.2">
      <c r="B1358" s="8"/>
      <c r="C1358" s="15"/>
    </row>
    <row r="1359" spans="2:3" x14ac:dyDescent="0.2">
      <c r="B1359" s="8"/>
      <c r="C1359" s="15"/>
    </row>
    <row r="1360" spans="2:3" x14ac:dyDescent="0.2">
      <c r="B1360" s="8"/>
      <c r="C1360" s="15"/>
    </row>
    <row r="1361" spans="2:3" x14ac:dyDescent="0.2">
      <c r="B1361" s="8"/>
      <c r="C1361" s="15"/>
    </row>
    <row r="1362" spans="2:3" x14ac:dyDescent="0.2">
      <c r="B1362" s="8"/>
      <c r="C1362" s="15"/>
    </row>
    <row r="1363" spans="2:3" x14ac:dyDescent="0.2">
      <c r="B1363" s="8"/>
      <c r="C1363" s="15"/>
    </row>
    <row r="1364" spans="2:3" x14ac:dyDescent="0.2">
      <c r="B1364" s="8"/>
      <c r="C1364" s="15"/>
    </row>
    <row r="1365" spans="2:3" x14ac:dyDescent="0.2">
      <c r="B1365" s="8"/>
      <c r="C1365" s="15"/>
    </row>
    <row r="1366" spans="2:3" x14ac:dyDescent="0.2">
      <c r="B1366" s="8"/>
      <c r="C1366" s="15"/>
    </row>
    <row r="1367" spans="2:3" x14ac:dyDescent="0.2">
      <c r="B1367" s="8"/>
      <c r="C1367" s="15"/>
    </row>
    <row r="1368" spans="2:3" x14ac:dyDescent="0.2">
      <c r="B1368" s="8"/>
      <c r="C1368" s="15"/>
    </row>
    <row r="1369" spans="2:3" x14ac:dyDescent="0.2">
      <c r="B1369" s="8"/>
      <c r="C1369" s="15"/>
    </row>
    <row r="1370" spans="2:3" x14ac:dyDescent="0.2">
      <c r="B1370" s="8"/>
      <c r="C1370" s="15"/>
    </row>
    <row r="1371" spans="2:3" x14ac:dyDescent="0.2">
      <c r="B1371" s="8"/>
      <c r="C1371" s="15"/>
    </row>
    <row r="1372" spans="2:3" x14ac:dyDescent="0.2">
      <c r="B1372" s="8"/>
      <c r="C1372" s="15"/>
    </row>
    <row r="1373" spans="2:3" x14ac:dyDescent="0.2">
      <c r="B1373" s="8"/>
      <c r="C1373" s="15"/>
    </row>
    <row r="1374" spans="2:3" x14ac:dyDescent="0.2">
      <c r="B1374" s="8"/>
      <c r="C1374" s="15"/>
    </row>
    <row r="1375" spans="2:3" x14ac:dyDescent="0.2">
      <c r="B1375" s="8"/>
      <c r="C1375" s="15"/>
    </row>
    <row r="1376" spans="2:3" x14ac:dyDescent="0.2">
      <c r="B1376" s="8"/>
      <c r="C1376" s="15"/>
    </row>
    <row r="1377" spans="2:3" x14ac:dyDescent="0.2">
      <c r="B1377" s="8"/>
      <c r="C1377" s="15"/>
    </row>
    <row r="1378" spans="2:3" x14ac:dyDescent="0.2">
      <c r="B1378" s="8"/>
      <c r="C1378" s="15"/>
    </row>
    <row r="1379" spans="2:3" x14ac:dyDescent="0.2">
      <c r="B1379" s="8"/>
      <c r="C1379" s="15"/>
    </row>
    <row r="1380" spans="2:3" x14ac:dyDescent="0.2">
      <c r="B1380" s="8"/>
      <c r="C1380" s="15"/>
    </row>
    <row r="1381" spans="2:3" x14ac:dyDescent="0.2">
      <c r="B1381" s="8"/>
      <c r="C1381" s="15"/>
    </row>
    <row r="1382" spans="2:3" x14ac:dyDescent="0.2">
      <c r="B1382" s="8"/>
      <c r="C1382" s="15"/>
    </row>
    <row r="1383" spans="2:3" x14ac:dyDescent="0.2">
      <c r="B1383" s="8"/>
      <c r="C1383" s="15"/>
    </row>
    <row r="1384" spans="2:3" x14ac:dyDescent="0.2">
      <c r="B1384" s="8"/>
      <c r="C1384" s="15"/>
    </row>
    <row r="1385" spans="2:3" x14ac:dyDescent="0.2">
      <c r="B1385" s="8"/>
      <c r="C1385" s="15"/>
    </row>
    <row r="1386" spans="2:3" x14ac:dyDescent="0.2">
      <c r="B1386" s="8"/>
      <c r="C1386" s="15"/>
    </row>
    <row r="1387" spans="2:3" x14ac:dyDescent="0.2">
      <c r="B1387" s="8"/>
      <c r="C1387" s="15"/>
    </row>
    <row r="1388" spans="2:3" x14ac:dyDescent="0.2">
      <c r="B1388" s="8"/>
      <c r="C1388" s="15"/>
    </row>
    <row r="1389" spans="2:3" x14ac:dyDescent="0.2">
      <c r="B1389" s="8"/>
      <c r="C1389" s="15"/>
    </row>
    <row r="1390" spans="2:3" x14ac:dyDescent="0.2">
      <c r="B1390" s="8"/>
      <c r="C1390" s="15"/>
    </row>
    <row r="1391" spans="2:3" x14ac:dyDescent="0.2">
      <c r="B1391" s="8"/>
      <c r="C1391" s="15"/>
    </row>
    <row r="1392" spans="2:3" x14ac:dyDescent="0.2">
      <c r="B1392" s="8"/>
      <c r="C1392" s="15"/>
    </row>
    <row r="1393" spans="2:3" x14ac:dyDescent="0.2">
      <c r="B1393" s="8"/>
      <c r="C1393" s="15"/>
    </row>
    <row r="1394" spans="2:3" x14ac:dyDescent="0.2">
      <c r="B1394" s="8"/>
      <c r="C1394" s="15"/>
    </row>
    <row r="1395" spans="2:3" x14ac:dyDescent="0.2">
      <c r="B1395" s="8"/>
      <c r="C1395" s="15"/>
    </row>
    <row r="1396" spans="2:3" x14ac:dyDescent="0.2">
      <c r="B1396" s="8"/>
      <c r="C1396" s="15"/>
    </row>
    <row r="1397" spans="2:3" x14ac:dyDescent="0.2">
      <c r="B1397" s="8"/>
      <c r="C1397" s="15"/>
    </row>
    <row r="1398" spans="2:3" x14ac:dyDescent="0.2">
      <c r="B1398" s="8"/>
      <c r="C1398" s="15"/>
    </row>
    <row r="1399" spans="2:3" x14ac:dyDescent="0.2">
      <c r="B1399" s="8"/>
      <c r="C1399" s="15"/>
    </row>
    <row r="1400" spans="2:3" x14ac:dyDescent="0.2">
      <c r="B1400" s="8"/>
      <c r="C1400" s="15"/>
    </row>
    <row r="1401" spans="2:3" x14ac:dyDescent="0.2">
      <c r="B1401" s="8"/>
      <c r="C1401" s="15"/>
    </row>
    <row r="1402" spans="2:3" x14ac:dyDescent="0.2">
      <c r="B1402" s="8"/>
      <c r="C1402" s="15"/>
    </row>
    <row r="1403" spans="2:3" x14ac:dyDescent="0.2">
      <c r="B1403" s="8"/>
      <c r="C1403" s="15"/>
    </row>
    <row r="1404" spans="2:3" x14ac:dyDescent="0.2">
      <c r="B1404" s="8"/>
      <c r="C1404" s="15"/>
    </row>
    <row r="1405" spans="2:3" x14ac:dyDescent="0.2">
      <c r="B1405" s="8"/>
      <c r="C1405" s="15"/>
    </row>
    <row r="1406" spans="2:3" x14ac:dyDescent="0.2">
      <c r="B1406" s="8"/>
      <c r="C1406" s="15"/>
    </row>
    <row r="1407" spans="2:3" x14ac:dyDescent="0.2">
      <c r="B1407" s="8"/>
      <c r="C1407" s="15"/>
    </row>
    <row r="1408" spans="2:3" x14ac:dyDescent="0.2">
      <c r="B1408" s="8"/>
      <c r="C1408" s="15"/>
    </row>
    <row r="1409" spans="2:3" x14ac:dyDescent="0.2">
      <c r="B1409" s="8"/>
      <c r="C1409" s="15"/>
    </row>
    <row r="1410" spans="2:3" x14ac:dyDescent="0.2">
      <c r="B1410" s="8"/>
      <c r="C1410" s="15"/>
    </row>
    <row r="1411" spans="2:3" x14ac:dyDescent="0.2">
      <c r="B1411" s="8"/>
      <c r="C1411" s="15"/>
    </row>
    <row r="1412" spans="2:3" x14ac:dyDescent="0.2">
      <c r="B1412" s="8"/>
      <c r="C1412" s="15"/>
    </row>
    <row r="1413" spans="2:3" x14ac:dyDescent="0.2">
      <c r="B1413" s="8"/>
      <c r="C1413" s="15"/>
    </row>
    <row r="1414" spans="2:3" x14ac:dyDescent="0.2">
      <c r="B1414" s="8"/>
      <c r="C1414" s="15"/>
    </row>
    <row r="1415" spans="2:3" x14ac:dyDescent="0.2">
      <c r="B1415" s="8"/>
      <c r="C1415" s="15"/>
    </row>
    <row r="1416" spans="2:3" x14ac:dyDescent="0.2">
      <c r="B1416" s="8"/>
      <c r="C1416" s="15"/>
    </row>
    <row r="1417" spans="2:3" x14ac:dyDescent="0.2">
      <c r="B1417" s="8"/>
      <c r="C1417" s="15"/>
    </row>
    <row r="1418" spans="2:3" x14ac:dyDescent="0.2">
      <c r="B1418" s="8"/>
      <c r="C1418" s="15"/>
    </row>
    <row r="1419" spans="2:3" x14ac:dyDescent="0.2">
      <c r="B1419" s="8"/>
      <c r="C1419" s="15"/>
    </row>
    <row r="1420" spans="2:3" x14ac:dyDescent="0.2">
      <c r="B1420" s="8"/>
      <c r="C1420" s="15"/>
    </row>
    <row r="1421" spans="2:3" x14ac:dyDescent="0.2">
      <c r="B1421" s="8"/>
      <c r="C1421" s="15"/>
    </row>
    <row r="1422" spans="2:3" x14ac:dyDescent="0.2">
      <c r="B1422" s="8"/>
      <c r="C1422" s="15"/>
    </row>
    <row r="1423" spans="2:3" x14ac:dyDescent="0.2">
      <c r="B1423" s="8"/>
      <c r="C1423" s="15"/>
    </row>
    <row r="1424" spans="2:3" x14ac:dyDescent="0.2">
      <c r="B1424" s="8"/>
      <c r="C1424" s="15"/>
    </row>
    <row r="1425" spans="2:3" x14ac:dyDescent="0.2">
      <c r="B1425" s="8"/>
      <c r="C1425" s="15"/>
    </row>
    <row r="1426" spans="2:3" x14ac:dyDescent="0.2">
      <c r="B1426" s="8"/>
      <c r="C1426" s="15"/>
    </row>
    <row r="1427" spans="2:3" x14ac:dyDescent="0.2">
      <c r="B1427" s="8"/>
      <c r="C1427" s="15"/>
    </row>
    <row r="1428" spans="2:3" x14ac:dyDescent="0.2">
      <c r="B1428" s="8"/>
      <c r="C1428" s="15"/>
    </row>
    <row r="1429" spans="2:3" x14ac:dyDescent="0.2">
      <c r="B1429" s="8"/>
      <c r="C1429" s="15"/>
    </row>
    <row r="1430" spans="2:3" x14ac:dyDescent="0.2">
      <c r="B1430" s="8"/>
      <c r="C1430" s="15"/>
    </row>
    <row r="1431" spans="2:3" x14ac:dyDescent="0.2">
      <c r="B1431" s="8"/>
      <c r="C1431" s="15"/>
    </row>
    <row r="1432" spans="2:3" x14ac:dyDescent="0.2">
      <c r="B1432" s="8"/>
      <c r="C1432" s="15"/>
    </row>
    <row r="1433" spans="2:3" x14ac:dyDescent="0.2">
      <c r="B1433" s="8"/>
      <c r="C1433" s="15"/>
    </row>
    <row r="1434" spans="2:3" x14ac:dyDescent="0.2">
      <c r="B1434" s="8"/>
      <c r="C1434" s="15"/>
    </row>
    <row r="1435" spans="2:3" x14ac:dyDescent="0.2">
      <c r="B1435" s="8"/>
      <c r="C1435" s="15"/>
    </row>
    <row r="1436" spans="2:3" x14ac:dyDescent="0.2">
      <c r="B1436" s="8"/>
      <c r="C1436" s="15"/>
    </row>
    <row r="1437" spans="2:3" x14ac:dyDescent="0.2">
      <c r="B1437" s="8"/>
      <c r="C1437" s="15"/>
    </row>
    <row r="1438" spans="2:3" x14ac:dyDescent="0.2">
      <c r="B1438" s="8"/>
      <c r="C1438" s="15"/>
    </row>
    <row r="1439" spans="2:3" x14ac:dyDescent="0.2">
      <c r="B1439" s="8"/>
      <c r="C1439" s="15"/>
    </row>
    <row r="1440" spans="2:3" x14ac:dyDescent="0.2">
      <c r="B1440" s="8"/>
      <c r="C1440" s="15"/>
    </row>
    <row r="1441" spans="2:3" x14ac:dyDescent="0.2">
      <c r="B1441" s="8"/>
      <c r="C1441" s="15"/>
    </row>
    <row r="1442" spans="2:3" x14ac:dyDescent="0.2">
      <c r="B1442" s="8"/>
      <c r="C1442" s="15"/>
    </row>
    <row r="1443" spans="2:3" x14ac:dyDescent="0.2">
      <c r="B1443" s="8"/>
      <c r="C1443" s="15"/>
    </row>
    <row r="1444" spans="2:3" x14ac:dyDescent="0.2">
      <c r="B1444" s="8"/>
      <c r="C1444" s="15"/>
    </row>
    <row r="1445" spans="2:3" x14ac:dyDescent="0.2">
      <c r="B1445" s="8"/>
      <c r="C1445" s="15"/>
    </row>
    <row r="1446" spans="2:3" x14ac:dyDescent="0.2">
      <c r="B1446" s="8"/>
      <c r="C1446" s="15"/>
    </row>
    <row r="1447" spans="2:3" x14ac:dyDescent="0.2">
      <c r="B1447" s="8"/>
      <c r="C1447" s="15"/>
    </row>
    <row r="1448" spans="2:3" x14ac:dyDescent="0.2">
      <c r="B1448" s="8"/>
      <c r="C1448" s="15"/>
    </row>
    <row r="1449" spans="2:3" x14ac:dyDescent="0.2">
      <c r="B1449" s="8"/>
      <c r="C1449" s="15"/>
    </row>
    <row r="1450" spans="2:3" x14ac:dyDescent="0.2">
      <c r="B1450" s="8"/>
      <c r="C1450" s="15"/>
    </row>
    <row r="1451" spans="2:3" x14ac:dyDescent="0.2">
      <c r="B1451" s="8"/>
      <c r="C1451" s="15"/>
    </row>
    <row r="1452" spans="2:3" x14ac:dyDescent="0.2">
      <c r="B1452" s="8"/>
      <c r="C1452" s="15"/>
    </row>
    <row r="1453" spans="2:3" x14ac:dyDescent="0.2">
      <c r="B1453" s="8"/>
      <c r="C1453" s="15"/>
    </row>
    <row r="1454" spans="2:3" x14ac:dyDescent="0.2">
      <c r="B1454" s="8"/>
      <c r="C1454" s="15"/>
    </row>
    <row r="1455" spans="2:3" x14ac:dyDescent="0.2">
      <c r="B1455" s="8"/>
      <c r="C1455" s="15"/>
    </row>
    <row r="1456" spans="2:3" x14ac:dyDescent="0.2">
      <c r="B1456" s="8"/>
      <c r="C1456" s="15"/>
    </row>
    <row r="1457" spans="2:3" x14ac:dyDescent="0.2">
      <c r="B1457" s="8"/>
      <c r="C1457" s="15"/>
    </row>
    <row r="1458" spans="2:3" x14ac:dyDescent="0.2">
      <c r="B1458" s="8"/>
      <c r="C1458" s="15"/>
    </row>
    <row r="1459" spans="2:3" x14ac:dyDescent="0.2">
      <c r="B1459" s="8"/>
      <c r="C1459" s="15"/>
    </row>
    <row r="1460" spans="2:3" x14ac:dyDescent="0.2">
      <c r="B1460" s="8"/>
      <c r="C1460" s="15"/>
    </row>
    <row r="1461" spans="2:3" x14ac:dyDescent="0.2">
      <c r="B1461" s="8"/>
      <c r="C1461" s="15"/>
    </row>
    <row r="1462" spans="2:3" x14ac:dyDescent="0.2">
      <c r="B1462" s="8"/>
      <c r="C1462" s="15"/>
    </row>
    <row r="1463" spans="2:3" x14ac:dyDescent="0.2">
      <c r="B1463" s="8"/>
      <c r="C1463" s="15"/>
    </row>
    <row r="1464" spans="2:3" x14ac:dyDescent="0.2">
      <c r="B1464" s="8"/>
      <c r="C1464" s="15"/>
    </row>
    <row r="1465" spans="2:3" x14ac:dyDescent="0.2">
      <c r="B1465" s="8"/>
      <c r="C1465" s="15"/>
    </row>
    <row r="1466" spans="2:3" x14ac:dyDescent="0.2">
      <c r="B1466" s="8"/>
      <c r="C1466" s="15"/>
    </row>
    <row r="1467" spans="2:3" x14ac:dyDescent="0.2">
      <c r="B1467" s="8"/>
      <c r="C1467" s="15"/>
    </row>
    <row r="1468" spans="2:3" x14ac:dyDescent="0.2">
      <c r="B1468" s="8"/>
      <c r="C1468" s="15"/>
    </row>
    <row r="1469" spans="2:3" x14ac:dyDescent="0.2">
      <c r="B1469" s="8"/>
      <c r="C1469" s="15"/>
    </row>
    <row r="1470" spans="2:3" x14ac:dyDescent="0.2">
      <c r="B1470" s="8"/>
      <c r="C1470" s="15"/>
    </row>
    <row r="1471" spans="2:3" x14ac:dyDescent="0.2">
      <c r="B1471" s="8"/>
      <c r="C1471" s="15"/>
    </row>
    <row r="1472" spans="2:3" x14ac:dyDescent="0.2">
      <c r="B1472" s="8"/>
      <c r="C1472" s="15"/>
    </row>
    <row r="1473" spans="2:3" x14ac:dyDescent="0.2">
      <c r="B1473" s="8"/>
      <c r="C1473" s="15"/>
    </row>
    <row r="1474" spans="2:3" x14ac:dyDescent="0.2">
      <c r="B1474" s="8"/>
      <c r="C1474" s="15"/>
    </row>
    <row r="1475" spans="2:3" x14ac:dyDescent="0.2">
      <c r="B1475" s="8"/>
      <c r="C1475" s="15"/>
    </row>
    <row r="1476" spans="2:3" x14ac:dyDescent="0.2">
      <c r="B1476" s="8"/>
      <c r="C1476" s="15"/>
    </row>
    <row r="1477" spans="2:3" x14ac:dyDescent="0.2">
      <c r="B1477" s="8"/>
      <c r="C1477" s="15"/>
    </row>
    <row r="1478" spans="2:3" x14ac:dyDescent="0.2">
      <c r="B1478" s="8"/>
      <c r="C1478" s="15"/>
    </row>
    <row r="1479" spans="2:3" x14ac:dyDescent="0.2">
      <c r="B1479" s="8"/>
      <c r="C1479" s="15"/>
    </row>
    <row r="1480" spans="2:3" x14ac:dyDescent="0.2">
      <c r="B1480" s="8"/>
      <c r="C1480" s="15"/>
    </row>
    <row r="1481" spans="2:3" x14ac:dyDescent="0.2">
      <c r="B1481" s="8"/>
      <c r="C1481" s="15"/>
    </row>
    <row r="1482" spans="2:3" x14ac:dyDescent="0.2">
      <c r="B1482" s="8"/>
      <c r="C1482" s="15"/>
    </row>
    <row r="1483" spans="2:3" x14ac:dyDescent="0.2">
      <c r="B1483" s="8"/>
      <c r="C1483" s="15"/>
    </row>
    <row r="1484" spans="2:3" x14ac:dyDescent="0.2">
      <c r="B1484" s="8"/>
      <c r="C1484" s="15"/>
    </row>
    <row r="1485" spans="2:3" x14ac:dyDescent="0.2">
      <c r="B1485" s="8"/>
      <c r="C1485" s="15"/>
    </row>
    <row r="1486" spans="2:3" x14ac:dyDescent="0.2">
      <c r="B1486" s="8"/>
      <c r="C1486" s="15"/>
    </row>
    <row r="1487" spans="2:3" x14ac:dyDescent="0.2">
      <c r="B1487" s="8"/>
      <c r="C1487" s="15"/>
    </row>
    <row r="1488" spans="2:3" x14ac:dyDescent="0.2">
      <c r="B1488" s="8"/>
      <c r="C1488" s="15"/>
    </row>
    <row r="1489" spans="2:3" x14ac:dyDescent="0.2">
      <c r="B1489" s="8"/>
      <c r="C1489" s="15"/>
    </row>
    <row r="1490" spans="2:3" x14ac:dyDescent="0.2">
      <c r="B1490" s="8"/>
      <c r="C1490" s="15"/>
    </row>
    <row r="1491" spans="2:3" x14ac:dyDescent="0.2">
      <c r="B1491" s="8"/>
      <c r="C1491" s="15"/>
    </row>
    <row r="1492" spans="2:3" x14ac:dyDescent="0.2">
      <c r="B1492" s="8"/>
      <c r="C1492" s="15"/>
    </row>
    <row r="1493" spans="2:3" x14ac:dyDescent="0.2">
      <c r="B1493" s="8"/>
      <c r="C1493" s="15"/>
    </row>
    <row r="1494" spans="2:3" x14ac:dyDescent="0.2">
      <c r="B1494" s="8"/>
      <c r="C1494" s="15"/>
    </row>
    <row r="1495" spans="2:3" x14ac:dyDescent="0.2">
      <c r="B1495" s="8"/>
      <c r="C1495" s="15"/>
    </row>
    <row r="1496" spans="2:3" x14ac:dyDescent="0.2">
      <c r="B1496" s="8"/>
      <c r="C1496" s="15"/>
    </row>
    <row r="1497" spans="2:3" x14ac:dyDescent="0.2">
      <c r="B1497" s="8"/>
      <c r="C1497" s="15"/>
    </row>
    <row r="1498" spans="2:3" x14ac:dyDescent="0.2">
      <c r="B1498" s="8"/>
      <c r="C1498" s="15"/>
    </row>
    <row r="1499" spans="2:3" x14ac:dyDescent="0.2">
      <c r="B1499" s="8"/>
      <c r="C1499" s="15"/>
    </row>
    <row r="1500" spans="2:3" x14ac:dyDescent="0.2">
      <c r="B1500" s="8"/>
      <c r="C1500" s="15"/>
    </row>
    <row r="1501" spans="2:3" x14ac:dyDescent="0.2">
      <c r="B1501" s="8"/>
      <c r="C1501" s="15"/>
    </row>
    <row r="1502" spans="2:3" x14ac:dyDescent="0.2">
      <c r="B1502" s="8"/>
      <c r="C1502" s="15"/>
    </row>
    <row r="1503" spans="2:3" x14ac:dyDescent="0.2">
      <c r="B1503" s="8"/>
      <c r="C1503" s="15"/>
    </row>
    <row r="1504" spans="2:3" x14ac:dyDescent="0.2">
      <c r="B1504" s="8"/>
      <c r="C1504" s="15"/>
    </row>
    <row r="1505" spans="2:3" x14ac:dyDescent="0.2">
      <c r="B1505" s="8"/>
      <c r="C1505" s="15"/>
    </row>
    <row r="1506" spans="2:3" x14ac:dyDescent="0.2">
      <c r="B1506" s="8"/>
      <c r="C1506" s="15"/>
    </row>
    <row r="1507" spans="2:3" x14ac:dyDescent="0.2">
      <c r="B1507" s="8"/>
      <c r="C1507" s="15"/>
    </row>
    <row r="1508" spans="2:3" x14ac:dyDescent="0.2">
      <c r="B1508" s="8"/>
      <c r="C1508" s="15"/>
    </row>
    <row r="1509" spans="2:3" x14ac:dyDescent="0.2">
      <c r="B1509" s="8"/>
      <c r="C1509" s="15"/>
    </row>
    <row r="1510" spans="2:3" x14ac:dyDescent="0.2">
      <c r="B1510" s="8"/>
      <c r="C1510" s="15"/>
    </row>
    <row r="1511" spans="2:3" x14ac:dyDescent="0.2">
      <c r="B1511" s="8"/>
      <c r="C1511" s="15"/>
    </row>
    <row r="1512" spans="2:3" x14ac:dyDescent="0.2">
      <c r="B1512" s="8"/>
      <c r="C1512" s="15"/>
    </row>
    <row r="1513" spans="2:3" x14ac:dyDescent="0.2">
      <c r="B1513" s="8"/>
      <c r="C1513" s="15"/>
    </row>
    <row r="1514" spans="2:3" x14ac:dyDescent="0.2">
      <c r="B1514" s="8"/>
      <c r="C1514" s="15"/>
    </row>
    <row r="1515" spans="2:3" x14ac:dyDescent="0.2">
      <c r="B1515" s="8"/>
      <c r="C1515" s="15"/>
    </row>
    <row r="1516" spans="2:3" x14ac:dyDescent="0.2">
      <c r="B1516" s="8"/>
      <c r="C1516" s="15"/>
    </row>
    <row r="1517" spans="2:3" x14ac:dyDescent="0.2">
      <c r="B1517" s="8"/>
      <c r="C1517" s="15"/>
    </row>
    <row r="1518" spans="2:3" x14ac:dyDescent="0.2">
      <c r="B1518" s="8"/>
      <c r="C1518" s="15"/>
    </row>
    <row r="1519" spans="2:3" x14ac:dyDescent="0.2">
      <c r="B1519" s="8"/>
      <c r="C1519" s="15"/>
    </row>
    <row r="1520" spans="2:3" x14ac:dyDescent="0.2">
      <c r="B1520" s="8"/>
      <c r="C1520" s="15"/>
    </row>
    <row r="1521" spans="2:3" x14ac:dyDescent="0.2">
      <c r="B1521" s="8"/>
      <c r="C1521" s="15"/>
    </row>
    <row r="1522" spans="2:3" x14ac:dyDescent="0.2">
      <c r="B1522" s="8"/>
      <c r="C1522" s="15"/>
    </row>
    <row r="1523" spans="2:3" x14ac:dyDescent="0.2">
      <c r="B1523" s="8"/>
      <c r="C1523" s="15"/>
    </row>
    <row r="1524" spans="2:3" x14ac:dyDescent="0.2">
      <c r="B1524" s="8"/>
      <c r="C1524" s="15"/>
    </row>
    <row r="1525" spans="2:3" x14ac:dyDescent="0.2">
      <c r="B1525" s="8"/>
      <c r="C1525" s="15"/>
    </row>
    <row r="1526" spans="2:3" x14ac:dyDescent="0.2">
      <c r="B1526" s="8"/>
      <c r="C1526" s="15"/>
    </row>
    <row r="1527" spans="2:3" x14ac:dyDescent="0.2">
      <c r="B1527" s="8"/>
      <c r="C1527" s="15"/>
    </row>
    <row r="1528" spans="2:3" x14ac:dyDescent="0.2">
      <c r="B1528" s="8"/>
      <c r="C1528" s="15"/>
    </row>
    <row r="1529" spans="2:3" x14ac:dyDescent="0.2">
      <c r="B1529" s="8"/>
      <c r="C1529" s="15"/>
    </row>
    <row r="1530" spans="2:3" x14ac:dyDescent="0.2">
      <c r="B1530" s="8"/>
      <c r="C1530" s="15"/>
    </row>
    <row r="1531" spans="2:3" x14ac:dyDescent="0.2">
      <c r="B1531" s="8"/>
      <c r="C1531" s="15"/>
    </row>
    <row r="1532" spans="2:3" x14ac:dyDescent="0.2">
      <c r="B1532" s="8"/>
      <c r="C1532" s="15"/>
    </row>
    <row r="1533" spans="2:3" x14ac:dyDescent="0.2">
      <c r="B1533" s="8"/>
      <c r="C1533" s="15"/>
    </row>
    <row r="1534" spans="2:3" x14ac:dyDescent="0.2">
      <c r="B1534" s="8"/>
      <c r="C1534" s="15"/>
    </row>
    <row r="1535" spans="2:3" x14ac:dyDescent="0.2">
      <c r="B1535" s="8"/>
      <c r="C1535" s="15"/>
    </row>
    <row r="1536" spans="2:3" x14ac:dyDescent="0.2">
      <c r="B1536" s="8"/>
      <c r="C1536" s="15"/>
    </row>
    <row r="1537" spans="2:3" x14ac:dyDescent="0.2">
      <c r="B1537" s="8"/>
      <c r="C1537" s="15"/>
    </row>
    <row r="1538" spans="2:3" x14ac:dyDescent="0.2">
      <c r="B1538" s="8"/>
      <c r="C1538" s="15"/>
    </row>
    <row r="1539" spans="2:3" x14ac:dyDescent="0.2">
      <c r="B1539" s="8"/>
      <c r="C1539" s="15"/>
    </row>
    <row r="1540" spans="2:3" x14ac:dyDescent="0.2">
      <c r="B1540" s="8"/>
      <c r="C1540" s="15"/>
    </row>
    <row r="1541" spans="2:3" x14ac:dyDescent="0.2">
      <c r="B1541" s="8"/>
      <c r="C1541" s="15"/>
    </row>
    <row r="1542" spans="2:3" x14ac:dyDescent="0.2">
      <c r="B1542" s="8"/>
      <c r="C1542" s="15"/>
    </row>
    <row r="1543" spans="2:3" x14ac:dyDescent="0.2">
      <c r="B1543" s="8"/>
      <c r="C1543" s="15"/>
    </row>
    <row r="1544" spans="2:3" x14ac:dyDescent="0.2">
      <c r="B1544" s="8"/>
      <c r="C1544" s="15"/>
    </row>
    <row r="1545" spans="2:3" x14ac:dyDescent="0.2">
      <c r="B1545" s="8"/>
      <c r="C1545" s="15"/>
    </row>
    <row r="1546" spans="2:3" x14ac:dyDescent="0.2">
      <c r="B1546" s="8"/>
      <c r="C1546" s="15"/>
    </row>
    <row r="1547" spans="2:3" x14ac:dyDescent="0.2">
      <c r="B1547" s="8"/>
      <c r="C1547" s="15"/>
    </row>
    <row r="1548" spans="2:3" x14ac:dyDescent="0.2">
      <c r="B1548" s="8"/>
      <c r="C1548" s="15"/>
    </row>
    <row r="1549" spans="2:3" x14ac:dyDescent="0.2">
      <c r="B1549" s="8"/>
      <c r="C1549" s="15"/>
    </row>
    <row r="1550" spans="2:3" x14ac:dyDescent="0.2">
      <c r="B1550" s="8"/>
      <c r="C1550" s="15"/>
    </row>
    <row r="1551" spans="2:3" x14ac:dyDescent="0.2">
      <c r="B1551" s="8"/>
      <c r="C1551" s="15"/>
    </row>
    <row r="1552" spans="2:3" x14ac:dyDescent="0.2">
      <c r="B1552" s="8"/>
      <c r="C1552" s="15"/>
    </row>
    <row r="1553" spans="2:3" x14ac:dyDescent="0.2">
      <c r="B1553" s="8"/>
      <c r="C1553" s="15"/>
    </row>
    <row r="1554" spans="2:3" x14ac:dyDescent="0.2">
      <c r="B1554" s="8"/>
      <c r="C1554" s="15"/>
    </row>
    <row r="1555" spans="2:3" x14ac:dyDescent="0.2">
      <c r="B1555" s="8"/>
      <c r="C1555" s="15"/>
    </row>
    <row r="1556" spans="2:3" x14ac:dyDescent="0.2">
      <c r="B1556" s="8"/>
      <c r="C1556" s="15"/>
    </row>
    <row r="1557" spans="2:3" x14ac:dyDescent="0.2">
      <c r="B1557" s="8"/>
      <c r="C1557" s="15"/>
    </row>
    <row r="1558" spans="2:3" x14ac:dyDescent="0.2">
      <c r="B1558" s="8"/>
      <c r="C1558" s="15"/>
    </row>
    <row r="1559" spans="2:3" x14ac:dyDescent="0.2">
      <c r="B1559" s="8"/>
      <c r="C1559" s="15"/>
    </row>
    <row r="1560" spans="2:3" x14ac:dyDescent="0.2">
      <c r="B1560" s="8"/>
      <c r="C1560" s="15"/>
    </row>
    <row r="1561" spans="2:3" x14ac:dyDescent="0.2">
      <c r="B1561" s="8"/>
      <c r="C1561" s="15"/>
    </row>
    <row r="1562" spans="2:3" x14ac:dyDescent="0.2">
      <c r="B1562" s="8"/>
      <c r="C1562" s="15"/>
    </row>
    <row r="1563" spans="2:3" x14ac:dyDescent="0.2">
      <c r="B1563" s="8"/>
      <c r="C1563" s="15"/>
    </row>
    <row r="1564" spans="2:3" x14ac:dyDescent="0.2">
      <c r="B1564" s="8"/>
      <c r="C1564" s="15"/>
    </row>
    <row r="1565" spans="2:3" x14ac:dyDescent="0.2">
      <c r="B1565" s="8"/>
      <c r="C1565" s="15"/>
    </row>
    <row r="1566" spans="2:3" x14ac:dyDescent="0.2">
      <c r="B1566" s="8"/>
      <c r="C1566" s="15"/>
    </row>
    <row r="1567" spans="2:3" x14ac:dyDescent="0.2">
      <c r="B1567" s="8"/>
      <c r="C1567" s="15"/>
    </row>
    <row r="1568" spans="2:3" x14ac:dyDescent="0.2">
      <c r="B1568" s="8"/>
      <c r="C1568" s="15"/>
    </row>
    <row r="1569" spans="2:3" x14ac:dyDescent="0.2">
      <c r="B1569" s="8"/>
      <c r="C1569" s="15"/>
    </row>
    <row r="1570" spans="2:3" x14ac:dyDescent="0.2">
      <c r="B1570" s="8"/>
      <c r="C1570" s="15"/>
    </row>
    <row r="1571" spans="2:3" x14ac:dyDescent="0.2">
      <c r="B1571" s="8"/>
      <c r="C1571" s="15"/>
    </row>
    <row r="1572" spans="2:3" x14ac:dyDescent="0.2">
      <c r="B1572" s="8"/>
      <c r="C1572" s="15"/>
    </row>
    <row r="1573" spans="2:3" x14ac:dyDescent="0.2">
      <c r="B1573" s="8"/>
      <c r="C1573" s="15"/>
    </row>
    <row r="1574" spans="2:3" x14ac:dyDescent="0.2">
      <c r="B1574" s="8"/>
      <c r="C1574" s="15"/>
    </row>
    <row r="1575" spans="2:3" x14ac:dyDescent="0.2">
      <c r="B1575" s="8"/>
      <c r="C1575" s="15"/>
    </row>
    <row r="1576" spans="2:3" x14ac:dyDescent="0.2">
      <c r="B1576" s="8"/>
      <c r="C1576" s="15"/>
    </row>
    <row r="1577" spans="2:3" x14ac:dyDescent="0.2">
      <c r="B1577" s="8"/>
      <c r="C1577" s="15"/>
    </row>
    <row r="1578" spans="2:3" x14ac:dyDescent="0.2">
      <c r="B1578" s="8"/>
      <c r="C1578" s="15"/>
    </row>
    <row r="1579" spans="2:3" x14ac:dyDescent="0.2">
      <c r="B1579" s="8"/>
      <c r="C1579" s="15"/>
    </row>
    <row r="1580" spans="2:3" x14ac:dyDescent="0.2">
      <c r="B1580" s="8"/>
      <c r="C1580" s="15"/>
    </row>
    <row r="1581" spans="2:3" x14ac:dyDescent="0.2">
      <c r="B1581" s="8"/>
      <c r="C1581" s="15"/>
    </row>
    <row r="1582" spans="2:3" x14ac:dyDescent="0.2">
      <c r="B1582" s="8"/>
      <c r="C1582" s="15"/>
    </row>
    <row r="1583" spans="2:3" x14ac:dyDescent="0.2">
      <c r="B1583" s="8"/>
      <c r="C1583" s="15"/>
    </row>
    <row r="1584" spans="2:3" x14ac:dyDescent="0.2">
      <c r="B1584" s="8"/>
      <c r="C1584" s="15"/>
    </row>
    <row r="1585" spans="2:3" x14ac:dyDescent="0.2">
      <c r="B1585" s="8"/>
      <c r="C1585" s="15"/>
    </row>
    <row r="1586" spans="2:3" x14ac:dyDescent="0.2">
      <c r="B1586" s="8"/>
      <c r="C1586" s="15"/>
    </row>
    <row r="1587" spans="2:3" x14ac:dyDescent="0.2">
      <c r="B1587" s="8"/>
      <c r="C1587" s="15"/>
    </row>
    <row r="1588" spans="2:3" x14ac:dyDescent="0.2">
      <c r="B1588" s="8"/>
      <c r="C1588" s="15"/>
    </row>
    <row r="1589" spans="2:3" x14ac:dyDescent="0.2">
      <c r="B1589" s="8"/>
      <c r="C1589" s="15"/>
    </row>
    <row r="1590" spans="2:3" x14ac:dyDescent="0.2">
      <c r="B1590" s="8"/>
      <c r="C1590" s="15"/>
    </row>
    <row r="1591" spans="2:3" x14ac:dyDescent="0.2">
      <c r="B1591" s="8"/>
      <c r="C1591" s="15"/>
    </row>
    <row r="1592" spans="2:3" x14ac:dyDescent="0.2">
      <c r="B1592" s="8"/>
      <c r="C1592" s="15"/>
    </row>
    <row r="1593" spans="2:3" x14ac:dyDescent="0.2">
      <c r="B1593" s="8"/>
      <c r="C1593" s="15"/>
    </row>
    <row r="1594" spans="2:3" x14ac:dyDescent="0.2">
      <c r="B1594" s="8"/>
      <c r="C1594" s="15"/>
    </row>
    <row r="1595" spans="2:3" x14ac:dyDescent="0.2">
      <c r="B1595" s="8"/>
      <c r="C1595" s="15"/>
    </row>
    <row r="1596" spans="2:3" x14ac:dyDescent="0.2">
      <c r="B1596" s="8"/>
      <c r="C1596" s="15"/>
    </row>
    <row r="1597" spans="2:3" x14ac:dyDescent="0.2">
      <c r="B1597" s="8"/>
      <c r="C1597" s="15"/>
    </row>
    <row r="1598" spans="2:3" x14ac:dyDescent="0.2">
      <c r="B1598" s="8"/>
      <c r="C1598" s="15"/>
    </row>
    <row r="1599" spans="2:3" x14ac:dyDescent="0.2">
      <c r="B1599" s="8"/>
      <c r="C1599" s="15"/>
    </row>
    <row r="1600" spans="2:3" x14ac:dyDescent="0.2">
      <c r="B1600" s="8"/>
      <c r="C1600" s="15"/>
    </row>
    <row r="1601" spans="2:3" x14ac:dyDescent="0.2">
      <c r="B1601" s="8"/>
      <c r="C1601" s="15"/>
    </row>
    <row r="1602" spans="2:3" x14ac:dyDescent="0.2">
      <c r="B1602" s="8"/>
      <c r="C1602" s="15"/>
    </row>
    <row r="1603" spans="2:3" x14ac:dyDescent="0.2">
      <c r="B1603" s="8"/>
      <c r="C1603" s="15"/>
    </row>
    <row r="1604" spans="2:3" x14ac:dyDescent="0.2">
      <c r="B1604" s="8"/>
      <c r="C1604" s="15"/>
    </row>
    <row r="1605" spans="2:3" x14ac:dyDescent="0.2">
      <c r="B1605" s="8"/>
      <c r="C1605" s="15"/>
    </row>
    <row r="1606" spans="2:3" x14ac:dyDescent="0.2">
      <c r="B1606" s="8"/>
      <c r="C1606" s="15"/>
    </row>
    <row r="1607" spans="2:3" x14ac:dyDescent="0.2">
      <c r="B1607" s="8"/>
      <c r="C1607" s="15"/>
    </row>
    <row r="1608" spans="2:3" x14ac:dyDescent="0.2">
      <c r="B1608" s="8"/>
      <c r="C1608" s="15"/>
    </row>
    <row r="1609" spans="2:3" x14ac:dyDescent="0.2">
      <c r="B1609" s="8"/>
      <c r="C1609" s="15"/>
    </row>
    <row r="1610" spans="2:3" x14ac:dyDescent="0.2">
      <c r="B1610" s="8"/>
      <c r="C1610" s="15"/>
    </row>
    <row r="1611" spans="2:3" x14ac:dyDescent="0.2">
      <c r="B1611" s="8"/>
      <c r="C1611" s="15"/>
    </row>
    <row r="1612" spans="2:3" x14ac:dyDescent="0.2">
      <c r="B1612" s="8"/>
      <c r="C1612" s="15"/>
    </row>
    <row r="1613" spans="2:3" x14ac:dyDescent="0.2">
      <c r="B1613" s="8"/>
      <c r="C1613" s="15"/>
    </row>
    <row r="1614" spans="2:3" x14ac:dyDescent="0.2">
      <c r="B1614" s="8"/>
      <c r="C1614" s="15"/>
    </row>
    <row r="1615" spans="2:3" x14ac:dyDescent="0.2">
      <c r="B1615" s="8"/>
      <c r="C1615" s="15"/>
    </row>
    <row r="1616" spans="2:3" x14ac:dyDescent="0.2">
      <c r="B1616" s="8"/>
      <c r="C1616" s="15"/>
    </row>
    <row r="1617" spans="2:3" x14ac:dyDescent="0.2">
      <c r="B1617" s="8"/>
      <c r="C1617" s="15"/>
    </row>
    <row r="1618" spans="2:3" x14ac:dyDescent="0.2">
      <c r="B1618" s="8"/>
      <c r="C1618" s="15"/>
    </row>
    <row r="1619" spans="2:3" x14ac:dyDescent="0.2">
      <c r="B1619" s="8"/>
      <c r="C1619" s="15"/>
    </row>
    <row r="1620" spans="2:3" x14ac:dyDescent="0.2">
      <c r="B1620" s="8"/>
      <c r="C1620" s="15"/>
    </row>
    <row r="1621" spans="2:3" x14ac:dyDescent="0.2">
      <c r="B1621" s="8"/>
      <c r="C1621" s="15"/>
    </row>
    <row r="1622" spans="2:3" x14ac:dyDescent="0.2">
      <c r="B1622" s="8"/>
      <c r="C1622" s="15"/>
    </row>
    <row r="1623" spans="2:3" x14ac:dyDescent="0.2">
      <c r="B1623" s="8"/>
      <c r="C1623" s="15"/>
    </row>
    <row r="1624" spans="2:3" x14ac:dyDescent="0.2">
      <c r="B1624" s="8"/>
      <c r="C1624" s="15"/>
    </row>
    <row r="1625" spans="2:3" x14ac:dyDescent="0.2">
      <c r="B1625" s="8"/>
      <c r="C1625" s="15"/>
    </row>
    <row r="1626" spans="2:3" x14ac:dyDescent="0.2">
      <c r="B1626" s="8"/>
      <c r="C1626" s="15"/>
    </row>
    <row r="1627" spans="2:3" x14ac:dyDescent="0.2">
      <c r="B1627" s="8"/>
      <c r="C1627" s="15"/>
    </row>
    <row r="1628" spans="2:3" x14ac:dyDescent="0.2">
      <c r="B1628" s="8"/>
      <c r="C1628" s="15"/>
    </row>
    <row r="1629" spans="2:3" x14ac:dyDescent="0.2">
      <c r="B1629" s="8"/>
      <c r="C1629" s="15"/>
    </row>
    <row r="1630" spans="2:3" x14ac:dyDescent="0.2">
      <c r="B1630" s="8"/>
      <c r="C1630" s="15"/>
    </row>
    <row r="1631" spans="2:3" x14ac:dyDescent="0.2">
      <c r="B1631" s="8"/>
      <c r="C1631" s="15"/>
    </row>
    <row r="1632" spans="2:3" x14ac:dyDescent="0.2">
      <c r="B1632" s="8"/>
      <c r="C1632" s="15"/>
    </row>
    <row r="1633" spans="2:3" x14ac:dyDescent="0.2">
      <c r="B1633" s="8"/>
      <c r="C1633" s="15"/>
    </row>
    <row r="1634" spans="2:3" x14ac:dyDescent="0.2">
      <c r="B1634" s="8"/>
      <c r="C1634" s="15"/>
    </row>
    <row r="1635" spans="2:3" x14ac:dyDescent="0.2">
      <c r="B1635" s="8"/>
      <c r="C1635" s="15"/>
    </row>
    <row r="1636" spans="2:3" x14ac:dyDescent="0.2">
      <c r="B1636" s="8"/>
      <c r="C1636" s="15"/>
    </row>
    <row r="1637" spans="2:3" x14ac:dyDescent="0.2">
      <c r="B1637" s="8"/>
      <c r="C1637" s="15"/>
    </row>
    <row r="1638" spans="2:3" x14ac:dyDescent="0.2">
      <c r="B1638" s="8"/>
      <c r="C1638" s="15"/>
    </row>
    <row r="1639" spans="2:3" x14ac:dyDescent="0.2">
      <c r="B1639" s="8"/>
      <c r="C1639" s="15"/>
    </row>
    <row r="1640" spans="2:3" x14ac:dyDescent="0.2">
      <c r="B1640" s="8"/>
      <c r="C1640" s="15"/>
    </row>
    <row r="1641" spans="2:3" x14ac:dyDescent="0.2">
      <c r="B1641" s="8"/>
      <c r="C1641" s="15"/>
    </row>
    <row r="1642" spans="2:3" x14ac:dyDescent="0.2">
      <c r="B1642" s="8"/>
      <c r="C1642" s="15"/>
    </row>
    <row r="1643" spans="2:3" x14ac:dyDescent="0.2">
      <c r="B1643" s="8"/>
      <c r="C1643" s="15"/>
    </row>
    <row r="1644" spans="2:3" x14ac:dyDescent="0.2">
      <c r="B1644" s="8"/>
      <c r="C1644" s="15"/>
    </row>
    <row r="1645" spans="2:3" x14ac:dyDescent="0.2">
      <c r="B1645" s="8"/>
      <c r="C1645" s="15"/>
    </row>
    <row r="1646" spans="2:3" x14ac:dyDescent="0.2">
      <c r="B1646" s="8"/>
      <c r="C1646" s="15"/>
    </row>
    <row r="1647" spans="2:3" x14ac:dyDescent="0.2">
      <c r="B1647" s="8"/>
      <c r="C1647" s="15"/>
    </row>
    <row r="1648" spans="2:3" x14ac:dyDescent="0.2">
      <c r="B1648" s="8"/>
      <c r="C1648" s="15"/>
    </row>
    <row r="1649" spans="2:3" x14ac:dyDescent="0.2">
      <c r="B1649" s="8"/>
      <c r="C1649" s="15"/>
    </row>
    <row r="1650" spans="2:3" x14ac:dyDescent="0.2">
      <c r="B1650" s="8"/>
      <c r="C1650" s="15"/>
    </row>
    <row r="1651" spans="2:3" x14ac:dyDescent="0.2">
      <c r="B1651" s="8"/>
      <c r="C1651" s="15"/>
    </row>
    <row r="1652" spans="2:3" x14ac:dyDescent="0.2">
      <c r="B1652" s="8"/>
      <c r="C1652" s="15"/>
    </row>
    <row r="1653" spans="2:3" x14ac:dyDescent="0.2">
      <c r="B1653" s="8"/>
      <c r="C1653" s="15"/>
    </row>
    <row r="1654" spans="2:3" x14ac:dyDescent="0.2">
      <c r="B1654" s="8"/>
      <c r="C1654" s="15"/>
    </row>
    <row r="1655" spans="2:3" x14ac:dyDescent="0.2">
      <c r="B1655" s="8"/>
      <c r="C1655" s="15"/>
    </row>
    <row r="1656" spans="2:3" x14ac:dyDescent="0.2">
      <c r="B1656" s="8"/>
      <c r="C1656" s="15"/>
    </row>
    <row r="1657" spans="2:3" x14ac:dyDescent="0.2">
      <c r="B1657" s="8"/>
      <c r="C1657" s="15"/>
    </row>
    <row r="1658" spans="2:3" x14ac:dyDescent="0.2">
      <c r="B1658" s="8"/>
      <c r="C1658" s="15"/>
    </row>
    <row r="1659" spans="2:3" x14ac:dyDescent="0.2">
      <c r="B1659" s="8"/>
      <c r="C1659" s="15"/>
    </row>
    <row r="1660" spans="2:3" x14ac:dyDescent="0.2">
      <c r="B1660" s="8"/>
      <c r="C1660" s="15"/>
    </row>
    <row r="1661" spans="2:3" x14ac:dyDescent="0.2">
      <c r="B1661" s="8"/>
      <c r="C1661" s="15"/>
    </row>
    <row r="1662" spans="2:3" x14ac:dyDescent="0.2">
      <c r="B1662" s="8"/>
      <c r="C1662" s="15"/>
    </row>
    <row r="1663" spans="2:3" x14ac:dyDescent="0.2">
      <c r="B1663" s="8"/>
      <c r="C1663" s="15"/>
    </row>
    <row r="1664" spans="2:3" x14ac:dyDescent="0.2">
      <c r="B1664" s="8"/>
      <c r="C1664" s="15"/>
    </row>
    <row r="1665" spans="2:3" x14ac:dyDescent="0.2">
      <c r="B1665" s="8"/>
      <c r="C1665" s="15"/>
    </row>
    <row r="1666" spans="2:3" x14ac:dyDescent="0.2">
      <c r="B1666" s="8"/>
      <c r="C1666" s="15"/>
    </row>
    <row r="1667" spans="2:3" x14ac:dyDescent="0.2">
      <c r="B1667" s="8"/>
      <c r="C1667" s="15"/>
    </row>
    <row r="1668" spans="2:3" x14ac:dyDescent="0.2">
      <c r="B1668" s="8"/>
      <c r="C1668" s="15"/>
    </row>
    <row r="1669" spans="2:3" x14ac:dyDescent="0.2">
      <c r="B1669" s="8"/>
      <c r="C1669" s="15"/>
    </row>
    <row r="1670" spans="2:3" x14ac:dyDescent="0.2">
      <c r="B1670" s="8"/>
      <c r="C1670" s="15"/>
    </row>
    <row r="1671" spans="2:3" x14ac:dyDescent="0.2">
      <c r="B1671" s="8"/>
      <c r="C1671" s="15"/>
    </row>
    <row r="1672" spans="2:3" x14ac:dyDescent="0.2">
      <c r="B1672" s="8"/>
      <c r="C1672" s="15"/>
    </row>
    <row r="1673" spans="2:3" x14ac:dyDescent="0.2">
      <c r="B1673" s="8"/>
      <c r="C1673" s="15"/>
    </row>
    <row r="1674" spans="2:3" x14ac:dyDescent="0.2">
      <c r="B1674" s="8"/>
      <c r="C1674" s="15"/>
    </row>
    <row r="1675" spans="2:3" x14ac:dyDescent="0.2">
      <c r="B1675" s="8"/>
      <c r="C1675" s="15"/>
    </row>
    <row r="1676" spans="2:3" x14ac:dyDescent="0.2">
      <c r="B1676" s="8"/>
      <c r="C1676" s="15"/>
    </row>
    <row r="1677" spans="2:3" x14ac:dyDescent="0.2">
      <c r="B1677" s="8"/>
      <c r="C1677" s="15"/>
    </row>
    <row r="1678" spans="2:3" x14ac:dyDescent="0.2">
      <c r="B1678" s="8"/>
      <c r="C1678" s="15"/>
    </row>
    <row r="1679" spans="2:3" x14ac:dyDescent="0.2">
      <c r="B1679" s="8"/>
      <c r="C1679" s="15"/>
    </row>
    <row r="1680" spans="2:3" x14ac:dyDescent="0.2">
      <c r="B1680" s="8"/>
      <c r="C1680" s="15"/>
    </row>
    <row r="1681" spans="2:3" x14ac:dyDescent="0.2">
      <c r="B1681" s="8"/>
      <c r="C1681" s="15"/>
    </row>
    <row r="1682" spans="2:3" x14ac:dyDescent="0.2">
      <c r="B1682" s="8"/>
      <c r="C1682" s="15"/>
    </row>
    <row r="1683" spans="2:3" x14ac:dyDescent="0.2">
      <c r="B1683" s="8"/>
      <c r="C1683" s="15"/>
    </row>
    <row r="1684" spans="2:3" x14ac:dyDescent="0.2">
      <c r="B1684" s="8"/>
      <c r="C1684" s="15"/>
    </row>
    <row r="1685" spans="2:3" x14ac:dyDescent="0.2">
      <c r="B1685" s="8"/>
      <c r="C1685" s="15"/>
    </row>
    <row r="1686" spans="2:3" x14ac:dyDescent="0.2">
      <c r="B1686" s="8"/>
      <c r="C1686" s="15"/>
    </row>
    <row r="1687" spans="2:3" x14ac:dyDescent="0.2">
      <c r="B1687" s="8"/>
      <c r="C1687" s="15"/>
    </row>
    <row r="1688" spans="2:3" x14ac:dyDescent="0.2">
      <c r="B1688" s="8"/>
      <c r="C1688" s="15"/>
    </row>
    <row r="1689" spans="2:3" x14ac:dyDescent="0.2">
      <c r="B1689" s="8"/>
      <c r="C1689" s="15"/>
    </row>
    <row r="1690" spans="2:3" x14ac:dyDescent="0.2">
      <c r="B1690" s="8"/>
      <c r="C1690" s="15"/>
    </row>
    <row r="1691" spans="2:3" x14ac:dyDescent="0.2">
      <c r="B1691" s="8"/>
      <c r="C1691" s="15"/>
    </row>
    <row r="1692" spans="2:3" x14ac:dyDescent="0.2">
      <c r="B1692" s="8"/>
      <c r="C1692" s="15"/>
    </row>
    <row r="1693" spans="2:3" x14ac:dyDescent="0.2">
      <c r="B1693" s="8"/>
      <c r="C1693" s="15"/>
    </row>
    <row r="1694" spans="2:3" x14ac:dyDescent="0.2">
      <c r="B1694" s="8"/>
      <c r="C1694" s="15"/>
    </row>
    <row r="1695" spans="2:3" x14ac:dyDescent="0.2">
      <c r="B1695" s="8"/>
      <c r="C1695" s="15"/>
    </row>
    <row r="1696" spans="2:3" x14ac:dyDescent="0.2">
      <c r="B1696" s="8"/>
      <c r="C1696" s="15"/>
    </row>
    <row r="1697" spans="2:3" x14ac:dyDescent="0.2">
      <c r="B1697" s="8"/>
      <c r="C1697" s="15"/>
    </row>
    <row r="1698" spans="2:3" x14ac:dyDescent="0.2">
      <c r="B1698" s="8"/>
      <c r="C1698" s="15"/>
    </row>
    <row r="1699" spans="2:3" x14ac:dyDescent="0.2">
      <c r="B1699" s="8"/>
      <c r="C1699" s="15"/>
    </row>
    <row r="1700" spans="2:3" x14ac:dyDescent="0.2">
      <c r="B1700" s="8"/>
      <c r="C1700" s="15"/>
    </row>
    <row r="1701" spans="2:3" x14ac:dyDescent="0.2">
      <c r="B1701" s="8"/>
      <c r="C1701" s="15"/>
    </row>
    <row r="1702" spans="2:3" x14ac:dyDescent="0.2">
      <c r="B1702" s="8"/>
      <c r="C1702" s="15"/>
    </row>
    <row r="1703" spans="2:3" x14ac:dyDescent="0.2">
      <c r="B1703" s="8"/>
      <c r="C1703" s="15"/>
    </row>
    <row r="1704" spans="2:3" x14ac:dyDescent="0.2">
      <c r="B1704" s="8"/>
      <c r="C1704" s="15"/>
    </row>
    <row r="1705" spans="2:3" x14ac:dyDescent="0.2">
      <c r="B1705" s="8"/>
      <c r="C1705" s="15"/>
    </row>
    <row r="1706" spans="2:3" x14ac:dyDescent="0.2">
      <c r="B1706" s="8"/>
      <c r="C1706" s="15"/>
    </row>
    <row r="1707" spans="2:3" x14ac:dyDescent="0.2">
      <c r="B1707" s="8"/>
      <c r="C1707" s="15"/>
    </row>
    <row r="1708" spans="2:3" x14ac:dyDescent="0.2">
      <c r="B1708" s="8"/>
      <c r="C1708" s="15"/>
    </row>
    <row r="1709" spans="2:3" x14ac:dyDescent="0.2">
      <c r="B1709" s="8"/>
      <c r="C1709" s="15"/>
    </row>
    <row r="1710" spans="2:3" x14ac:dyDescent="0.2">
      <c r="B1710" s="8"/>
      <c r="C1710" s="15"/>
    </row>
    <row r="1711" spans="2:3" x14ac:dyDescent="0.2">
      <c r="B1711" s="8"/>
      <c r="C1711" s="15"/>
    </row>
    <row r="1712" spans="2:3" x14ac:dyDescent="0.2">
      <c r="B1712" s="8"/>
      <c r="C1712" s="15"/>
    </row>
    <row r="1713" spans="2:3" x14ac:dyDescent="0.2">
      <c r="B1713" s="8"/>
      <c r="C1713" s="15"/>
    </row>
    <row r="1714" spans="2:3" x14ac:dyDescent="0.2">
      <c r="B1714" s="8"/>
      <c r="C1714" s="15"/>
    </row>
    <row r="1715" spans="2:3" x14ac:dyDescent="0.2">
      <c r="B1715" s="8"/>
      <c r="C1715" s="15"/>
    </row>
    <row r="1716" spans="2:3" x14ac:dyDescent="0.2">
      <c r="B1716" s="8"/>
      <c r="C1716" s="15"/>
    </row>
    <row r="1717" spans="2:3" x14ac:dyDescent="0.2">
      <c r="B1717" s="8"/>
      <c r="C1717" s="15"/>
    </row>
    <row r="1718" spans="2:3" x14ac:dyDescent="0.2">
      <c r="B1718" s="8"/>
      <c r="C1718" s="15"/>
    </row>
    <row r="1719" spans="2:3" x14ac:dyDescent="0.2">
      <c r="B1719" s="8"/>
      <c r="C1719" s="15"/>
    </row>
    <row r="1720" spans="2:3" x14ac:dyDescent="0.2">
      <c r="B1720" s="8"/>
      <c r="C1720" s="15"/>
    </row>
    <row r="1721" spans="2:3" x14ac:dyDescent="0.2">
      <c r="B1721" s="8"/>
      <c r="C1721" s="15"/>
    </row>
    <row r="1722" spans="2:3" x14ac:dyDescent="0.2">
      <c r="B1722" s="8"/>
      <c r="C1722" s="15"/>
    </row>
    <row r="1723" spans="2:3" x14ac:dyDescent="0.2">
      <c r="B1723" s="8"/>
      <c r="C1723" s="15"/>
    </row>
    <row r="1724" spans="2:3" x14ac:dyDescent="0.2">
      <c r="B1724" s="8"/>
      <c r="C1724" s="15"/>
    </row>
    <row r="1725" spans="2:3" x14ac:dyDescent="0.2">
      <c r="B1725" s="8"/>
      <c r="C1725" s="15"/>
    </row>
    <row r="1726" spans="2:3" x14ac:dyDescent="0.2">
      <c r="B1726" s="8"/>
      <c r="C1726" s="15"/>
    </row>
    <row r="1727" spans="2:3" x14ac:dyDescent="0.2">
      <c r="B1727" s="8"/>
      <c r="C1727" s="15"/>
    </row>
    <row r="1728" spans="2:3" x14ac:dyDescent="0.2">
      <c r="B1728" s="8"/>
      <c r="C1728" s="15"/>
    </row>
    <row r="1729" spans="2:3" x14ac:dyDescent="0.2">
      <c r="B1729" s="8"/>
      <c r="C1729" s="15"/>
    </row>
    <row r="1730" spans="2:3" x14ac:dyDescent="0.2">
      <c r="B1730" s="8"/>
      <c r="C1730" s="15"/>
    </row>
    <row r="1731" spans="2:3" x14ac:dyDescent="0.2">
      <c r="B1731" s="8"/>
      <c r="C1731" s="15"/>
    </row>
    <row r="1732" spans="2:3" x14ac:dyDescent="0.2">
      <c r="B1732" s="8"/>
      <c r="C1732" s="15"/>
    </row>
    <row r="1733" spans="2:3" x14ac:dyDescent="0.2">
      <c r="B1733" s="8"/>
      <c r="C1733" s="15"/>
    </row>
    <row r="1734" spans="2:3" x14ac:dyDescent="0.2">
      <c r="B1734" s="8"/>
      <c r="C1734" s="15"/>
    </row>
    <row r="1735" spans="2:3" x14ac:dyDescent="0.2">
      <c r="B1735" s="8"/>
      <c r="C1735" s="15"/>
    </row>
    <row r="1736" spans="2:3" x14ac:dyDescent="0.2">
      <c r="B1736" s="8"/>
      <c r="C1736" s="15"/>
    </row>
    <row r="1737" spans="2:3" x14ac:dyDescent="0.2">
      <c r="B1737" s="8"/>
      <c r="C1737" s="15"/>
    </row>
    <row r="1738" spans="2:3" x14ac:dyDescent="0.2">
      <c r="B1738" s="8"/>
      <c r="C1738" s="15"/>
    </row>
    <row r="1739" spans="2:3" x14ac:dyDescent="0.2">
      <c r="B1739" s="8"/>
      <c r="C1739" s="15"/>
    </row>
    <row r="1740" spans="2:3" x14ac:dyDescent="0.2">
      <c r="B1740" s="8"/>
      <c r="C1740" s="15"/>
    </row>
    <row r="1741" spans="2:3" x14ac:dyDescent="0.2">
      <c r="B1741" s="8"/>
      <c r="C1741" s="15"/>
    </row>
    <row r="1742" spans="2:3" x14ac:dyDescent="0.2">
      <c r="B1742" s="8"/>
      <c r="C1742" s="15"/>
    </row>
    <row r="1743" spans="2:3" x14ac:dyDescent="0.2">
      <c r="B1743" s="8"/>
      <c r="C1743" s="15"/>
    </row>
    <row r="1744" spans="2:3" x14ac:dyDescent="0.2">
      <c r="B1744" s="8"/>
      <c r="C1744" s="15"/>
    </row>
    <row r="1745" spans="2:3" x14ac:dyDescent="0.2">
      <c r="B1745" s="8"/>
      <c r="C1745" s="15"/>
    </row>
    <row r="1746" spans="2:3" x14ac:dyDescent="0.2">
      <c r="B1746" s="8"/>
      <c r="C1746" s="15"/>
    </row>
    <row r="1747" spans="2:3" x14ac:dyDescent="0.2">
      <c r="B1747" s="8"/>
      <c r="C1747" s="15"/>
    </row>
    <row r="1748" spans="2:3" x14ac:dyDescent="0.2">
      <c r="B1748" s="8"/>
      <c r="C1748" s="15"/>
    </row>
    <row r="1749" spans="2:3" x14ac:dyDescent="0.2">
      <c r="B1749" s="8"/>
      <c r="C1749" s="15"/>
    </row>
    <row r="1750" spans="2:3" x14ac:dyDescent="0.2">
      <c r="B1750" s="8"/>
      <c r="C1750" s="15"/>
    </row>
    <row r="1751" spans="2:3" x14ac:dyDescent="0.2">
      <c r="B1751" s="8"/>
      <c r="C1751" s="15"/>
    </row>
    <row r="1752" spans="2:3" x14ac:dyDescent="0.2">
      <c r="B1752" s="8"/>
      <c r="C1752" s="15"/>
    </row>
    <row r="1753" spans="2:3" x14ac:dyDescent="0.2">
      <c r="B1753" s="8"/>
      <c r="C1753" s="15"/>
    </row>
    <row r="1754" spans="2:3" x14ac:dyDescent="0.2">
      <c r="B1754" s="8"/>
      <c r="C1754" s="15"/>
    </row>
    <row r="1755" spans="2:3" x14ac:dyDescent="0.2">
      <c r="B1755" s="8"/>
      <c r="C1755" s="15"/>
    </row>
    <row r="1756" spans="2:3" x14ac:dyDescent="0.2">
      <c r="B1756" s="8"/>
      <c r="C1756" s="15"/>
    </row>
    <row r="1757" spans="2:3" x14ac:dyDescent="0.2">
      <c r="B1757" s="8"/>
      <c r="C1757" s="15"/>
    </row>
    <row r="1758" spans="2:3" x14ac:dyDescent="0.2">
      <c r="B1758" s="8"/>
      <c r="C1758" s="15"/>
    </row>
    <row r="1759" spans="2:3" x14ac:dyDescent="0.2">
      <c r="B1759" s="8"/>
      <c r="C1759" s="15"/>
    </row>
    <row r="1760" spans="2:3" x14ac:dyDescent="0.2">
      <c r="B1760" s="8"/>
      <c r="C1760" s="15"/>
    </row>
    <row r="1761" spans="2:3" x14ac:dyDescent="0.2">
      <c r="B1761" s="8"/>
      <c r="C1761" s="15"/>
    </row>
    <row r="1762" spans="2:3" x14ac:dyDescent="0.2">
      <c r="B1762" s="8"/>
      <c r="C1762" s="15"/>
    </row>
    <row r="1763" spans="2:3" x14ac:dyDescent="0.2">
      <c r="B1763" s="8"/>
      <c r="C1763" s="15"/>
    </row>
    <row r="1764" spans="2:3" x14ac:dyDescent="0.2">
      <c r="B1764" s="8"/>
      <c r="C1764" s="15"/>
    </row>
    <row r="1765" spans="2:3" x14ac:dyDescent="0.2">
      <c r="B1765" s="8"/>
      <c r="C1765" s="15"/>
    </row>
    <row r="1766" spans="2:3" x14ac:dyDescent="0.2">
      <c r="B1766" s="8"/>
      <c r="C1766" s="15"/>
    </row>
    <row r="1767" spans="2:3" x14ac:dyDescent="0.2">
      <c r="B1767" s="8"/>
      <c r="C1767" s="15"/>
    </row>
    <row r="1768" spans="2:3" x14ac:dyDescent="0.2">
      <c r="B1768" s="8"/>
      <c r="C1768" s="15"/>
    </row>
    <row r="1769" spans="2:3" x14ac:dyDescent="0.2">
      <c r="B1769" s="8"/>
      <c r="C1769" s="15"/>
    </row>
    <row r="1770" spans="2:3" x14ac:dyDescent="0.2">
      <c r="B1770" s="8"/>
      <c r="C1770" s="15"/>
    </row>
    <row r="1771" spans="2:3" x14ac:dyDescent="0.2">
      <c r="B1771" s="8"/>
      <c r="C1771" s="15"/>
    </row>
    <row r="1772" spans="2:3" x14ac:dyDescent="0.2">
      <c r="B1772" s="8"/>
      <c r="C1772" s="15"/>
    </row>
    <row r="1773" spans="2:3" ht="12" thickBot="1" x14ac:dyDescent="0.25">
      <c r="B1773" s="25"/>
      <c r="C1773" s="16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1:S1773"/>
  <sheetViews>
    <sheetView workbookViewId="0">
      <selection activeCell="B3" activeCellId="1" sqref="H1 B3:B827"/>
    </sheetView>
  </sheetViews>
  <sheetFormatPr defaultColWidth="9.140625" defaultRowHeight="11.25" x14ac:dyDescent="0.2"/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7" t="s">
        <v>1412</v>
      </c>
      <c r="S2" s="3" t="s">
        <v>1413</v>
      </c>
    </row>
    <row r="3" spans="2:19" x14ac:dyDescent="0.2">
      <c r="B3" s="8">
        <f>'Screening All'!F9/'Screening All'!E9-1</f>
        <v>1.125312091309</v>
      </c>
      <c r="C3" s="9">
        <f>'Screening M&amp;A'!F9/'Screening M&amp;A'!E9-1</f>
        <v>-5.169348890864045E-2</v>
      </c>
      <c r="E3" s="26" t="s">
        <v>1414</v>
      </c>
      <c r="F3" s="10">
        <f>MIN(B3:B1943)</f>
        <v>-0.97109243697478986</v>
      </c>
      <c r="G3" s="11">
        <f>MIN(C3:C1943)</f>
        <v>-0.89074803149606296</v>
      </c>
      <c r="I3" s="26">
        <v>1</v>
      </c>
      <c r="J3" s="12">
        <f>$F$8*I3</f>
        <v>0.2</v>
      </c>
      <c r="K3" s="13">
        <f t="array" ref="K3:K42">FREQUENCY(B3:B1943,J3:J42)</f>
        <v>364</v>
      </c>
      <c r="L3" s="12">
        <f>$G$8*I3</f>
        <v>0.2</v>
      </c>
      <c r="M3" s="15">
        <f t="array" ref="M3:M42">FREQUENCY(C3:C417,L3:L42)</f>
        <v>62</v>
      </c>
      <c r="O3" s="26">
        <v>1</v>
      </c>
      <c r="P3" s="12">
        <f>O3*$F$10</f>
        <v>1.9726674461088785</v>
      </c>
      <c r="Q3" s="13">
        <f>_xlfn.NORM.DIST(P3,$F$5,$F$9,FALSE)</f>
        <v>4.7196065695782462E-2</v>
      </c>
      <c r="R3" s="12">
        <f>O3*$G$10</f>
        <v>1.4676353955093069</v>
      </c>
      <c r="S3" s="15">
        <f>_xlfn.NORM.DIST(R3,$G$5,$G$9,FALSE)</f>
        <v>2.8521477812134211E-2</v>
      </c>
    </row>
    <row r="4" spans="2:19" x14ac:dyDescent="0.2">
      <c r="B4" s="8">
        <f>'Screening All'!F10/'Screening All'!E10-1</f>
        <v>0.57487341902596212</v>
      </c>
      <c r="C4" s="9">
        <f>'Screening M&amp;A'!F10/'Screening M&amp;A'!E10-1</f>
        <v>1.3115110919431787</v>
      </c>
      <c r="E4" s="26" t="s">
        <v>1415</v>
      </c>
      <c r="F4" s="17">
        <f>MAX(B3:B1943)</f>
        <v>196.29565217391306</v>
      </c>
      <c r="G4" s="9">
        <f>MAX(C3:C1943)</f>
        <v>145.87279151943463</v>
      </c>
      <c r="I4" s="26">
        <v>2</v>
      </c>
      <c r="J4" s="12">
        <f t="shared" ref="J4:J42" si="0">$F$8*I4</f>
        <v>0.4</v>
      </c>
      <c r="K4" s="13">
        <v>103</v>
      </c>
      <c r="L4" s="12">
        <f t="shared" ref="L4:L42" si="1">$G$8*I4</f>
        <v>0.4</v>
      </c>
      <c r="M4" s="15">
        <v>31</v>
      </c>
      <c r="O4" s="26">
        <v>2</v>
      </c>
      <c r="P4" s="12">
        <f t="shared" ref="P4:P67" si="2">O4*$F$10</f>
        <v>3.9453348922177569</v>
      </c>
      <c r="Q4" s="13">
        <f t="shared" ref="Q4:Q67" si="3">_xlfn.NORM.DIST(P4,$F$5,$F$9,FALSE)</f>
        <v>4.5108392684045026E-2</v>
      </c>
      <c r="R4" s="12">
        <f t="shared" ref="R4:R67" si="4">O4*$G$10</f>
        <v>2.9352707910186138</v>
      </c>
      <c r="S4" s="15">
        <f t="shared" ref="S4:S67" si="5">_xlfn.NORM.DIST(R4,$G$5,$G$9,FALSE)</f>
        <v>2.8638799347263853E-2</v>
      </c>
    </row>
    <row r="5" spans="2:19" x14ac:dyDescent="0.2">
      <c r="B5" s="8">
        <f>'Screening All'!F11/'Screening All'!E11-1</f>
        <v>1.7773553049854858</v>
      </c>
      <c r="C5" s="9">
        <f>'Screening M&amp;A'!F11/'Screening M&amp;A'!E11-1</f>
        <v>0.79679805877229559</v>
      </c>
      <c r="E5" s="26" t="s">
        <v>1416</v>
      </c>
      <c r="F5" s="17">
        <f>AVERAGE(B3:B1943)</f>
        <v>1.3298103491666415</v>
      </c>
      <c r="G5" s="9">
        <f>AVERAGE(C3:C1943)</f>
        <v>2.7441090277853175</v>
      </c>
      <c r="I5" s="26">
        <v>3</v>
      </c>
      <c r="J5" s="12">
        <f t="shared" si="0"/>
        <v>0.60000000000000009</v>
      </c>
      <c r="K5" s="13">
        <v>87</v>
      </c>
      <c r="L5" s="12">
        <f t="shared" si="1"/>
        <v>0.60000000000000009</v>
      </c>
      <c r="M5" s="15">
        <v>33</v>
      </c>
      <c r="O5" s="26">
        <v>3</v>
      </c>
      <c r="P5" s="12">
        <f t="shared" si="2"/>
        <v>5.9180023383266356</v>
      </c>
      <c r="Q5" s="13">
        <f t="shared" si="3"/>
        <v>4.0814835483798204E-2</v>
      </c>
      <c r="R5" s="12">
        <f t="shared" si="4"/>
        <v>4.4029061865279209</v>
      </c>
      <c r="S5" s="15">
        <f t="shared" si="5"/>
        <v>2.8439108652174513E-2</v>
      </c>
    </row>
    <row r="6" spans="2:19" x14ac:dyDescent="0.2">
      <c r="B6" s="8">
        <f>'Screening All'!F12/'Screening All'!E12-1</f>
        <v>0.57251829849701941</v>
      </c>
      <c r="C6" s="9">
        <f>'Screening M&amp;A'!F12/'Screening M&amp;A'!E12-1</f>
        <v>0.74893981307081536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12">
        <f t="shared" si="0"/>
        <v>0.8</v>
      </c>
      <c r="K6" s="13">
        <v>49</v>
      </c>
      <c r="L6" s="12">
        <f t="shared" si="1"/>
        <v>0.8</v>
      </c>
      <c r="M6" s="15">
        <v>28</v>
      </c>
      <c r="O6" s="26">
        <v>4</v>
      </c>
      <c r="P6" s="12">
        <f t="shared" si="2"/>
        <v>7.8906697844355138</v>
      </c>
      <c r="Q6" s="13">
        <f t="shared" si="3"/>
        <v>3.4961325551887544E-2</v>
      </c>
      <c r="R6" s="12">
        <f t="shared" si="4"/>
        <v>5.8705415820372275</v>
      </c>
      <c r="S6" s="15">
        <f t="shared" si="5"/>
        <v>2.7929010270419906E-2</v>
      </c>
    </row>
    <row r="7" spans="2:19" x14ac:dyDescent="0.2">
      <c r="B7" s="8">
        <f>'Screening All'!F13/'Screening All'!E13-1</f>
        <v>0.59801859265793578</v>
      </c>
      <c r="C7" s="9">
        <f>'Screening M&amp;A'!F13/'Screening M&amp;A'!E13-1</f>
        <v>0.91406979757377793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12">
        <f t="shared" si="0"/>
        <v>1</v>
      </c>
      <c r="K7" s="13">
        <v>45</v>
      </c>
      <c r="L7" s="12">
        <f t="shared" si="1"/>
        <v>1</v>
      </c>
      <c r="M7" s="15">
        <v>12</v>
      </c>
      <c r="O7" s="26">
        <v>5</v>
      </c>
      <c r="P7" s="12">
        <f t="shared" si="2"/>
        <v>9.863337230544392</v>
      </c>
      <c r="Q7" s="13">
        <f t="shared" si="3"/>
        <v>2.8350901492256851E-2</v>
      </c>
      <c r="R7" s="12">
        <f t="shared" si="4"/>
        <v>7.3381769775465342</v>
      </c>
      <c r="S7" s="15">
        <f t="shared" si="5"/>
        <v>2.7125234566710454E-2</v>
      </c>
    </row>
    <row r="8" spans="2:19" x14ac:dyDescent="0.2">
      <c r="B8" s="8">
        <f>'Screening All'!F14/'Screening All'!E14-1</f>
        <v>2.1870069490812871</v>
      </c>
      <c r="C8" s="9">
        <f>'Screening M&amp;A'!F14/'Screening M&amp;A'!E14-1</f>
        <v>1.0150347252591243</v>
      </c>
      <c r="E8" s="26" t="s">
        <v>1419</v>
      </c>
      <c r="F8" s="28">
        <v>0.2</v>
      </c>
      <c r="G8" s="29">
        <v>0.2</v>
      </c>
      <c r="I8" s="26">
        <v>6</v>
      </c>
      <c r="J8" s="12">
        <f t="shared" si="0"/>
        <v>1.2000000000000002</v>
      </c>
      <c r="K8" s="13">
        <v>28</v>
      </c>
      <c r="L8" s="12">
        <f t="shared" si="1"/>
        <v>1.2000000000000002</v>
      </c>
      <c r="M8" s="15">
        <v>13</v>
      </c>
      <c r="O8" s="26">
        <v>6</v>
      </c>
      <c r="P8" s="12">
        <f t="shared" si="2"/>
        <v>11.836004676653271</v>
      </c>
      <c r="Q8" s="13">
        <f t="shared" si="3"/>
        <v>2.176481589469682E-2</v>
      </c>
      <c r="R8" s="12">
        <f t="shared" si="4"/>
        <v>8.8058123730558417</v>
      </c>
      <c r="S8" s="15">
        <f t="shared" si="5"/>
        <v>2.6053726548917962E-2</v>
      </c>
    </row>
    <row r="9" spans="2:19" x14ac:dyDescent="0.2">
      <c r="B9" s="8">
        <f>'Screening All'!F15/'Screening All'!E15-1</f>
        <v>0.85477800386739644</v>
      </c>
      <c r="C9" s="9">
        <f>'Screening M&amp;A'!F15/'Screening M&amp;A'!E15-1</f>
        <v>1.4257410946874378</v>
      </c>
      <c r="E9" s="26" t="s">
        <v>1420</v>
      </c>
      <c r="F9" s="17">
        <f>_xlfn.STDEV.S(B3:B1943)</f>
        <v>8.4283193777445256</v>
      </c>
      <c r="G9" s="9">
        <f>_xlfn.STDEV.S(C3:C1943)</f>
        <v>13.928821047175251</v>
      </c>
      <c r="I9" s="26">
        <v>7</v>
      </c>
      <c r="J9" s="12">
        <f t="shared" si="0"/>
        <v>1.4000000000000001</v>
      </c>
      <c r="K9" s="13">
        <v>30</v>
      </c>
      <c r="L9" s="12">
        <f t="shared" si="1"/>
        <v>1.4000000000000001</v>
      </c>
      <c r="M9" s="15">
        <v>10</v>
      </c>
      <c r="O9" s="26">
        <v>7</v>
      </c>
      <c r="P9" s="12">
        <f t="shared" si="2"/>
        <v>13.808672122762149</v>
      </c>
      <c r="Q9" s="13">
        <f t="shared" si="3"/>
        <v>1.5818025273642299E-2</v>
      </c>
      <c r="R9" s="12">
        <f t="shared" si="4"/>
        <v>10.273447768565148</v>
      </c>
      <c r="S9" s="15">
        <f t="shared" si="5"/>
        <v>2.4748255456655998E-2</v>
      </c>
    </row>
    <row r="10" spans="2:19" ht="12" thickBot="1" x14ac:dyDescent="0.25">
      <c r="B10" s="8">
        <f>'Screening All'!F16/'Screening All'!E16-1</f>
        <v>0.95561330838913583</v>
      </c>
      <c r="C10" s="9">
        <f>'Screening M&amp;A'!F16/'Screening M&amp;A'!E16-1</f>
        <v>0.18155787793380385</v>
      </c>
      <c r="E10" s="27" t="s">
        <v>1421</v>
      </c>
      <c r="F10" s="21">
        <f>(F4-F3)/100</f>
        <v>1.9726674461088785</v>
      </c>
      <c r="G10" s="22">
        <f>(G4-G3)/100</f>
        <v>1.4676353955093069</v>
      </c>
      <c r="I10" s="26">
        <v>8</v>
      </c>
      <c r="J10" s="12">
        <f t="shared" si="0"/>
        <v>1.6</v>
      </c>
      <c r="K10" s="13">
        <v>16</v>
      </c>
      <c r="L10" s="12">
        <f t="shared" si="1"/>
        <v>1.6</v>
      </c>
      <c r="M10" s="15">
        <v>4</v>
      </c>
      <c r="O10" s="26">
        <v>8</v>
      </c>
      <c r="P10" s="12">
        <f t="shared" si="2"/>
        <v>15.781339568871028</v>
      </c>
      <c r="Q10" s="13">
        <f t="shared" si="3"/>
        <v>1.0883251734008432E-2</v>
      </c>
      <c r="R10" s="12">
        <f t="shared" si="4"/>
        <v>11.741083164074455</v>
      </c>
      <c r="S10" s="15">
        <f t="shared" si="5"/>
        <v>2.3248649032765353E-2</v>
      </c>
    </row>
    <row r="11" spans="2:19" x14ac:dyDescent="0.2">
      <c r="B11" s="8">
        <f>'Screening All'!F17/'Screening All'!E17-1</f>
        <v>0.57743743233776978</v>
      </c>
      <c r="C11" s="9">
        <f>'Screening M&amp;A'!F17/'Screening M&amp;A'!E17-1</f>
        <v>0.74668490359134898</v>
      </c>
      <c r="I11" s="26">
        <v>9</v>
      </c>
      <c r="J11" s="12">
        <f t="shared" si="0"/>
        <v>1.8</v>
      </c>
      <c r="K11" s="13">
        <v>11</v>
      </c>
      <c r="L11" s="12">
        <f t="shared" si="1"/>
        <v>1.8</v>
      </c>
      <c r="M11" s="15">
        <v>4</v>
      </c>
      <c r="O11" s="26">
        <v>9</v>
      </c>
      <c r="P11" s="12">
        <f t="shared" si="2"/>
        <v>17.754007014979905</v>
      </c>
      <c r="Q11" s="13">
        <f t="shared" si="3"/>
        <v>7.0888245342064981E-3</v>
      </c>
      <c r="R11" s="12">
        <f t="shared" si="4"/>
        <v>13.208718559583762</v>
      </c>
      <c r="S11" s="15">
        <f t="shared" si="5"/>
        <v>2.1598781143581224E-2</v>
      </c>
    </row>
    <row r="12" spans="2:19" x14ac:dyDescent="0.2">
      <c r="B12" s="8">
        <f>'Screening All'!F18/'Screening All'!E18-1</f>
        <v>0.93069817051124448</v>
      </c>
      <c r="C12" s="9">
        <f>'Screening M&amp;A'!F18/'Screening M&amp;A'!E18-1</f>
        <v>0.88387153292541587</v>
      </c>
      <c r="I12" s="26">
        <v>10</v>
      </c>
      <c r="J12" s="12">
        <f t="shared" si="0"/>
        <v>2</v>
      </c>
      <c r="K12" s="13">
        <v>6</v>
      </c>
      <c r="L12" s="12">
        <f t="shared" si="1"/>
        <v>2</v>
      </c>
      <c r="M12" s="15">
        <v>7</v>
      </c>
      <c r="O12" s="26">
        <v>10</v>
      </c>
      <c r="P12" s="12">
        <f t="shared" si="2"/>
        <v>19.726674461088784</v>
      </c>
      <c r="Q12" s="13">
        <f t="shared" si="3"/>
        <v>4.3711823182815282E-3</v>
      </c>
      <c r="R12" s="12">
        <f t="shared" si="4"/>
        <v>14.676353955093068</v>
      </c>
      <c r="S12" s="15">
        <f t="shared" si="5"/>
        <v>1.9844454164694162E-2</v>
      </c>
    </row>
    <row r="13" spans="2:19" x14ac:dyDescent="0.2">
      <c r="B13" s="8">
        <f>'Screening All'!F19/'Screening All'!E19-1</f>
        <v>1.2469067121947477</v>
      </c>
      <c r="C13" s="9">
        <f>'Screening M&amp;A'!F19/'Screening M&amp;A'!E19-1</f>
        <v>0.20827855353658364</v>
      </c>
      <c r="I13" s="26">
        <v>11</v>
      </c>
      <c r="J13" s="12">
        <f t="shared" si="0"/>
        <v>2.2000000000000002</v>
      </c>
      <c r="K13" s="13">
        <v>6</v>
      </c>
      <c r="L13" s="12">
        <f>$G$8*I13</f>
        <v>2.2000000000000002</v>
      </c>
      <c r="M13" s="15">
        <v>2</v>
      </c>
      <c r="O13" s="26">
        <v>11</v>
      </c>
      <c r="P13" s="12">
        <f t="shared" si="2"/>
        <v>21.699341907197663</v>
      </c>
      <c r="Q13" s="13">
        <f t="shared" si="3"/>
        <v>2.551718472290616E-3</v>
      </c>
      <c r="R13" s="12">
        <f t="shared" si="4"/>
        <v>16.143989350602375</v>
      </c>
      <c r="S13" s="15">
        <f t="shared" si="5"/>
        <v>1.803131761053051E-2</v>
      </c>
    </row>
    <row r="14" spans="2:19" x14ac:dyDescent="0.2">
      <c r="B14" s="8">
        <f>'Screening All'!F20/'Screening All'!E20-1</f>
        <v>1.2460044772814864</v>
      </c>
      <c r="C14" s="9">
        <f>'Screening M&amp;A'!F20/'Screening M&amp;A'!E20-1</f>
        <v>12.470679447420356</v>
      </c>
      <c r="I14" s="26">
        <v>12</v>
      </c>
      <c r="J14" s="12">
        <f t="shared" si="0"/>
        <v>2.4000000000000004</v>
      </c>
      <c r="K14" s="13">
        <v>9</v>
      </c>
      <c r="L14" s="12">
        <f t="shared" si="1"/>
        <v>2.4000000000000004</v>
      </c>
      <c r="M14" s="15">
        <v>1</v>
      </c>
      <c r="O14" s="26">
        <v>12</v>
      </c>
      <c r="P14" s="12">
        <f t="shared" si="2"/>
        <v>23.672009353306542</v>
      </c>
      <c r="Q14" s="13">
        <f t="shared" si="3"/>
        <v>1.4101838496680405E-3</v>
      </c>
      <c r="R14" s="12">
        <f t="shared" si="4"/>
        <v>17.611624746111683</v>
      </c>
      <c r="S14" s="15">
        <f t="shared" si="5"/>
        <v>1.6202952549467846E-2</v>
      </c>
    </row>
    <row r="15" spans="2:19" x14ac:dyDescent="0.2">
      <c r="B15" s="8">
        <f>'Screening All'!F21/'Screening All'!E21-1</f>
        <v>5.718633399917084</v>
      </c>
      <c r="C15" s="9">
        <f>'Screening M&amp;A'!F21/'Screening M&amp;A'!E21-1</f>
        <v>0.57760504603230212</v>
      </c>
      <c r="I15" s="26">
        <v>13</v>
      </c>
      <c r="J15" s="12">
        <f t="shared" si="0"/>
        <v>2.6</v>
      </c>
      <c r="K15" s="13">
        <v>3</v>
      </c>
      <c r="L15" s="12">
        <f t="shared" si="1"/>
        <v>2.6</v>
      </c>
      <c r="M15" s="15">
        <v>3</v>
      </c>
      <c r="O15" s="26">
        <v>13</v>
      </c>
      <c r="P15" s="12">
        <f t="shared" si="2"/>
        <v>25.644676799415421</v>
      </c>
      <c r="Q15" s="13">
        <f t="shared" si="3"/>
        <v>7.3778166457214359E-4</v>
      </c>
      <c r="R15" s="12">
        <f t="shared" si="4"/>
        <v>19.079260141620988</v>
      </c>
      <c r="S15" s="15">
        <f t="shared" si="5"/>
        <v>1.4399229327798833E-2</v>
      </c>
    </row>
    <row r="16" spans="2:19" x14ac:dyDescent="0.2">
      <c r="B16" s="8">
        <f>'Screening All'!F22/'Screening All'!E22-1</f>
        <v>2.8305112992467167</v>
      </c>
      <c r="C16" s="9">
        <f>'Screening M&amp;A'!F22/'Screening M&amp;A'!E22-1</f>
        <v>0.30970831987945324</v>
      </c>
      <c r="I16" s="26">
        <v>14</v>
      </c>
      <c r="J16" s="12">
        <f t="shared" si="0"/>
        <v>2.8000000000000003</v>
      </c>
      <c r="K16" s="13">
        <v>3</v>
      </c>
      <c r="L16" s="12">
        <f t="shared" si="1"/>
        <v>2.8000000000000003</v>
      </c>
      <c r="M16" s="15">
        <v>2</v>
      </c>
      <c r="O16" s="26">
        <v>14</v>
      </c>
      <c r="P16" s="12">
        <f t="shared" si="2"/>
        <v>27.617344245524297</v>
      </c>
      <c r="Q16" s="13">
        <f t="shared" si="3"/>
        <v>3.6541731449060759E-4</v>
      </c>
      <c r="R16" s="12">
        <f t="shared" si="4"/>
        <v>20.546895537130297</v>
      </c>
      <c r="S16" s="15">
        <f t="shared" si="5"/>
        <v>1.265501686609791E-2</v>
      </c>
    </row>
    <row r="17" spans="2:19" x14ac:dyDescent="0.2">
      <c r="B17" s="8">
        <f>'Screening All'!F23/'Screening All'!E23-1</f>
        <v>6.3328035119588257</v>
      </c>
      <c r="C17" s="9">
        <f>'Screening M&amp;A'!F23/'Screening M&amp;A'!E23-1</f>
        <v>0.8701994727458362</v>
      </c>
      <c r="I17" s="26">
        <v>15</v>
      </c>
      <c r="J17" s="12">
        <f t="shared" si="0"/>
        <v>3</v>
      </c>
      <c r="K17" s="13">
        <v>5</v>
      </c>
      <c r="L17" s="12">
        <f t="shared" si="1"/>
        <v>3</v>
      </c>
      <c r="M17" s="15">
        <v>3</v>
      </c>
      <c r="O17" s="26">
        <v>15</v>
      </c>
      <c r="P17" s="12">
        <f t="shared" si="2"/>
        <v>29.590011691633176</v>
      </c>
      <c r="Q17" s="13">
        <f t="shared" si="3"/>
        <v>1.7134030183857111E-4</v>
      </c>
      <c r="R17" s="12">
        <f t="shared" si="4"/>
        <v>22.014530932639602</v>
      </c>
      <c r="S17" s="15">
        <f t="shared" si="5"/>
        <v>1.0999288658566905E-2</v>
      </c>
    </row>
    <row r="18" spans="2:19" x14ac:dyDescent="0.2">
      <c r="B18" s="8">
        <f>'Screening All'!F24/'Screening All'!E24-1</f>
        <v>0.41962339549527727</v>
      </c>
      <c r="C18" s="9">
        <f>'Screening M&amp;A'!F24/'Screening M&amp;A'!E24-1</f>
        <v>0.22432893054963787</v>
      </c>
      <c r="I18" s="26">
        <v>20</v>
      </c>
      <c r="J18" s="12">
        <f t="shared" si="0"/>
        <v>4</v>
      </c>
      <c r="K18" s="13">
        <v>17</v>
      </c>
      <c r="L18" s="12">
        <f t="shared" si="1"/>
        <v>4</v>
      </c>
      <c r="M18" s="15">
        <v>4</v>
      </c>
      <c r="O18" s="26">
        <v>16</v>
      </c>
      <c r="P18" s="12">
        <f t="shared" si="2"/>
        <v>31.562679137742055</v>
      </c>
      <c r="Q18" s="13">
        <f t="shared" si="3"/>
        <v>7.6056979855419207E-5</v>
      </c>
      <c r="R18" s="12">
        <f t="shared" si="4"/>
        <v>23.48216632814891</v>
      </c>
      <c r="S18" s="15">
        <f t="shared" si="5"/>
        <v>9.4546370652191913E-3</v>
      </c>
    </row>
    <row r="19" spans="2:19" x14ac:dyDescent="0.2">
      <c r="B19" s="8">
        <f>'Screening All'!F25/'Screening All'!E25-1</f>
        <v>1.3182821309703812</v>
      </c>
      <c r="C19" s="9">
        <f>'Screening M&amp;A'!F25/'Screening M&amp;A'!E25-1</f>
        <v>0.43493119884881737</v>
      </c>
      <c r="I19" s="26">
        <v>21</v>
      </c>
      <c r="J19" s="12">
        <f t="shared" si="0"/>
        <v>4.2</v>
      </c>
      <c r="K19" s="13">
        <v>5</v>
      </c>
      <c r="L19" s="12">
        <f t="shared" si="1"/>
        <v>4.2</v>
      </c>
      <c r="M19" s="15">
        <v>0</v>
      </c>
      <c r="O19" s="26">
        <v>17</v>
      </c>
      <c r="P19" s="12">
        <f t="shared" si="2"/>
        <v>33.535346583850931</v>
      </c>
      <c r="Q19" s="13">
        <f t="shared" si="3"/>
        <v>3.1961545156079954E-5</v>
      </c>
      <c r="R19" s="12">
        <f t="shared" si="4"/>
        <v>24.949801723658219</v>
      </c>
      <c r="S19" s="15">
        <f t="shared" si="5"/>
        <v>8.0371766975882945E-3</v>
      </c>
    </row>
    <row r="20" spans="2:19" x14ac:dyDescent="0.2">
      <c r="B20" s="8">
        <f>'Screening All'!F26/'Screening All'!E26-1</f>
        <v>1.5624344625393225</v>
      </c>
      <c r="C20" s="9">
        <f>'Screening M&amp;A'!F26/'Screening M&amp;A'!E26-1</f>
        <v>1.5504355069259486</v>
      </c>
      <c r="I20" s="26">
        <v>22</v>
      </c>
      <c r="J20" s="12">
        <f t="shared" si="0"/>
        <v>4.4000000000000004</v>
      </c>
      <c r="K20" s="13">
        <v>3</v>
      </c>
      <c r="L20" s="12">
        <f t="shared" si="1"/>
        <v>4.4000000000000004</v>
      </c>
      <c r="M20" s="15">
        <v>1</v>
      </c>
      <c r="O20" s="26">
        <v>18</v>
      </c>
      <c r="P20" s="12">
        <f t="shared" si="2"/>
        <v>35.50801402995981</v>
      </c>
      <c r="Q20" s="13">
        <f t="shared" si="3"/>
        <v>1.2715270390149035E-5</v>
      </c>
      <c r="R20" s="12">
        <f t="shared" si="4"/>
        <v>26.417437119167523</v>
      </c>
      <c r="S20" s="15">
        <f t="shared" si="5"/>
        <v>6.7567921888764043E-3</v>
      </c>
    </row>
    <row r="21" spans="2:19" x14ac:dyDescent="0.2">
      <c r="B21" s="8">
        <f>'Screening All'!F27/'Screening All'!E27-1</f>
        <v>0.34017756158955037</v>
      </c>
      <c r="C21" s="9">
        <f>'Screening M&amp;A'!F27/'Screening M&amp;A'!E27-1</f>
        <v>0.89883636523613664</v>
      </c>
      <c r="I21" s="26">
        <v>23</v>
      </c>
      <c r="J21" s="12">
        <f t="shared" si="0"/>
        <v>4.6000000000000005</v>
      </c>
      <c r="K21" s="13">
        <v>2</v>
      </c>
      <c r="L21" s="12">
        <f t="shared" si="1"/>
        <v>4.6000000000000005</v>
      </c>
      <c r="M21" s="15">
        <v>3</v>
      </c>
      <c r="O21" s="26">
        <v>19</v>
      </c>
      <c r="P21" s="12">
        <f t="shared" si="2"/>
        <v>37.480681476068689</v>
      </c>
      <c r="Q21" s="13">
        <f t="shared" si="3"/>
        <v>4.7888647910406007E-6</v>
      </c>
      <c r="R21" s="12">
        <f t="shared" si="4"/>
        <v>27.885072514676832</v>
      </c>
      <c r="S21" s="15">
        <f t="shared" si="5"/>
        <v>5.6176670937296965E-3</v>
      </c>
    </row>
    <row r="22" spans="2:19" x14ac:dyDescent="0.2">
      <c r="B22" s="8">
        <f>'Screening All'!F28/'Screening All'!E28-1</f>
        <v>1.0573602282396513</v>
      </c>
      <c r="C22" s="9">
        <f>'Screening M&amp;A'!F28/'Screening M&amp;A'!E28-1</f>
        <v>1.1055478443297768</v>
      </c>
      <c r="I22" s="26">
        <v>24</v>
      </c>
      <c r="J22" s="12">
        <f t="shared" si="0"/>
        <v>4.8000000000000007</v>
      </c>
      <c r="K22" s="13">
        <v>3</v>
      </c>
      <c r="L22" s="12">
        <f t="shared" si="1"/>
        <v>4.8000000000000007</v>
      </c>
      <c r="M22" s="15">
        <v>0</v>
      </c>
      <c r="O22" s="26">
        <v>20</v>
      </c>
      <c r="P22" s="12">
        <f t="shared" si="2"/>
        <v>39.453348922177568</v>
      </c>
      <c r="Q22" s="13">
        <f t="shared" si="3"/>
        <v>1.70745274512568E-6</v>
      </c>
      <c r="R22" s="12">
        <f t="shared" si="4"/>
        <v>29.352707910186137</v>
      </c>
      <c r="S22" s="15">
        <f t="shared" si="5"/>
        <v>4.6190198392185699E-3</v>
      </c>
    </row>
    <row r="23" spans="2:19" x14ac:dyDescent="0.2">
      <c r="B23" s="8">
        <f>'Screening All'!F29/'Screening All'!E29-1</f>
        <v>1.6575707327184164</v>
      </c>
      <c r="C23" s="9">
        <f>'Screening M&amp;A'!F29/'Screening M&amp;A'!E29-1</f>
        <v>0.99000493030343772</v>
      </c>
      <c r="I23" s="26">
        <v>25</v>
      </c>
      <c r="J23" s="12">
        <f t="shared" si="0"/>
        <v>5</v>
      </c>
      <c r="K23" s="13">
        <v>3</v>
      </c>
      <c r="L23" s="12">
        <f t="shared" si="1"/>
        <v>5</v>
      </c>
      <c r="M23" s="15">
        <v>1</v>
      </c>
      <c r="O23" s="26">
        <v>21</v>
      </c>
      <c r="P23" s="12">
        <f t="shared" si="2"/>
        <v>41.426016368286447</v>
      </c>
      <c r="Q23" s="13">
        <f t="shared" si="3"/>
        <v>5.7633361830069624E-7</v>
      </c>
      <c r="R23" s="12">
        <f t="shared" si="4"/>
        <v>30.820343305695445</v>
      </c>
      <c r="S23" s="15">
        <f t="shared" si="5"/>
        <v>3.7559694187222206E-3</v>
      </c>
    </row>
    <row r="24" spans="2:19" x14ac:dyDescent="0.2">
      <c r="B24" s="8">
        <f>'Screening All'!F30/'Screening All'!E30-1</f>
        <v>1.3315830926752428</v>
      </c>
      <c r="C24" s="9">
        <f>'Screening M&amp;A'!F30/'Screening M&amp;A'!E30-1</f>
        <v>0.6857199354052006</v>
      </c>
      <c r="I24" s="26">
        <v>26</v>
      </c>
      <c r="J24" s="12">
        <f t="shared" si="0"/>
        <v>5.2</v>
      </c>
      <c r="K24" s="13">
        <v>0</v>
      </c>
      <c r="L24" s="12">
        <f t="shared" si="1"/>
        <v>5.2</v>
      </c>
      <c r="M24" s="15">
        <v>1</v>
      </c>
      <c r="O24" s="26">
        <v>22</v>
      </c>
      <c r="P24" s="12">
        <f t="shared" si="2"/>
        <v>43.398683814395326</v>
      </c>
      <c r="Q24" s="13">
        <f t="shared" si="3"/>
        <v>1.8416553365123107E-7</v>
      </c>
      <c r="R24" s="12">
        <f t="shared" si="4"/>
        <v>32.28797870120475</v>
      </c>
      <c r="S24" s="15">
        <f t="shared" si="5"/>
        <v>3.0204570111369016E-3</v>
      </c>
    </row>
    <row r="25" spans="2:19" x14ac:dyDescent="0.2">
      <c r="B25" s="8">
        <f>'Screening All'!F31/'Screening All'!E31-1</f>
        <v>1.7384155021643766</v>
      </c>
      <c r="C25" s="9">
        <f>'Screening M&amp;A'!F31/'Screening M&amp;A'!E31-1</f>
        <v>0.44787999387723865</v>
      </c>
      <c r="I25" s="26">
        <v>27</v>
      </c>
      <c r="J25" s="12">
        <f t="shared" si="0"/>
        <v>5.4</v>
      </c>
      <c r="K25" s="13">
        <v>3</v>
      </c>
      <c r="L25" s="12">
        <f t="shared" si="1"/>
        <v>5.4</v>
      </c>
      <c r="M25" s="15">
        <v>0</v>
      </c>
      <c r="O25" s="26">
        <v>23</v>
      </c>
      <c r="P25" s="12">
        <f t="shared" si="2"/>
        <v>45.371351260504206</v>
      </c>
      <c r="Q25" s="13">
        <f t="shared" si="3"/>
        <v>5.5712404244910067E-8</v>
      </c>
      <c r="R25" s="12">
        <f t="shared" si="4"/>
        <v>33.755614096714055</v>
      </c>
      <c r="S25" s="15">
        <f t="shared" si="5"/>
        <v>2.4021585115356465E-3</v>
      </c>
    </row>
    <row r="26" spans="2:19" x14ac:dyDescent="0.2">
      <c r="B26" s="8">
        <f>'Screening All'!F32/'Screening All'!E32-1</f>
        <v>0.59173314749903794</v>
      </c>
      <c r="C26" s="9">
        <f>'Screening M&amp;A'!F32/'Screening M&amp;A'!E32-1</f>
        <v>0.66218422822015199</v>
      </c>
      <c r="I26" s="26">
        <v>28</v>
      </c>
      <c r="J26" s="12">
        <f t="shared" si="0"/>
        <v>5.6000000000000005</v>
      </c>
      <c r="K26" s="13">
        <v>1</v>
      </c>
      <c r="L26" s="12">
        <f t="shared" si="1"/>
        <v>5.6000000000000005</v>
      </c>
      <c r="M26" s="15">
        <v>0</v>
      </c>
      <c r="O26" s="26">
        <v>24</v>
      </c>
      <c r="P26" s="12">
        <f t="shared" si="2"/>
        <v>47.344018706613085</v>
      </c>
      <c r="Q26" s="13">
        <f t="shared" si="3"/>
        <v>1.5955285797839796E-8</v>
      </c>
      <c r="R26" s="12">
        <f t="shared" si="4"/>
        <v>35.223249492223367</v>
      </c>
      <c r="S26" s="15">
        <f t="shared" si="5"/>
        <v>1.8893353750764439E-3</v>
      </c>
    </row>
    <row r="27" spans="2:19" x14ac:dyDescent="0.2">
      <c r="B27" s="8">
        <f>'Screening All'!F33/'Screening All'!E33-1</f>
        <v>1.7000223178702374</v>
      </c>
      <c r="C27" s="9">
        <f>'Screening M&amp;A'!F33/'Screening M&amp;A'!E33-1</f>
        <v>0.51836134453781502</v>
      </c>
      <c r="I27" s="26">
        <v>29</v>
      </c>
      <c r="J27" s="12">
        <f t="shared" si="0"/>
        <v>5.8000000000000007</v>
      </c>
      <c r="K27" s="13">
        <v>3</v>
      </c>
      <c r="L27" s="12">
        <f t="shared" si="1"/>
        <v>5.8000000000000007</v>
      </c>
      <c r="M27" s="15">
        <v>0</v>
      </c>
      <c r="O27" s="26">
        <v>25</v>
      </c>
      <c r="P27" s="12">
        <f t="shared" si="2"/>
        <v>49.316686152721964</v>
      </c>
      <c r="Q27" s="13">
        <f t="shared" si="3"/>
        <v>4.3257998120260539E-9</v>
      </c>
      <c r="R27" s="12">
        <f t="shared" si="4"/>
        <v>36.690884887732672</v>
      </c>
      <c r="S27" s="15">
        <f t="shared" si="5"/>
        <v>1.469585444878467E-3</v>
      </c>
    </row>
    <row r="28" spans="2:19" x14ac:dyDescent="0.2">
      <c r="B28" s="8">
        <f>'Screening All'!F34/'Screening All'!E34-1</f>
        <v>3.8642495565826431</v>
      </c>
      <c r="C28" s="9">
        <f>'Screening M&amp;A'!F34/'Screening M&amp;A'!E34-1</f>
        <v>0.60348258706467672</v>
      </c>
      <c r="I28" s="26">
        <v>30</v>
      </c>
      <c r="J28" s="12">
        <f t="shared" si="0"/>
        <v>6</v>
      </c>
      <c r="K28" s="13">
        <v>0</v>
      </c>
      <c r="L28" s="12">
        <f t="shared" si="1"/>
        <v>6</v>
      </c>
      <c r="M28" s="15">
        <v>0</v>
      </c>
      <c r="O28" s="26">
        <v>26</v>
      </c>
      <c r="P28" s="12">
        <f t="shared" si="2"/>
        <v>51.289353598830843</v>
      </c>
      <c r="Q28" s="13">
        <f t="shared" si="3"/>
        <v>1.110292456961197E-9</v>
      </c>
      <c r="R28" s="12">
        <f t="shared" si="4"/>
        <v>38.158520283241977</v>
      </c>
      <c r="S28" s="15">
        <f t="shared" si="5"/>
        <v>1.1304699414610782E-3</v>
      </c>
    </row>
    <row r="29" spans="2:19" x14ac:dyDescent="0.2">
      <c r="B29" s="8">
        <f>'Screening All'!F35/'Screening All'!E35-1</f>
        <v>1.5622548808343746</v>
      </c>
      <c r="C29" s="9">
        <f>'Screening M&amp;A'!F35/'Screening M&amp;A'!E35-1</f>
        <v>1.3420572826513424</v>
      </c>
      <c r="I29" s="26">
        <v>31</v>
      </c>
      <c r="J29" s="12">
        <f t="shared" si="0"/>
        <v>6.2</v>
      </c>
      <c r="K29" s="13">
        <v>1</v>
      </c>
      <c r="L29" s="12">
        <f t="shared" si="1"/>
        <v>6.2</v>
      </c>
      <c r="M29" s="15">
        <v>0</v>
      </c>
      <c r="O29" s="26">
        <v>27</v>
      </c>
      <c r="P29" s="12">
        <f t="shared" si="2"/>
        <v>53.262021044939715</v>
      </c>
      <c r="Q29" s="13">
        <f t="shared" si="3"/>
        <v>2.6978481630885803E-10</v>
      </c>
      <c r="R29" s="12">
        <f t="shared" si="4"/>
        <v>39.626155678751289</v>
      </c>
      <c r="S29" s="15">
        <f t="shared" si="5"/>
        <v>8.6000621126882954E-4</v>
      </c>
    </row>
    <row r="30" spans="2:19" x14ac:dyDescent="0.2">
      <c r="B30" s="8">
        <f>'Screening All'!F36/'Screening All'!E36-1</f>
        <v>1.0712050596750089</v>
      </c>
      <c r="C30" s="9">
        <f>'Screening M&amp;A'!F36/'Screening M&amp;A'!E36-1</f>
        <v>0.82697302993869748</v>
      </c>
      <c r="I30" s="26">
        <v>32</v>
      </c>
      <c r="J30" s="12">
        <f t="shared" si="0"/>
        <v>6.4</v>
      </c>
      <c r="K30" s="13">
        <v>2</v>
      </c>
      <c r="L30" s="12">
        <f t="shared" si="1"/>
        <v>6.4</v>
      </c>
      <c r="M30" s="15">
        <v>0</v>
      </c>
      <c r="O30" s="26">
        <v>28</v>
      </c>
      <c r="P30" s="12">
        <f t="shared" si="2"/>
        <v>55.234688491048594</v>
      </c>
      <c r="Q30" s="13">
        <f t="shared" si="3"/>
        <v>6.2059283936348649E-11</v>
      </c>
      <c r="R30" s="12">
        <f t="shared" si="4"/>
        <v>41.093791074260594</v>
      </c>
      <c r="S30" s="15">
        <f t="shared" si="5"/>
        <v>6.4702721477460923E-4</v>
      </c>
    </row>
    <row r="31" spans="2:19" x14ac:dyDescent="0.2">
      <c r="B31" s="8">
        <f>'Screening All'!F37/'Screening All'!E37-1</f>
        <v>2.8790951548993418</v>
      </c>
      <c r="C31" s="9">
        <f>'Screening M&amp;A'!F37/'Screening M&amp;A'!E37-1</f>
        <v>0.762636119876694</v>
      </c>
      <c r="I31" s="26">
        <v>33</v>
      </c>
      <c r="J31" s="12">
        <f t="shared" si="0"/>
        <v>6.6000000000000005</v>
      </c>
      <c r="K31" s="13">
        <v>1</v>
      </c>
      <c r="L31" s="12">
        <f t="shared" si="1"/>
        <v>6.6000000000000005</v>
      </c>
      <c r="M31" s="15">
        <v>0</v>
      </c>
      <c r="O31" s="26">
        <v>29</v>
      </c>
      <c r="P31" s="12">
        <f t="shared" si="2"/>
        <v>57.207355937157473</v>
      </c>
      <c r="Q31" s="13">
        <f t="shared" si="3"/>
        <v>1.3514661087282925E-11</v>
      </c>
      <c r="R31" s="12">
        <f t="shared" si="4"/>
        <v>42.561426469769899</v>
      </c>
      <c r="S31" s="15">
        <f t="shared" si="5"/>
        <v>4.8141752921683625E-4</v>
      </c>
    </row>
    <row r="32" spans="2:19" x14ac:dyDescent="0.2">
      <c r="B32" s="8">
        <f>'Screening All'!F38/'Screening All'!E38-1</f>
        <v>4.6799017601309858</v>
      </c>
      <c r="C32" s="9">
        <f>'Screening M&amp;A'!F38/'Screening M&amp;A'!E38-1</f>
        <v>0.94471807689480269</v>
      </c>
      <c r="I32" s="26">
        <v>34</v>
      </c>
      <c r="J32" s="12">
        <f t="shared" si="0"/>
        <v>6.8000000000000007</v>
      </c>
      <c r="K32" s="13">
        <v>0</v>
      </c>
      <c r="L32" s="12">
        <f t="shared" si="1"/>
        <v>6.8000000000000007</v>
      </c>
      <c r="M32" s="15">
        <v>0</v>
      </c>
      <c r="O32" s="26">
        <v>30</v>
      </c>
      <c r="P32" s="12">
        <f t="shared" si="2"/>
        <v>59.180023383266352</v>
      </c>
      <c r="Q32" s="13">
        <f t="shared" si="3"/>
        <v>2.78620264715867E-12</v>
      </c>
      <c r="R32" s="12">
        <f t="shared" si="4"/>
        <v>44.029061865279203</v>
      </c>
      <c r="S32" s="15">
        <f t="shared" si="5"/>
        <v>3.542416667897278E-4</v>
      </c>
    </row>
    <row r="33" spans="2:19" x14ac:dyDescent="0.2">
      <c r="B33" s="8">
        <f>'Screening All'!F39/'Screening All'!E39-1</f>
        <v>1.5469688881588857</v>
      </c>
      <c r="C33" s="9">
        <f>'Screening M&amp;A'!F39/'Screening M&amp;A'!E39-1</f>
        <v>1.3840794354007833</v>
      </c>
      <c r="I33" s="26">
        <v>35</v>
      </c>
      <c r="J33" s="12">
        <f t="shared" si="0"/>
        <v>7</v>
      </c>
      <c r="K33" s="13">
        <v>0</v>
      </c>
      <c r="L33" s="12">
        <f t="shared" si="1"/>
        <v>7</v>
      </c>
      <c r="M33" s="15">
        <v>0</v>
      </c>
      <c r="O33" s="26">
        <v>31</v>
      </c>
      <c r="P33" s="12">
        <f t="shared" si="2"/>
        <v>61.152690829375231</v>
      </c>
      <c r="Q33" s="13">
        <f t="shared" si="3"/>
        <v>5.4378770523076166E-13</v>
      </c>
      <c r="R33" s="12">
        <f t="shared" si="4"/>
        <v>45.496697260788515</v>
      </c>
      <c r="S33" s="15">
        <f t="shared" si="5"/>
        <v>2.5778389248298854E-4</v>
      </c>
    </row>
    <row r="34" spans="2:19" x14ac:dyDescent="0.2">
      <c r="B34" s="8">
        <f>'Screening All'!F40/'Screening All'!E40-1</f>
        <v>-2.7427204352172052E-2</v>
      </c>
      <c r="C34" s="9">
        <f>'Screening M&amp;A'!F40/'Screening M&amp;A'!E40-1</f>
        <v>2.5989646380096327</v>
      </c>
      <c r="I34" s="26">
        <v>36</v>
      </c>
      <c r="J34" s="12">
        <f t="shared" si="0"/>
        <v>7.2</v>
      </c>
      <c r="K34" s="13">
        <v>1</v>
      </c>
      <c r="L34" s="12">
        <f t="shared" si="1"/>
        <v>7.2</v>
      </c>
      <c r="M34" s="15">
        <v>0</v>
      </c>
      <c r="O34" s="26">
        <v>32</v>
      </c>
      <c r="P34" s="12">
        <f t="shared" si="2"/>
        <v>63.12535827548411</v>
      </c>
      <c r="Q34" s="13">
        <f t="shared" si="3"/>
        <v>1.0047435113752423E-13</v>
      </c>
      <c r="R34" s="12">
        <f t="shared" si="4"/>
        <v>46.96433265629782</v>
      </c>
      <c r="S34" s="15">
        <f t="shared" si="5"/>
        <v>1.8551981523842317E-4</v>
      </c>
    </row>
    <row r="35" spans="2:19" x14ac:dyDescent="0.2">
      <c r="B35" s="8">
        <f>'Screening All'!F41/'Screening All'!E41-1</f>
        <v>0.54005021462703495</v>
      </c>
      <c r="C35" s="9">
        <f>'Screening M&amp;A'!F41/'Screening M&amp;A'!E41-1</f>
        <v>2.4951753605127296</v>
      </c>
      <c r="I35" s="26">
        <v>37</v>
      </c>
      <c r="J35" s="12">
        <f t="shared" si="0"/>
        <v>7.4</v>
      </c>
      <c r="K35" s="13">
        <v>0</v>
      </c>
      <c r="L35" s="12">
        <f t="shared" si="1"/>
        <v>7.4</v>
      </c>
      <c r="M35" s="15">
        <v>0</v>
      </c>
      <c r="O35" s="26">
        <v>33</v>
      </c>
      <c r="P35" s="12">
        <f t="shared" si="2"/>
        <v>65.09802572159299</v>
      </c>
      <c r="Q35" s="13">
        <f t="shared" si="3"/>
        <v>1.7574791384413538E-14</v>
      </c>
      <c r="R35" s="12">
        <f t="shared" si="4"/>
        <v>48.431968051807125</v>
      </c>
      <c r="S35" s="15">
        <f t="shared" si="5"/>
        <v>1.3203930220192768E-4</v>
      </c>
    </row>
    <row r="36" spans="2:19" x14ac:dyDescent="0.2">
      <c r="B36" s="8">
        <f>'Screening All'!F42/'Screening All'!E42-1</f>
        <v>2.2000453617600364</v>
      </c>
      <c r="C36" s="9">
        <f>'Screening M&amp;A'!F42/'Screening M&amp;A'!E42-1</f>
        <v>0.56172564093763944</v>
      </c>
      <c r="I36" s="26">
        <v>38</v>
      </c>
      <c r="J36" s="12">
        <f t="shared" si="0"/>
        <v>7.6000000000000005</v>
      </c>
      <c r="K36" s="13">
        <v>1</v>
      </c>
      <c r="L36" s="12">
        <f t="shared" si="1"/>
        <v>7.6000000000000005</v>
      </c>
      <c r="M36" s="15">
        <v>0</v>
      </c>
      <c r="O36" s="26">
        <v>34</v>
      </c>
      <c r="P36" s="12">
        <f t="shared" si="2"/>
        <v>67.070693167701862</v>
      </c>
      <c r="Q36" s="13">
        <f t="shared" si="3"/>
        <v>2.9102767468696637E-15</v>
      </c>
      <c r="R36" s="12">
        <f t="shared" si="4"/>
        <v>49.899603447316437</v>
      </c>
      <c r="S36" s="15">
        <f t="shared" si="5"/>
        <v>9.2938258301279288E-5</v>
      </c>
    </row>
    <row r="37" spans="2:19" x14ac:dyDescent="0.2">
      <c r="B37" s="8">
        <f>'Screening All'!F43/'Screening All'!E43-1</f>
        <v>3.0706103607454294E-2</v>
      </c>
      <c r="C37" s="9">
        <f>'Screening M&amp;A'!F43/'Screening M&amp;A'!E43-1</f>
        <v>0.78647786946736664</v>
      </c>
      <c r="I37" s="26">
        <v>39</v>
      </c>
      <c r="J37" s="12">
        <f t="shared" si="0"/>
        <v>7.8000000000000007</v>
      </c>
      <c r="K37" s="13">
        <v>1</v>
      </c>
      <c r="L37" s="12">
        <f t="shared" si="1"/>
        <v>7.8000000000000007</v>
      </c>
      <c r="M37" s="15">
        <v>0</v>
      </c>
      <c r="O37" s="26">
        <v>35</v>
      </c>
      <c r="P37" s="12">
        <f t="shared" si="2"/>
        <v>69.043360613810748</v>
      </c>
      <c r="Q37" s="13">
        <f t="shared" si="3"/>
        <v>4.5623388994390766E-16</v>
      </c>
      <c r="R37" s="12">
        <f t="shared" si="4"/>
        <v>51.367238842825742</v>
      </c>
      <c r="S37" s="15">
        <f t="shared" si="5"/>
        <v>6.4694033589402907E-5</v>
      </c>
    </row>
    <row r="38" spans="2:19" x14ac:dyDescent="0.2">
      <c r="B38" s="8">
        <f>'Screening All'!F44/'Screening All'!E44-1</f>
        <v>1.3001820410892746</v>
      </c>
      <c r="C38" s="9">
        <f>'Screening M&amp;A'!F44/'Screening M&amp;A'!E44-1</f>
        <v>-0.36588748019017436</v>
      </c>
      <c r="I38" s="26">
        <v>40</v>
      </c>
      <c r="J38" s="12">
        <f t="shared" si="0"/>
        <v>8</v>
      </c>
      <c r="K38" s="13">
        <v>0</v>
      </c>
      <c r="L38" s="12">
        <f t="shared" si="1"/>
        <v>8</v>
      </c>
      <c r="M38" s="15">
        <v>0</v>
      </c>
      <c r="O38" s="26">
        <v>36</v>
      </c>
      <c r="P38" s="12">
        <f t="shared" si="2"/>
        <v>71.01602805991962</v>
      </c>
      <c r="Q38" s="13">
        <f t="shared" si="3"/>
        <v>6.7709551611890472E-17</v>
      </c>
      <c r="R38" s="12">
        <f t="shared" si="4"/>
        <v>52.834874238335047</v>
      </c>
      <c r="S38" s="15">
        <f t="shared" si="5"/>
        <v>4.4536114151343538E-5</v>
      </c>
    </row>
    <row r="39" spans="2:19" x14ac:dyDescent="0.2">
      <c r="B39" s="8">
        <f>'Screening All'!F45/'Screening All'!E45-1</f>
        <v>0.4264509790160711</v>
      </c>
      <c r="C39" s="9">
        <f>'Screening M&amp;A'!F45/'Screening M&amp;A'!E45-1</f>
        <v>0.42934273908179788</v>
      </c>
      <c r="I39" s="26">
        <v>41</v>
      </c>
      <c r="J39" s="12">
        <f t="shared" si="0"/>
        <v>8.2000000000000011</v>
      </c>
      <c r="K39" s="13">
        <v>0</v>
      </c>
      <c r="L39" s="12">
        <f t="shared" si="1"/>
        <v>8.2000000000000011</v>
      </c>
      <c r="M39" s="15">
        <v>0</v>
      </c>
      <c r="O39" s="26">
        <v>37</v>
      </c>
      <c r="P39" s="12">
        <f t="shared" si="2"/>
        <v>72.988695506028506</v>
      </c>
      <c r="Q39" s="13">
        <f t="shared" si="3"/>
        <v>9.5130871549463049E-18</v>
      </c>
      <c r="R39" s="12">
        <f t="shared" si="4"/>
        <v>54.302509633844352</v>
      </c>
      <c r="S39" s="15">
        <f t="shared" si="5"/>
        <v>3.0320670763443905E-5</v>
      </c>
    </row>
    <row r="40" spans="2:19" x14ac:dyDescent="0.2">
      <c r="B40" s="8">
        <f>'Screening All'!F46/'Screening All'!E46-1</f>
        <v>2.388094727697359</v>
      </c>
      <c r="C40" s="9">
        <f>'Screening M&amp;A'!F46/'Screening M&amp;A'!E46-1</f>
        <v>0.60416892845510795</v>
      </c>
      <c r="I40" s="26">
        <v>42</v>
      </c>
      <c r="J40" s="12">
        <f t="shared" si="0"/>
        <v>8.4</v>
      </c>
      <c r="K40" s="13">
        <v>0</v>
      </c>
      <c r="L40" s="12">
        <f t="shared" si="1"/>
        <v>8.4</v>
      </c>
      <c r="M40" s="15">
        <v>0</v>
      </c>
      <c r="O40" s="26">
        <v>38</v>
      </c>
      <c r="P40" s="12">
        <f t="shared" si="2"/>
        <v>74.961362952137378</v>
      </c>
      <c r="Q40" s="13">
        <f t="shared" si="3"/>
        <v>1.2653251949365612E-18</v>
      </c>
      <c r="R40" s="12">
        <f t="shared" si="4"/>
        <v>55.770145029353664</v>
      </c>
      <c r="S40" s="15">
        <f t="shared" si="5"/>
        <v>2.0414731828886121E-5</v>
      </c>
    </row>
    <row r="41" spans="2:19" x14ac:dyDescent="0.2">
      <c r="B41" s="8">
        <f>'Screening All'!F47/'Screening All'!E47-1</f>
        <v>0.52375800948656059</v>
      </c>
      <c r="C41" s="9">
        <f>'Screening M&amp;A'!F47/'Screening M&amp;A'!E47-1</f>
        <v>0.50846857480082619</v>
      </c>
      <c r="I41" s="26">
        <v>43</v>
      </c>
      <c r="J41" s="12">
        <f t="shared" si="0"/>
        <v>8.6</v>
      </c>
      <c r="K41" s="13">
        <v>0</v>
      </c>
      <c r="L41" s="12">
        <f t="shared" si="1"/>
        <v>8.6</v>
      </c>
      <c r="M41" s="15">
        <v>1</v>
      </c>
      <c r="O41" s="26">
        <v>39</v>
      </c>
      <c r="P41" s="12">
        <f t="shared" si="2"/>
        <v>76.934030398246264</v>
      </c>
      <c r="Q41" s="13">
        <f t="shared" si="3"/>
        <v>1.5932795363210031E-19</v>
      </c>
      <c r="R41" s="12">
        <f t="shared" si="4"/>
        <v>57.237780424862969</v>
      </c>
      <c r="S41" s="15">
        <f t="shared" si="5"/>
        <v>1.3593363967651845E-5</v>
      </c>
    </row>
    <row r="42" spans="2:19" ht="12" thickBot="1" x14ac:dyDescent="0.25">
      <c r="B42" s="8">
        <f>'Screening All'!F48/'Screening All'!E48-1</f>
        <v>0.50325379609544463</v>
      </c>
      <c r="C42" s="9">
        <f>'Screening M&amp;A'!F48/'Screening M&amp;A'!E48-1</f>
        <v>0.37740940632228215</v>
      </c>
      <c r="I42" s="27">
        <v>44</v>
      </c>
      <c r="J42" s="23">
        <f t="shared" si="0"/>
        <v>8.8000000000000007</v>
      </c>
      <c r="K42" s="14">
        <v>0</v>
      </c>
      <c r="L42" s="23">
        <f t="shared" si="1"/>
        <v>8.8000000000000007</v>
      </c>
      <c r="M42" s="16">
        <v>1</v>
      </c>
      <c r="O42" s="26">
        <v>40</v>
      </c>
      <c r="P42" s="12">
        <f t="shared" si="2"/>
        <v>78.906697844355136</v>
      </c>
      <c r="Q42" s="13">
        <f t="shared" si="3"/>
        <v>1.8992885192498332E-20</v>
      </c>
      <c r="R42" s="12">
        <f t="shared" si="4"/>
        <v>58.705415820372274</v>
      </c>
      <c r="S42" s="15">
        <f t="shared" si="5"/>
        <v>8.9513513305407905E-6</v>
      </c>
    </row>
    <row r="43" spans="2:19" x14ac:dyDescent="0.2">
      <c r="B43" s="8">
        <f>'Screening All'!F49/'Screening All'!E49-1</f>
        <v>0.13639756545705106</v>
      </c>
      <c r="C43" s="9">
        <f>'Screening M&amp;A'!F49/'Screening M&amp;A'!E49-1</f>
        <v>0.1908713692946058</v>
      </c>
      <c r="O43" s="26">
        <v>41</v>
      </c>
      <c r="P43" s="12">
        <f t="shared" si="2"/>
        <v>80.879365290464023</v>
      </c>
      <c r="Q43" s="13">
        <f t="shared" si="3"/>
        <v>2.1433793893015389E-21</v>
      </c>
      <c r="R43" s="12">
        <f t="shared" si="4"/>
        <v>60.173051215881586</v>
      </c>
      <c r="S43" s="15">
        <f t="shared" si="5"/>
        <v>5.8294643680171899E-6</v>
      </c>
    </row>
    <row r="44" spans="2:19" x14ac:dyDescent="0.2">
      <c r="B44" s="8">
        <f>'Screening All'!F50/'Screening All'!E50-1</f>
        <v>0.92454405462067957</v>
      </c>
      <c r="C44" s="9">
        <f>'Screening M&amp;A'!F50/'Screening M&amp;A'!E50-1</f>
        <v>0.13960809466464208</v>
      </c>
      <c r="E44" s="24" t="s">
        <v>1425</v>
      </c>
      <c r="O44" s="26">
        <v>42</v>
      </c>
      <c r="P44" s="12">
        <f t="shared" si="2"/>
        <v>82.852032736572895</v>
      </c>
      <c r="Q44" s="13">
        <f t="shared" si="3"/>
        <v>2.2898988540641551E-22</v>
      </c>
      <c r="R44" s="12">
        <f t="shared" si="4"/>
        <v>61.64068661139089</v>
      </c>
      <c r="S44" s="15">
        <f t="shared" si="5"/>
        <v>3.7544566356541298E-6</v>
      </c>
    </row>
    <row r="45" spans="2:19" x14ac:dyDescent="0.2">
      <c r="B45" s="8">
        <f>'Screening All'!F51/'Screening All'!E51-1</f>
        <v>0.5058406341259909</v>
      </c>
      <c r="C45" s="9">
        <f>'Screening M&amp;A'!F51/'Screening M&amp;A'!E51-1</f>
        <v>0.18687024075071146</v>
      </c>
      <c r="O45" s="26">
        <v>43</v>
      </c>
      <c r="P45" s="12">
        <f t="shared" si="2"/>
        <v>84.824700182681767</v>
      </c>
      <c r="Q45" s="13">
        <f t="shared" si="3"/>
        <v>2.316022059720983E-23</v>
      </c>
      <c r="R45" s="12">
        <f t="shared" si="4"/>
        <v>63.108322006900195</v>
      </c>
      <c r="S45" s="15">
        <f t="shared" si="5"/>
        <v>2.3913542949654084E-6</v>
      </c>
    </row>
    <row r="46" spans="2:19" x14ac:dyDescent="0.2">
      <c r="B46" s="8">
        <f>'Screening All'!F52/'Screening All'!E52-1</f>
        <v>3.1224081864017421</v>
      </c>
      <c r="C46" s="9">
        <f>'Screening M&amp;A'!F52/'Screening M&amp;A'!E52-1</f>
        <v>9.3939665739827261E-2</v>
      </c>
      <c r="O46" s="26">
        <v>44</v>
      </c>
      <c r="P46" s="12">
        <f t="shared" si="2"/>
        <v>86.797367628790653</v>
      </c>
      <c r="Q46" s="13">
        <f t="shared" si="3"/>
        <v>2.2175745352950024E-24</v>
      </c>
      <c r="R46" s="12">
        <f t="shared" si="4"/>
        <v>64.5759574024095</v>
      </c>
      <c r="S46" s="15">
        <f t="shared" si="5"/>
        <v>1.5063266089115373E-6</v>
      </c>
    </row>
    <row r="47" spans="2:19" x14ac:dyDescent="0.2">
      <c r="B47" s="8">
        <f>'Screening All'!F53/'Screening All'!E53-1</f>
        <v>0.29561225579160899</v>
      </c>
      <c r="C47" s="9">
        <f>'Screening M&amp;A'!F53/'Screening M&amp;A'!E53-1</f>
        <v>1.0864251245945731</v>
      </c>
      <c r="O47" s="26">
        <v>45</v>
      </c>
      <c r="P47" s="12">
        <f t="shared" si="2"/>
        <v>88.770035074899525</v>
      </c>
      <c r="Q47" s="13">
        <f t="shared" si="3"/>
        <v>2.0101242480934442E-25</v>
      </c>
      <c r="R47" s="12">
        <f t="shared" si="4"/>
        <v>66.043592797918805</v>
      </c>
      <c r="S47" s="15">
        <f t="shared" si="5"/>
        <v>9.383670786068397E-7</v>
      </c>
    </row>
    <row r="48" spans="2:19" x14ac:dyDescent="0.2">
      <c r="B48" s="8">
        <f>'Screening All'!F54/'Screening All'!E54-1</f>
        <v>0.90830841714233923</v>
      </c>
      <c r="C48" s="9">
        <f>'Screening M&amp;A'!F54/'Screening M&amp;A'!E54-1</f>
        <v>-0.43583634011845596</v>
      </c>
      <c r="O48" s="26">
        <v>46</v>
      </c>
      <c r="P48" s="12">
        <f t="shared" si="2"/>
        <v>90.742702521008411</v>
      </c>
      <c r="Q48" s="13">
        <f t="shared" si="3"/>
        <v>1.7249508358977897E-26</v>
      </c>
      <c r="R48" s="12">
        <f t="shared" si="4"/>
        <v>67.51122819342811</v>
      </c>
      <c r="S48" s="15">
        <f t="shared" si="5"/>
        <v>5.781023955439144E-7</v>
      </c>
    </row>
    <row r="49" spans="2:19" x14ac:dyDescent="0.2">
      <c r="B49" s="8">
        <f>'Screening All'!F55/'Screening All'!E55-1</f>
        <v>1.3651334469051677</v>
      </c>
      <c r="C49" s="9">
        <f>'Screening M&amp;A'!F55/'Screening M&amp;A'!E55-1</f>
        <v>0.40887997161029666</v>
      </c>
      <c r="O49" s="26">
        <v>47</v>
      </c>
      <c r="P49" s="12">
        <f t="shared" si="2"/>
        <v>92.715369967117283</v>
      </c>
      <c r="Q49" s="13">
        <f t="shared" si="3"/>
        <v>1.4013276224168532E-27</v>
      </c>
      <c r="R49" s="12">
        <f t="shared" si="4"/>
        <v>68.978863588937429</v>
      </c>
      <c r="S49" s="15">
        <f t="shared" si="5"/>
        <v>3.5222093592851256E-7</v>
      </c>
    </row>
    <row r="50" spans="2:19" x14ac:dyDescent="0.2">
      <c r="B50" s="8">
        <f>'Screening All'!F56/'Screening All'!E56-1</f>
        <v>0.98610868800462148</v>
      </c>
      <c r="C50" s="9">
        <f>'Screening M&amp;A'!F56/'Screening M&amp;A'!E56-1</f>
        <v>0.77852348993288611</v>
      </c>
      <c r="O50" s="26">
        <v>48</v>
      </c>
      <c r="P50" s="12">
        <f t="shared" si="2"/>
        <v>94.688037413226169</v>
      </c>
      <c r="Q50" s="13">
        <f t="shared" si="3"/>
        <v>1.0777345020909632E-28</v>
      </c>
      <c r="R50" s="12">
        <f t="shared" si="4"/>
        <v>70.446498984446734</v>
      </c>
      <c r="S50" s="15">
        <f t="shared" si="5"/>
        <v>2.1222862285810694E-7</v>
      </c>
    </row>
    <row r="51" spans="2:19" x14ac:dyDescent="0.2">
      <c r="B51" s="8">
        <f>'Screening All'!F57/'Screening All'!E57-1</f>
        <v>0.38820286026075479</v>
      </c>
      <c r="C51" s="9">
        <f>'Screening M&amp;A'!F57/'Screening M&amp;A'!E57-1</f>
        <v>3.7509273979862217</v>
      </c>
      <c r="O51" s="26">
        <v>49</v>
      </c>
      <c r="P51" s="12">
        <f t="shared" si="2"/>
        <v>96.660704859335041</v>
      </c>
      <c r="Q51" s="13">
        <f t="shared" si="3"/>
        <v>7.8468081119666356E-30</v>
      </c>
      <c r="R51" s="12">
        <f t="shared" si="4"/>
        <v>71.914134379956039</v>
      </c>
      <c r="S51" s="15">
        <f t="shared" si="5"/>
        <v>1.2646522953804303E-7</v>
      </c>
    </row>
    <row r="52" spans="2:19" x14ac:dyDescent="0.2">
      <c r="B52" s="8">
        <f>'Screening All'!F58/'Screening All'!E58-1</f>
        <v>0.55766757755987784</v>
      </c>
      <c r="C52" s="9">
        <f>'Screening M&amp;A'!F58/'Screening M&amp;A'!E58-1</f>
        <v>3.1168330955777463</v>
      </c>
      <c r="O52" s="26">
        <v>50</v>
      </c>
      <c r="P52" s="12">
        <f t="shared" si="2"/>
        <v>98.633372305443928</v>
      </c>
      <c r="Q52" s="13">
        <f t="shared" si="3"/>
        <v>5.4085820281510135E-31</v>
      </c>
      <c r="R52" s="12">
        <f t="shared" si="4"/>
        <v>73.381769775465344</v>
      </c>
      <c r="S52" s="15">
        <f t="shared" si="5"/>
        <v>7.452752668656448E-8</v>
      </c>
    </row>
    <row r="53" spans="2:19" x14ac:dyDescent="0.2">
      <c r="B53" s="8">
        <f>'Screening All'!F59/'Screening All'!E59-1</f>
        <v>0.32777596164323852</v>
      </c>
      <c r="C53" s="9">
        <f>'Screening M&amp;A'!F59/'Screening M&amp;A'!E59-1</f>
        <v>1.1382935579472782</v>
      </c>
      <c r="O53" s="26">
        <v>51</v>
      </c>
      <c r="P53" s="12">
        <f t="shared" si="2"/>
        <v>100.6060397515528</v>
      </c>
      <c r="Q53" s="13">
        <f t="shared" si="3"/>
        <v>3.5292542911404552E-32</v>
      </c>
      <c r="R53" s="12">
        <f t="shared" si="4"/>
        <v>74.849405170974649</v>
      </c>
      <c r="S53" s="15">
        <f t="shared" si="5"/>
        <v>4.3435084654326617E-8</v>
      </c>
    </row>
    <row r="54" spans="2:19" x14ac:dyDescent="0.2">
      <c r="B54" s="8">
        <f>'Screening All'!F60/'Screening All'!E60-1</f>
        <v>0.15568684401610655</v>
      </c>
      <c r="C54" s="9">
        <f>'Screening M&amp;A'!F60/'Screening M&amp;A'!E60-1</f>
        <v>2.832675382999529</v>
      </c>
      <c r="O54" s="26">
        <v>52</v>
      </c>
      <c r="P54" s="12">
        <f t="shared" si="2"/>
        <v>102.57870719766169</v>
      </c>
      <c r="Q54" s="13">
        <f t="shared" si="3"/>
        <v>2.1801763513667175E-33</v>
      </c>
      <c r="R54" s="12">
        <f t="shared" si="4"/>
        <v>76.317040566483954</v>
      </c>
      <c r="S54" s="15">
        <f t="shared" si="5"/>
        <v>2.5034736652789387E-8</v>
      </c>
    </row>
    <row r="55" spans="2:19" x14ac:dyDescent="0.2">
      <c r="B55" s="8">
        <f>'Screening All'!F61/'Screening All'!E61-1</f>
        <v>196.29565217391306</v>
      </c>
      <c r="C55" s="9">
        <f>'Screening M&amp;A'!F61/'Screening M&amp;A'!E61-1</f>
        <v>0.28442267847052172</v>
      </c>
      <c r="O55" s="26">
        <v>53</v>
      </c>
      <c r="P55" s="12">
        <f t="shared" si="2"/>
        <v>104.55137464377056</v>
      </c>
      <c r="Q55" s="13">
        <f t="shared" si="3"/>
        <v>1.2749978132003277E-34</v>
      </c>
      <c r="R55" s="12">
        <f t="shared" si="4"/>
        <v>77.784675961993258</v>
      </c>
      <c r="S55" s="15">
        <f t="shared" si="5"/>
        <v>1.4269993449759595E-8</v>
      </c>
    </row>
    <row r="56" spans="2:19" x14ac:dyDescent="0.2">
      <c r="B56" s="8">
        <f>'Screening All'!F62/'Screening All'!E62-1</f>
        <v>0.76770167022032698</v>
      </c>
      <c r="C56" s="9">
        <f>'Screening M&amp;A'!F62/'Screening M&amp;A'!E62-1</f>
        <v>0.39534896662251939</v>
      </c>
      <c r="J56" s="123" t="s">
        <v>1423</v>
      </c>
      <c r="K56" s="123"/>
      <c r="L56" s="123"/>
      <c r="M56" s="123"/>
      <c r="O56" s="26">
        <v>54</v>
      </c>
      <c r="P56" s="12">
        <f t="shared" si="2"/>
        <v>106.52404208987943</v>
      </c>
      <c r="Q56" s="13">
        <f t="shared" si="3"/>
        <v>7.0588897301205161E-36</v>
      </c>
      <c r="R56" s="12">
        <f t="shared" si="4"/>
        <v>79.252311357502577</v>
      </c>
      <c r="S56" s="15">
        <f t="shared" si="5"/>
        <v>8.0442009616924175E-9</v>
      </c>
    </row>
    <row r="57" spans="2:19" x14ac:dyDescent="0.2">
      <c r="B57" s="8">
        <f>'Screening All'!F63/'Screening All'!E63-1</f>
        <v>-0.97109243697478986</v>
      </c>
      <c r="C57" s="9">
        <f>'Screening M&amp;A'!F63/'Screening M&amp;A'!E63-1</f>
        <v>0.45773479353339974</v>
      </c>
      <c r="E57" s="24" t="s">
        <v>1426</v>
      </c>
      <c r="O57" s="26">
        <v>55</v>
      </c>
      <c r="P57" s="12">
        <f t="shared" si="2"/>
        <v>108.49670953598832</v>
      </c>
      <c r="Q57" s="13">
        <f t="shared" si="3"/>
        <v>3.6997510129716075E-37</v>
      </c>
      <c r="R57" s="12">
        <f t="shared" si="4"/>
        <v>80.719946753011882</v>
      </c>
      <c r="S57" s="15">
        <f t="shared" si="5"/>
        <v>4.4845662177269454E-9</v>
      </c>
    </row>
    <row r="58" spans="2:19" x14ac:dyDescent="0.2">
      <c r="B58" s="8">
        <f>'Screening All'!F64/'Screening All'!E64-1</f>
        <v>0.56651062297443278</v>
      </c>
      <c r="C58" s="9">
        <f>'Screening M&amp;A'!F64/'Screening M&amp;A'!E64-1</f>
        <v>2.2404724151129094</v>
      </c>
      <c r="O58" s="26">
        <v>56</v>
      </c>
      <c r="P58" s="12">
        <f t="shared" si="2"/>
        <v>110.46937698209719</v>
      </c>
      <c r="Q58" s="13">
        <f t="shared" si="3"/>
        <v>1.8357677674894103E-38</v>
      </c>
      <c r="R58" s="12">
        <f t="shared" si="4"/>
        <v>82.187582148521187</v>
      </c>
      <c r="S58" s="15">
        <f t="shared" si="5"/>
        <v>2.472500350778231E-9</v>
      </c>
    </row>
    <row r="59" spans="2:19" x14ac:dyDescent="0.2">
      <c r="B59" s="8">
        <f>'Screening All'!F65/'Screening All'!E65-1</f>
        <v>0.37315901814300978</v>
      </c>
      <c r="C59" s="9">
        <f>'Screening M&amp;A'!F65/'Screening M&amp;A'!E65-1</f>
        <v>1.0551495016611296</v>
      </c>
      <c r="O59" s="26">
        <v>57</v>
      </c>
      <c r="P59" s="12">
        <f t="shared" si="2"/>
        <v>112.44204442820607</v>
      </c>
      <c r="Q59" s="13">
        <f t="shared" si="3"/>
        <v>8.6232727934678225E-40</v>
      </c>
      <c r="R59" s="12">
        <f t="shared" si="4"/>
        <v>83.655217544030492</v>
      </c>
      <c r="S59" s="15">
        <f t="shared" si="5"/>
        <v>1.348126588456046E-9</v>
      </c>
    </row>
    <row r="60" spans="2:19" x14ac:dyDescent="0.2">
      <c r="B60" s="8">
        <f>'Screening All'!F66/'Screening All'!E66-1</f>
        <v>0.77970223113348425</v>
      </c>
      <c r="C60" s="9">
        <f>'Screening M&amp;A'!F66/'Screening M&amp;A'!E66-1</f>
        <v>0.24089525514771704</v>
      </c>
      <c r="O60" s="26">
        <v>58</v>
      </c>
      <c r="P60" s="12">
        <f t="shared" si="2"/>
        <v>114.41471187431495</v>
      </c>
      <c r="Q60" s="13">
        <f t="shared" si="3"/>
        <v>3.8347376036311629E-41</v>
      </c>
      <c r="R60" s="12">
        <f t="shared" si="4"/>
        <v>85.122852939539797</v>
      </c>
      <c r="S60" s="15">
        <f t="shared" si="5"/>
        <v>7.2694805331492492E-10</v>
      </c>
    </row>
    <row r="61" spans="2:19" x14ac:dyDescent="0.2">
      <c r="B61" s="8">
        <f>'Screening All'!F67/'Screening All'!E67-1</f>
        <v>0.61150111396023354</v>
      </c>
      <c r="C61" s="9">
        <f>'Screening M&amp;A'!F67/'Screening M&amp;A'!E67-1</f>
        <v>1.8937218553744875</v>
      </c>
      <c r="O61" s="26">
        <v>59</v>
      </c>
      <c r="P61" s="12">
        <f t="shared" si="2"/>
        <v>116.38737932042383</v>
      </c>
      <c r="Q61" s="13">
        <f t="shared" si="3"/>
        <v>1.6143894905785988E-42</v>
      </c>
      <c r="R61" s="12">
        <f t="shared" si="4"/>
        <v>86.590488335049102</v>
      </c>
      <c r="S61" s="15">
        <f t="shared" si="5"/>
        <v>3.8766310780954176E-10</v>
      </c>
    </row>
    <row r="62" spans="2:19" x14ac:dyDescent="0.2">
      <c r="B62" s="8">
        <f>'Screening All'!F68/'Screening All'!E68-1</f>
        <v>4.2559758644697157</v>
      </c>
      <c r="C62" s="9">
        <f>'Screening M&amp;A'!F68/'Screening M&amp;A'!E68-1</f>
        <v>0.85472233190939439</v>
      </c>
      <c r="O62" s="26">
        <v>60</v>
      </c>
      <c r="P62" s="12">
        <f t="shared" si="2"/>
        <v>118.3600467665327</v>
      </c>
      <c r="Q62" s="13">
        <f t="shared" si="3"/>
        <v>6.4341344758523468E-44</v>
      </c>
      <c r="R62" s="12">
        <f t="shared" si="4"/>
        <v>88.058123730558407</v>
      </c>
      <c r="S62" s="15">
        <f t="shared" si="5"/>
        <v>2.0444851466600471E-10</v>
      </c>
    </row>
    <row r="63" spans="2:19" x14ac:dyDescent="0.2">
      <c r="B63" s="8">
        <f>'Screening All'!F69/'Screening All'!E69-1</f>
        <v>0.52479229856257437</v>
      </c>
      <c r="C63" s="9">
        <f>'Screening M&amp;A'!F69/'Screening M&amp;A'!E69-1</f>
        <v>5.7476528509274205E-2</v>
      </c>
      <c r="O63" s="26">
        <v>61</v>
      </c>
      <c r="P63" s="12">
        <f t="shared" si="2"/>
        <v>120.33271421264159</v>
      </c>
      <c r="Q63" s="13">
        <f t="shared" si="3"/>
        <v>2.4276221298335771E-45</v>
      </c>
      <c r="R63" s="12">
        <f t="shared" si="4"/>
        <v>89.525759126067726</v>
      </c>
      <c r="S63" s="15">
        <f t="shared" si="5"/>
        <v>1.0663305157228208E-10</v>
      </c>
    </row>
    <row r="64" spans="2:19" x14ac:dyDescent="0.2">
      <c r="B64" s="8">
        <f>'Screening All'!F70/'Screening All'!E70-1</f>
        <v>0.80912993158411339</v>
      </c>
      <c r="C64" s="9">
        <f>'Screening M&amp;A'!F70/'Screening M&amp;A'!E70-1</f>
        <v>0.45319255071499853</v>
      </c>
      <c r="O64" s="26">
        <v>62</v>
      </c>
      <c r="P64" s="12">
        <f t="shared" si="2"/>
        <v>122.30538165875046</v>
      </c>
      <c r="Q64" s="13">
        <f t="shared" si="3"/>
        <v>8.6712395548681526E-47</v>
      </c>
      <c r="R64" s="12">
        <f t="shared" si="4"/>
        <v>90.993394521577031</v>
      </c>
      <c r="S64" s="15">
        <f t="shared" si="5"/>
        <v>5.5001952586289482E-11</v>
      </c>
    </row>
    <row r="65" spans="2:19" x14ac:dyDescent="0.2">
      <c r="B65" s="8">
        <f>'Screening All'!F71/'Screening All'!E71-1</f>
        <v>1.7180353723104651</v>
      </c>
      <c r="C65" s="9">
        <f>'Screening M&amp;A'!F71/'Screening M&amp;A'!E71-1</f>
        <v>1.1078671077232851</v>
      </c>
      <c r="O65" s="26">
        <v>63</v>
      </c>
      <c r="P65" s="12">
        <f t="shared" si="2"/>
        <v>124.27804910485935</v>
      </c>
      <c r="Q65" s="13">
        <f t="shared" si="3"/>
        <v>2.9321786235675587E-48</v>
      </c>
      <c r="R65" s="12">
        <f t="shared" si="4"/>
        <v>92.461029917086336</v>
      </c>
      <c r="S65" s="15">
        <f t="shared" si="5"/>
        <v>2.8057099244164304E-11</v>
      </c>
    </row>
    <row r="66" spans="2:19" x14ac:dyDescent="0.2">
      <c r="B66" s="8">
        <f>'Screening All'!F72/'Screening All'!E72-1</f>
        <v>2.2607385079125741E-2</v>
      </c>
      <c r="C66" s="9">
        <f>'Screening M&amp;A'!F72/'Screening M&amp;A'!E72-1</f>
        <v>0.18557392659279781</v>
      </c>
      <c r="O66" s="26">
        <v>64</v>
      </c>
      <c r="P66" s="12">
        <f t="shared" si="2"/>
        <v>126.25071655096822</v>
      </c>
      <c r="Q66" s="13">
        <f t="shared" si="3"/>
        <v>9.386610661968778E-50</v>
      </c>
      <c r="R66" s="12">
        <f t="shared" si="4"/>
        <v>93.928665312595641</v>
      </c>
      <c r="S66" s="15">
        <f t="shared" si="5"/>
        <v>1.4154216063456031E-11</v>
      </c>
    </row>
    <row r="67" spans="2:19" x14ac:dyDescent="0.2">
      <c r="B67" s="8">
        <f>'Screening All'!F73/'Screening All'!E73-1</f>
        <v>1.6016328591869375</v>
      </c>
      <c r="C67" s="9">
        <f>'Screening M&amp;A'!F73/'Screening M&amp;A'!E73-1</f>
        <v>1.2216587427363974</v>
      </c>
      <c r="O67" s="26">
        <v>65</v>
      </c>
      <c r="P67" s="12">
        <f t="shared" si="2"/>
        <v>128.22338399707709</v>
      </c>
      <c r="Q67" s="13">
        <f t="shared" si="3"/>
        <v>2.844699053004291E-51</v>
      </c>
      <c r="R67" s="12">
        <f t="shared" si="4"/>
        <v>95.396300708104945</v>
      </c>
      <c r="S67" s="15">
        <f t="shared" si="5"/>
        <v>7.0616674974261248E-12</v>
      </c>
    </row>
    <row r="68" spans="2:19" x14ac:dyDescent="0.2">
      <c r="B68" s="8">
        <f>'Screening All'!F74/'Screening All'!E74-1</f>
        <v>0.55537492379597642</v>
      </c>
      <c r="C68" s="9">
        <f>'Screening M&amp;A'!F74/'Screening M&amp;A'!E74-1</f>
        <v>0.15175482918107974</v>
      </c>
      <c r="J68" s="123" t="s">
        <v>1423</v>
      </c>
      <c r="K68" s="123"/>
      <c r="L68" s="123"/>
      <c r="M68" s="123"/>
      <c r="O68" s="26">
        <v>66</v>
      </c>
      <c r="P68" s="12">
        <f t="shared" ref="P68:P102" si="6">O68*$F$10</f>
        <v>130.19605144318598</v>
      </c>
      <c r="Q68" s="13">
        <f t="shared" ref="Q68:Q102" si="7">_xlfn.NORM.DIST(P68,$F$5,$F$9,FALSE)</f>
        <v>8.1615565508008983E-53</v>
      </c>
      <c r="R68" s="12">
        <f t="shared" ref="R68:R102" si="8">O68*$G$10</f>
        <v>96.86393610361425</v>
      </c>
      <c r="S68" s="15">
        <f t="shared" ref="S68:S102" si="9">_xlfn.NORM.DIST(R68,$G$5,$G$9,FALSE)</f>
        <v>3.4842322805503747E-12</v>
      </c>
    </row>
    <row r="69" spans="2:19" x14ac:dyDescent="0.2">
      <c r="B69" s="8">
        <f>'Screening All'!F75/'Screening All'!E75-1</f>
        <v>0.27797160731472559</v>
      </c>
      <c r="C69" s="9">
        <f>'Screening M&amp;A'!F75/'Screening M&amp;A'!E75-1</f>
        <v>1.5368258595558602</v>
      </c>
      <c r="O69" s="26">
        <v>67</v>
      </c>
      <c r="P69" s="12">
        <f t="shared" si="6"/>
        <v>132.16871888929487</v>
      </c>
      <c r="Q69" s="13">
        <f t="shared" si="7"/>
        <v>2.2167606442178951E-54</v>
      </c>
      <c r="R69" s="12">
        <f t="shared" si="8"/>
        <v>98.331571499123555</v>
      </c>
      <c r="S69" s="15">
        <f t="shared" si="9"/>
        <v>1.7001425114626847E-12</v>
      </c>
    </row>
    <row r="70" spans="2:19" x14ac:dyDescent="0.2">
      <c r="B70" s="8">
        <f>'Screening All'!F76/'Screening All'!E76-1</f>
        <v>-2.929190015282801E-3</v>
      </c>
      <c r="C70" s="9">
        <f>'Screening M&amp;A'!F76/'Screening M&amp;A'!E76-1</f>
        <v>0.601272572159818</v>
      </c>
      <c r="O70" s="26">
        <v>68</v>
      </c>
      <c r="P70" s="12">
        <f t="shared" si="6"/>
        <v>134.14138633540372</v>
      </c>
      <c r="Q70" s="13">
        <f t="shared" si="7"/>
        <v>5.6999855300031703E-56</v>
      </c>
      <c r="R70" s="12">
        <f t="shared" si="8"/>
        <v>99.799206894632874</v>
      </c>
      <c r="S70" s="15">
        <f t="shared" si="9"/>
        <v>8.2043077955829995E-13</v>
      </c>
    </row>
    <row r="71" spans="2:19" x14ac:dyDescent="0.2">
      <c r="B71" s="8">
        <f>'Screening All'!F77/'Screening All'!E77-1</f>
        <v>0.13664408681019991</v>
      </c>
      <c r="C71" s="9">
        <f>'Screening M&amp;A'!F77/'Screening M&amp;A'!E77-1</f>
        <v>0.34676232523914652</v>
      </c>
      <c r="O71" s="26">
        <v>69</v>
      </c>
      <c r="P71" s="12">
        <f t="shared" si="6"/>
        <v>136.11405378151261</v>
      </c>
      <c r="Q71" s="13">
        <f t="shared" si="7"/>
        <v>1.3875155091324201E-57</v>
      </c>
      <c r="R71" s="12">
        <f t="shared" si="8"/>
        <v>101.26684229014218</v>
      </c>
      <c r="S71" s="15">
        <f t="shared" si="9"/>
        <v>3.915407378045783E-13</v>
      </c>
    </row>
    <row r="72" spans="2:19" x14ac:dyDescent="0.2">
      <c r="B72" s="8">
        <f>'Screening All'!F78/'Screening All'!E78-1</f>
        <v>0.3719117354054593</v>
      </c>
      <c r="C72" s="9">
        <f>'Screening M&amp;A'!F78/'Screening M&amp;A'!E78-1</f>
        <v>0.49106911726637326</v>
      </c>
      <c r="O72" s="26">
        <v>70</v>
      </c>
      <c r="P72" s="12">
        <f t="shared" si="6"/>
        <v>138.0867212276215</v>
      </c>
      <c r="Q72" s="13">
        <f t="shared" si="7"/>
        <v>3.197503890621777E-59</v>
      </c>
      <c r="R72" s="12">
        <f t="shared" si="8"/>
        <v>102.73447768565148</v>
      </c>
      <c r="S72" s="15">
        <f t="shared" si="9"/>
        <v>1.8479505944045933E-13</v>
      </c>
    </row>
    <row r="73" spans="2:19" x14ac:dyDescent="0.2">
      <c r="B73" s="8">
        <f>'Screening All'!F79/'Screening All'!E79-1</f>
        <v>1.0775882352941175</v>
      </c>
      <c r="C73" s="9">
        <f>'Screening M&amp;A'!F79/'Screening M&amp;A'!E79-1</f>
        <v>1.6727053832482945</v>
      </c>
      <c r="O73" s="26">
        <v>71</v>
      </c>
      <c r="P73" s="12">
        <f t="shared" si="6"/>
        <v>140.05938867373038</v>
      </c>
      <c r="Q73" s="13">
        <f t="shared" si="7"/>
        <v>6.9757909838491905E-61</v>
      </c>
      <c r="R73" s="12">
        <f t="shared" si="8"/>
        <v>104.20211308116079</v>
      </c>
      <c r="S73" s="15">
        <f t="shared" si="9"/>
        <v>8.6254576792508139E-14</v>
      </c>
    </row>
    <row r="74" spans="2:19" x14ac:dyDescent="0.2">
      <c r="B74" s="8">
        <f>'Screening All'!F80/'Screening All'!E80-1</f>
        <v>0.42822771941714666</v>
      </c>
      <c r="C74" s="9">
        <f>'Screening M&amp;A'!F80/'Screening M&amp;A'!E80-1</f>
        <v>1.2127727628118556</v>
      </c>
      <c r="O74" s="26">
        <v>72</v>
      </c>
      <c r="P74" s="12">
        <f t="shared" si="6"/>
        <v>142.03205611983924</v>
      </c>
      <c r="Q74" s="13">
        <f t="shared" si="7"/>
        <v>1.4407378951877443E-62</v>
      </c>
      <c r="R74" s="12">
        <f t="shared" si="8"/>
        <v>105.66974847667009</v>
      </c>
      <c r="S74" s="15">
        <f t="shared" si="9"/>
        <v>3.9815514557842498E-14</v>
      </c>
    </row>
    <row r="75" spans="2:19" x14ac:dyDescent="0.2">
      <c r="B75" s="8">
        <f>'Screening All'!F81/'Screening All'!E81-1</f>
        <v>0.60235897435897434</v>
      </c>
      <c r="C75" s="9">
        <f>'Screening M&amp;A'!F81/'Screening M&amp;A'!E81-1</f>
        <v>0.35587796031576713</v>
      </c>
      <c r="O75" s="26">
        <v>73</v>
      </c>
      <c r="P75" s="12">
        <f t="shared" si="6"/>
        <v>144.00472356594813</v>
      </c>
      <c r="Q75" s="13">
        <f t="shared" si="7"/>
        <v>2.8169921830046872E-64</v>
      </c>
      <c r="R75" s="12">
        <f t="shared" si="8"/>
        <v>107.1373838721794</v>
      </c>
      <c r="S75" s="15">
        <f t="shared" si="9"/>
        <v>1.8176108573218448E-14</v>
      </c>
    </row>
    <row r="76" spans="2:19" x14ac:dyDescent="0.2">
      <c r="B76" s="8">
        <f>'Screening All'!F82/'Screening All'!E82-1</f>
        <v>-0.2037428938960123</v>
      </c>
      <c r="C76" s="9">
        <f>'Screening M&amp;A'!F82/'Screening M&amp;A'!E82-1</f>
        <v>0.35609782144382729</v>
      </c>
      <c r="O76" s="26">
        <v>74</v>
      </c>
      <c r="P76" s="12">
        <f t="shared" si="6"/>
        <v>145.97739101205701</v>
      </c>
      <c r="Q76" s="13">
        <f t="shared" si="7"/>
        <v>5.2142931845315985E-66</v>
      </c>
      <c r="R76" s="12">
        <f t="shared" si="8"/>
        <v>108.6050192676887</v>
      </c>
      <c r="S76" s="15">
        <f t="shared" si="9"/>
        <v>8.2059312716761174E-15</v>
      </c>
    </row>
    <row r="77" spans="2:19" x14ac:dyDescent="0.2">
      <c r="B77" s="8">
        <f>'Screening All'!F83/'Screening All'!E83-1</f>
        <v>-0.16232675346493075</v>
      </c>
      <c r="C77" s="9">
        <f>'Screening M&amp;A'!F83/'Screening M&amp;A'!E83-1</f>
        <v>1.9230312035661217</v>
      </c>
      <c r="O77" s="26">
        <v>75</v>
      </c>
      <c r="P77" s="12">
        <f t="shared" si="6"/>
        <v>147.95005845816587</v>
      </c>
      <c r="Q77" s="13">
        <f t="shared" si="7"/>
        <v>9.1372265658949391E-68</v>
      </c>
      <c r="R77" s="12">
        <f t="shared" si="8"/>
        <v>110.07265466319802</v>
      </c>
      <c r="S77" s="15">
        <f t="shared" si="9"/>
        <v>3.6638124464175746E-15</v>
      </c>
    </row>
    <row r="78" spans="2:19" x14ac:dyDescent="0.2">
      <c r="B78" s="8">
        <f>'Screening All'!F84/'Screening All'!E84-1</f>
        <v>-0.1699188184663537</v>
      </c>
      <c r="C78" s="9">
        <f>'Screening M&amp;A'!F84/'Screening M&amp;A'!E84-1</f>
        <v>0.45570388349514568</v>
      </c>
      <c r="O78" s="26">
        <v>76</v>
      </c>
      <c r="P78" s="12">
        <f t="shared" si="6"/>
        <v>149.92272590427476</v>
      </c>
      <c r="Q78" s="13">
        <f t="shared" si="7"/>
        <v>1.5158020262249198E-69</v>
      </c>
      <c r="R78" s="12">
        <f t="shared" si="8"/>
        <v>111.54029005870733</v>
      </c>
      <c r="S78" s="15">
        <f t="shared" si="9"/>
        <v>1.6177707672934702E-15</v>
      </c>
    </row>
    <row r="79" spans="2:19" x14ac:dyDescent="0.2">
      <c r="B79" s="8">
        <f>'Screening All'!F85/'Screening All'!E85-1</f>
        <v>1.8092388126440317E-2</v>
      </c>
      <c r="C79" s="9">
        <f>'Screening M&amp;A'!F85/'Screening M&amp;A'!E85-1</f>
        <v>0.34512612227447614</v>
      </c>
      <c r="O79" s="26">
        <v>77</v>
      </c>
      <c r="P79" s="12">
        <f t="shared" si="6"/>
        <v>151.89539335038364</v>
      </c>
      <c r="Q79" s="13">
        <f t="shared" si="7"/>
        <v>2.3805631964346862E-71</v>
      </c>
      <c r="R79" s="12">
        <f t="shared" si="8"/>
        <v>113.00792545421663</v>
      </c>
      <c r="S79" s="15">
        <f t="shared" si="9"/>
        <v>7.0644625126651348E-16</v>
      </c>
    </row>
    <row r="80" spans="2:19" x14ac:dyDescent="0.2">
      <c r="B80" s="8">
        <f>'Screening All'!F86/'Screening All'!E86-1</f>
        <v>-5.6954577547658425E-2</v>
      </c>
      <c r="C80" s="9">
        <f>'Screening M&amp;A'!F86/'Screening M&amp;A'!E86-1</f>
        <v>0.58283497656376282</v>
      </c>
      <c r="O80" s="26">
        <v>78</v>
      </c>
      <c r="P80" s="12">
        <f t="shared" si="6"/>
        <v>153.86806079649253</v>
      </c>
      <c r="Q80" s="13">
        <f t="shared" si="7"/>
        <v>3.5393710093759252E-73</v>
      </c>
      <c r="R80" s="12">
        <f t="shared" si="8"/>
        <v>114.47556084972594</v>
      </c>
      <c r="S80" s="15">
        <f t="shared" si="9"/>
        <v>3.0508415865216311E-16</v>
      </c>
    </row>
    <row r="81" spans="2:19" x14ac:dyDescent="0.2">
      <c r="B81" s="8">
        <f>'Screening All'!F87/'Screening All'!E87-1</f>
        <v>0.22366888643354144</v>
      </c>
      <c r="C81" s="9">
        <f>'Screening M&amp;A'!F87/'Screening M&amp;A'!E87-1</f>
        <v>0.13413693346190936</v>
      </c>
      <c r="O81" s="26">
        <v>79</v>
      </c>
      <c r="P81" s="12">
        <f t="shared" si="6"/>
        <v>155.84072824260139</v>
      </c>
      <c r="Q81" s="13">
        <f t="shared" si="7"/>
        <v>4.9817462877737007E-75</v>
      </c>
      <c r="R81" s="12">
        <f t="shared" si="8"/>
        <v>115.94319624523524</v>
      </c>
      <c r="S81" s="15">
        <f t="shared" si="9"/>
        <v>1.3029824972459568E-16</v>
      </c>
    </row>
    <row r="82" spans="2:19" x14ac:dyDescent="0.2">
      <c r="B82" s="8">
        <f>'Screening All'!F88/'Screening All'!E88-1</f>
        <v>-0.25924941879774155</v>
      </c>
      <c r="C82" s="9">
        <f>'Screening M&amp;A'!F88/'Screening M&amp;A'!E88-1</f>
        <v>0.54880974886209977</v>
      </c>
      <c r="O82" s="26">
        <v>80</v>
      </c>
      <c r="P82" s="12">
        <f t="shared" si="6"/>
        <v>157.81339568871027</v>
      </c>
      <c r="Q82" s="13">
        <f t="shared" si="7"/>
        <v>6.638137817398945E-77</v>
      </c>
      <c r="R82" s="12">
        <f t="shared" si="8"/>
        <v>117.41083164074455</v>
      </c>
      <c r="S82" s="15">
        <f t="shared" si="9"/>
        <v>5.503461056115014E-17</v>
      </c>
    </row>
    <row r="83" spans="2:19" x14ac:dyDescent="0.2">
      <c r="B83" s="8">
        <f>'Screening All'!F89/'Screening All'!E89-1</f>
        <v>-0.37836438923395443</v>
      </c>
      <c r="C83" s="9">
        <f>'Screening M&amp;A'!F89/'Screening M&amp;A'!E89-1</f>
        <v>0.32294646505925639</v>
      </c>
      <c r="O83" s="26">
        <v>81</v>
      </c>
      <c r="P83" s="12">
        <f t="shared" si="6"/>
        <v>159.78606313481916</v>
      </c>
      <c r="Q83" s="13">
        <f t="shared" si="7"/>
        <v>8.3737514499998695E-79</v>
      </c>
      <c r="R83" s="12">
        <f t="shared" si="8"/>
        <v>118.87846703625385</v>
      </c>
      <c r="S83" s="15">
        <f t="shared" si="9"/>
        <v>2.2988551362346298E-17</v>
      </c>
    </row>
    <row r="84" spans="2:19" x14ac:dyDescent="0.2">
      <c r="B84" s="8">
        <f>'Screening All'!F90/'Screening All'!E90-1</f>
        <v>0.50348877776485623</v>
      </c>
      <c r="C84" s="9">
        <f>'Screening M&amp;A'!F90/'Screening M&amp;A'!E90-1</f>
        <v>0.79922829999027267</v>
      </c>
      <c r="O84" s="26">
        <v>82</v>
      </c>
      <c r="P84" s="12">
        <f t="shared" si="6"/>
        <v>161.75873058092805</v>
      </c>
      <c r="Q84" s="13">
        <f t="shared" si="7"/>
        <v>1.0000069298918678E-80</v>
      </c>
      <c r="R84" s="12">
        <f t="shared" si="8"/>
        <v>120.34610243176317</v>
      </c>
      <c r="S84" s="15">
        <f t="shared" si="9"/>
        <v>9.4965465938719378E-18</v>
      </c>
    </row>
    <row r="85" spans="2:19" x14ac:dyDescent="0.2">
      <c r="B85" s="8">
        <f>'Screening All'!F91/'Screening All'!E91-1</f>
        <v>4.232279171210469</v>
      </c>
      <c r="C85" s="9">
        <f>'Screening M&amp;A'!F91/'Screening M&amp;A'!E91-1</f>
        <v>0.52684273189739161</v>
      </c>
      <c r="O85" s="26">
        <v>83</v>
      </c>
      <c r="P85" s="12">
        <f t="shared" si="6"/>
        <v>163.7313980270369</v>
      </c>
      <c r="Q85" s="13">
        <f t="shared" si="7"/>
        <v>1.1305638522427631E-82</v>
      </c>
      <c r="R85" s="12">
        <f t="shared" si="8"/>
        <v>121.81373782727248</v>
      </c>
      <c r="S85" s="15">
        <f t="shared" si="9"/>
        <v>3.8797004345168619E-18</v>
      </c>
    </row>
    <row r="86" spans="2:19" x14ac:dyDescent="0.2">
      <c r="B86" s="8">
        <f>'Screening All'!F92/'Screening All'!E92-1</f>
        <v>1.3153411177204966</v>
      </c>
      <c r="C86" s="9">
        <f>'Screening M&amp;A'!F92/'Screening M&amp;A'!E92-1</f>
        <v>1.1584103918978421</v>
      </c>
      <c r="O86" s="26">
        <v>84</v>
      </c>
      <c r="P86" s="12">
        <f t="shared" si="6"/>
        <v>165.70406547314579</v>
      </c>
      <c r="Q86" s="13">
        <f t="shared" si="7"/>
        <v>1.2100305183633756E-84</v>
      </c>
      <c r="R86" s="12">
        <f t="shared" si="8"/>
        <v>123.28137322278178</v>
      </c>
      <c r="S86" s="15">
        <f t="shared" si="9"/>
        <v>1.5675055059136424E-18</v>
      </c>
    </row>
    <row r="87" spans="2:19" x14ac:dyDescent="0.2">
      <c r="B87" s="8">
        <f>'Screening All'!F93/'Screening All'!E93-1</f>
        <v>0.36886013450242605</v>
      </c>
      <c r="C87" s="9">
        <f>'Screening M&amp;A'!F93/'Screening M&amp;A'!E93-1</f>
        <v>0.57352368980275958</v>
      </c>
      <c r="O87" s="26">
        <v>85</v>
      </c>
      <c r="P87" s="12">
        <f t="shared" si="6"/>
        <v>167.67673291925468</v>
      </c>
      <c r="Q87" s="13">
        <f t="shared" si="7"/>
        <v>1.2260458016574797E-86</v>
      </c>
      <c r="R87" s="12">
        <f t="shared" si="8"/>
        <v>124.74900861829109</v>
      </c>
      <c r="S87" s="15">
        <f t="shared" si="9"/>
        <v>6.2632298222295472E-19</v>
      </c>
    </row>
    <row r="88" spans="2:19" x14ac:dyDescent="0.2">
      <c r="B88" s="8">
        <f>'Screening All'!F94/'Screening All'!E94-1</f>
        <v>-0.57289182532546223</v>
      </c>
      <c r="C88" s="9">
        <f>'Screening M&amp;A'!F94/'Screening M&amp;A'!E94-1</f>
        <v>0.23921038805073946</v>
      </c>
      <c r="O88" s="26">
        <v>86</v>
      </c>
      <c r="P88" s="12">
        <f t="shared" si="6"/>
        <v>169.64940036536353</v>
      </c>
      <c r="Q88" s="13">
        <f t="shared" si="7"/>
        <v>1.1760511408002281E-88</v>
      </c>
      <c r="R88" s="12">
        <f t="shared" si="8"/>
        <v>126.21664401380039</v>
      </c>
      <c r="S88" s="15">
        <f t="shared" si="9"/>
        <v>2.4749476225226344E-19</v>
      </c>
    </row>
    <row r="89" spans="2:19" x14ac:dyDescent="0.2">
      <c r="B89" s="8">
        <f>'Screening All'!F95/'Screening All'!E95-1</f>
        <v>-5.6057494866529778E-2</v>
      </c>
      <c r="C89" s="9">
        <f>'Screening M&amp;A'!F95/'Screening M&amp;A'!E95-1</f>
        <v>0.35170513262142622</v>
      </c>
      <c r="O89" s="26">
        <v>87</v>
      </c>
      <c r="P89" s="12">
        <f t="shared" si="6"/>
        <v>171.62206781147242</v>
      </c>
      <c r="Q89" s="13">
        <f t="shared" si="7"/>
        <v>1.0679596955890926E-90</v>
      </c>
      <c r="R89" s="12">
        <f t="shared" si="8"/>
        <v>127.6842794093097</v>
      </c>
      <c r="S89" s="15">
        <f t="shared" si="9"/>
        <v>9.671906027069895E-20</v>
      </c>
    </row>
    <row r="90" spans="2:19" x14ac:dyDescent="0.2">
      <c r="B90" s="8">
        <f>'Screening All'!F96/'Screening All'!E96-1</f>
        <v>6.1873708381171069</v>
      </c>
      <c r="C90" s="9">
        <f>'Screening M&amp;A'!F96/'Screening M&amp;A'!E96-1</f>
        <v>-0.1314512571680635</v>
      </c>
      <c r="O90" s="26">
        <v>88</v>
      </c>
      <c r="P90" s="12">
        <f t="shared" si="6"/>
        <v>173.59473525758131</v>
      </c>
      <c r="Q90" s="13">
        <f t="shared" si="7"/>
        <v>9.1810565118230492E-93</v>
      </c>
      <c r="R90" s="12">
        <f t="shared" si="8"/>
        <v>129.151914804819</v>
      </c>
      <c r="S90" s="15">
        <f t="shared" si="9"/>
        <v>3.737976059701058E-20</v>
      </c>
    </row>
    <row r="91" spans="2:19" x14ac:dyDescent="0.2">
      <c r="B91" s="8">
        <f>'Screening All'!F97/'Screening All'!E97-1</f>
        <v>2.9672801635991823</v>
      </c>
      <c r="C91" s="9">
        <f>'Screening M&amp;A'!F97/'Screening M&amp;A'!E97-1</f>
        <v>1.3848462115528877</v>
      </c>
      <c r="O91" s="26">
        <v>89</v>
      </c>
      <c r="P91" s="12">
        <f t="shared" si="6"/>
        <v>175.56740270369019</v>
      </c>
      <c r="Q91" s="13">
        <f t="shared" si="7"/>
        <v>7.4720470975357194E-95</v>
      </c>
      <c r="R91" s="12">
        <f t="shared" si="8"/>
        <v>130.61955020032832</v>
      </c>
      <c r="S91" s="15">
        <f t="shared" si="9"/>
        <v>1.4286944391324505E-20</v>
      </c>
    </row>
    <row r="92" spans="2:19" x14ac:dyDescent="0.2">
      <c r="B92" s="8">
        <f>'Screening All'!F98/'Screening All'!E98-1</f>
        <v>-0.71655120155877894</v>
      </c>
      <c r="C92" s="9">
        <f>'Screening M&amp;A'!F98/'Screening M&amp;A'!E98-1</f>
        <v>-1.9371444053102205E-2</v>
      </c>
      <c r="O92" s="26">
        <v>90</v>
      </c>
      <c r="P92" s="12">
        <f t="shared" si="6"/>
        <v>177.54007014979905</v>
      </c>
      <c r="Q92" s="13">
        <f t="shared" si="7"/>
        <v>5.7569927571891428E-97</v>
      </c>
      <c r="R92" s="12">
        <f t="shared" si="8"/>
        <v>132.08718559583761</v>
      </c>
      <c r="S92" s="15">
        <f t="shared" si="9"/>
        <v>5.4003335481581529E-21</v>
      </c>
    </row>
    <row r="93" spans="2:19" x14ac:dyDescent="0.2">
      <c r="B93" s="8">
        <f>'Screening All'!F99/'Screening All'!E99-1</f>
        <v>0.24528301886792447</v>
      </c>
      <c r="C93" s="9">
        <f>'Screening M&amp;A'!F99/'Screening M&amp;A'!E99-1</f>
        <v>-3.1462498731349431E-3</v>
      </c>
      <c r="O93" s="26">
        <v>91</v>
      </c>
      <c r="P93" s="12">
        <f t="shared" si="6"/>
        <v>179.51273759590794</v>
      </c>
      <c r="Q93" s="13">
        <f t="shared" si="7"/>
        <v>4.1991453518558809E-99</v>
      </c>
      <c r="R93" s="12">
        <f t="shared" si="8"/>
        <v>133.55482099134693</v>
      </c>
      <c r="S93" s="15">
        <f t="shared" si="9"/>
        <v>2.0187391535044435E-21</v>
      </c>
    </row>
    <row r="94" spans="2:19" x14ac:dyDescent="0.2">
      <c r="B94" s="8">
        <f>'Screening All'!F100/'Screening All'!E100-1</f>
        <v>2.3196669289939327</v>
      </c>
      <c r="C94" s="9">
        <f>'Screening M&amp;A'!F100/'Screening M&amp;A'!E100-1</f>
        <v>0.34291505929418498</v>
      </c>
      <c r="O94" s="26">
        <v>92</v>
      </c>
      <c r="P94" s="12">
        <f t="shared" si="6"/>
        <v>181.48540504201682</v>
      </c>
      <c r="Q94" s="13">
        <f t="shared" si="7"/>
        <v>2.8995811980063784E-101</v>
      </c>
      <c r="R94" s="12">
        <f t="shared" si="8"/>
        <v>135.02245638685622</v>
      </c>
      <c r="S94" s="15">
        <f t="shared" si="9"/>
        <v>7.4630821026690926E-22</v>
      </c>
    </row>
    <row r="95" spans="2:19" x14ac:dyDescent="0.2">
      <c r="B95" s="8">
        <f>'Screening All'!F101/'Screening All'!E101-1</f>
        <v>3.7984200743494423</v>
      </c>
      <c r="C95" s="9">
        <f>'Screening M&amp;A'!F101/'Screening M&amp;A'!E101-1</f>
        <v>0.50880369630369637</v>
      </c>
      <c r="O95" s="26">
        <v>93</v>
      </c>
      <c r="P95" s="12">
        <f t="shared" si="6"/>
        <v>183.45807248812571</v>
      </c>
      <c r="Q95" s="13">
        <f t="shared" si="7"/>
        <v>1.8954781584528028E-103</v>
      </c>
      <c r="R95" s="12">
        <f t="shared" si="8"/>
        <v>136.49009178236554</v>
      </c>
      <c r="S95" s="15">
        <f t="shared" si="9"/>
        <v>2.728567010242016E-22</v>
      </c>
    </row>
    <row r="96" spans="2:19" x14ac:dyDescent="0.2">
      <c r="B96" s="8">
        <f>'Screening All'!F102/'Screening All'!E102-1</f>
        <v>5.7797872340425531</v>
      </c>
      <c r="C96" s="9">
        <f>'Screening M&amp;A'!F102/'Screening M&amp;A'!E102-1</f>
        <v>0.73221300742034057</v>
      </c>
      <c r="O96" s="26">
        <v>94</v>
      </c>
      <c r="P96" s="12">
        <f t="shared" si="6"/>
        <v>185.43073993423457</v>
      </c>
      <c r="Q96" s="13">
        <f t="shared" si="7"/>
        <v>1.1730362582325635E-105</v>
      </c>
      <c r="R96" s="12">
        <f t="shared" si="8"/>
        <v>137.95772717787486</v>
      </c>
      <c r="S96" s="15">
        <f t="shared" si="9"/>
        <v>9.8657344134168319E-23</v>
      </c>
    </row>
    <row r="97" spans="2:19" x14ac:dyDescent="0.2">
      <c r="B97" s="8">
        <f>'Screening All'!F103/'Screening All'!E103-1</f>
        <v>7.5367313622347387E-2</v>
      </c>
      <c r="C97" s="9">
        <f>'Screening M&amp;A'!F103/'Screening M&amp;A'!E103-1</f>
        <v>5.5420852095600992E-2</v>
      </c>
      <c r="O97" s="26">
        <v>95</v>
      </c>
      <c r="P97" s="12">
        <f t="shared" si="6"/>
        <v>187.40340738034345</v>
      </c>
      <c r="Q97" s="13">
        <f t="shared" si="7"/>
        <v>6.8724759769143503E-108</v>
      </c>
      <c r="R97" s="12">
        <f t="shared" si="8"/>
        <v>139.42536257338415</v>
      </c>
      <c r="S97" s="15">
        <f t="shared" si="9"/>
        <v>3.527789047171437E-23</v>
      </c>
    </row>
    <row r="98" spans="2:19" x14ac:dyDescent="0.2">
      <c r="B98" s="8">
        <f>'Screening All'!F104/'Screening All'!E104-1</f>
        <v>0.88015208287414581</v>
      </c>
      <c r="C98" s="9">
        <f>'Screening M&amp;A'!F104/'Screening M&amp;A'!E104-1</f>
        <v>0.27229399222375528</v>
      </c>
      <c r="O98" s="26">
        <v>96</v>
      </c>
      <c r="P98" s="12">
        <f t="shared" si="6"/>
        <v>189.37607482645234</v>
      </c>
      <c r="Q98" s="13">
        <f t="shared" si="7"/>
        <v>3.8117478757636735E-110</v>
      </c>
      <c r="R98" s="12">
        <f t="shared" si="8"/>
        <v>140.89299796889347</v>
      </c>
      <c r="S98" s="15">
        <f t="shared" si="9"/>
        <v>1.2475391587204494E-23</v>
      </c>
    </row>
    <row r="99" spans="2:19" x14ac:dyDescent="0.2">
      <c r="B99" s="8">
        <f>'Screening All'!F105/'Screening All'!E105-1</f>
        <v>0.78422558234572937</v>
      </c>
      <c r="C99" s="9">
        <f>'Screening M&amp;A'!F105/'Screening M&amp;A'!E105-1</f>
        <v>-8.7171291587970767E-3</v>
      </c>
      <c r="O99" s="26">
        <v>97</v>
      </c>
      <c r="P99" s="12">
        <f t="shared" si="6"/>
        <v>191.3487422725612</v>
      </c>
      <c r="Q99" s="13">
        <f t="shared" si="7"/>
        <v>2.0014476991516177E-112</v>
      </c>
      <c r="R99" s="12">
        <f t="shared" si="8"/>
        <v>142.36063336440276</v>
      </c>
      <c r="S99" s="15">
        <f t="shared" si="9"/>
        <v>4.3629893902030557E-24</v>
      </c>
    </row>
    <row r="100" spans="2:19" x14ac:dyDescent="0.2">
      <c r="B100" s="8">
        <f>'Screening All'!F106/'Screening All'!E106-1</f>
        <v>0.74756050213536951</v>
      </c>
      <c r="C100" s="9">
        <f>'Screening M&amp;A'!F106/'Screening M&amp;A'!E106-1</f>
        <v>1.8964902156235248</v>
      </c>
      <c r="O100" s="26">
        <v>98</v>
      </c>
      <c r="P100" s="12">
        <f t="shared" si="6"/>
        <v>193.32140971867008</v>
      </c>
      <c r="Q100" s="13">
        <f t="shared" si="7"/>
        <v>9.9488633792665566E-115</v>
      </c>
      <c r="R100" s="12">
        <f t="shared" si="8"/>
        <v>143.82826875991208</v>
      </c>
      <c r="S100" s="15">
        <f t="shared" si="9"/>
        <v>1.5090113931338163E-24</v>
      </c>
    </row>
    <row r="101" spans="2:19" x14ac:dyDescent="0.2">
      <c r="B101" s="8">
        <f>'Screening All'!F107/'Screening All'!E107-1</f>
        <v>1.2489382107137965</v>
      </c>
      <c r="C101" s="9">
        <f>'Screening M&amp;A'!F107/'Screening M&amp;A'!E107-1</f>
        <v>0.10128792839991263</v>
      </c>
      <c r="O101" s="26">
        <v>99</v>
      </c>
      <c r="P101" s="12">
        <f t="shared" si="6"/>
        <v>195.29407716477897</v>
      </c>
      <c r="Q101" s="13">
        <f t="shared" si="7"/>
        <v>4.6817889322150616E-117</v>
      </c>
      <c r="R101" s="12">
        <f t="shared" si="8"/>
        <v>145.29590415542137</v>
      </c>
      <c r="S101" s="15">
        <f t="shared" si="9"/>
        <v>5.1615396997895451E-25</v>
      </c>
    </row>
    <row r="102" spans="2:19" ht="12" thickBot="1" x14ac:dyDescent="0.25">
      <c r="B102" s="8">
        <f>'Screening All'!F108/'Screening All'!E108-1</f>
        <v>-0.1053731093841398</v>
      </c>
      <c r="C102" s="9">
        <f>'Screening M&amp;A'!F108/'Screening M&amp;A'!E108-1</f>
        <v>1.3549732451998739</v>
      </c>
      <c r="O102" s="27">
        <v>100</v>
      </c>
      <c r="P102" s="23">
        <f t="shared" si="6"/>
        <v>197.26674461088786</v>
      </c>
      <c r="Q102" s="14">
        <f t="shared" si="7"/>
        <v>2.0857359970534823E-119</v>
      </c>
      <c r="R102" s="23">
        <f t="shared" si="8"/>
        <v>146.76353955093069</v>
      </c>
      <c r="S102" s="16">
        <f t="shared" si="9"/>
        <v>1.7460007133747671E-25</v>
      </c>
    </row>
    <row r="103" spans="2:19" x14ac:dyDescent="0.2">
      <c r="B103" s="8">
        <f>'Screening All'!F109/'Screening All'!E109-1</f>
        <v>0.13498425422273108</v>
      </c>
      <c r="C103" s="9">
        <f>'Screening M&amp;A'!F109/'Screening M&amp;A'!E109-1</f>
        <v>0.19033530571992108</v>
      </c>
    </row>
    <row r="104" spans="2:19" x14ac:dyDescent="0.2">
      <c r="B104" s="8">
        <f>'Screening All'!F110/'Screening All'!E110-1</f>
        <v>1.3840744570837642</v>
      </c>
      <c r="C104" s="9">
        <f>'Screening M&amp;A'!F110/'Screening M&amp;A'!E110-1</f>
        <v>1.7414946205292239</v>
      </c>
    </row>
    <row r="105" spans="2:19" x14ac:dyDescent="0.2">
      <c r="B105" s="8">
        <f>'Screening All'!F111/'Screening All'!E111-1</f>
        <v>0</v>
      </c>
      <c r="C105" s="9">
        <f>'Screening M&amp;A'!F111/'Screening M&amp;A'!E111-1</f>
        <v>0.51894615303873182</v>
      </c>
    </row>
    <row r="106" spans="2:19" x14ac:dyDescent="0.2">
      <c r="B106" s="8">
        <f>'Screening All'!F112/'Screening All'!E112-1</f>
        <v>0.29137323943661975</v>
      </c>
      <c r="C106" s="9">
        <f>'Screening M&amp;A'!F112/'Screening M&amp;A'!E112-1</f>
        <v>1.3193209377526269</v>
      </c>
    </row>
    <row r="107" spans="2:19" x14ac:dyDescent="0.2">
      <c r="B107" s="8">
        <f>'Screening All'!F113/'Screening All'!E113-1</f>
        <v>-0.1288942143101679</v>
      </c>
      <c r="C107" s="9">
        <f>'Screening M&amp;A'!F113/'Screening M&amp;A'!E113-1</f>
        <v>0.87464788732394361</v>
      </c>
    </row>
    <row r="108" spans="2:19" x14ac:dyDescent="0.2">
      <c r="B108" s="8">
        <f>'Screening All'!F114/'Screening All'!E114-1</f>
        <v>1.0196831943012468</v>
      </c>
      <c r="C108" s="9">
        <f>'Screening M&amp;A'!F114/'Screening M&amp;A'!E114-1</f>
        <v>0.65502882767456772</v>
      </c>
    </row>
    <row r="109" spans="2:19" x14ac:dyDescent="0.2">
      <c r="B109" s="8">
        <f>'Screening All'!F115/'Screening All'!E115-1</f>
        <v>1.0600131319763624</v>
      </c>
      <c r="C109" s="9">
        <f>'Screening M&amp;A'!F115/'Screening M&amp;A'!E115-1</f>
        <v>0.40749601275917047</v>
      </c>
    </row>
    <row r="110" spans="2:19" x14ac:dyDescent="0.2">
      <c r="B110" s="8">
        <f>'Screening All'!F116/'Screening All'!E116-1</f>
        <v>1.5155579044724847</v>
      </c>
      <c r="C110" s="9">
        <f>'Screening M&amp;A'!F116/'Screening M&amp;A'!E116-1</f>
        <v>3.3037537951973501</v>
      </c>
    </row>
    <row r="111" spans="2:19" x14ac:dyDescent="0.2">
      <c r="B111" s="8">
        <f>'Screening All'!F117/'Screening All'!E117-1</f>
        <v>-0.18221280553976538</v>
      </c>
      <c r="C111" s="9">
        <f>'Screening M&amp;A'!F117/'Screening M&amp;A'!E117-1</f>
        <v>0.23243889933344719</v>
      </c>
    </row>
    <row r="112" spans="2:19" x14ac:dyDescent="0.2">
      <c r="B112" s="8">
        <f>'Screening All'!F118/'Screening All'!E118-1</f>
        <v>0.82647462277091921</v>
      </c>
      <c r="C112" s="9">
        <f>'Screening M&amp;A'!F118/'Screening M&amp;A'!E118-1</f>
        <v>0.33015820425743403</v>
      </c>
    </row>
    <row r="113" spans="2:3" x14ac:dyDescent="0.2">
      <c r="B113" s="8">
        <f>'Screening All'!F119/'Screening All'!E119-1</f>
        <v>0.45513048202085193</v>
      </c>
      <c r="C113" s="9">
        <f>'Screening M&amp;A'!F119/'Screening M&amp;A'!E119-1</f>
        <v>0.69840064143140479</v>
      </c>
    </row>
    <row r="114" spans="2:3" x14ac:dyDescent="0.2">
      <c r="B114" s="8">
        <f>'Screening All'!F120/'Screening All'!E120-1</f>
        <v>0.43262791320653604</v>
      </c>
      <c r="C114" s="9">
        <f>'Screening M&amp;A'!F120/'Screening M&amp;A'!E120-1</f>
        <v>0.16691334768568344</v>
      </c>
    </row>
    <row r="115" spans="2:3" x14ac:dyDescent="0.2">
      <c r="B115" s="8">
        <f>'Screening All'!F121/'Screening All'!E121-1</f>
        <v>1.5827524941916082</v>
      </c>
      <c r="C115" s="9">
        <f>'Screening M&amp;A'!F121/'Screening M&amp;A'!E121-1</f>
        <v>1.907598714416896</v>
      </c>
    </row>
    <row r="116" spans="2:3" x14ac:dyDescent="0.2">
      <c r="B116" s="8">
        <f>'Screening All'!F122/'Screening All'!E122-1</f>
        <v>0.40236148955494988</v>
      </c>
      <c r="C116" s="9">
        <f>'Screening M&amp;A'!F122/'Screening M&amp;A'!E122-1</f>
        <v>0.53520701118162606</v>
      </c>
    </row>
    <row r="117" spans="2:3" x14ac:dyDescent="0.2">
      <c r="B117" s="8">
        <f>'Screening All'!F123/'Screening All'!E123-1</f>
        <v>-0.44266404081998023</v>
      </c>
      <c r="C117" s="9">
        <f>'Screening M&amp;A'!F123/'Screening M&amp;A'!E123-1</f>
        <v>0.66574923547400622</v>
      </c>
    </row>
    <row r="118" spans="2:3" x14ac:dyDescent="0.2">
      <c r="B118" s="8">
        <f>'Screening All'!F124/'Screening All'!E124-1</f>
        <v>1.0239321417752194</v>
      </c>
      <c r="C118" s="9">
        <f>'Screening M&amp;A'!F124/'Screening M&amp;A'!E124-1</f>
        <v>-2.8383767300023566E-2</v>
      </c>
    </row>
    <row r="119" spans="2:3" x14ac:dyDescent="0.2">
      <c r="B119" s="8">
        <f>'Screening All'!F125/'Screening All'!E125-1</f>
        <v>4.0787267080745337</v>
      </c>
      <c r="C119" s="9">
        <f>'Screening M&amp;A'!F125/'Screening M&amp;A'!E125-1</f>
        <v>0.44627912237050449</v>
      </c>
    </row>
    <row r="120" spans="2:3" x14ac:dyDescent="0.2">
      <c r="B120" s="8">
        <f>'Screening All'!F126/'Screening All'!E126-1</f>
        <v>1.3637952559300874</v>
      </c>
      <c r="C120" s="9">
        <f>'Screening M&amp;A'!F126/'Screening M&amp;A'!E126-1</f>
        <v>145.87279151943463</v>
      </c>
    </row>
    <row r="121" spans="2:3" x14ac:dyDescent="0.2">
      <c r="B121" s="8">
        <f>'Screening All'!F127/'Screening All'!E127-1</f>
        <v>1.3644498186215235</v>
      </c>
      <c r="C121" s="9">
        <f>'Screening M&amp;A'!F127/'Screening M&amp;A'!E127-1</f>
        <v>1.4927030866589179</v>
      </c>
    </row>
    <row r="122" spans="2:3" x14ac:dyDescent="0.2">
      <c r="B122" s="8">
        <f>'Screening All'!F128/'Screening All'!E128-1</f>
        <v>0.10533282904689867</v>
      </c>
      <c r="C122" s="9">
        <f>'Screening M&amp;A'!F128/'Screening M&amp;A'!E128-1</f>
        <v>0.54169343440832596</v>
      </c>
    </row>
    <row r="123" spans="2:3" x14ac:dyDescent="0.2">
      <c r="B123" s="8">
        <f>'Screening All'!F129/'Screening All'!E129-1</f>
        <v>4.5808582934809969</v>
      </c>
      <c r="C123" s="9">
        <f>'Screening M&amp;A'!F129/'Screening M&amp;A'!E129-1</f>
        <v>1.0623131089032505</v>
      </c>
    </row>
    <row r="124" spans="2:3" x14ac:dyDescent="0.2">
      <c r="B124" s="8">
        <f>'Screening All'!F130/'Screening All'!E130-1</f>
        <v>1.3084076913409572</v>
      </c>
      <c r="C124" s="9">
        <f>'Screening M&amp;A'!F130/'Screening M&amp;A'!E130-1</f>
        <v>0.16852653154179009</v>
      </c>
    </row>
    <row r="125" spans="2:3" x14ac:dyDescent="0.2">
      <c r="B125" s="8">
        <f>'Screening All'!F131/'Screening All'!E131-1</f>
        <v>17.28146989835809</v>
      </c>
      <c r="C125" s="9">
        <f>'Screening M&amp;A'!F131/'Screening M&amp;A'!E131-1</f>
        <v>28.806297709923662</v>
      </c>
    </row>
    <row r="126" spans="2:3" x14ac:dyDescent="0.2">
      <c r="B126" s="8">
        <f>'Screening All'!F132/'Screening All'!E132-1</f>
        <v>3.8146747352496222</v>
      </c>
      <c r="C126" s="9">
        <f>'Screening M&amp;A'!F132/'Screening M&amp;A'!E132-1</f>
        <v>3.0479210711768854</v>
      </c>
    </row>
    <row r="127" spans="2:3" x14ac:dyDescent="0.2">
      <c r="B127" s="8">
        <f>'Screening All'!F133/'Screening All'!E133-1</f>
        <v>1.1121588089330028</v>
      </c>
      <c r="C127" s="9">
        <f>'Screening M&amp;A'!F133/'Screening M&amp;A'!E133-1</f>
        <v>0.50360590903803648</v>
      </c>
    </row>
    <row r="128" spans="2:3" x14ac:dyDescent="0.2">
      <c r="B128" s="8">
        <f>'Screening All'!F134/'Screening All'!E134-1</f>
        <v>0.73054257264783584</v>
      </c>
      <c r="C128" s="9">
        <f>'Screening M&amp;A'!F134/'Screening M&amp;A'!E134-1</f>
        <v>2.4634982851543361</v>
      </c>
    </row>
    <row r="129" spans="2:3" x14ac:dyDescent="0.2">
      <c r="B129" s="8">
        <f>'Screening All'!F135/'Screening All'!E135-1</f>
        <v>3.2286033519553072</v>
      </c>
      <c r="C129" s="9">
        <f>'Screening M&amp;A'!F135/'Screening M&amp;A'!E135-1</f>
        <v>4.6338598094243677E-2</v>
      </c>
    </row>
    <row r="130" spans="2:3" x14ac:dyDescent="0.2">
      <c r="B130" s="8">
        <f>'Screening All'!F136/'Screening All'!E136-1</f>
        <v>0.32003426753151376</v>
      </c>
      <c r="C130" s="9">
        <f>'Screening M&amp;A'!F136/'Screening M&amp;A'!E136-1</f>
        <v>1.1187748421790977</v>
      </c>
    </row>
    <row r="131" spans="2:3" x14ac:dyDescent="0.2">
      <c r="B131" s="8">
        <f>'Screening All'!F137/'Screening All'!E137-1</f>
        <v>-0.15054347826086956</v>
      </c>
      <c r="C131" s="9">
        <f>'Screening M&amp;A'!F137/'Screening M&amp;A'!E137-1</f>
        <v>0.28171091445427709</v>
      </c>
    </row>
    <row r="132" spans="2:3" x14ac:dyDescent="0.2">
      <c r="B132" s="8">
        <f>'Screening All'!F138/'Screening All'!E138-1</f>
        <v>0.20238095238095255</v>
      </c>
      <c r="C132" s="9">
        <f>'Screening M&amp;A'!F138/'Screening M&amp;A'!E138-1</f>
        <v>0.67522507502500839</v>
      </c>
    </row>
    <row r="133" spans="2:3" x14ac:dyDescent="0.2">
      <c r="B133" s="8">
        <f>'Screening All'!F139/'Screening All'!E139-1</f>
        <v>0.44401618073576543</v>
      </c>
      <c r="C133" s="9">
        <f>'Screening M&amp;A'!F139/'Screening M&amp;A'!E139-1</f>
        <v>0.65457390809503502</v>
      </c>
    </row>
    <row r="134" spans="2:3" x14ac:dyDescent="0.2">
      <c r="B134" s="8">
        <f>'Screening All'!F140/'Screening All'!E140-1</f>
        <v>2.9530373647207515</v>
      </c>
      <c r="C134" s="9">
        <f>'Screening M&amp;A'!F140/'Screening M&amp;A'!E140-1</f>
        <v>0.17999999999999994</v>
      </c>
    </row>
    <row r="135" spans="2:3" x14ac:dyDescent="0.2">
      <c r="B135" s="8">
        <f>'Screening All'!F141/'Screening All'!E141-1</f>
        <v>0.54161220043573</v>
      </c>
      <c r="C135" s="9">
        <f>'Screening M&amp;A'!F141/'Screening M&amp;A'!E141-1</f>
        <v>4.9922178988326849</v>
      </c>
    </row>
    <row r="136" spans="2:3" x14ac:dyDescent="0.2">
      <c r="B136" s="8">
        <f>'Screening All'!F142/'Screening All'!E142-1</f>
        <v>1.9409193913887992</v>
      </c>
      <c r="C136" s="9">
        <f>'Screening M&amp;A'!F142/'Screening M&amp;A'!E142-1</f>
        <v>2.6438685924667231</v>
      </c>
    </row>
    <row r="137" spans="2:3" x14ac:dyDescent="0.2">
      <c r="B137" s="8">
        <f>'Screening All'!F143/'Screening All'!E143-1</f>
        <v>-0.17972471050906702</v>
      </c>
      <c r="C137" s="9">
        <f>'Screening M&amp;A'!F143/'Screening M&amp;A'!E143-1</f>
        <v>-0.49846508058326944</v>
      </c>
    </row>
    <row r="138" spans="2:3" x14ac:dyDescent="0.2">
      <c r="B138" s="8">
        <f>'Screening All'!F144/'Screening All'!E144-1</f>
        <v>4.0481700118063753</v>
      </c>
      <c r="C138" s="9">
        <f>'Screening M&amp;A'!F144/'Screening M&amp;A'!E144-1</f>
        <v>1.1334149326805387</v>
      </c>
    </row>
    <row r="139" spans="2:3" x14ac:dyDescent="0.2">
      <c r="B139" s="8">
        <f>'Screening All'!F145/'Screening All'!E145-1</f>
        <v>1.4781879194630871</v>
      </c>
      <c r="C139" s="9">
        <f>'Screening M&amp;A'!F145/'Screening M&amp;A'!E145-1</f>
        <v>0.3853211009174311</v>
      </c>
    </row>
    <row r="140" spans="2:3" x14ac:dyDescent="0.2">
      <c r="B140" s="8">
        <f>'Screening All'!F146/'Screening All'!E146-1</f>
        <v>0.42989431103884512</v>
      </c>
      <c r="C140" s="9">
        <f>'Screening M&amp;A'!F146/'Screening M&amp;A'!E146-1</f>
        <v>117.95200000000001</v>
      </c>
    </row>
    <row r="141" spans="2:3" x14ac:dyDescent="0.2">
      <c r="B141" s="8">
        <f>'Screening All'!F147/'Screening All'!E147-1</f>
        <v>4.9468740827707656</v>
      </c>
      <c r="C141" s="9">
        <f>'Screening M&amp;A'!F147/'Screening M&amp;A'!E147-1</f>
        <v>0.64391066160977672</v>
      </c>
    </row>
    <row r="142" spans="2:3" x14ac:dyDescent="0.2">
      <c r="B142" s="8">
        <f>'Screening All'!F148/'Screening All'!E148-1</f>
        <v>-0.1898436418984365</v>
      </c>
      <c r="C142" s="9">
        <f>'Screening M&amp;A'!F148/'Screening M&amp;A'!E148-1</f>
        <v>0.39226804123711356</v>
      </c>
    </row>
    <row r="143" spans="2:3" x14ac:dyDescent="0.2">
      <c r="B143" s="8">
        <f>'Screening All'!F149/'Screening All'!E149-1</f>
        <v>-1.4484243491877047E-2</v>
      </c>
      <c r="C143" s="9">
        <f>'Screening M&amp;A'!F149/'Screening M&amp;A'!E149-1</f>
        <v>0.54422880490296222</v>
      </c>
    </row>
    <row r="144" spans="2:3" x14ac:dyDescent="0.2">
      <c r="B144" s="8">
        <f>'Screening All'!F150/'Screening All'!E150-1</f>
        <v>0.34124629080118707</v>
      </c>
      <c r="C144" s="9">
        <f>'Screening M&amp;A'!F150/'Screening M&amp;A'!E150-1</f>
        <v>2.8642590286425795E-2</v>
      </c>
    </row>
    <row r="145" spans="2:3" x14ac:dyDescent="0.2">
      <c r="B145" s="8">
        <f>'Screening All'!F151/'Screening All'!E151-1</f>
        <v>0.47287012030444386</v>
      </c>
      <c r="C145" s="9">
        <f>'Screening M&amp;A'!F151/'Screening M&amp;A'!E151-1</f>
        <v>6.000618620476339E-2</v>
      </c>
    </row>
    <row r="146" spans="2:3" x14ac:dyDescent="0.2">
      <c r="B146" s="8">
        <f>'Screening All'!F152/'Screening All'!E152-1</f>
        <v>0.15620507906085312</v>
      </c>
      <c r="C146" s="9">
        <f>'Screening M&amp;A'!F152/'Screening M&amp;A'!E152-1</f>
        <v>2.8389899983603875</v>
      </c>
    </row>
    <row r="147" spans="2:3" x14ac:dyDescent="0.2">
      <c r="B147" s="8">
        <f>'Screening All'!F153/'Screening All'!E153-1</f>
        <v>3.7445945945945951</v>
      </c>
      <c r="C147" s="9">
        <f>'Screening M&amp;A'!F153/'Screening M&amp;A'!E153-1</f>
        <v>0.5295315682281061</v>
      </c>
    </row>
    <row r="148" spans="2:3" x14ac:dyDescent="0.2">
      <c r="B148" s="8">
        <f>'Screening All'!F154/'Screening All'!E154-1</f>
        <v>2.1028632025450689</v>
      </c>
      <c r="C148" s="9">
        <f>'Screening M&amp;A'!F154/'Screening M&amp;A'!E154-1</f>
        <v>2.854315122723674</v>
      </c>
    </row>
    <row r="149" spans="2:3" x14ac:dyDescent="0.2">
      <c r="B149" s="8">
        <f>'Screening All'!F155/'Screening All'!E155-1</f>
        <v>0.28069136971705944</v>
      </c>
      <c r="C149" s="9">
        <f>'Screening M&amp;A'!F155/'Screening M&amp;A'!E155-1</f>
        <v>0.59902654423202351</v>
      </c>
    </row>
    <row r="150" spans="2:3" x14ac:dyDescent="0.2">
      <c r="B150" s="8">
        <f>'Screening All'!F156/'Screening All'!E156-1</f>
        <v>1.5186587344510545</v>
      </c>
      <c r="C150" s="9">
        <f>'Screening M&amp;A'!F156/'Screening M&amp;A'!E156-1</f>
        <v>-0.30161137440758301</v>
      </c>
    </row>
    <row r="151" spans="2:3" x14ac:dyDescent="0.2">
      <c r="B151" s="8">
        <f>'Screening All'!F157/'Screening All'!E157-1</f>
        <v>0.37731958762886597</v>
      </c>
      <c r="C151" s="9">
        <f>'Screening M&amp;A'!F157/'Screening M&amp;A'!E157-1</f>
        <v>0.81804784594979596</v>
      </c>
    </row>
    <row r="152" spans="2:3" x14ac:dyDescent="0.2">
      <c r="B152" s="8">
        <f>'Screening All'!F158/'Screening All'!E158-1</f>
        <v>4.8621506395073428</v>
      </c>
      <c r="C152" s="9">
        <f>'Screening M&amp;A'!F158/'Screening M&amp;A'!E158-1</f>
        <v>-0.49716207693924741</v>
      </c>
    </row>
    <row r="153" spans="2:3" x14ac:dyDescent="0.2">
      <c r="B153" s="8">
        <f>'Screening All'!F159/'Screening All'!E159-1</f>
        <v>-0.93782103271154371</v>
      </c>
      <c r="C153" s="9">
        <f>'Screening M&amp;A'!F159/'Screening M&amp;A'!E159-1</f>
        <v>0.38583719391131699</v>
      </c>
    </row>
    <row r="154" spans="2:3" x14ac:dyDescent="0.2">
      <c r="B154" s="8">
        <f>'Screening All'!F160/'Screening All'!E160-1</f>
        <v>1.2350543478260869</v>
      </c>
      <c r="C154" s="9">
        <f>'Screening M&amp;A'!F160/'Screening M&amp;A'!E160-1</f>
        <v>8.7546468401486983</v>
      </c>
    </row>
    <row r="155" spans="2:3" x14ac:dyDescent="0.2">
      <c r="B155" s="8">
        <f>'Screening All'!F161/'Screening All'!E161-1</f>
        <v>-0.4026639344262295</v>
      </c>
      <c r="C155" s="9">
        <f>'Screening M&amp;A'!F161/'Screening M&amp;A'!E161-1</f>
        <v>-0.58712472918601055</v>
      </c>
    </row>
    <row r="156" spans="2:3" x14ac:dyDescent="0.2">
      <c r="B156" s="8">
        <f>'Screening All'!F162/'Screening All'!E162-1</f>
        <v>0.96019496344435429</v>
      </c>
      <c r="C156" s="9">
        <f>'Screening M&amp;A'!F162/'Screening M&amp;A'!E162-1</f>
        <v>6.9138555896292253E-2</v>
      </c>
    </row>
    <row r="157" spans="2:3" x14ac:dyDescent="0.2">
      <c r="B157" s="8">
        <f>'Screening All'!F163/'Screening All'!E163-1</f>
        <v>5.7693522906793051</v>
      </c>
      <c r="C157" s="9">
        <f>'Screening M&amp;A'!F163/'Screening M&amp;A'!E163-1</f>
        <v>4.3163565132223312</v>
      </c>
    </row>
    <row r="158" spans="2:3" x14ac:dyDescent="0.2">
      <c r="B158" s="8">
        <f>'Screening All'!F164/'Screening All'!E164-1</f>
        <v>1.4919278252611585</v>
      </c>
      <c r="C158" s="9">
        <f>'Screening M&amp;A'!F164/'Screening M&amp;A'!E164-1</f>
        <v>0.13912823112012163</v>
      </c>
    </row>
    <row r="159" spans="2:3" x14ac:dyDescent="0.2">
      <c r="B159" s="8">
        <f>'Screening All'!F165/'Screening All'!E165-1</f>
        <v>0.50620732464307894</v>
      </c>
      <c r="C159" s="9">
        <f>'Screening M&amp;A'!F165/'Screening M&amp;A'!E165-1</f>
        <v>4.5471698113207548</v>
      </c>
    </row>
    <row r="160" spans="2:3" x14ac:dyDescent="0.2">
      <c r="B160" s="8">
        <f>'Screening All'!F166/'Screening All'!E166-1</f>
        <v>0.23780209758321913</v>
      </c>
      <c r="C160" s="9">
        <f>'Screening M&amp;A'!F166/'Screening M&amp;A'!E166-1</f>
        <v>1.92593428077299</v>
      </c>
    </row>
    <row r="161" spans="2:3" x14ac:dyDescent="0.2">
      <c r="B161" s="8">
        <f>'Screening All'!F167/'Screening All'!E167-1</f>
        <v>0.648478701825558</v>
      </c>
      <c r="C161" s="9">
        <f>'Screening M&amp;A'!F167/'Screening M&amp;A'!E167-1</f>
        <v>1.7360020931449505</v>
      </c>
    </row>
    <row r="162" spans="2:3" x14ac:dyDescent="0.2">
      <c r="B162" s="8">
        <f>'Screening All'!F168/'Screening All'!E168-1</f>
        <v>0.85851318944844124</v>
      </c>
      <c r="C162" s="9">
        <f>'Screening M&amp;A'!F168/'Screening M&amp;A'!E168-1</f>
        <v>0.68970736629666995</v>
      </c>
    </row>
    <row r="163" spans="2:3" x14ac:dyDescent="0.2">
      <c r="B163" s="8">
        <f>'Screening All'!F169/'Screening All'!E169-1</f>
        <v>0.71020761245674735</v>
      </c>
      <c r="C163" s="9">
        <f>'Screening M&amp;A'!F169/'Screening M&amp;A'!E169-1</f>
        <v>0.19011406844106471</v>
      </c>
    </row>
    <row r="164" spans="2:3" x14ac:dyDescent="0.2">
      <c r="B164" s="8">
        <f>'Screening All'!F170/'Screening All'!E170-1</f>
        <v>0</v>
      </c>
      <c r="C164" s="9">
        <f>'Screening M&amp;A'!F170/'Screening M&amp;A'!E170-1</f>
        <v>0.26801382611007707</v>
      </c>
    </row>
    <row r="165" spans="2:3" x14ac:dyDescent="0.2">
      <c r="B165" s="8">
        <f>'Screening All'!F171/'Screening All'!E171-1</f>
        <v>0.32541612118945196</v>
      </c>
      <c r="C165" s="9">
        <f>'Screening M&amp;A'!F171/'Screening M&amp;A'!E171-1</f>
        <v>5.1526195899772214</v>
      </c>
    </row>
    <row r="166" spans="2:3" x14ac:dyDescent="0.2">
      <c r="B166" s="8">
        <f>'Screening All'!F172/'Screening All'!E172-1</f>
        <v>0.51926674148896379</v>
      </c>
      <c r="C166" s="9">
        <f>'Screening M&amp;A'!F172/'Screening M&amp;A'!E172-1</f>
        <v>0.74274274274274266</v>
      </c>
    </row>
    <row r="167" spans="2:3" x14ac:dyDescent="0.2">
      <c r="B167" s="8">
        <f>'Screening All'!F173/'Screening All'!E173-1</f>
        <v>1.7977153736316041</v>
      </c>
      <c r="C167" s="9">
        <f>'Screening M&amp;A'!F173/'Screening M&amp;A'!E173-1</f>
        <v>0.32262882748319632</v>
      </c>
    </row>
    <row r="168" spans="2:3" x14ac:dyDescent="0.2">
      <c r="B168" s="8">
        <f>'Screening All'!F174/'Screening All'!E174-1</f>
        <v>0.785679374389052</v>
      </c>
      <c r="C168" s="9">
        <f>'Screening M&amp;A'!F174/'Screening M&amp;A'!E174-1</f>
        <v>0.11934426229508199</v>
      </c>
    </row>
    <row r="169" spans="2:3" x14ac:dyDescent="0.2">
      <c r="B169" s="8">
        <f>'Screening All'!F175/'Screening All'!E175-1</f>
        <v>0.70112657388999322</v>
      </c>
      <c r="C169" s="9">
        <f>'Screening M&amp;A'!F175/'Screening M&amp;A'!E175-1</f>
        <v>2.1575585521646623E-2</v>
      </c>
    </row>
    <row r="170" spans="2:3" x14ac:dyDescent="0.2">
      <c r="B170" s="8">
        <f>'Screening All'!F176/'Screening All'!E176-1</f>
        <v>7.7902621722846455E-2</v>
      </c>
      <c r="C170" s="9">
        <f>'Screening M&amp;A'!F176/'Screening M&amp;A'!E176-1</f>
        <v>76.786956521739128</v>
      </c>
    </row>
    <row r="171" spans="2:3" x14ac:dyDescent="0.2">
      <c r="B171" s="8">
        <f>'Screening All'!F177/'Screening All'!E177-1</f>
        <v>3.997887621461766</v>
      </c>
      <c r="C171" s="9">
        <f>'Screening M&amp;A'!F177/'Screening M&amp;A'!E177-1</f>
        <v>-4.728096676737148E-2</v>
      </c>
    </row>
    <row r="172" spans="2:3" x14ac:dyDescent="0.2">
      <c r="B172" s="8">
        <f>'Screening All'!F178/'Screening All'!E178-1</f>
        <v>0.48218895198760992</v>
      </c>
      <c r="C172" s="9">
        <f>'Screening M&amp;A'!F178/'Screening M&amp;A'!E178-1</f>
        <v>0.5898305084745763</v>
      </c>
    </row>
    <row r="173" spans="2:3" x14ac:dyDescent="0.2">
      <c r="B173" s="8">
        <f>'Screening All'!F179/'Screening All'!E179-1</f>
        <v>4.5175233644859816</v>
      </c>
      <c r="C173" s="9">
        <f>'Screening M&amp;A'!F179/'Screening M&amp;A'!E179-1</f>
        <v>1.2759562841530054</v>
      </c>
    </row>
    <row r="174" spans="2:3" x14ac:dyDescent="0.2">
      <c r="B174" s="8">
        <f>'Screening All'!F180/'Screening All'!E180-1</f>
        <v>0.88100484795063916</v>
      </c>
      <c r="C174" s="9">
        <f>'Screening M&amp;A'!F180/'Screening M&amp;A'!E180-1</f>
        <v>0.51657940663176283</v>
      </c>
    </row>
    <row r="175" spans="2:3" x14ac:dyDescent="0.2">
      <c r="B175" s="8">
        <f>'Screening All'!F181/'Screening All'!E181-1</f>
        <v>1.4693251533742333</v>
      </c>
      <c r="C175" s="9">
        <f>'Screening M&amp;A'!F181/'Screening M&amp;A'!E181-1</f>
        <v>0.10108494310664207</v>
      </c>
    </row>
    <row r="176" spans="2:3" x14ac:dyDescent="0.2">
      <c r="B176" s="8">
        <f>'Screening All'!F182/'Screening All'!E182-1</f>
        <v>1.5570107858243447</v>
      </c>
      <c r="C176" s="9">
        <f>'Screening M&amp;A'!F182/'Screening M&amp;A'!E182-1</f>
        <v>0.13625154130702843</v>
      </c>
    </row>
    <row r="177" spans="2:3" x14ac:dyDescent="0.2">
      <c r="B177" s="8">
        <f>'Screening All'!F183/'Screening All'!E183-1</f>
        <v>10.876582278481013</v>
      </c>
      <c r="C177" s="9">
        <f>'Screening M&amp;A'!F183/'Screening M&amp;A'!E183-1</f>
        <v>0.50325379609544463</v>
      </c>
    </row>
    <row r="178" spans="2:3" x14ac:dyDescent="0.2">
      <c r="B178" s="8">
        <f>'Screening All'!F184/'Screening All'!E184-1</f>
        <v>0.52963116452548697</v>
      </c>
      <c r="C178" s="9">
        <f>'Screening M&amp;A'!F184/'Screening M&amp;A'!E184-1</f>
        <v>0.18038528896672501</v>
      </c>
    </row>
    <row r="179" spans="2:3" x14ac:dyDescent="0.2">
      <c r="B179" s="8">
        <f>'Screening All'!F185/'Screening All'!E185-1</f>
        <v>0.26970227670753055</v>
      </c>
      <c r="C179" s="9">
        <f>'Screening M&amp;A'!F185/'Screening M&amp;A'!E185-1</f>
        <v>0.69422665716322141</v>
      </c>
    </row>
    <row r="180" spans="2:3" x14ac:dyDescent="0.2">
      <c r="B180" s="8">
        <f>'Screening All'!F186/'Screening All'!E186-1</f>
        <v>2.7590361445783129</v>
      </c>
      <c r="C180" s="9">
        <f>'Screening M&amp;A'!F186/'Screening M&amp;A'!E186-1</f>
        <v>0.10568031704095104</v>
      </c>
    </row>
    <row r="181" spans="2:3" x14ac:dyDescent="0.2">
      <c r="B181" s="8">
        <f>'Screening All'!F187/'Screening All'!E187-1</f>
        <v>-0.28085642317380355</v>
      </c>
      <c r="C181" s="9">
        <f>'Screening M&amp;A'!F187/'Screening M&amp;A'!E187-1</f>
        <v>0.4625954198473281</v>
      </c>
    </row>
    <row r="182" spans="2:3" x14ac:dyDescent="0.2">
      <c r="B182" s="8">
        <f>'Screening All'!F188/'Screening All'!E188-1</f>
        <v>2.6146767885898319</v>
      </c>
      <c r="C182" s="9">
        <f>'Screening M&amp;A'!F188/'Screening M&amp;A'!E188-1</f>
        <v>1.2010771992818667</v>
      </c>
    </row>
    <row r="183" spans="2:3" x14ac:dyDescent="0.2">
      <c r="B183" s="8">
        <f>'Screening All'!F189/'Screening All'!E189-1</f>
        <v>0.42512376237623783</v>
      </c>
      <c r="C183" s="9">
        <f>'Screening M&amp;A'!F189/'Screening M&amp;A'!E189-1</f>
        <v>0.6205593348450491</v>
      </c>
    </row>
    <row r="184" spans="2:3" x14ac:dyDescent="0.2">
      <c r="B184" s="8">
        <f>'Screening All'!F190/'Screening All'!E190-1</f>
        <v>5.6901025577659858E-2</v>
      </c>
      <c r="C184" s="9">
        <f>'Screening M&amp;A'!F190/'Screening M&amp;A'!E190-1</f>
        <v>0.83666666666666667</v>
      </c>
    </row>
    <row r="185" spans="2:3" x14ac:dyDescent="0.2">
      <c r="B185" s="8">
        <f>'Screening All'!F191/'Screening All'!E191-1</f>
        <v>0.74635332252836317</v>
      </c>
      <c r="C185" s="9">
        <f>'Screening M&amp;A'!F191/'Screening M&amp;A'!E191-1</f>
        <v>2.7790960451977398</v>
      </c>
    </row>
    <row r="186" spans="2:3" x14ac:dyDescent="0.2">
      <c r="B186" s="8">
        <f>'Screening All'!F192/'Screening All'!E192-1</f>
        <v>-0.14389291689905193</v>
      </c>
      <c r="C186" s="9">
        <f>'Screening M&amp;A'!F192/'Screening M&amp;A'!E192-1</f>
        <v>1.0526315789473686</v>
      </c>
    </row>
    <row r="187" spans="2:3" x14ac:dyDescent="0.2">
      <c r="B187" s="8">
        <f>'Screening All'!F193/'Screening All'!E193-1</f>
        <v>2.7782663316582918</v>
      </c>
      <c r="C187" s="9">
        <f>'Screening M&amp;A'!F193/'Screening M&amp;A'!E193-1</f>
        <v>0</v>
      </c>
    </row>
    <row r="188" spans="2:3" x14ac:dyDescent="0.2">
      <c r="B188" s="8">
        <f>'Screening All'!F194/'Screening All'!E194-1</f>
        <v>0.34283083256594993</v>
      </c>
      <c r="C188" s="9">
        <f>'Screening M&amp;A'!F194/'Screening M&amp;A'!E194-1</f>
        <v>0.3113628561620323</v>
      </c>
    </row>
    <row r="189" spans="2:3" x14ac:dyDescent="0.2">
      <c r="B189" s="8">
        <f>'Screening All'!F195/'Screening All'!E195-1</f>
        <v>-0.35100821508588498</v>
      </c>
      <c r="C189" s="9">
        <f>'Screening M&amp;A'!F195/'Screening M&amp;A'!E195-1</f>
        <v>0.66257668711656437</v>
      </c>
    </row>
    <row r="190" spans="2:3" x14ac:dyDescent="0.2">
      <c r="B190" s="8">
        <f>'Screening All'!F196/'Screening All'!E196-1</f>
        <v>0.40431985294117645</v>
      </c>
      <c r="C190" s="9">
        <f>'Screening M&amp;A'!F196/'Screening M&amp;A'!E196-1</f>
        <v>1.0230179028132946E-2</v>
      </c>
    </row>
    <row r="191" spans="2:3" x14ac:dyDescent="0.2">
      <c r="B191" s="8">
        <f>'Screening All'!F197/'Screening All'!E197-1</f>
        <v>-0.13942071674030432</v>
      </c>
      <c r="C191" s="9">
        <f>'Screening M&amp;A'!F197/'Screening M&amp;A'!E197-1</f>
        <v>0.66358839050131935</v>
      </c>
    </row>
    <row r="192" spans="2:3" x14ac:dyDescent="0.2">
      <c r="B192" s="8">
        <f>'Screening All'!F198/'Screening All'!E198-1</f>
        <v>0.14105586878523835</v>
      </c>
      <c r="C192" s="9">
        <f>'Screening M&amp;A'!F198/'Screening M&amp;A'!E198-1</f>
        <v>1.9545454545454546</v>
      </c>
    </row>
    <row r="193" spans="2:3" x14ac:dyDescent="0.2">
      <c r="B193" s="8">
        <f>'Screening All'!F199/'Screening All'!E199-1</f>
        <v>0.13683803633552394</v>
      </c>
      <c r="C193" s="9">
        <f>'Screening M&amp;A'!F199/'Screening M&amp;A'!E199-1</f>
        <v>-6.095238095238098E-2</v>
      </c>
    </row>
    <row r="194" spans="2:3" x14ac:dyDescent="0.2">
      <c r="B194" s="8">
        <f>'Screening All'!F200/'Screening All'!E200-1</f>
        <v>0.30669642857142843</v>
      </c>
      <c r="C194" s="9">
        <f>'Screening M&amp;A'!F200/'Screening M&amp;A'!E200-1</f>
        <v>0.29795060430898568</v>
      </c>
    </row>
    <row r="195" spans="2:3" x14ac:dyDescent="0.2">
      <c r="B195" s="8">
        <f>'Screening All'!F201/'Screening All'!E201-1</f>
        <v>0.2779043280182234</v>
      </c>
      <c r="C195" s="9">
        <f>'Screening M&amp;A'!F201/'Screening M&amp;A'!E201-1</f>
        <v>9.133489461358324E-2</v>
      </c>
    </row>
    <row r="196" spans="2:3" x14ac:dyDescent="0.2">
      <c r="B196" s="8">
        <f>'Screening All'!F202/'Screening All'!E202-1</f>
        <v>-0.30268199233716486</v>
      </c>
      <c r="C196" s="9">
        <f>'Screening M&amp;A'!F202/'Screening M&amp;A'!E202-1</f>
        <v>0.74999999999999978</v>
      </c>
    </row>
    <row r="197" spans="2:3" x14ac:dyDescent="0.2">
      <c r="B197" s="8">
        <f>'Screening All'!F203/'Screening All'!E203-1</f>
        <v>1.1082862523540489</v>
      </c>
      <c r="C197" s="9">
        <f>'Screening M&amp;A'!F203/'Screening M&amp;A'!E203-1</f>
        <v>64.633507853403131</v>
      </c>
    </row>
    <row r="198" spans="2:3" x14ac:dyDescent="0.2">
      <c r="B198" s="8">
        <f>'Screening All'!F204/'Screening All'!E204-1</f>
        <v>2.2703768624014025</v>
      </c>
      <c r="C198" s="9">
        <f>'Screening M&amp;A'!F204/'Screening M&amp;A'!E204-1</f>
        <v>0.2438192668371697</v>
      </c>
    </row>
    <row r="199" spans="2:3" x14ac:dyDescent="0.2">
      <c r="B199" s="8">
        <f>'Screening All'!F205/'Screening All'!E205-1</f>
        <v>1.1041235859384502</v>
      </c>
      <c r="C199" s="9">
        <f>'Screening M&amp;A'!F205/'Screening M&amp;A'!E205-1</f>
        <v>-0.32881355932203382</v>
      </c>
    </row>
    <row r="200" spans="2:3" x14ac:dyDescent="0.2">
      <c r="B200" s="8">
        <f>'Screening All'!F206/'Screening All'!E206-1</f>
        <v>-0.57981220657276999</v>
      </c>
      <c r="C200" s="9">
        <f>'Screening M&amp;A'!F206/'Screening M&amp;A'!E206-1</f>
        <v>2.0668058455114826</v>
      </c>
    </row>
    <row r="201" spans="2:3" x14ac:dyDescent="0.2">
      <c r="B201" s="8">
        <f>'Screening All'!F207/'Screening All'!E207-1</f>
        <v>2.8594594594594596</v>
      </c>
      <c r="C201" s="9">
        <f>'Screening M&amp;A'!F207/'Screening M&amp;A'!E207-1</f>
        <v>4.4459585588949038</v>
      </c>
    </row>
    <row r="202" spans="2:3" x14ac:dyDescent="0.2">
      <c r="B202" s="8">
        <f>'Screening All'!F208/'Screening All'!E208-1</f>
        <v>0.31370449678800849</v>
      </c>
      <c r="C202" s="9">
        <f>'Screening M&amp;A'!F208/'Screening M&amp;A'!E208-1</f>
        <v>-0.15384615384615385</v>
      </c>
    </row>
    <row r="203" spans="2:3" x14ac:dyDescent="0.2">
      <c r="B203" s="8">
        <f>'Screening All'!F209/'Screening All'!E209-1</f>
        <v>0.20703124999999978</v>
      </c>
      <c r="C203" s="9">
        <f>'Screening M&amp;A'!F209/'Screening M&amp;A'!E209-1</f>
        <v>-0.23809523809523803</v>
      </c>
    </row>
    <row r="204" spans="2:3" x14ac:dyDescent="0.2">
      <c r="B204" s="8">
        <f>'Screening All'!F210/'Screening All'!E210-1</f>
        <v>17.087818696883854</v>
      </c>
      <c r="C204" s="9">
        <f>'Screening M&amp;A'!F210/'Screening M&amp;A'!E210-1</f>
        <v>-0.49794238683127579</v>
      </c>
    </row>
    <row r="205" spans="2:3" x14ac:dyDescent="0.2">
      <c r="B205" s="8">
        <f>'Screening All'!F211/'Screening All'!E211-1</f>
        <v>-5.6923568915893896E-2</v>
      </c>
      <c r="C205" s="9">
        <f>'Screening M&amp;A'!F211/'Screening M&amp;A'!E211-1</f>
        <v>2.0852503382949936</v>
      </c>
    </row>
    <row r="206" spans="2:3" x14ac:dyDescent="0.2">
      <c r="B206" s="8">
        <f>'Screening All'!F212/'Screening All'!E212-1</f>
        <v>0.75562700964630225</v>
      </c>
      <c r="C206" s="9">
        <f>'Screening M&amp;A'!F212/'Screening M&amp;A'!E212-1</f>
        <v>0.1773399014778323</v>
      </c>
    </row>
    <row r="207" spans="2:3" x14ac:dyDescent="0.2">
      <c r="B207" s="8">
        <f>'Screening All'!F213/'Screening All'!E213-1</f>
        <v>-0.15808823529411764</v>
      </c>
      <c r="C207" s="9">
        <f>'Screening M&amp;A'!F213/'Screening M&amp;A'!E213-1</f>
        <v>1.1692986530422664</v>
      </c>
    </row>
    <row r="208" spans="2:3" x14ac:dyDescent="0.2">
      <c r="B208" s="8">
        <f>'Screening All'!F214/'Screening All'!E214-1</f>
        <v>-0.30494728304947283</v>
      </c>
      <c r="C208" s="9">
        <f>'Screening M&amp;A'!F214/'Screening M&amp;A'!E214-1</f>
        <v>0.42601626016260163</v>
      </c>
    </row>
    <row r="209" spans="2:3" x14ac:dyDescent="0.2">
      <c r="B209" s="8">
        <f>'Screening All'!F215/'Screening All'!E215-1</f>
        <v>0.24868421052631584</v>
      </c>
      <c r="C209" s="9">
        <f>'Screening M&amp;A'!F215/'Screening M&amp;A'!E215-1</f>
        <v>8.5460992907801412</v>
      </c>
    </row>
    <row r="210" spans="2:3" x14ac:dyDescent="0.2">
      <c r="B210" s="8">
        <f>'Screening All'!F216/'Screening All'!E216-1</f>
        <v>1.2081453199120675</v>
      </c>
      <c r="C210" s="9">
        <f>'Screening M&amp;A'!F216/'Screening M&amp;A'!E216-1</f>
        <v>1.980198019801982E-2</v>
      </c>
    </row>
    <row r="211" spans="2:3" x14ac:dyDescent="0.2">
      <c r="B211" s="8">
        <f>'Screening All'!F217/'Screening All'!E217-1</f>
        <v>16.16083916083916</v>
      </c>
      <c r="C211" s="9">
        <f>'Screening M&amp;A'!F217/'Screening M&amp;A'!E217-1</f>
        <v>-2.1052631578947323E-2</v>
      </c>
    </row>
    <row r="212" spans="2:3" x14ac:dyDescent="0.2">
      <c r="B212" s="8">
        <f>'Screening All'!F218/'Screening All'!E218-1</f>
        <v>9.879032258064524E-2</v>
      </c>
      <c r="C212" s="9">
        <f>'Screening M&amp;A'!F218/'Screening M&amp;A'!E218-1</f>
        <v>-4.8076923076923128E-2</v>
      </c>
    </row>
    <row r="213" spans="2:3" x14ac:dyDescent="0.2">
      <c r="B213" s="8">
        <f>'Screening All'!F219/'Screening All'!E219-1</f>
        <v>0.51418590466332748</v>
      </c>
      <c r="C213" s="9">
        <f>'Screening M&amp;A'!F219/'Screening M&amp;A'!E219-1</f>
        <v>0.33333333333333326</v>
      </c>
    </row>
    <row r="214" spans="2:3" x14ac:dyDescent="0.2">
      <c r="B214" s="8">
        <f>'Screening All'!F220/'Screening All'!E220-1</f>
        <v>0.57518173702333875</v>
      </c>
      <c r="C214" s="9">
        <f>'Screening M&amp;A'!F220/'Screening M&amp;A'!E220-1</f>
        <v>-0.29021721378409271</v>
      </c>
    </row>
    <row r="215" spans="2:3" x14ac:dyDescent="0.2">
      <c r="B215" s="8">
        <f>'Screening All'!F221/'Screening All'!E221-1</f>
        <v>0.89703315881326362</v>
      </c>
      <c r="C215" s="9">
        <f>'Screening M&amp;A'!F221/'Screening M&amp;A'!E221-1</f>
        <v>-0.89074803149606296</v>
      </c>
    </row>
    <row r="216" spans="2:3" x14ac:dyDescent="0.2">
      <c r="B216" s="8">
        <f>'Screening All'!F222/'Screening All'!E222-1</f>
        <v>0.49</v>
      </c>
      <c r="C216" s="9">
        <f>'Screening M&amp;A'!F222/'Screening M&amp;A'!E222-1</f>
        <v>0.10041194644696194</v>
      </c>
    </row>
    <row r="217" spans="2:3" x14ac:dyDescent="0.2">
      <c r="B217" s="8">
        <f>'Screening All'!F223/'Screening All'!E223-1</f>
        <v>0.55480480480480487</v>
      </c>
      <c r="C217" s="9">
        <f>'Screening M&amp;A'!F223/'Screening M&amp;A'!E223-1</f>
        <v>-0.15476190476190466</v>
      </c>
    </row>
    <row r="218" spans="2:3" x14ac:dyDescent="0.2">
      <c r="B218" s="8">
        <f>'Screening All'!F224/'Screening All'!E224-1</f>
        <v>53.603174603174608</v>
      </c>
      <c r="C218" s="9">
        <f>'Screening M&amp;A'!F224/'Screening M&amp;A'!E224-1</f>
        <v>1.1617619138029234</v>
      </c>
    </row>
    <row r="219" spans="2:3" x14ac:dyDescent="0.2">
      <c r="B219" s="8">
        <f>'Screening All'!F225/'Screening All'!E225-1</f>
        <v>0.81007751937984507</v>
      </c>
      <c r="C219" s="9">
        <f>'Screening M&amp;A'!F225/'Screening M&amp;A'!E225-1</f>
        <v>0.17006802721088432</v>
      </c>
    </row>
    <row r="220" spans="2:3" x14ac:dyDescent="0.2">
      <c r="B220" s="8">
        <f>'Screening All'!F226/'Screening All'!E226-1</f>
        <v>0.95027988146196907</v>
      </c>
      <c r="C220" s="9">
        <f>'Screening M&amp;A'!F226/'Screening M&amp;A'!E226-1</f>
        <v>4.4479999999999995</v>
      </c>
    </row>
    <row r="221" spans="2:3" x14ac:dyDescent="0.2">
      <c r="B221" s="8">
        <f>'Screening All'!F227/'Screening All'!E227-1</f>
        <v>3.2140672782874615</v>
      </c>
      <c r="C221" s="9">
        <f>'Screening M&amp;A'!F227/'Screening M&amp;A'!E227-1</f>
        <v>0.17948717948717952</v>
      </c>
    </row>
    <row r="222" spans="2:3" x14ac:dyDescent="0.2">
      <c r="B222" s="8">
        <f>'Screening All'!F228/'Screening All'!E228-1</f>
        <v>2.271939953810624</v>
      </c>
      <c r="C222" s="9">
        <f>'Screening M&amp;A'!F228/'Screening M&amp;A'!E228-1</f>
        <v>0.97303921568627461</v>
      </c>
    </row>
    <row r="223" spans="2:3" x14ac:dyDescent="0.2">
      <c r="B223" s="8">
        <f>'Screening All'!F229/'Screening All'!E229-1</f>
        <v>-0.23558282208588965</v>
      </c>
      <c r="C223" s="9">
        <f>'Screening M&amp;A'!F229/'Screening M&amp;A'!E229-1</f>
        <v>0.27146381578947354</v>
      </c>
    </row>
    <row r="224" spans="2:3" x14ac:dyDescent="0.2">
      <c r="B224" s="8">
        <f>'Screening All'!F230/'Screening All'!E230-1</f>
        <v>0.27272727272727249</v>
      </c>
      <c r="C224" s="9">
        <f>'Screening M&amp;A'!F230/'Screening M&amp;A'!E230-1</f>
        <v>0.7588424437299035</v>
      </c>
    </row>
    <row r="225" spans="2:3" x14ac:dyDescent="0.2">
      <c r="B225" s="8">
        <f>'Screening All'!F231/'Screening All'!E231-1</f>
        <v>2.3833167825223267E-2</v>
      </c>
      <c r="C225" s="9">
        <f>'Screening M&amp;A'!F231/'Screening M&amp;A'!E231-1</f>
        <v>0.54220779220779214</v>
      </c>
    </row>
    <row r="226" spans="2:3" x14ac:dyDescent="0.2">
      <c r="B226" s="8">
        <f>'Screening All'!F232/'Screening All'!E232-1</f>
        <v>0.15750109986801597</v>
      </c>
      <c r="C226" s="9">
        <f>'Screening M&amp;A'!F232/'Screening M&amp;A'!E232-1</f>
        <v>0.35470085470085477</v>
      </c>
    </row>
    <row r="227" spans="2:3" x14ac:dyDescent="0.2">
      <c r="B227" s="8">
        <f>'Screening All'!F233/'Screening All'!E233-1</f>
        <v>0.67543859649122817</v>
      </c>
      <c r="C227" s="9">
        <f>'Screening M&amp;A'!F233/'Screening M&amp;A'!E233-1</f>
        <v>-0.13836477987421381</v>
      </c>
    </row>
    <row r="228" spans="2:3" x14ac:dyDescent="0.2">
      <c r="B228" s="8">
        <f>'Screening All'!F234/'Screening All'!E234-1</f>
        <v>16.16257088846881</v>
      </c>
      <c r="C228" s="9">
        <f>'Screening M&amp;A'!F234/'Screening M&amp;A'!E234-1</f>
        <v>-0.77403035413153454</v>
      </c>
    </row>
    <row r="229" spans="2:3" x14ac:dyDescent="0.2">
      <c r="B229" s="8">
        <f>'Screening All'!F235/'Screening All'!E235-1</f>
        <v>3.9631578947368418</v>
      </c>
      <c r="C229" s="9">
        <f>'Screening M&amp;A'!F235/'Screening M&amp;A'!E235-1</f>
        <v>1.9417475728155336</v>
      </c>
    </row>
    <row r="230" spans="2:3" x14ac:dyDescent="0.2">
      <c r="B230" s="8">
        <f>'Screening All'!F236/'Screening All'!E236-1</f>
        <v>0.16912751677852333</v>
      </c>
      <c r="C230" s="9">
        <f>'Screening M&amp;A'!F236/'Screening M&amp;A'!E236-1</f>
        <v>-0.58161953727506432</v>
      </c>
    </row>
    <row r="231" spans="2:3" x14ac:dyDescent="0.2">
      <c r="B231" s="8">
        <f>'Screening All'!F237/'Screening All'!E237-1</f>
        <v>0.10720268006700162</v>
      </c>
      <c r="C231" s="9">
        <f>'Screening M&amp;A'!F237/'Screening M&amp;A'!E237-1</f>
        <v>-0.67500000000000004</v>
      </c>
    </row>
    <row r="232" spans="2:3" x14ac:dyDescent="0.2">
      <c r="B232" s="8">
        <f>'Screening All'!F238/'Screening All'!E238-1</f>
        <v>-9.6828046744574237E-2</v>
      </c>
      <c r="C232" s="9">
        <f>'Screening M&amp;A'!F238/'Screening M&amp;A'!E238-1</f>
        <v>0.4355828220858895</v>
      </c>
    </row>
    <row r="233" spans="2:3" x14ac:dyDescent="0.2">
      <c r="B233" s="8">
        <f>'Screening All'!F239/'Screening All'!E239-1</f>
        <v>2.0047872340425532</v>
      </c>
      <c r="C233" s="9">
        <f>'Screening M&amp;A'!F239/'Screening M&amp;A'!E239-1</f>
        <v>1.7289156626506026</v>
      </c>
    </row>
    <row r="234" spans="2:3" x14ac:dyDescent="0.2">
      <c r="B234" s="8">
        <f>'Screening All'!F240/'Screening All'!E240-1</f>
        <v>1.2109890109890107</v>
      </c>
      <c r="C234" s="9">
        <f>'Screening M&amp;A'!F240/'Screening M&amp;A'!E240-1</f>
        <v>0.28279883381924198</v>
      </c>
    </row>
    <row r="235" spans="2:3" x14ac:dyDescent="0.2">
      <c r="B235" s="8">
        <f>'Screening All'!F241/'Screening All'!E241-1</f>
        <v>0.49104859335038342</v>
      </c>
      <c r="C235" s="9">
        <f>'Screening M&amp;A'!F241/'Screening M&amp;A'!E241-1</f>
        <v>0.70731707317073189</v>
      </c>
    </row>
    <row r="236" spans="2:3" x14ac:dyDescent="0.2">
      <c r="B236" s="8">
        <f>'Screening All'!F242/'Screening All'!E242-1</f>
        <v>0.1138560687432868</v>
      </c>
      <c r="C236" s="9"/>
    </row>
    <row r="237" spans="2:3" x14ac:dyDescent="0.2">
      <c r="B237" s="8">
        <f>'Screening All'!F243/'Screening All'!E243-1</f>
        <v>-0.53980582524271847</v>
      </c>
      <c r="C237" s="9"/>
    </row>
    <row r="238" spans="2:3" x14ac:dyDescent="0.2">
      <c r="B238" s="8">
        <f>'Screening All'!F244/'Screening All'!E244-1</f>
        <v>0.41847445766270108</v>
      </c>
      <c r="C238" s="9"/>
    </row>
    <row r="239" spans="2:3" x14ac:dyDescent="0.2">
      <c r="B239" s="8">
        <f>'Screening All'!F245/'Screening All'!E245-1</f>
        <v>1.2374164810690425</v>
      </c>
      <c r="C239" s="9"/>
    </row>
    <row r="240" spans="2:3" x14ac:dyDescent="0.2">
      <c r="B240" s="8">
        <f>'Screening All'!F246/'Screening All'!E246-1</f>
        <v>1.3376623376623376</v>
      </c>
      <c r="C240" s="9"/>
    </row>
    <row r="241" spans="2:3" x14ac:dyDescent="0.2">
      <c r="B241" s="8">
        <f>'Screening All'!F247/'Screening All'!E247-1</f>
        <v>0.11377245508982048</v>
      </c>
      <c r="C241" s="9"/>
    </row>
    <row r="242" spans="2:3" x14ac:dyDescent="0.2">
      <c r="B242" s="8">
        <f>'Screening All'!F248/'Screening All'!E248-1</f>
        <v>21.434210526315791</v>
      </c>
      <c r="C242" s="9"/>
    </row>
    <row r="243" spans="2:3" x14ac:dyDescent="0.2">
      <c r="B243" s="8">
        <f>'Screening All'!F249/'Screening All'!E249-1</f>
        <v>-5.6555269922879181E-2</v>
      </c>
      <c r="C243" s="9"/>
    </row>
    <row r="244" spans="2:3" x14ac:dyDescent="0.2">
      <c r="B244" s="8">
        <f>'Screening All'!F250/'Screening All'!E250-1</f>
        <v>-0.38039673278879815</v>
      </c>
      <c r="C244" s="9"/>
    </row>
    <row r="245" spans="2:3" x14ac:dyDescent="0.2">
      <c r="B245" s="8">
        <f>'Screening All'!F251/'Screening All'!E251-1</f>
        <v>0.1055555555555554</v>
      </c>
      <c r="C245" s="9"/>
    </row>
    <row r="246" spans="2:3" x14ac:dyDescent="0.2">
      <c r="B246" s="8">
        <f>'Screening All'!F252/'Screening All'!E252-1</f>
        <v>0.22489270386266091</v>
      </c>
      <c r="C246" s="9"/>
    </row>
    <row r="247" spans="2:3" x14ac:dyDescent="0.2">
      <c r="B247" s="8">
        <f>'Screening All'!F253/'Screening All'!E253-1</f>
        <v>0.25284738041002286</v>
      </c>
      <c r="C247" s="9"/>
    </row>
    <row r="248" spans="2:3" x14ac:dyDescent="0.2">
      <c r="B248" s="8">
        <f>'Screening All'!F254/'Screening All'!E254-1</f>
        <v>1.0998248686514889</v>
      </c>
      <c r="C248" s="9"/>
    </row>
    <row r="249" spans="2:3" x14ac:dyDescent="0.2">
      <c r="B249" s="8">
        <f>'Screening All'!F255/'Screening All'!E255-1</f>
        <v>0.25595238095238093</v>
      </c>
      <c r="C249" s="9"/>
    </row>
    <row r="250" spans="2:3" x14ac:dyDescent="0.2">
      <c r="B250" s="8">
        <f>'Screening All'!F256/'Screening All'!E256-1</f>
        <v>0.3463114754098362</v>
      </c>
      <c r="C250" s="9"/>
    </row>
    <row r="251" spans="2:3" x14ac:dyDescent="0.2">
      <c r="B251" s="8">
        <f>'Screening All'!F257/'Screening All'!E257-1</f>
        <v>0.51369863013698636</v>
      </c>
      <c r="C251" s="9"/>
    </row>
    <row r="252" spans="2:3" x14ac:dyDescent="0.2">
      <c r="B252" s="8">
        <f>'Screening All'!F258/'Screening All'!E258-1</f>
        <v>-0.1952908587257618</v>
      </c>
      <c r="C252" s="9"/>
    </row>
    <row r="253" spans="2:3" x14ac:dyDescent="0.2">
      <c r="B253" s="8">
        <f>'Screening All'!F259/'Screening All'!E259-1</f>
        <v>0.10740072202166062</v>
      </c>
      <c r="C253" s="9"/>
    </row>
    <row r="254" spans="2:3" x14ac:dyDescent="0.2">
      <c r="B254" s="8">
        <f>'Screening All'!F260/'Screening All'!E260-1</f>
        <v>3.0644204280567919</v>
      </c>
      <c r="C254" s="9"/>
    </row>
    <row r="255" spans="2:3" x14ac:dyDescent="0.2">
      <c r="B255" s="8">
        <f>'Screening All'!F261/'Screening All'!E261-1</f>
        <v>0.88593155893536113</v>
      </c>
      <c r="C255" s="9"/>
    </row>
    <row r="256" spans="2:3" x14ac:dyDescent="0.2">
      <c r="B256" s="8">
        <f>'Screening All'!F262/'Screening All'!E262-1</f>
        <v>0.80165289256198369</v>
      </c>
      <c r="C256" s="9"/>
    </row>
    <row r="257" spans="2:3" x14ac:dyDescent="0.2">
      <c r="B257" s="8">
        <f>'Screening All'!F263/'Screening All'!E263-1</f>
        <v>0.22222222222222232</v>
      </c>
      <c r="C257" s="9"/>
    </row>
    <row r="258" spans="2:3" x14ac:dyDescent="0.2">
      <c r="B258" s="8">
        <f>'Screening All'!F264/'Screening All'!E264-1</f>
        <v>0</v>
      </c>
      <c r="C258" s="9"/>
    </row>
    <row r="259" spans="2:3" x14ac:dyDescent="0.2">
      <c r="B259" s="8">
        <f>'Screening All'!F265/'Screening All'!E265-1</f>
        <v>-7.4792243767313082E-2</v>
      </c>
      <c r="C259" s="9"/>
    </row>
    <row r="260" spans="2:3" x14ac:dyDescent="0.2">
      <c r="B260" s="8">
        <f>'Screening All'!F266/'Screening All'!E266-1</f>
        <v>-7.1225071225070602E-3</v>
      </c>
      <c r="C260" s="9"/>
    </row>
    <row r="261" spans="2:3" x14ac:dyDescent="0.2">
      <c r="B261" s="8">
        <f>'Screening All'!F267/'Screening All'!E267-1</f>
        <v>-0.19396551724137934</v>
      </c>
      <c r="C261" s="9"/>
    </row>
    <row r="262" spans="2:3" x14ac:dyDescent="0.2">
      <c r="B262" s="8">
        <f>'Screening All'!F268/'Screening All'!E268-1</f>
        <v>0.22522522522522515</v>
      </c>
      <c r="C262" s="9"/>
    </row>
    <row r="263" spans="2:3" x14ac:dyDescent="0.2">
      <c r="B263" s="8">
        <f>'Screening All'!F269/'Screening All'!E269-1</f>
        <v>2.3809523809523805</v>
      </c>
      <c r="C263" s="9"/>
    </row>
    <row r="264" spans="2:3" x14ac:dyDescent="0.2">
      <c r="B264" s="8">
        <f>'Screening All'!F270/'Screening All'!E270-1</f>
        <v>0.2405228758169935</v>
      </c>
      <c r="C264" s="9"/>
    </row>
    <row r="265" spans="2:3" x14ac:dyDescent="0.2">
      <c r="B265" s="8">
        <f>'Screening All'!F271/'Screening All'!E271-1</f>
        <v>-0.40389016018306634</v>
      </c>
      <c r="C265" s="9"/>
    </row>
    <row r="266" spans="2:3" x14ac:dyDescent="0.2">
      <c r="B266" s="8">
        <f>'Screening All'!F272/'Screening All'!E272-1</f>
        <v>0.33012820512820507</v>
      </c>
      <c r="C266" s="9"/>
    </row>
    <row r="267" spans="2:3" x14ac:dyDescent="0.2">
      <c r="B267" s="8">
        <f>'Screening All'!F273/'Screening All'!E273-1</f>
        <v>5.6056701030927858E-2</v>
      </c>
      <c r="C267" s="9"/>
    </row>
    <row r="268" spans="2:3" x14ac:dyDescent="0.2">
      <c r="B268" s="8">
        <f>'Screening All'!F274/'Screening All'!E274-1</f>
        <v>0.10722100656455136</v>
      </c>
      <c r="C268" s="9"/>
    </row>
    <row r="269" spans="2:3" x14ac:dyDescent="0.2">
      <c r="B269" s="8">
        <f>'Screening All'!F275/'Screening All'!E275-1</f>
        <v>0.516936671575847</v>
      </c>
      <c r="C269" s="9"/>
    </row>
    <row r="270" spans="2:3" x14ac:dyDescent="0.2">
      <c r="B270" s="8">
        <f>'Screening All'!F276/'Screening All'!E276-1</f>
        <v>1.7487073422957602</v>
      </c>
      <c r="C270" s="9"/>
    </row>
    <row r="271" spans="2:3" x14ac:dyDescent="0.2">
      <c r="B271" s="8">
        <f>'Screening All'!F277/'Screening All'!E277-1</f>
        <v>0.5714285714285714</v>
      </c>
      <c r="C271" s="9"/>
    </row>
    <row r="272" spans="2:3" x14ac:dyDescent="0.2">
      <c r="B272" s="8">
        <f>'Screening All'!F278/'Screening All'!E278-1</f>
        <v>18.781420765027324</v>
      </c>
      <c r="C272" s="9"/>
    </row>
    <row r="273" spans="2:3" x14ac:dyDescent="0.2">
      <c r="B273" s="8">
        <f>'Screening All'!F279/'Screening All'!E279-1</f>
        <v>0.18188251946213718</v>
      </c>
      <c r="C273" s="9"/>
    </row>
    <row r="274" spans="2:3" x14ac:dyDescent="0.2">
      <c r="B274" s="8">
        <f>'Screening All'!F280/'Screening All'!E280-1</f>
        <v>0.4179104477611939</v>
      </c>
      <c r="C274" s="9"/>
    </row>
    <row r="275" spans="2:3" x14ac:dyDescent="0.2">
      <c r="B275" s="8">
        <f>'Screening All'!F281/'Screening All'!E281-1</f>
        <v>0.33793103448275863</v>
      </c>
      <c r="C275" s="9"/>
    </row>
    <row r="276" spans="2:3" x14ac:dyDescent="0.2">
      <c r="B276" s="8">
        <f>'Screening All'!F282/'Screening All'!E282-1</f>
        <v>0.11477987421383662</v>
      </c>
      <c r="C276" s="9"/>
    </row>
    <row r="277" spans="2:3" x14ac:dyDescent="0.2">
      <c r="B277" s="8">
        <f>'Screening All'!F283/'Screening All'!E283-1</f>
        <v>0.72238805970149245</v>
      </c>
      <c r="C277" s="9"/>
    </row>
    <row r="278" spans="2:3" x14ac:dyDescent="0.2">
      <c r="B278" s="8">
        <f>'Screening All'!F284/'Screening All'!E284-1</f>
        <v>-5.3705692803437399E-3</v>
      </c>
      <c r="C278" s="9"/>
    </row>
    <row r="279" spans="2:3" x14ac:dyDescent="0.2">
      <c r="B279" s="8">
        <f>'Screening All'!F285/'Screening All'!E285-1</f>
        <v>-0.26332046332046333</v>
      </c>
      <c r="C279" s="9"/>
    </row>
    <row r="280" spans="2:3" x14ac:dyDescent="0.2">
      <c r="B280" s="8">
        <f>'Screening All'!F286/'Screening All'!E286-1</f>
        <v>2.285968028419183</v>
      </c>
      <c r="C280" s="9"/>
    </row>
    <row r="281" spans="2:3" x14ac:dyDescent="0.2">
      <c r="B281" s="8">
        <f>'Screening All'!F287/'Screening All'!E287-1</f>
        <v>1.2145110410094637</v>
      </c>
      <c r="C281" s="9"/>
    </row>
    <row r="282" spans="2:3" x14ac:dyDescent="0.2">
      <c r="B282" s="8">
        <f>'Screening All'!F288/'Screening All'!E288-1</f>
        <v>3.6728346456692913</v>
      </c>
      <c r="C282" s="9"/>
    </row>
    <row r="283" spans="2:3" x14ac:dyDescent="0.2">
      <c r="B283" s="8">
        <f>'Screening All'!F289/'Screening All'!E289-1</f>
        <v>5.4066852367688023</v>
      </c>
      <c r="C283" s="9"/>
    </row>
    <row r="284" spans="2:3" x14ac:dyDescent="0.2">
      <c r="B284" s="8">
        <f>'Screening All'!F290/'Screening All'!E290-1</f>
        <v>-0.52598870056497171</v>
      </c>
      <c r="C284" s="9"/>
    </row>
    <row r="285" spans="2:3" x14ac:dyDescent="0.2">
      <c r="B285" s="8">
        <f>'Screening All'!F291/'Screening All'!E291-1</f>
        <v>1.0263591433278418</v>
      </c>
      <c r="C285" s="9"/>
    </row>
    <row r="286" spans="2:3" x14ac:dyDescent="0.2">
      <c r="B286" s="8">
        <f>'Screening All'!F292/'Screening All'!E292-1</f>
        <v>-6.0856498873027798E-2</v>
      </c>
      <c r="C286" s="9"/>
    </row>
    <row r="287" spans="2:3" x14ac:dyDescent="0.2">
      <c r="B287" s="8">
        <f>'Screening All'!F293/'Screening All'!E293-1</f>
        <v>1.21294964028777</v>
      </c>
      <c r="C287" s="9"/>
    </row>
    <row r="288" spans="2:3" x14ac:dyDescent="0.2">
      <c r="B288" s="8">
        <f>'Screening All'!F294/'Screening All'!E294-1</f>
        <v>0.20222634508348802</v>
      </c>
      <c r="C288" s="9"/>
    </row>
    <row r="289" spans="2:3" x14ac:dyDescent="0.2">
      <c r="B289" s="8">
        <f>'Screening All'!F295/'Screening All'!E295-1</f>
        <v>0.77115211521152127</v>
      </c>
      <c r="C289" s="9"/>
    </row>
    <row r="290" spans="2:3" x14ac:dyDescent="0.2">
      <c r="B290" s="8">
        <f>'Screening All'!F296/'Screening All'!E296-1</f>
        <v>-0.16608594657375142</v>
      </c>
      <c r="C290" s="9"/>
    </row>
    <row r="291" spans="2:3" x14ac:dyDescent="0.2">
      <c r="B291" s="8">
        <f>'Screening All'!F297/'Screening All'!E297-1</f>
        <v>2.2857142857142856</v>
      </c>
      <c r="C291" s="9"/>
    </row>
    <row r="292" spans="2:3" x14ac:dyDescent="0.2">
      <c r="B292" s="8">
        <f>'Screening All'!F298/'Screening All'!E298-1</f>
        <v>0.28189910979228494</v>
      </c>
      <c r="C292" s="9"/>
    </row>
    <row r="293" spans="2:3" x14ac:dyDescent="0.2">
      <c r="B293" s="8">
        <f>'Screening All'!F299/'Screening All'!E299-1</f>
        <v>0.23364485981308403</v>
      </c>
      <c r="C293" s="9"/>
    </row>
    <row r="294" spans="2:3" x14ac:dyDescent="0.2">
      <c r="B294" s="8">
        <f>'Screening All'!F300/'Screening All'!E300-1</f>
        <v>0.231304347826087</v>
      </c>
      <c r="C294" s="9"/>
    </row>
    <row r="295" spans="2:3" x14ac:dyDescent="0.2">
      <c r="B295" s="8">
        <f>'Screening All'!F301/'Screening All'!E301-1</f>
        <v>0.170807453416149</v>
      </c>
      <c r="C295" s="9"/>
    </row>
    <row r="296" spans="2:3" x14ac:dyDescent="0.2">
      <c r="B296" s="8">
        <f>'Screening All'!F302/'Screening All'!E302-1</f>
        <v>1.0966666666666667</v>
      </c>
      <c r="C296" s="9"/>
    </row>
    <row r="297" spans="2:3" x14ac:dyDescent="0.2">
      <c r="B297" s="8">
        <f>'Screening All'!F303/'Screening All'!E303-1</f>
        <v>-0.47769314472252455</v>
      </c>
      <c r="C297" s="9"/>
    </row>
    <row r="298" spans="2:3" x14ac:dyDescent="0.2">
      <c r="B298" s="8">
        <f>'Screening All'!F304/'Screening All'!E304-1</f>
        <v>-3.1615925058547933E-2</v>
      </c>
      <c r="C298" s="9"/>
    </row>
    <row r="299" spans="2:3" x14ac:dyDescent="0.2">
      <c r="B299" s="8">
        <f>'Screening All'!F305/'Screening All'!E305-1</f>
        <v>-9.4279661016949068E-2</v>
      </c>
      <c r="C299" s="9"/>
    </row>
    <row r="300" spans="2:3" x14ac:dyDescent="0.2">
      <c r="B300" s="8">
        <f>'Screening All'!F306/'Screening All'!E306-1</f>
        <v>0.56972789115646272</v>
      </c>
      <c r="C300" s="9"/>
    </row>
    <row r="301" spans="2:3" x14ac:dyDescent="0.2">
      <c r="B301" s="8">
        <f>'Screening All'!F307/'Screening All'!E307-1</f>
        <v>-2.1052631578947212E-3</v>
      </c>
      <c r="C301" s="9"/>
    </row>
    <row r="302" spans="2:3" x14ac:dyDescent="0.2">
      <c r="B302" s="8">
        <f>'Screening All'!F308/'Screening All'!E308-1</f>
        <v>9.6153846153846256E-2</v>
      </c>
      <c r="C302" s="9"/>
    </row>
    <row r="303" spans="2:3" x14ac:dyDescent="0.2">
      <c r="B303" s="8">
        <f>'Screening All'!F309/'Screening All'!E309-1</f>
        <v>0.47070312499999978</v>
      </c>
      <c r="C303" s="9"/>
    </row>
    <row r="304" spans="2:3" x14ac:dyDescent="0.2">
      <c r="B304" s="8">
        <f>'Screening All'!F310/'Screening All'!E310-1</f>
        <v>0.7872340425531914</v>
      </c>
      <c r="C304" s="9"/>
    </row>
    <row r="305" spans="2:3" x14ac:dyDescent="0.2">
      <c r="B305" s="8">
        <f>'Screening All'!F311/'Screening All'!E311-1</f>
        <v>-2.4468085106382986E-2</v>
      </c>
      <c r="C305" s="9"/>
    </row>
    <row r="306" spans="2:3" x14ac:dyDescent="0.2">
      <c r="B306" s="8">
        <f>'Screening All'!F312/'Screening All'!E312-1</f>
        <v>0.23872679045092826</v>
      </c>
      <c r="C306" s="9"/>
    </row>
    <row r="307" spans="2:3" x14ac:dyDescent="0.2">
      <c r="B307" s="8">
        <f>'Screening All'!F313/'Screening All'!E313-1</f>
        <v>-0.41702127659574462</v>
      </c>
      <c r="C307" s="9"/>
    </row>
    <row r="308" spans="2:3" x14ac:dyDescent="0.2">
      <c r="B308" s="8">
        <f>'Screening All'!F314/'Screening All'!E314-1</f>
        <v>6.5573770491803351E-2</v>
      </c>
      <c r="C308" s="9"/>
    </row>
    <row r="309" spans="2:3" x14ac:dyDescent="0.2">
      <c r="B309" s="8">
        <f>'Screening All'!F315/'Screening All'!E315-1</f>
        <v>-1.6339869281045694E-3</v>
      </c>
      <c r="C309" s="9"/>
    </row>
    <row r="310" spans="2:3" x14ac:dyDescent="0.2">
      <c r="B310" s="8">
        <f>'Screening All'!F316/'Screening All'!E316-1</f>
        <v>0.15929203539822989</v>
      </c>
      <c r="C310" s="9"/>
    </row>
    <row r="311" spans="2:3" x14ac:dyDescent="0.2">
      <c r="B311" s="8">
        <f>'Screening All'!F317/'Screening All'!E317-1</f>
        <v>0.20149253731343286</v>
      </c>
      <c r="C311" s="9"/>
    </row>
    <row r="312" spans="2:3" x14ac:dyDescent="0.2">
      <c r="B312" s="8">
        <f>'Screening All'!F318/'Screening All'!E318-1</f>
        <v>0.28733264675592163</v>
      </c>
      <c r="C312" s="9"/>
    </row>
    <row r="313" spans="2:3" x14ac:dyDescent="0.2">
      <c r="B313" s="8">
        <f>'Screening All'!F319/'Screening All'!E319-1</f>
        <v>-0.26282051282051289</v>
      </c>
      <c r="C313" s="9"/>
    </row>
    <row r="314" spans="2:3" x14ac:dyDescent="0.2">
      <c r="B314" s="8">
        <f>'Screening All'!F320/'Screening All'!E320-1</f>
        <v>1.0238907849829282E-2</v>
      </c>
      <c r="C314" s="9"/>
    </row>
    <row r="315" spans="2:3" x14ac:dyDescent="0.2">
      <c r="B315" s="8">
        <f>'Screening All'!F321/'Screening All'!E321-1</f>
        <v>0.69884169884169878</v>
      </c>
      <c r="C315" s="9"/>
    </row>
    <row r="316" spans="2:3" x14ac:dyDescent="0.2">
      <c r="B316" s="8">
        <f>'Screening All'!F322/'Screening All'!E322-1</f>
        <v>0.2120075046904315</v>
      </c>
      <c r="C316" s="9"/>
    </row>
    <row r="317" spans="2:3" x14ac:dyDescent="0.2">
      <c r="B317" s="8">
        <f>'Screening All'!F323/'Screening All'!E323-1</f>
        <v>-0.65900621118012426</v>
      </c>
      <c r="C317" s="9"/>
    </row>
    <row r="318" spans="2:3" x14ac:dyDescent="0.2">
      <c r="B318" s="8">
        <f>'Screening All'!F324/'Screening All'!E324-1</f>
        <v>3.2520325203251987E-2</v>
      </c>
      <c r="C318" s="9"/>
    </row>
    <row r="319" spans="2:3" x14ac:dyDescent="0.2">
      <c r="B319" s="8">
        <f>'Screening All'!F325/'Screening All'!E325-1</f>
        <v>0.14726027397260277</v>
      </c>
      <c r="C319" s="9"/>
    </row>
    <row r="320" spans="2:3" x14ac:dyDescent="0.2">
      <c r="B320" s="8">
        <f>'Screening All'!F326/'Screening All'!E326-1</f>
        <v>-0.27272727272727271</v>
      </c>
      <c r="C320" s="9"/>
    </row>
    <row r="321" spans="2:3" x14ac:dyDescent="0.2">
      <c r="B321" s="8">
        <f>'Screening All'!F327/'Screening All'!E327-1</f>
        <v>0.27678571428571419</v>
      </c>
      <c r="C321" s="9"/>
    </row>
    <row r="322" spans="2:3" x14ac:dyDescent="0.2">
      <c r="B322" s="8">
        <f>'Screening All'!F328/'Screening All'!E328-1</f>
        <v>0.92771084337349374</v>
      </c>
      <c r="C322" s="9"/>
    </row>
    <row r="323" spans="2:3" x14ac:dyDescent="0.2">
      <c r="B323" s="8">
        <f>'Screening All'!F329/'Screening All'!E329-1</f>
        <v>-0.36724137931034484</v>
      </c>
      <c r="C323" s="9"/>
    </row>
    <row r="324" spans="2:3" x14ac:dyDescent="0.2">
      <c r="B324" s="8">
        <f>'Screening All'!F330/'Screening All'!E330-1</f>
        <v>-0.12296296296296294</v>
      </c>
      <c r="C324" s="9"/>
    </row>
    <row r="325" spans="2:3" x14ac:dyDescent="0.2">
      <c r="B325" s="8">
        <f>'Screening All'!F331/'Screening All'!E331-1</f>
        <v>-0.53980582524271847</v>
      </c>
      <c r="C325" s="9"/>
    </row>
    <row r="326" spans="2:3" x14ac:dyDescent="0.2">
      <c r="B326" s="8">
        <f>'Screening All'!F332/'Screening All'!E332-1</f>
        <v>-0.12123974475843202</v>
      </c>
      <c r="C326" s="9"/>
    </row>
    <row r="327" spans="2:3" x14ac:dyDescent="0.2">
      <c r="B327" s="8">
        <f>'Screening All'!F333/'Screening All'!E333-1</f>
        <v>0</v>
      </c>
      <c r="C327" s="9"/>
    </row>
    <row r="328" spans="2:3" x14ac:dyDescent="0.2">
      <c r="B328" s="8">
        <f>'Screening All'!F334/'Screening All'!E334-1</f>
        <v>0.36637931034482762</v>
      </c>
      <c r="C328" s="9"/>
    </row>
    <row r="329" spans="2:3" x14ac:dyDescent="0.2">
      <c r="B329" s="8">
        <f>'Screening All'!F335/'Screening All'!E335-1</f>
        <v>-0.18545454545454543</v>
      </c>
      <c r="C329" s="9"/>
    </row>
    <row r="330" spans="2:3" x14ac:dyDescent="0.2">
      <c r="B330" s="8">
        <f>'Screening All'!F336/'Screening All'!E336-1</f>
        <v>-0.19399785637727762</v>
      </c>
      <c r="C330" s="9"/>
    </row>
    <row r="331" spans="2:3" x14ac:dyDescent="0.2">
      <c r="B331" s="8">
        <f>'Screening All'!F337/'Screening All'!E337-1</f>
        <v>1.1104815864022664</v>
      </c>
      <c r="C331" s="9"/>
    </row>
    <row r="332" spans="2:3" x14ac:dyDescent="0.2">
      <c r="B332" s="8">
        <f>'Screening All'!F338/'Screening All'!E338-1</f>
        <v>0.16317365269461082</v>
      </c>
      <c r="C332" s="9"/>
    </row>
    <row r="333" spans="2:3" x14ac:dyDescent="0.2">
      <c r="B333" s="8">
        <f>'Screening All'!F339/'Screening All'!E339-1</f>
        <v>-0.62126245847176076</v>
      </c>
      <c r="C333" s="9"/>
    </row>
    <row r="334" spans="2:3" x14ac:dyDescent="0.2">
      <c r="B334" s="8">
        <f>'Screening All'!F340/'Screening All'!E340-1</f>
        <v>-4.0849673202614345E-2</v>
      </c>
      <c r="C334" s="9"/>
    </row>
    <row r="335" spans="2:3" x14ac:dyDescent="0.2">
      <c r="B335" s="8">
        <f>'Screening All'!F341/'Screening All'!E341-1</f>
        <v>1.3096774193548386</v>
      </c>
      <c r="C335" s="9"/>
    </row>
    <row r="336" spans="2:3" x14ac:dyDescent="0.2">
      <c r="B336" s="8">
        <f>'Screening All'!F342/'Screening All'!E342-1</f>
        <v>-0.2010309278350515</v>
      </c>
      <c r="C336" s="9"/>
    </row>
    <row r="337" spans="2:3" x14ac:dyDescent="0.2">
      <c r="B337" s="8">
        <f>'Screening All'!F343/'Screening All'!E343-1</f>
        <v>0.36974789915966388</v>
      </c>
      <c r="C337" s="9"/>
    </row>
    <row r="338" spans="2:3" x14ac:dyDescent="0.2">
      <c r="B338" s="8">
        <f>'Screening All'!F344/'Screening All'!E344-1</f>
        <v>0.26037735849056598</v>
      </c>
      <c r="C338" s="9"/>
    </row>
    <row r="339" spans="2:3" x14ac:dyDescent="0.2">
      <c r="B339" s="8">
        <f>'Screening All'!F345/'Screening All'!E345-1</f>
        <v>83.623188405797094</v>
      </c>
      <c r="C339" s="9"/>
    </row>
    <row r="340" spans="2:3" x14ac:dyDescent="0.2">
      <c r="B340" s="8">
        <f>'Screening All'!F346/'Screening All'!E346-1</f>
        <v>0</v>
      </c>
      <c r="C340" s="9"/>
    </row>
    <row r="341" spans="2:3" x14ac:dyDescent="0.2">
      <c r="B341" s="8">
        <f>'Screening All'!F347/'Screening All'!E347-1</f>
        <v>-0.24422442244224418</v>
      </c>
      <c r="C341" s="9"/>
    </row>
    <row r="342" spans="2:3" x14ac:dyDescent="0.2">
      <c r="B342" s="8">
        <f>'Screening All'!F348/'Screening All'!E348-1</f>
        <v>0.30841121495327117</v>
      </c>
      <c r="C342" s="9"/>
    </row>
    <row r="343" spans="2:3" x14ac:dyDescent="0.2">
      <c r="B343" s="8">
        <f>'Screening All'!F349/'Screening All'!E349-1</f>
        <v>0.5</v>
      </c>
      <c r="C343" s="9"/>
    </row>
    <row r="344" spans="2:3" x14ac:dyDescent="0.2">
      <c r="B344" s="8">
        <f>'Screening All'!F350/'Screening All'!E350-1</f>
        <v>-0.23944954128440377</v>
      </c>
      <c r="C344" s="9"/>
    </row>
    <row r="345" spans="2:3" x14ac:dyDescent="0.2">
      <c r="B345" s="8">
        <f>'Screening All'!F351/'Screening All'!E351-1</f>
        <v>0.28265524625267657</v>
      </c>
      <c r="C345" s="9"/>
    </row>
    <row r="346" spans="2:3" x14ac:dyDescent="0.2">
      <c r="B346" s="8">
        <f>'Screening All'!F352/'Screening All'!E352-1</f>
        <v>-0.51047120418848158</v>
      </c>
      <c r="C346" s="9"/>
    </row>
    <row r="347" spans="2:3" x14ac:dyDescent="0.2">
      <c r="B347" s="8">
        <f>'Screening All'!F353/'Screening All'!E353-1</f>
        <v>-0.13150289017341044</v>
      </c>
      <c r="C347" s="9"/>
    </row>
    <row r="348" spans="2:3" x14ac:dyDescent="0.2">
      <c r="B348" s="8">
        <f>'Screening All'!F354/'Screening All'!E354-1</f>
        <v>4.6511627906976827E-2</v>
      </c>
      <c r="C348" s="9"/>
    </row>
    <row r="349" spans="2:3" x14ac:dyDescent="0.2">
      <c r="B349" s="8">
        <f>'Screening All'!F355/'Screening All'!E355-1</f>
        <v>0.52401746724890841</v>
      </c>
      <c r="C349" s="9"/>
    </row>
    <row r="350" spans="2:3" x14ac:dyDescent="0.2">
      <c r="B350" s="8">
        <f>'Screening All'!F356/'Screening All'!E356-1</f>
        <v>4.0507614213197964</v>
      </c>
      <c r="C350" s="9"/>
    </row>
    <row r="351" spans="2:3" x14ac:dyDescent="0.2">
      <c r="B351" s="8">
        <f>'Screening All'!F357/'Screening All'!E357-1</f>
        <v>-2.624671916010568E-3</v>
      </c>
      <c r="C351" s="9"/>
    </row>
    <row r="352" spans="2:3" x14ac:dyDescent="0.2">
      <c r="B352" s="8">
        <f>'Screening All'!F358/'Screening All'!E358-1</f>
        <v>0.2365930599369086</v>
      </c>
      <c r="C352" s="9"/>
    </row>
    <row r="353" spans="2:3" x14ac:dyDescent="0.2">
      <c r="B353" s="8">
        <f>'Screening All'!F359/'Screening All'!E359-1</f>
        <v>-0.61969904240766072</v>
      </c>
      <c r="C353" s="9"/>
    </row>
    <row r="354" spans="2:3" x14ac:dyDescent="0.2">
      <c r="B354" s="8">
        <f>'Screening All'!F360/'Screening All'!E360-1</f>
        <v>0.17073170731707332</v>
      </c>
      <c r="C354" s="9"/>
    </row>
    <row r="355" spans="2:3" x14ac:dyDescent="0.2">
      <c r="B355" s="8">
        <f>'Screening All'!F361/'Screening All'!E361-1</f>
        <v>-0.60995024875621895</v>
      </c>
      <c r="C355" s="9"/>
    </row>
    <row r="356" spans="2:3" x14ac:dyDescent="0.2">
      <c r="B356" s="8">
        <f>'Screening All'!F362/'Screening All'!E362-1</f>
        <v>-6.2499999999999889E-2</v>
      </c>
      <c r="C356" s="9"/>
    </row>
    <row r="357" spans="2:3" x14ac:dyDescent="0.2">
      <c r="B357" s="8">
        <f>'Screening All'!F363/'Screening All'!E363-1</f>
        <v>0.60483870967741926</v>
      </c>
      <c r="C357" s="9"/>
    </row>
    <row r="358" spans="2:3" x14ac:dyDescent="0.2">
      <c r="B358" s="8">
        <f>'Screening All'!F364/'Screening All'!E364-1</f>
        <v>-0.22619047619047628</v>
      </c>
      <c r="C358" s="9"/>
    </row>
    <row r="359" spans="2:3" x14ac:dyDescent="0.2">
      <c r="B359" s="8">
        <f>'Screening All'!F365/'Screening All'!E365-1</f>
        <v>-6.4935064935064402E-3</v>
      </c>
      <c r="C359" s="9"/>
    </row>
    <row r="360" spans="2:3" x14ac:dyDescent="0.2">
      <c r="B360" s="8">
        <f>'Screening All'!F366/'Screening All'!E366-1</f>
        <v>-0.11979166666666663</v>
      </c>
      <c r="C360" s="9"/>
    </row>
    <row r="361" spans="2:3" x14ac:dyDescent="0.2">
      <c r="B361" s="8">
        <f>'Screening All'!F367/'Screening All'!E367-1</f>
        <v>6.7484662576687171E-2</v>
      </c>
      <c r="C361" s="9"/>
    </row>
    <row r="362" spans="2:3" x14ac:dyDescent="0.2">
      <c r="B362" s="8">
        <f>'Screening All'!F368/'Screening All'!E368-1</f>
        <v>-0.36708860759493678</v>
      </c>
      <c r="C362" s="9"/>
    </row>
    <row r="363" spans="2:3" x14ac:dyDescent="0.2">
      <c r="B363" s="8">
        <f>'Screening All'!F369/'Screening All'!E369-1</f>
        <v>-0.17560975609756091</v>
      </c>
      <c r="C363" s="9"/>
    </row>
    <row r="364" spans="2:3" x14ac:dyDescent="0.2">
      <c r="B364" s="8">
        <f>'Screening All'!F370/'Screening All'!E370-1</f>
        <v>0.969465648854962</v>
      </c>
      <c r="C364" s="9"/>
    </row>
    <row r="365" spans="2:3" x14ac:dyDescent="0.2">
      <c r="B365" s="8">
        <f>'Screening All'!F371/'Screening All'!E371-1</f>
        <v>0.15332428765264572</v>
      </c>
      <c r="C365" s="9"/>
    </row>
    <row r="366" spans="2:3" x14ac:dyDescent="0.2">
      <c r="B366" s="8">
        <f>'Screening All'!F372/'Screening All'!E372-1</f>
        <v>1.2749999999999999</v>
      </c>
      <c r="C366" s="9"/>
    </row>
    <row r="367" spans="2:3" x14ac:dyDescent="0.2">
      <c r="B367" s="8">
        <f>'Screening All'!F373/'Screening All'!E373-1</f>
        <v>0.88429752066115719</v>
      </c>
      <c r="C367" s="9"/>
    </row>
    <row r="368" spans="2:3" x14ac:dyDescent="0.2">
      <c r="B368" s="8">
        <f>'Screening All'!F374/'Screening All'!E374-1</f>
        <v>-0.20447530864197527</v>
      </c>
      <c r="C368" s="9"/>
    </row>
    <row r="369" spans="2:3" x14ac:dyDescent="0.2">
      <c r="B369" s="8">
        <f>'Screening All'!F375/'Screening All'!E375-1</f>
        <v>-0.48627450980392151</v>
      </c>
      <c r="C369" s="9"/>
    </row>
    <row r="370" spans="2:3" x14ac:dyDescent="0.2">
      <c r="B370" s="8">
        <f>'Screening All'!F376/'Screening All'!E376-1</f>
        <v>0.87362637362637363</v>
      </c>
      <c r="C370" s="9"/>
    </row>
    <row r="371" spans="2:3" x14ac:dyDescent="0.2">
      <c r="B371" s="8">
        <f>'Screening All'!F377/'Screening All'!E377-1</f>
        <v>-0.30805687203791465</v>
      </c>
      <c r="C371" s="9"/>
    </row>
    <row r="372" spans="2:3" x14ac:dyDescent="0.2">
      <c r="B372" s="8">
        <f>'Screening All'!F378/'Screening All'!E378-1</f>
        <v>0.36170212765957444</v>
      </c>
      <c r="C372" s="9"/>
    </row>
    <row r="373" spans="2:3" x14ac:dyDescent="0.2">
      <c r="B373" s="8">
        <f>'Screening All'!F379/'Screening All'!E379-1</f>
        <v>-5.8365758754863828E-2</v>
      </c>
      <c r="C373" s="9"/>
    </row>
    <row r="374" spans="2:3" x14ac:dyDescent="0.2">
      <c r="B374" s="8">
        <f>'Screening All'!F380/'Screening All'!E380-1</f>
        <v>-0.27600000000000002</v>
      </c>
      <c r="C374" s="9"/>
    </row>
    <row r="375" spans="2:3" x14ac:dyDescent="0.2">
      <c r="B375" s="8">
        <f>'Screening All'!F381/'Screening All'!E381-1</f>
        <v>0</v>
      </c>
      <c r="C375" s="9"/>
    </row>
    <row r="376" spans="2:3" x14ac:dyDescent="0.2">
      <c r="B376" s="8">
        <f>'Screening All'!F382/'Screening All'!E382-1</f>
        <v>0.33093525179856109</v>
      </c>
      <c r="C376" s="9"/>
    </row>
    <row r="377" spans="2:3" x14ac:dyDescent="0.2">
      <c r="B377" s="8">
        <f>'Screening All'!F383/'Screening All'!E383-1</f>
        <v>0.35714285714285721</v>
      </c>
      <c r="C377" s="9"/>
    </row>
    <row r="378" spans="2:3" x14ac:dyDescent="0.2">
      <c r="B378" s="8">
        <f>'Screening All'!F384/'Screening All'!E384-1</f>
        <v>-0.15007429420505214</v>
      </c>
      <c r="C378" s="9"/>
    </row>
    <row r="379" spans="2:3" x14ac:dyDescent="0.2">
      <c r="B379" s="8">
        <f>'Screening All'!F385/'Screening All'!E385-1</f>
        <v>1.6315789473684212</v>
      </c>
      <c r="C379" s="9"/>
    </row>
    <row r="380" spans="2:3" x14ac:dyDescent="0.2">
      <c r="B380" s="8">
        <f>'Screening All'!F386/'Screening All'!E386-1</f>
        <v>0.26642335766423364</v>
      </c>
      <c r="C380" s="9"/>
    </row>
    <row r="381" spans="2:3" x14ac:dyDescent="0.2">
      <c r="B381" s="8">
        <f>'Screening All'!F387/'Screening All'!E387-1</f>
        <v>-0.15254237288135586</v>
      </c>
      <c r="C381" s="9"/>
    </row>
    <row r="382" spans="2:3" x14ac:dyDescent="0.2">
      <c r="B382" s="8">
        <f>'Screening All'!F388/'Screening All'!E388-1</f>
        <v>-0.51567944250871078</v>
      </c>
      <c r="C382" s="9"/>
    </row>
    <row r="383" spans="2:3" x14ac:dyDescent="0.2">
      <c r="B383" s="8">
        <f>'Screening All'!F389/'Screening All'!E389-1</f>
        <v>0.47161572052401746</v>
      </c>
      <c r="C383" s="9"/>
    </row>
    <row r="384" spans="2:3" x14ac:dyDescent="0.2">
      <c r="B384" s="8">
        <f>'Screening All'!F390/'Screening All'!E390-1</f>
        <v>0.22159090909090895</v>
      </c>
      <c r="C384" s="9"/>
    </row>
    <row r="385" spans="2:3" x14ac:dyDescent="0.2">
      <c r="B385" s="8">
        <f>'Screening All'!F391/'Screening All'!E391-1</f>
        <v>0.14754098360655732</v>
      </c>
      <c r="C385" s="9"/>
    </row>
    <row r="386" spans="2:3" x14ac:dyDescent="0.2">
      <c r="B386" s="8">
        <f>'Screening All'!F392/'Screening All'!E392-1</f>
        <v>-0.3728813559322034</v>
      </c>
      <c r="C386" s="9"/>
    </row>
    <row r="387" spans="2:3" x14ac:dyDescent="0.2">
      <c r="B387" s="8">
        <f>'Screening All'!F393/'Screening All'!E393-1</f>
        <v>1.3877068557919618</v>
      </c>
      <c r="C387" s="9"/>
    </row>
    <row r="388" spans="2:3" x14ac:dyDescent="0.2">
      <c r="B388" s="8">
        <f>'Screening All'!F394/'Screening All'!E394-1</f>
        <v>-2.0134228187919434E-2</v>
      </c>
      <c r="C388" s="9"/>
    </row>
    <row r="389" spans="2:3" x14ac:dyDescent="0.2">
      <c r="B389" s="8">
        <f>'Screening All'!F395/'Screening All'!E395-1</f>
        <v>-4.5112781954887216E-2</v>
      </c>
      <c r="C389" s="9"/>
    </row>
    <row r="390" spans="2:3" x14ac:dyDescent="0.2">
      <c r="B390" s="8">
        <f>'Screening All'!F396/'Screening All'!E396-1</f>
        <v>0.59523809523809534</v>
      </c>
      <c r="C390" s="9"/>
    </row>
    <row r="391" spans="2:3" x14ac:dyDescent="0.2">
      <c r="B391" s="8">
        <f>'Screening All'!F397/'Screening All'!E397-1</f>
        <v>-7.5187969924812026E-2</v>
      </c>
      <c r="C391" s="9"/>
    </row>
    <row r="392" spans="2:3" x14ac:dyDescent="0.2">
      <c r="B392" s="8">
        <f>'Screening All'!F398/'Screening All'!E398-1</f>
        <v>3.8709677419354716E-2</v>
      </c>
      <c r="C392" s="9"/>
    </row>
    <row r="393" spans="2:3" x14ac:dyDescent="0.2">
      <c r="B393" s="8">
        <f>'Screening All'!F399/'Screening All'!E399-1</f>
        <v>-0.19302325581395341</v>
      </c>
      <c r="C393" s="9"/>
    </row>
    <row r="394" spans="2:3" x14ac:dyDescent="0.2">
      <c r="B394" s="8">
        <f>'Screening All'!F400/'Screening All'!E400-1</f>
        <v>-1.5527950310559868E-3</v>
      </c>
      <c r="C394" s="9"/>
    </row>
    <row r="395" spans="2:3" x14ac:dyDescent="0.2">
      <c r="B395" s="8">
        <f>'Screening All'!F401/'Screening All'!E401-1</f>
        <v>8.5106382978723527E-2</v>
      </c>
      <c r="C395" s="9"/>
    </row>
    <row r="396" spans="2:3" x14ac:dyDescent="0.2">
      <c r="B396" s="8">
        <f>'Screening All'!F402/'Screening All'!E402-1</f>
        <v>-0.25</v>
      </c>
      <c r="C396" s="9"/>
    </row>
    <row r="397" spans="2:3" x14ac:dyDescent="0.2">
      <c r="B397" s="8">
        <f>'Screening All'!F403/'Screening All'!E403-1</f>
        <v>-6.1302681992337016E-2</v>
      </c>
      <c r="C397" s="9"/>
    </row>
    <row r="398" spans="2:3" x14ac:dyDescent="0.2">
      <c r="B398" s="8">
        <f>'Screening All'!F404/'Screening All'!E404-1</f>
        <v>0.10549450549450534</v>
      </c>
      <c r="C398" s="9"/>
    </row>
    <row r="399" spans="2:3" x14ac:dyDescent="0.2">
      <c r="B399" s="8">
        <f>'Screening All'!F405/'Screening All'!E405-1</f>
        <v>0.14395886889460163</v>
      </c>
      <c r="C399" s="9"/>
    </row>
    <row r="400" spans="2:3" x14ac:dyDescent="0.2">
      <c r="B400" s="8">
        <f>'Screening All'!F406/'Screening All'!E406-1</f>
        <v>-0.85486111111111107</v>
      </c>
      <c r="C400" s="9"/>
    </row>
    <row r="401" spans="2:3" x14ac:dyDescent="0.2">
      <c r="B401" s="8">
        <f>'Screening All'!F407/'Screening All'!E407-1</f>
        <v>-0.34589041095890405</v>
      </c>
      <c r="C401" s="9"/>
    </row>
    <row r="402" spans="2:3" x14ac:dyDescent="0.2">
      <c r="B402" s="8">
        <f>'Screening All'!F408/'Screening All'!E408-1</f>
        <v>1.1000000000000001</v>
      </c>
      <c r="C402" s="9"/>
    </row>
    <row r="403" spans="2:3" x14ac:dyDescent="0.2">
      <c r="B403" s="8">
        <f>'Screening All'!F409/'Screening All'!E409-1</f>
        <v>0</v>
      </c>
      <c r="C403" s="9"/>
    </row>
    <row r="404" spans="2:3" x14ac:dyDescent="0.2">
      <c r="B404" s="8">
        <f>'Screening All'!F410/'Screening All'!E410-1</f>
        <v>0.40639269406392708</v>
      </c>
      <c r="C404" s="9"/>
    </row>
    <row r="405" spans="2:3" x14ac:dyDescent="0.2">
      <c r="B405" s="8">
        <f>'Screening All'!F411/'Screening All'!E411-1</f>
        <v>0.39813084112149522</v>
      </c>
      <c r="C405" s="9"/>
    </row>
    <row r="406" spans="2:3" x14ac:dyDescent="0.2">
      <c r="B406" s="8">
        <f>'Screening All'!F412/'Screening All'!E412-1</f>
        <v>-0.54463390170511539</v>
      </c>
      <c r="C406" s="9"/>
    </row>
    <row r="407" spans="2:3" x14ac:dyDescent="0.2">
      <c r="B407" s="8">
        <f>'Screening All'!F413/'Screening All'!E413-1</f>
        <v>-9.5477386934673336E-2</v>
      </c>
      <c r="C407" s="9"/>
    </row>
    <row r="408" spans="2:3" x14ac:dyDescent="0.2">
      <c r="B408" s="8">
        <f>'Screening All'!F414/'Screening All'!E414-1</f>
        <v>0.71539206195546945</v>
      </c>
      <c r="C408" s="9"/>
    </row>
    <row r="409" spans="2:3" x14ac:dyDescent="0.2">
      <c r="B409" s="8">
        <f>'Screening All'!F415/'Screening All'!E415-1</f>
        <v>-0.36</v>
      </c>
      <c r="C409" s="9"/>
    </row>
    <row r="410" spans="2:3" x14ac:dyDescent="0.2">
      <c r="B410" s="8">
        <f>'Screening All'!F416/'Screening All'!E416-1</f>
        <v>-0.31638418079096053</v>
      </c>
      <c r="C410" s="9"/>
    </row>
    <row r="411" spans="2:3" x14ac:dyDescent="0.2">
      <c r="B411" s="8">
        <f>'Screening All'!F417/'Screening All'!E417-1</f>
        <v>-0.12335329341317358</v>
      </c>
      <c r="C411" s="9"/>
    </row>
    <row r="412" spans="2:3" x14ac:dyDescent="0.2">
      <c r="B412" s="8">
        <f>'Screening All'!F418/'Screening All'!E418-1</f>
        <v>0</v>
      </c>
      <c r="C412" s="9"/>
    </row>
    <row r="413" spans="2:3" x14ac:dyDescent="0.2">
      <c r="B413" s="8">
        <f>'Screening All'!F419/'Screening All'!E419-1</f>
        <v>1.5066666666666664</v>
      </c>
      <c r="C413" s="9"/>
    </row>
    <row r="414" spans="2:3" x14ac:dyDescent="0.2">
      <c r="B414" s="8">
        <f>'Screening All'!F420/'Screening All'!E420-1</f>
        <v>-0.18681318681318682</v>
      </c>
      <c r="C414" s="9"/>
    </row>
    <row r="415" spans="2:3" x14ac:dyDescent="0.2">
      <c r="B415" s="8">
        <f>'Screening All'!F421/'Screening All'!E421-1</f>
        <v>-0.48878923766816151</v>
      </c>
      <c r="C415" s="9"/>
    </row>
    <row r="416" spans="2:3" x14ac:dyDescent="0.2">
      <c r="B416" s="8">
        <f>'Screening All'!F422/'Screening All'!E422-1</f>
        <v>1.15625</v>
      </c>
      <c r="C416" s="9"/>
    </row>
    <row r="417" spans="2:3" x14ac:dyDescent="0.2">
      <c r="B417" s="8">
        <f>'Screening All'!F423/'Screening All'!E423-1</f>
        <v>0.29761904761904767</v>
      </c>
      <c r="C417" s="9"/>
    </row>
    <row r="418" spans="2:3" x14ac:dyDescent="0.2">
      <c r="B418" s="8">
        <f>'Screening All'!F424/'Screening All'!E424-1</f>
        <v>0.49693251533742311</v>
      </c>
      <c r="C418" s="9"/>
    </row>
    <row r="419" spans="2:3" x14ac:dyDescent="0.2">
      <c r="B419" s="8">
        <f>'Screening All'!F425/'Screening All'!E425-1</f>
        <v>0.94179894179894186</v>
      </c>
      <c r="C419" s="9"/>
    </row>
    <row r="420" spans="2:3" x14ac:dyDescent="0.2">
      <c r="B420" s="8">
        <f>'Screening All'!F426/'Screening All'!E426-1</f>
        <v>-0.38245219347581549</v>
      </c>
      <c r="C420" s="9"/>
    </row>
    <row r="421" spans="2:3" x14ac:dyDescent="0.2">
      <c r="B421" s="8">
        <f>'Screening All'!F427/'Screening All'!E427-1</f>
        <v>0</v>
      </c>
      <c r="C421" s="9"/>
    </row>
    <row r="422" spans="2:3" x14ac:dyDescent="0.2">
      <c r="B422" s="8">
        <f>'Screening All'!F428/'Screening All'!E428-1</f>
        <v>-0.39153439153439151</v>
      </c>
      <c r="C422" s="9"/>
    </row>
    <row r="423" spans="2:3" x14ac:dyDescent="0.2">
      <c r="B423" s="8">
        <f>'Screening All'!F429/'Screening All'!E429-1</f>
        <v>1.291220556745182</v>
      </c>
      <c r="C423" s="9"/>
    </row>
    <row r="424" spans="2:3" x14ac:dyDescent="0.2">
      <c r="B424" s="8">
        <f>'Screening All'!F430/'Screening All'!E430-1</f>
        <v>0.1785714285714286</v>
      </c>
      <c r="C424" s="9"/>
    </row>
    <row r="425" spans="2:3" x14ac:dyDescent="0.2">
      <c r="B425" s="8">
        <f>'Screening All'!F431/'Screening All'!E431-1</f>
        <v>-9.2391304347826164E-2</v>
      </c>
      <c r="C425" s="9"/>
    </row>
    <row r="426" spans="2:3" x14ac:dyDescent="0.2">
      <c r="B426" s="8">
        <f>'Screening All'!F432/'Screening All'!E432-1</f>
        <v>-0.32876712328767121</v>
      </c>
      <c r="C426" s="9"/>
    </row>
    <row r="427" spans="2:3" x14ac:dyDescent="0.2">
      <c r="B427" s="8">
        <f>'Screening All'!F433/'Screening All'!E433-1</f>
        <v>1.2860635696821516</v>
      </c>
      <c r="C427" s="9"/>
    </row>
    <row r="428" spans="2:3" x14ac:dyDescent="0.2">
      <c r="B428" s="8">
        <f>'Screening All'!F434/'Screening All'!E434-1</f>
        <v>-0.38175675675675669</v>
      </c>
      <c r="C428" s="9"/>
    </row>
    <row r="429" spans="2:3" x14ac:dyDescent="0.2">
      <c r="B429" s="8">
        <f>'Screening All'!F435/'Screening All'!E435-1</f>
        <v>-0.44782608695652171</v>
      </c>
      <c r="C429" s="9"/>
    </row>
    <row r="430" spans="2:3" x14ac:dyDescent="0.2">
      <c r="B430" s="8">
        <f>'Screening All'!F436/'Screening All'!E436-1</f>
        <v>-0.18262411347517715</v>
      </c>
      <c r="C430" s="9"/>
    </row>
    <row r="431" spans="2:3" x14ac:dyDescent="0.2">
      <c r="B431" s="8">
        <f>'Screening All'!F437/'Screening All'!E437-1</f>
        <v>1.15625</v>
      </c>
      <c r="C431" s="9"/>
    </row>
    <row r="432" spans="2:3" x14ac:dyDescent="0.2">
      <c r="B432" s="8">
        <f>'Screening All'!F438/'Screening All'!E438-1</f>
        <v>0</v>
      </c>
      <c r="C432" s="9"/>
    </row>
    <row r="433" spans="2:3" x14ac:dyDescent="0.2">
      <c r="B433" s="8">
        <f>'Screening All'!F439/'Screening All'!E439-1</f>
        <v>2.6455026455026509E-2</v>
      </c>
      <c r="C433" s="9"/>
    </row>
    <row r="434" spans="2:3" x14ac:dyDescent="0.2">
      <c r="B434" s="8">
        <f>'Screening All'!F440/'Screening All'!E440-1</f>
        <v>0</v>
      </c>
      <c r="C434" s="9"/>
    </row>
    <row r="435" spans="2:3" x14ac:dyDescent="0.2">
      <c r="B435" s="8">
        <f>'Screening All'!F441/'Screening All'!E441-1</f>
        <v>0.24778761061946897</v>
      </c>
      <c r="C435" s="9"/>
    </row>
    <row r="436" spans="2:3" x14ac:dyDescent="0.2">
      <c r="B436" s="8">
        <f>'Screening All'!F442/'Screening All'!E442-1</f>
        <v>0.28947368421052655</v>
      </c>
      <c r="C436" s="9"/>
    </row>
    <row r="437" spans="2:3" x14ac:dyDescent="0.2">
      <c r="B437" s="8">
        <f>'Screening All'!F443/'Screening All'!E443-1</f>
        <v>0.54054054054054035</v>
      </c>
      <c r="C437" s="9"/>
    </row>
    <row r="438" spans="2:3" x14ac:dyDescent="0.2">
      <c r="B438" s="8">
        <f>'Screening All'!F444/'Screening All'!E444-1</f>
        <v>0.16666666666666674</v>
      </c>
      <c r="C438" s="9"/>
    </row>
    <row r="439" spans="2:3" x14ac:dyDescent="0.2">
      <c r="B439" s="8">
        <f>'Screening All'!F445/'Screening All'!E445-1</f>
        <v>0.8</v>
      </c>
      <c r="C439" s="9"/>
    </row>
    <row r="440" spans="2:3" x14ac:dyDescent="0.2">
      <c r="B440" s="8">
        <f>'Screening All'!F446/'Screening All'!E446-1</f>
        <v>4.098039215686275</v>
      </c>
      <c r="C440" s="9"/>
    </row>
    <row r="441" spans="2:3" x14ac:dyDescent="0.2">
      <c r="B441" s="8">
        <f>'Screening All'!F447/'Screening All'!E447-1</f>
        <v>0.73245614035087714</v>
      </c>
      <c r="C441" s="9"/>
    </row>
    <row r="442" spans="2:3" x14ac:dyDescent="0.2">
      <c r="B442" s="8">
        <f>'Screening All'!F448/'Screening All'!E448-1</f>
        <v>-0.14999999999999991</v>
      </c>
      <c r="C442" s="9"/>
    </row>
    <row r="443" spans="2:3" x14ac:dyDescent="0.2">
      <c r="B443" s="8">
        <f>'Screening All'!F449/'Screening All'!E449-1</f>
        <v>-5.2953156822810543E-2</v>
      </c>
      <c r="C443" s="9"/>
    </row>
    <row r="444" spans="2:3" x14ac:dyDescent="0.2">
      <c r="B444" s="8">
        <f>'Screening All'!F450/'Screening All'!E450-1</f>
        <v>-5.0251256281407253E-3</v>
      </c>
      <c r="C444" s="9"/>
    </row>
    <row r="445" spans="2:3" x14ac:dyDescent="0.2">
      <c r="B445" s="8">
        <f>'Screening All'!F451/'Screening All'!E451-1</f>
        <v>0</v>
      </c>
      <c r="C445" s="9"/>
    </row>
    <row r="446" spans="2:3" x14ac:dyDescent="0.2">
      <c r="B446" s="8">
        <f>'Screening All'!F452/'Screening All'!E452-1</f>
        <v>9.5238095238095122E-2</v>
      </c>
      <c r="C446" s="9"/>
    </row>
    <row r="447" spans="2:3" x14ac:dyDescent="0.2">
      <c r="B447" s="8">
        <f>'Screening All'!F453/'Screening All'!E453-1</f>
        <v>0.31999999999999984</v>
      </c>
      <c r="C447" s="9"/>
    </row>
    <row r="448" spans="2:3" x14ac:dyDescent="0.2">
      <c r="B448" s="8">
        <f>'Screening All'!F454/'Screening All'!E454-1</f>
        <v>3.4966442953020129</v>
      </c>
      <c r="C448" s="9"/>
    </row>
    <row r="449" spans="2:3" x14ac:dyDescent="0.2">
      <c r="B449" s="8">
        <f>'Screening All'!F455/'Screening All'!E455-1</f>
        <v>1.3185595567867034</v>
      </c>
      <c r="C449" s="9"/>
    </row>
    <row r="450" spans="2:3" x14ac:dyDescent="0.2">
      <c r="B450" s="8">
        <f>'Screening All'!F456/'Screening All'!E456-1</f>
        <v>1.1671826625386994</v>
      </c>
      <c r="C450" s="9"/>
    </row>
    <row r="451" spans="2:3" x14ac:dyDescent="0.2">
      <c r="B451" s="8">
        <f>'Screening All'!F457/'Screening All'!E457-1</f>
        <v>0.80357142857142838</v>
      </c>
      <c r="C451" s="9"/>
    </row>
    <row r="452" spans="2:3" x14ac:dyDescent="0.2">
      <c r="B452" s="8">
        <f>'Screening All'!F458/'Screening All'!E458-1</f>
        <v>0.46112600536193038</v>
      </c>
      <c r="C452" s="9"/>
    </row>
    <row r="453" spans="2:3" x14ac:dyDescent="0.2">
      <c r="B453" s="8">
        <f>'Screening All'!F459/'Screening All'!E459-1</f>
        <v>0.50753768844221114</v>
      </c>
      <c r="C453" s="9"/>
    </row>
    <row r="454" spans="2:3" x14ac:dyDescent="0.2">
      <c r="B454" s="8">
        <f>'Screening All'!F460/'Screening All'!E460-1</f>
        <v>0.3282442748091603</v>
      </c>
      <c r="C454" s="9"/>
    </row>
    <row r="455" spans="2:3" x14ac:dyDescent="0.2">
      <c r="B455" s="8">
        <f>'Screening All'!F461/'Screening All'!E461-1</f>
        <v>0.3107142857142855</v>
      </c>
      <c r="C455" s="9"/>
    </row>
    <row r="456" spans="2:3" x14ac:dyDescent="0.2">
      <c r="B456" s="8">
        <f>'Screening All'!F462/'Screening All'!E462-1</f>
        <v>-1.270417422867498E-2</v>
      </c>
      <c r="C456" s="9"/>
    </row>
    <row r="457" spans="2:3" x14ac:dyDescent="0.2">
      <c r="B457" s="8">
        <f>'Screening All'!F463/'Screening All'!E463-1</f>
        <v>6.0606060606060552E-2</v>
      </c>
      <c r="C457" s="9"/>
    </row>
    <row r="458" spans="2:3" x14ac:dyDescent="0.2">
      <c r="B458" s="8">
        <f>'Screening All'!F464/'Screening All'!E464-1</f>
        <v>-7.7777777777777835E-2</v>
      </c>
      <c r="C458" s="9"/>
    </row>
    <row r="459" spans="2:3" x14ac:dyDescent="0.2">
      <c r="B459" s="8">
        <f>'Screening All'!F465/'Screening All'!E465-1</f>
        <v>0.95555555555555549</v>
      </c>
      <c r="C459" s="9"/>
    </row>
    <row r="460" spans="2:3" x14ac:dyDescent="0.2">
      <c r="B460" s="8">
        <f>'Screening All'!F466/'Screening All'!E466-1</f>
        <v>0.54501216545012166</v>
      </c>
      <c r="C460" s="9"/>
    </row>
    <row r="461" spans="2:3" x14ac:dyDescent="0.2">
      <c r="B461" s="8">
        <f>'Screening All'!F467/'Screening All'!E467-1</f>
        <v>5.3689320388349522</v>
      </c>
      <c r="C461" s="9"/>
    </row>
    <row r="462" spans="2:3" x14ac:dyDescent="0.2">
      <c r="B462" s="8">
        <f>'Screening All'!F468/'Screening All'!E468-1</f>
        <v>0.31337325349301381</v>
      </c>
      <c r="C462" s="9"/>
    </row>
    <row r="463" spans="2:3" x14ac:dyDescent="0.2">
      <c r="B463" s="8">
        <f>'Screening All'!F469/'Screening All'!E469-1</f>
        <v>0.29970326409495551</v>
      </c>
      <c r="C463" s="9"/>
    </row>
    <row r="464" spans="2:3" x14ac:dyDescent="0.2">
      <c r="B464" s="8">
        <f>'Screening All'!F470/'Screening All'!E470-1</f>
        <v>-0.20207253886010357</v>
      </c>
      <c r="C464" s="9"/>
    </row>
    <row r="465" spans="2:3" x14ac:dyDescent="0.2">
      <c r="B465" s="8">
        <f>'Screening All'!F471/'Screening All'!E471-1</f>
        <v>0.10714285714285721</v>
      </c>
      <c r="C465" s="9"/>
    </row>
    <row r="466" spans="2:3" x14ac:dyDescent="0.2">
      <c r="B466" s="8">
        <f>'Screening All'!F472/'Screening All'!E472-1</f>
        <v>9.3253968253968145E-2</v>
      </c>
      <c r="C466" s="9"/>
    </row>
    <row r="467" spans="2:3" x14ac:dyDescent="0.2">
      <c r="B467" s="8">
        <f>'Screening All'!F473/'Screening All'!E473-1</f>
        <v>-0.46666666666666667</v>
      </c>
      <c r="C467" s="9"/>
    </row>
    <row r="468" spans="2:3" x14ac:dyDescent="0.2">
      <c r="B468" s="8">
        <f>'Screening All'!F474/'Screening All'!E474-1</f>
        <v>1.7435897435897436</v>
      </c>
      <c r="C468" s="9"/>
    </row>
    <row r="469" spans="2:3" x14ac:dyDescent="0.2">
      <c r="B469" s="8">
        <f>'Screening All'!F475/'Screening All'!E475-1</f>
        <v>0.17811158798283255</v>
      </c>
      <c r="C469" s="9"/>
    </row>
    <row r="470" spans="2:3" x14ac:dyDescent="0.2">
      <c r="B470" s="8">
        <f>'Screening All'!F476/'Screening All'!E476-1</f>
        <v>-0.31111111111111112</v>
      </c>
      <c r="C470" s="9"/>
    </row>
    <row r="471" spans="2:3" x14ac:dyDescent="0.2">
      <c r="B471" s="8">
        <f>'Screening All'!F477/'Screening All'!E477-1</f>
        <v>0.17557251908396942</v>
      </c>
      <c r="C471" s="9"/>
    </row>
    <row r="472" spans="2:3" x14ac:dyDescent="0.2">
      <c r="B472" s="8">
        <f>'Screening All'!F478/'Screening All'!E478-1</f>
        <v>0.125</v>
      </c>
      <c r="C472" s="9"/>
    </row>
    <row r="473" spans="2:3" x14ac:dyDescent="0.2">
      <c r="B473" s="8">
        <f>'Screening All'!F479/'Screening All'!E479-1</f>
        <v>0.34682080924855496</v>
      </c>
      <c r="C473" s="9"/>
    </row>
    <row r="474" spans="2:3" x14ac:dyDescent="0.2">
      <c r="B474" s="8">
        <f>'Screening All'!F480/'Screening All'!E480-1</f>
        <v>-8.2949308755760343E-2</v>
      </c>
      <c r="C474" s="9"/>
    </row>
    <row r="475" spans="2:3" x14ac:dyDescent="0.2">
      <c r="B475" s="8">
        <f>'Screening All'!F481/'Screening All'!E481-1</f>
        <v>0</v>
      </c>
      <c r="C475" s="9"/>
    </row>
    <row r="476" spans="2:3" x14ac:dyDescent="0.2">
      <c r="B476" s="8">
        <f>'Screening All'!F482/'Screening All'!E482-1</f>
        <v>-0.96423357664233578</v>
      </c>
      <c r="C476" s="9"/>
    </row>
    <row r="477" spans="2:3" x14ac:dyDescent="0.2">
      <c r="B477" s="8">
        <f>'Screening All'!F483/'Screening All'!E483-1</f>
        <v>1</v>
      </c>
      <c r="C477" s="9"/>
    </row>
    <row r="478" spans="2:3" x14ac:dyDescent="0.2">
      <c r="B478" s="8">
        <f>'Screening All'!F484/'Screening All'!E484-1</f>
        <v>-0.73134328358208966</v>
      </c>
      <c r="C478" s="9"/>
    </row>
    <row r="479" spans="2:3" x14ac:dyDescent="0.2">
      <c r="B479" s="8">
        <f>'Screening All'!F485/'Screening All'!E485-1</f>
        <v>0.52091254752851723</v>
      </c>
      <c r="C479" s="9"/>
    </row>
    <row r="480" spans="2:3" x14ac:dyDescent="0.2">
      <c r="B480" s="8">
        <f>'Screening All'!F486/'Screening All'!E486-1</f>
        <v>0.66371681415929218</v>
      </c>
      <c r="C480" s="9"/>
    </row>
    <row r="481" spans="2:3" x14ac:dyDescent="0.2">
      <c r="B481" s="8">
        <f>'Screening All'!F487/'Screening All'!E487-1</f>
        <v>-0.35179429217293012</v>
      </c>
      <c r="C481" s="9"/>
    </row>
    <row r="482" spans="2:3" x14ac:dyDescent="0.2">
      <c r="B482" s="8">
        <f>'Screening All'!F488/'Screening All'!E488-1</f>
        <v>0.62995594713656389</v>
      </c>
      <c r="C482" s="9"/>
    </row>
    <row r="483" spans="2:3" x14ac:dyDescent="0.2">
      <c r="B483" s="8">
        <f>'Screening All'!F489/'Screening All'!E489-1</f>
        <v>-0.32388663967611342</v>
      </c>
      <c r="C483" s="9"/>
    </row>
    <row r="484" spans="2:3" x14ac:dyDescent="0.2">
      <c r="B484" s="8">
        <f>'Screening All'!F490/'Screening All'!E490-1</f>
        <v>-0.40776699029126218</v>
      </c>
      <c r="C484" s="9"/>
    </row>
    <row r="485" spans="2:3" x14ac:dyDescent="0.2">
      <c r="B485" s="8">
        <f>'Screening All'!F491/'Screening All'!E491-1</f>
        <v>9.6989966555183882E-2</v>
      </c>
      <c r="C485" s="9"/>
    </row>
    <row r="486" spans="2:3" x14ac:dyDescent="0.2">
      <c r="B486" s="8">
        <f>'Screening All'!F492/'Screening All'!E492-1</f>
        <v>-0.39228723404255317</v>
      </c>
      <c r="C486" s="9"/>
    </row>
    <row r="487" spans="2:3" x14ac:dyDescent="0.2">
      <c r="B487" s="8">
        <f>'Screening All'!F493/'Screening All'!E493-1</f>
        <v>0.87735849056603765</v>
      </c>
      <c r="C487" s="9"/>
    </row>
    <row r="488" spans="2:3" x14ac:dyDescent="0.2">
      <c r="B488" s="8">
        <f>'Screening All'!F494/'Screening All'!E494-1</f>
        <v>0.33000000000000007</v>
      </c>
      <c r="C488" s="9"/>
    </row>
    <row r="489" spans="2:3" x14ac:dyDescent="0.2">
      <c r="B489" s="8">
        <f>'Screening All'!F495/'Screening All'!E495-1</f>
        <v>0.59259259259259256</v>
      </c>
      <c r="C489" s="9"/>
    </row>
    <row r="490" spans="2:3" x14ac:dyDescent="0.2">
      <c r="B490" s="8">
        <f>'Screening All'!F496/'Screening All'!E496-1</f>
        <v>0</v>
      </c>
      <c r="C490" s="9"/>
    </row>
    <row r="491" spans="2:3" x14ac:dyDescent="0.2">
      <c r="B491" s="8">
        <f>'Screening All'!F497/'Screening All'!E497-1</f>
        <v>0</v>
      </c>
      <c r="C491" s="9"/>
    </row>
    <row r="492" spans="2:3" x14ac:dyDescent="0.2">
      <c r="B492" s="8">
        <f>'Screening All'!F498/'Screening All'!E498-1</f>
        <v>1.5917431192660549</v>
      </c>
      <c r="C492" s="9"/>
    </row>
    <row r="493" spans="2:3" x14ac:dyDescent="0.2">
      <c r="B493" s="8">
        <f>'Screening All'!F499/'Screening All'!E499-1</f>
        <v>-6.8702290076335881E-2</v>
      </c>
      <c r="C493" s="9"/>
    </row>
    <row r="494" spans="2:3" x14ac:dyDescent="0.2">
      <c r="B494" s="8">
        <f>'Screening All'!F500/'Screening All'!E500-1</f>
        <v>0.12745098039215685</v>
      </c>
      <c r="C494" s="9"/>
    </row>
    <row r="495" spans="2:3" x14ac:dyDescent="0.2">
      <c r="B495" s="8">
        <f>'Screening All'!F501/'Screening All'!E501-1</f>
        <v>-0.79974424552429668</v>
      </c>
      <c r="C495" s="9"/>
    </row>
    <row r="496" spans="2:3" x14ac:dyDescent="0.2">
      <c r="B496" s="8">
        <f>'Screening All'!F502/'Screening All'!E502-1</f>
        <v>1.7038043478260869</v>
      </c>
      <c r="C496" s="9"/>
    </row>
    <row r="497" spans="2:3" x14ac:dyDescent="0.2">
      <c r="B497" s="8">
        <f>'Screening All'!F503/'Screening All'!E503-1</f>
        <v>-0.42399999999999993</v>
      </c>
      <c r="C497" s="9"/>
    </row>
    <row r="498" spans="2:3" x14ac:dyDescent="0.2">
      <c r="B498" s="8">
        <f>'Screening All'!F504/'Screening All'!E504-1</f>
        <v>0.19773299748110817</v>
      </c>
      <c r="C498" s="9"/>
    </row>
    <row r="499" spans="2:3" x14ac:dyDescent="0.2">
      <c r="B499" s="8">
        <f>'Screening All'!F505/'Screening All'!E505-1</f>
        <v>-0.67712418300653598</v>
      </c>
      <c r="C499" s="9"/>
    </row>
    <row r="500" spans="2:3" x14ac:dyDescent="0.2">
      <c r="B500" s="8">
        <f>'Screening All'!F506/'Screening All'!E506-1</f>
        <v>0</v>
      </c>
      <c r="C500" s="9"/>
    </row>
    <row r="501" spans="2:3" x14ac:dyDescent="0.2">
      <c r="B501" s="8">
        <f>'Screening All'!F507/'Screening All'!E507-1</f>
        <v>-0.82352941176470584</v>
      </c>
      <c r="C501" s="9"/>
    </row>
    <row r="502" spans="2:3" x14ac:dyDescent="0.2">
      <c r="B502" s="8">
        <f>'Screening All'!F508/'Screening All'!E508-1</f>
        <v>-0.11696428571428563</v>
      </c>
      <c r="C502" s="9"/>
    </row>
    <row r="503" spans="2:3" x14ac:dyDescent="0.2">
      <c r="B503" s="8">
        <f>'Screening All'!F509/'Screening All'!E509-1</f>
        <v>0.37704918032786883</v>
      </c>
      <c r="C503" s="9"/>
    </row>
    <row r="504" spans="2:3" x14ac:dyDescent="0.2">
      <c r="B504" s="8">
        <f>'Screening All'!F510/'Screening All'!E510-1</f>
        <v>-0.12882882882882896</v>
      </c>
      <c r="C504" s="9"/>
    </row>
    <row r="505" spans="2:3" x14ac:dyDescent="0.2">
      <c r="B505" s="8">
        <f>'Screening All'!F511/'Screening All'!E511-1</f>
        <v>1.3354632587859423</v>
      </c>
      <c r="C505" s="9"/>
    </row>
    <row r="506" spans="2:3" x14ac:dyDescent="0.2">
      <c r="B506" s="8">
        <f>'Screening All'!F512/'Screening All'!E512-1</f>
        <v>0.84177997527812121</v>
      </c>
      <c r="C506" s="9"/>
    </row>
    <row r="507" spans="2:3" x14ac:dyDescent="0.2">
      <c r="B507" s="8">
        <f>'Screening All'!F513/'Screening All'!E513-1</f>
        <v>0</v>
      </c>
      <c r="C507" s="9"/>
    </row>
    <row r="508" spans="2:3" x14ac:dyDescent="0.2">
      <c r="B508" s="8">
        <f>'Screening All'!F514/'Screening All'!E514-1</f>
        <v>-0.40186915887850472</v>
      </c>
      <c r="C508" s="9"/>
    </row>
    <row r="509" spans="2:3" x14ac:dyDescent="0.2">
      <c r="B509" s="8">
        <f>'Screening All'!F515/'Screening All'!E515-1</f>
        <v>0.66000000000000014</v>
      </c>
      <c r="C509" s="9"/>
    </row>
    <row r="510" spans="2:3" x14ac:dyDescent="0.2">
      <c r="B510" s="8">
        <f>'Screening All'!F516/'Screening All'!E516-1</f>
        <v>0.10526315789473673</v>
      </c>
      <c r="C510" s="9"/>
    </row>
    <row r="511" spans="2:3" x14ac:dyDescent="0.2">
      <c r="B511" s="8">
        <f>'Screening All'!F517/'Screening All'!E517-1</f>
        <v>1.9237288135593218</v>
      </c>
      <c r="C511" s="9"/>
    </row>
    <row r="512" spans="2:3" x14ac:dyDescent="0.2">
      <c r="B512" s="8">
        <f>'Screening All'!F518/'Screening All'!E518-1</f>
        <v>0.42364532019704448</v>
      </c>
      <c r="C512" s="9"/>
    </row>
    <row r="513" spans="2:3" x14ac:dyDescent="0.2">
      <c r="B513" s="8">
        <f>'Screening All'!F519/'Screening All'!E519-1</f>
        <v>0.96556671449067455</v>
      </c>
      <c r="C513" s="9"/>
    </row>
    <row r="514" spans="2:3" x14ac:dyDescent="0.2">
      <c r="B514" s="8">
        <f>'Screening All'!F520/'Screening All'!E520-1</f>
        <v>-0.66874350986500519</v>
      </c>
      <c r="C514" s="9"/>
    </row>
    <row r="515" spans="2:3" x14ac:dyDescent="0.2">
      <c r="B515" s="8">
        <f>'Screening All'!F521/'Screening All'!E521-1</f>
        <v>0.40588235294117658</v>
      </c>
      <c r="C515" s="9"/>
    </row>
    <row r="516" spans="2:3" x14ac:dyDescent="0.2">
      <c r="B516" s="8">
        <f>'Screening All'!F522/'Screening All'!E522-1</f>
        <v>1.2199312714776629</v>
      </c>
      <c r="C516" s="9"/>
    </row>
    <row r="517" spans="2:3" x14ac:dyDescent="0.2">
      <c r="B517" s="8">
        <f>'Screening All'!F523/'Screening All'!E523-1</f>
        <v>-0.29557522123893798</v>
      </c>
      <c r="C517" s="9"/>
    </row>
    <row r="518" spans="2:3" x14ac:dyDescent="0.2">
      <c r="B518" s="8">
        <f>'Screening All'!F524/'Screening All'!E524-1</f>
        <v>-0.1003861003861003</v>
      </c>
      <c r="C518" s="9"/>
    </row>
    <row r="519" spans="2:3" x14ac:dyDescent="0.2">
      <c r="B519" s="8">
        <f>'Screening All'!F525/'Screening All'!E525-1</f>
        <v>-0.73891213389121346</v>
      </c>
      <c r="C519" s="9"/>
    </row>
    <row r="520" spans="2:3" x14ac:dyDescent="0.2">
      <c r="B520" s="8">
        <f>'Screening All'!F526/'Screening All'!E526-1</f>
        <v>7.7617328519855366E-2</v>
      </c>
      <c r="C520" s="9"/>
    </row>
    <row r="521" spans="2:3" x14ac:dyDescent="0.2">
      <c r="B521" s="8">
        <f>'Screening All'!F527/'Screening All'!E527-1</f>
        <v>6.3324538258575203E-2</v>
      </c>
      <c r="C521" s="9"/>
    </row>
    <row r="522" spans="2:3" x14ac:dyDescent="0.2">
      <c r="B522" s="8">
        <f>'Screening All'!F528/'Screening All'!E528-1</f>
        <v>0.4110854503464203</v>
      </c>
      <c r="C522" s="9"/>
    </row>
    <row r="523" spans="2:3" x14ac:dyDescent="0.2">
      <c r="B523" s="8">
        <f>'Screening All'!F529/'Screening All'!E529-1</f>
        <v>0</v>
      </c>
      <c r="C523" s="9"/>
    </row>
    <row r="524" spans="2:3" x14ac:dyDescent="0.2">
      <c r="B524" s="8">
        <f>'Screening All'!F530/'Screening All'!E530-1</f>
        <v>0.4285714285714286</v>
      </c>
      <c r="C524" s="9"/>
    </row>
    <row r="525" spans="2:3" x14ac:dyDescent="0.2">
      <c r="B525" s="8">
        <f>'Screening All'!F531/'Screening All'!E531-1</f>
        <v>-5.3050397877984157E-2</v>
      </c>
      <c r="C525" s="9"/>
    </row>
    <row r="526" spans="2:3" x14ac:dyDescent="0.2">
      <c r="B526" s="8">
        <f>'Screening All'!F532/'Screening All'!E532-1</f>
        <v>-0.30693069306930687</v>
      </c>
      <c r="C526" s="9"/>
    </row>
    <row r="527" spans="2:3" x14ac:dyDescent="0.2">
      <c r="B527" s="8">
        <f>'Screening All'!F533/'Screening All'!E533-1</f>
        <v>8.4313725490196223E-2</v>
      </c>
      <c r="C527" s="9"/>
    </row>
    <row r="528" spans="2:3" x14ac:dyDescent="0.2">
      <c r="B528" s="8">
        <f>'Screening All'!F534/'Screening All'!E534-1</f>
        <v>-0.38947368421052631</v>
      </c>
      <c r="C528" s="9"/>
    </row>
    <row r="529" spans="2:3" x14ac:dyDescent="0.2">
      <c r="B529" s="8">
        <f>'Screening All'!F535/'Screening All'!E535-1</f>
        <v>-0.19354838709677424</v>
      </c>
      <c r="C529" s="9"/>
    </row>
    <row r="530" spans="2:3" x14ac:dyDescent="0.2">
      <c r="B530" s="8">
        <f>'Screening All'!F536/'Screening All'!E536-1</f>
        <v>-0.5141884222474461</v>
      </c>
      <c r="C530" s="9"/>
    </row>
    <row r="531" spans="2:3" x14ac:dyDescent="0.2">
      <c r="B531" s="8">
        <f>'Screening All'!F537/'Screening All'!E537-1</f>
        <v>-0.16326530612244894</v>
      </c>
      <c r="C531" s="9"/>
    </row>
    <row r="532" spans="2:3" x14ac:dyDescent="0.2">
      <c r="B532" s="8">
        <f>'Screening All'!F538/'Screening All'!E538-1</f>
        <v>0.11384615384615393</v>
      </c>
      <c r="C532" s="9"/>
    </row>
    <row r="533" spans="2:3" x14ac:dyDescent="0.2">
      <c r="B533" s="8">
        <f>'Screening All'!F539/'Screening All'!E539-1</f>
        <v>0.44979919678714841</v>
      </c>
      <c r="C533" s="9"/>
    </row>
    <row r="534" spans="2:3" x14ac:dyDescent="0.2">
      <c r="B534" s="8">
        <f>'Screening All'!F540/'Screening All'!E540-1</f>
        <v>0.31891891891891877</v>
      </c>
      <c r="C534" s="9"/>
    </row>
    <row r="535" spans="2:3" x14ac:dyDescent="0.2">
      <c r="B535" s="8">
        <f>'Screening All'!F541/'Screening All'!E541-1</f>
        <v>-0.26571428571428568</v>
      </c>
      <c r="C535" s="9"/>
    </row>
    <row r="536" spans="2:3" x14ac:dyDescent="0.2">
      <c r="B536" s="8">
        <f>'Screening All'!F542/'Screening All'!E542-1</f>
        <v>5.2704918032786887</v>
      </c>
      <c r="C536" s="9"/>
    </row>
    <row r="537" spans="2:3" x14ac:dyDescent="0.2">
      <c r="B537" s="8">
        <f>'Screening All'!F543/'Screening All'!E543-1</f>
        <v>0.83783783783783794</v>
      </c>
      <c r="C537" s="9"/>
    </row>
    <row r="538" spans="2:3" x14ac:dyDescent="0.2">
      <c r="B538" s="8">
        <f>'Screening All'!F544/'Screening All'!E544-1</f>
        <v>0.41346153846153832</v>
      </c>
      <c r="C538" s="9"/>
    </row>
    <row r="539" spans="2:3" x14ac:dyDescent="0.2">
      <c r="B539" s="8">
        <f>'Screening All'!F545/'Screening All'!E545-1</f>
        <v>0.9850000000000001</v>
      </c>
      <c r="C539" s="9"/>
    </row>
    <row r="540" spans="2:3" x14ac:dyDescent="0.2">
      <c r="B540" s="8">
        <f>'Screening All'!F546/'Screening All'!E546-1</f>
        <v>2.4388489208633088</v>
      </c>
      <c r="C540" s="9"/>
    </row>
    <row r="541" spans="2:3" x14ac:dyDescent="0.2">
      <c r="B541" s="8">
        <f>'Screening All'!F547/'Screening All'!E547-1</f>
        <v>-0.34640522875816993</v>
      </c>
      <c r="C541" s="9"/>
    </row>
    <row r="542" spans="2:3" x14ac:dyDescent="0.2">
      <c r="B542" s="8">
        <f>'Screening All'!F548/'Screening All'!E548-1</f>
        <v>0.26326530612244903</v>
      </c>
      <c r="C542" s="9"/>
    </row>
    <row r="543" spans="2:3" x14ac:dyDescent="0.2">
      <c r="B543" s="8">
        <f>'Screening All'!F549/'Screening All'!E549-1</f>
        <v>0.22950819672131151</v>
      </c>
      <c r="C543" s="9"/>
    </row>
    <row r="544" spans="2:3" x14ac:dyDescent="0.2">
      <c r="B544" s="8">
        <f>'Screening All'!F550/'Screening All'!E550-1</f>
        <v>0.23880597014925353</v>
      </c>
      <c r="C544" s="9"/>
    </row>
    <row r="545" spans="2:3" x14ac:dyDescent="0.2">
      <c r="B545" s="8">
        <f>'Screening All'!F551/'Screening All'!E551-1</f>
        <v>30.416666666666668</v>
      </c>
      <c r="C545" s="9"/>
    </row>
    <row r="546" spans="2:3" x14ac:dyDescent="0.2">
      <c r="B546" s="8">
        <f>'Screening All'!F552/'Screening All'!E552-1</f>
        <v>0.18072289156626509</v>
      </c>
      <c r="C546" s="9"/>
    </row>
    <row r="547" spans="2:3" x14ac:dyDescent="0.2">
      <c r="B547" s="8">
        <f>'Screening All'!F553/'Screening All'!E553-1</f>
        <v>0.20551090700344443</v>
      </c>
      <c r="C547" s="9"/>
    </row>
    <row r="548" spans="2:3" x14ac:dyDescent="0.2">
      <c r="B548" s="8">
        <f>'Screening All'!F554/'Screening All'!E554-1</f>
        <v>-0.15157894736842092</v>
      </c>
      <c r="C548" s="9"/>
    </row>
    <row r="549" spans="2:3" x14ac:dyDescent="0.2">
      <c r="B549" s="8">
        <f>'Screening All'!F555/'Screening All'!E555-1</f>
        <v>-0.50793650793650791</v>
      </c>
      <c r="C549" s="9"/>
    </row>
    <row r="550" spans="2:3" x14ac:dyDescent="0.2">
      <c r="B550" s="8">
        <f>'Screening All'!F556/'Screening All'!E556-1</f>
        <v>6.3414634146341458</v>
      </c>
      <c r="C550" s="9"/>
    </row>
    <row r="551" spans="2:3" x14ac:dyDescent="0.2">
      <c r="B551" s="8">
        <f>'Screening All'!F557/'Screening All'!E557-1</f>
        <v>-0.68642857142857139</v>
      </c>
      <c r="C551" s="9"/>
    </row>
    <row r="552" spans="2:3" x14ac:dyDescent="0.2">
      <c r="B552" s="8">
        <f>'Screening All'!F558/'Screening All'!E558-1</f>
        <v>0.27524752475247527</v>
      </c>
      <c r="C552" s="9"/>
    </row>
    <row r="553" spans="2:3" x14ac:dyDescent="0.2">
      <c r="B553" s="8">
        <f>'Screening All'!F559/'Screening All'!E559-1</f>
        <v>0</v>
      </c>
      <c r="C553" s="9"/>
    </row>
    <row r="554" spans="2:3" x14ac:dyDescent="0.2">
      <c r="B554" s="8">
        <f>'Screening All'!F560/'Screening All'!E560-1</f>
        <v>7.2519083969465603E-2</v>
      </c>
      <c r="C554" s="9"/>
    </row>
    <row r="555" spans="2:3" x14ac:dyDescent="0.2">
      <c r="B555" s="8">
        <f>'Screening All'!F561/'Screening All'!E561-1</f>
        <v>-7.0921985815602717E-2</v>
      </c>
      <c r="C555" s="9"/>
    </row>
    <row r="556" spans="2:3" x14ac:dyDescent="0.2">
      <c r="B556" s="8">
        <f>'Screening All'!F562/'Screening All'!E562-1</f>
        <v>2.0684931506849318</v>
      </c>
      <c r="C556" s="9"/>
    </row>
    <row r="557" spans="2:3" x14ac:dyDescent="0.2">
      <c r="B557" s="8">
        <f>'Screening All'!F563/'Screening All'!E563-1</f>
        <v>1.4499999999999997</v>
      </c>
      <c r="C557" s="9"/>
    </row>
    <row r="558" spans="2:3" x14ac:dyDescent="0.2">
      <c r="B558" s="8">
        <f>'Screening All'!F564/'Screening All'!E564-1</f>
        <v>0.12671232876712324</v>
      </c>
      <c r="C558" s="9"/>
    </row>
    <row r="559" spans="2:3" x14ac:dyDescent="0.2">
      <c r="B559" s="8">
        <f>'Screening All'!F565/'Screening All'!E565-1</f>
        <v>0.30584192439862523</v>
      </c>
      <c r="C559" s="9"/>
    </row>
    <row r="560" spans="2:3" x14ac:dyDescent="0.2">
      <c r="B560" s="8">
        <f>'Screening All'!F566/'Screening All'!E566-1</f>
        <v>0.217741935483871</v>
      </c>
      <c r="C560" s="9"/>
    </row>
    <row r="561" spans="2:3" x14ac:dyDescent="0.2">
      <c r="B561" s="8">
        <f>'Screening All'!F567/'Screening All'!E567-1</f>
        <v>-0.19629225736095968</v>
      </c>
      <c r="C561" s="9"/>
    </row>
    <row r="562" spans="2:3" x14ac:dyDescent="0.2">
      <c r="B562" s="8">
        <f>'Screening All'!F568/'Screening All'!E568-1</f>
        <v>2.107981220657277</v>
      </c>
      <c r="C562" s="9"/>
    </row>
    <row r="563" spans="2:3" x14ac:dyDescent="0.2">
      <c r="B563" s="8">
        <f>'Screening All'!F569/'Screening All'!E569-1</f>
        <v>0.80132450331125815</v>
      </c>
      <c r="C563" s="9"/>
    </row>
    <row r="564" spans="2:3" x14ac:dyDescent="0.2">
      <c r="B564" s="8">
        <f>'Screening All'!F570/'Screening All'!E570-1</f>
        <v>0.51660516605166062</v>
      </c>
      <c r="C564" s="9"/>
    </row>
    <row r="565" spans="2:3" x14ac:dyDescent="0.2">
      <c r="B565" s="8">
        <f>'Screening All'!F571/'Screening All'!E571-1</f>
        <v>0</v>
      </c>
      <c r="C565" s="9"/>
    </row>
    <row r="566" spans="2:3" x14ac:dyDescent="0.2">
      <c r="B566" s="8">
        <f>'Screening All'!F572/'Screening All'!E572-1</f>
        <v>0.86813186813186793</v>
      </c>
      <c r="C566" s="9"/>
    </row>
    <row r="567" spans="2:3" x14ac:dyDescent="0.2">
      <c r="B567" s="8">
        <f>'Screening All'!F573/'Screening All'!E573-1</f>
        <v>1.1188118811881189</v>
      </c>
      <c r="C567" s="9"/>
    </row>
    <row r="568" spans="2:3" x14ac:dyDescent="0.2">
      <c r="B568" s="8">
        <f>'Screening All'!F574/'Screening All'!E574-1</f>
        <v>0</v>
      </c>
      <c r="C568" s="9"/>
    </row>
    <row r="569" spans="2:3" x14ac:dyDescent="0.2">
      <c r="B569" s="8">
        <f>'Screening All'!F575/'Screening All'!E575-1</f>
        <v>75.888888888888886</v>
      </c>
      <c r="C569" s="9"/>
    </row>
    <row r="570" spans="2:3" x14ac:dyDescent="0.2">
      <c r="B570" s="8">
        <f>'Screening All'!F576/'Screening All'!E576-1</f>
        <v>0</v>
      </c>
      <c r="C570" s="9"/>
    </row>
    <row r="571" spans="2:3" x14ac:dyDescent="0.2">
      <c r="B571" s="8">
        <f>'Screening All'!F577/'Screening All'!E577-1</f>
        <v>5.027932960893855E-2</v>
      </c>
      <c r="C571" s="9"/>
    </row>
    <row r="572" spans="2:3" x14ac:dyDescent="0.2">
      <c r="B572" s="8">
        <f>'Screening All'!F578/'Screening All'!E578-1</f>
        <v>-0.12931034482758619</v>
      </c>
      <c r="C572" s="9"/>
    </row>
    <row r="573" spans="2:3" x14ac:dyDescent="0.2">
      <c r="B573" s="8">
        <f>'Screening All'!F579/'Screening All'!E579-1</f>
        <v>0.45893719806763289</v>
      </c>
      <c r="C573" s="9"/>
    </row>
    <row r="574" spans="2:3" x14ac:dyDescent="0.2">
      <c r="B574" s="8">
        <f>'Screening All'!F580/'Screening All'!E580-1</f>
        <v>-9.009009009009028E-3</v>
      </c>
      <c r="C574" s="9"/>
    </row>
    <row r="575" spans="2:3" x14ac:dyDescent="0.2">
      <c r="B575" s="8">
        <f>'Screening All'!F581/'Screening All'!E581-1</f>
        <v>-0.16463414634146334</v>
      </c>
      <c r="C575" s="9"/>
    </row>
    <row r="576" spans="2:3" x14ac:dyDescent="0.2">
      <c r="B576" s="8">
        <f>'Screening All'!F582/'Screening All'!E582-1</f>
        <v>-0.48605577689243018</v>
      </c>
      <c r="C576" s="9"/>
    </row>
    <row r="577" spans="2:3" x14ac:dyDescent="0.2">
      <c r="B577" s="8">
        <f>'Screening All'!F583/'Screening All'!E583-1</f>
        <v>0.83333333333333326</v>
      </c>
      <c r="C577" s="9"/>
    </row>
    <row r="578" spans="2:3" x14ac:dyDescent="0.2">
      <c r="B578" s="8">
        <f>'Screening All'!F584/'Screening All'!E584-1</f>
        <v>-0.87317073170731707</v>
      </c>
      <c r="C578" s="9"/>
    </row>
    <row r="579" spans="2:3" x14ac:dyDescent="0.2">
      <c r="B579" s="8">
        <f>'Screening All'!F585/'Screening All'!E585-1</f>
        <v>4.6722689075630255</v>
      </c>
      <c r="C579" s="9"/>
    </row>
    <row r="580" spans="2:3" x14ac:dyDescent="0.2">
      <c r="B580" s="8">
        <f>'Screening All'!F586/'Screening All'!E586-1</f>
        <v>0.77749360613810747</v>
      </c>
      <c r="C580" s="9"/>
    </row>
    <row r="581" spans="2:3" x14ac:dyDescent="0.2">
      <c r="B581" s="8">
        <f>'Screening All'!F587/'Screening All'!E587-1</f>
        <v>8.8495575221239076E-2</v>
      </c>
      <c r="C581" s="9"/>
    </row>
    <row r="582" spans="2:3" x14ac:dyDescent="0.2">
      <c r="B582" s="8">
        <f>'Screening All'!F588/'Screening All'!E588-1</f>
        <v>7.6666666666666661</v>
      </c>
      <c r="C582" s="9"/>
    </row>
    <row r="583" spans="2:3" x14ac:dyDescent="0.2">
      <c r="B583" s="8">
        <f>'Screening All'!F589/'Screening All'!E589-1</f>
        <v>0</v>
      </c>
      <c r="C583" s="9"/>
    </row>
    <row r="584" spans="2:3" x14ac:dyDescent="0.2">
      <c r="B584" s="8">
        <f>'Screening All'!F590/'Screening All'!E590-1</f>
        <v>0.22045454545454546</v>
      </c>
      <c r="C584" s="9"/>
    </row>
    <row r="585" spans="2:3" x14ac:dyDescent="0.2">
      <c r="B585" s="8">
        <f>'Screening All'!F591/'Screening All'!E591-1</f>
        <v>0.629746835443038</v>
      </c>
      <c r="C585" s="9"/>
    </row>
    <row r="586" spans="2:3" x14ac:dyDescent="0.2">
      <c r="B586" s="8">
        <f>'Screening All'!F592/'Screening All'!E592-1</f>
        <v>0.47560975609756095</v>
      </c>
      <c r="C586" s="9"/>
    </row>
    <row r="587" spans="2:3" x14ac:dyDescent="0.2">
      <c r="B587" s="8">
        <f>'Screening All'!F593/'Screening All'!E593-1</f>
        <v>1.8135593220338988</v>
      </c>
      <c r="C587" s="9"/>
    </row>
    <row r="588" spans="2:3" x14ac:dyDescent="0.2">
      <c r="B588" s="8">
        <f>'Screening All'!F594/'Screening All'!E594-1</f>
        <v>0.45325779036827196</v>
      </c>
      <c r="C588" s="9"/>
    </row>
    <row r="589" spans="2:3" x14ac:dyDescent="0.2">
      <c r="B589" s="8">
        <f>'Screening All'!F595/'Screening All'!E595-1</f>
        <v>0</v>
      </c>
      <c r="C589" s="9"/>
    </row>
    <row r="590" spans="2:3" x14ac:dyDescent="0.2">
      <c r="B590" s="8">
        <f>'Screening All'!F596/'Screening All'!E596-1</f>
        <v>7.0788177339901477</v>
      </c>
      <c r="C590" s="9"/>
    </row>
    <row r="591" spans="2:3" x14ac:dyDescent="0.2">
      <c r="B591" s="8">
        <f>'Screening All'!F597/'Screening All'!E597-1</f>
        <v>0.96428571428571441</v>
      </c>
      <c r="C591" s="9"/>
    </row>
    <row r="592" spans="2:3" x14ac:dyDescent="0.2">
      <c r="B592" s="8">
        <f>'Screening All'!F598/'Screening All'!E598-1</f>
        <v>0.82125603864734309</v>
      </c>
      <c r="C592" s="9"/>
    </row>
    <row r="593" spans="2:3" x14ac:dyDescent="0.2">
      <c r="B593" s="8">
        <f>'Screening All'!F599/'Screening All'!E599-1</f>
        <v>7.6502732240437021E-2</v>
      </c>
      <c r="C593" s="9"/>
    </row>
    <row r="594" spans="2:3" x14ac:dyDescent="0.2">
      <c r="B594" s="8">
        <f>'Screening All'!F600/'Screening All'!E600-1</f>
        <v>0.56599552572706924</v>
      </c>
      <c r="C594" s="9"/>
    </row>
    <row r="595" spans="2:3" x14ac:dyDescent="0.2">
      <c r="B595" s="8">
        <f>'Screening All'!F601/'Screening All'!E601-1</f>
        <v>0.18970588235294117</v>
      </c>
      <c r="C595" s="9"/>
    </row>
    <row r="596" spans="2:3" x14ac:dyDescent="0.2">
      <c r="B596" s="8">
        <f>'Screening All'!F602/'Screening All'!E602-1</f>
        <v>0.27609427609427595</v>
      </c>
      <c r="C596" s="9"/>
    </row>
    <row r="597" spans="2:3" x14ac:dyDescent="0.2">
      <c r="B597" s="8">
        <f>'Screening All'!F603/'Screening All'!E603-1</f>
        <v>8.795669824086616E-2</v>
      </c>
      <c r="C597" s="9"/>
    </row>
    <row r="598" spans="2:3" x14ac:dyDescent="0.2">
      <c r="B598" s="8">
        <f>'Screening All'!F604/'Screening All'!E604-1</f>
        <v>0.2004048582995952</v>
      </c>
      <c r="C598" s="9"/>
    </row>
    <row r="599" spans="2:3" x14ac:dyDescent="0.2">
      <c r="B599" s="8">
        <f>'Screening All'!F605/'Screening All'!E605-1</f>
        <v>-0.25739130434782609</v>
      </c>
      <c r="C599" s="9"/>
    </row>
    <row r="600" spans="2:3" x14ac:dyDescent="0.2">
      <c r="B600" s="8">
        <f>'Screening All'!F606/'Screening All'!E606-1</f>
        <v>0.15724137931034488</v>
      </c>
      <c r="C600" s="9"/>
    </row>
    <row r="601" spans="2:3" x14ac:dyDescent="0.2">
      <c r="B601" s="8">
        <f>'Screening All'!F607/'Screening All'!E607-1</f>
        <v>-0.62011173184357538</v>
      </c>
      <c r="C601" s="9"/>
    </row>
    <row r="602" spans="2:3" x14ac:dyDescent="0.2">
      <c r="B602" s="8">
        <f>'Screening All'!F608/'Screening All'!E608-1</f>
        <v>1.0358565737051797</v>
      </c>
      <c r="C602" s="9"/>
    </row>
    <row r="603" spans="2:3" x14ac:dyDescent="0.2">
      <c r="B603" s="8">
        <f>'Screening All'!F609/'Screening All'!E609-1</f>
        <v>0</v>
      </c>
      <c r="C603" s="9"/>
    </row>
    <row r="604" spans="2:3" x14ac:dyDescent="0.2">
      <c r="B604" s="8">
        <f>'Screening All'!F610/'Screening All'!E610-1</f>
        <v>0.54146341463414638</v>
      </c>
      <c r="C604" s="9"/>
    </row>
    <row r="605" spans="2:3" x14ac:dyDescent="0.2">
      <c r="B605" s="8">
        <f>'Screening All'!F611/'Screening All'!E611-1</f>
        <v>-0.49234693877551017</v>
      </c>
      <c r="C605" s="9"/>
    </row>
    <row r="606" spans="2:3" x14ac:dyDescent="0.2">
      <c r="B606" s="8">
        <f>'Screening All'!F612/'Screening All'!E612-1</f>
        <v>0.41404011461318069</v>
      </c>
      <c r="C606" s="9"/>
    </row>
    <row r="607" spans="2:3" x14ac:dyDescent="0.2">
      <c r="B607" s="8">
        <f>'Screening All'!F613/'Screening All'!E613-1</f>
        <v>0.81844380403458228</v>
      </c>
      <c r="C607" s="9"/>
    </row>
    <row r="608" spans="2:3" x14ac:dyDescent="0.2">
      <c r="B608" s="8">
        <f>'Screening All'!F614/'Screening All'!E614-1</f>
        <v>0.33628318584070804</v>
      </c>
      <c r="C608" s="9"/>
    </row>
    <row r="609" spans="2:3" x14ac:dyDescent="0.2">
      <c r="B609" s="8">
        <f>'Screening All'!F615/'Screening All'!E615-1</f>
        <v>7.5619469026548689</v>
      </c>
      <c r="C609" s="9"/>
    </row>
    <row r="610" spans="2:3" x14ac:dyDescent="0.2">
      <c r="B610" s="8">
        <f>'Screening All'!F616/'Screening All'!E616-1</f>
        <v>0</v>
      </c>
      <c r="C610" s="9"/>
    </row>
    <row r="611" spans="2:3" x14ac:dyDescent="0.2">
      <c r="B611" s="8">
        <f>'Screening All'!F617/'Screening All'!E617-1</f>
        <v>0.25210084033613445</v>
      </c>
      <c r="C611" s="9"/>
    </row>
    <row r="612" spans="2:3" x14ac:dyDescent="0.2">
      <c r="B612" s="8">
        <f>'Screening All'!F618/'Screening All'!E618-1</f>
        <v>0</v>
      </c>
      <c r="C612" s="9"/>
    </row>
    <row r="613" spans="2:3" x14ac:dyDescent="0.2">
      <c r="B613" s="8">
        <f>'Screening All'!F619/'Screening All'!E619-1</f>
        <v>0.73913043478260887</v>
      </c>
      <c r="C613" s="9"/>
    </row>
    <row r="614" spans="2:3" x14ac:dyDescent="0.2">
      <c r="B614" s="8">
        <f>'Screening All'!F620/'Screening All'!E620-1</f>
        <v>-0.45867768595041314</v>
      </c>
      <c r="C614" s="9"/>
    </row>
    <row r="615" spans="2:3" x14ac:dyDescent="0.2">
      <c r="B615" s="8">
        <f>'Screening All'!F621/'Screening All'!E621-1</f>
        <v>0.17948717948717952</v>
      </c>
      <c r="C615" s="9"/>
    </row>
    <row r="616" spans="2:3" x14ac:dyDescent="0.2">
      <c r="B616" s="8">
        <f>'Screening All'!F622/'Screening All'!E622-1</f>
        <v>0.23584905660377364</v>
      </c>
      <c r="C616" s="9"/>
    </row>
    <row r="617" spans="2:3" x14ac:dyDescent="0.2">
      <c r="B617" s="8">
        <f>'Screening All'!F623/'Screening All'!E623-1</f>
        <v>1.1698113207547172</v>
      </c>
      <c r="C617" s="9"/>
    </row>
    <row r="618" spans="2:3" x14ac:dyDescent="0.2">
      <c r="B618" s="8">
        <f>'Screening All'!F624/'Screening All'!E624-1</f>
        <v>0.29701492537313423</v>
      </c>
      <c r="C618" s="9"/>
    </row>
    <row r="619" spans="2:3" x14ac:dyDescent="0.2">
      <c r="B619" s="8">
        <f>'Screening All'!F625/'Screening All'!E625-1</f>
        <v>4.3532338308457597E-2</v>
      </c>
      <c r="C619" s="9"/>
    </row>
    <row r="620" spans="2:3" x14ac:dyDescent="0.2">
      <c r="B620" s="8">
        <f>'Screening All'!F626/'Screening All'!E626-1</f>
        <v>0</v>
      </c>
      <c r="C620" s="9"/>
    </row>
    <row r="621" spans="2:3" x14ac:dyDescent="0.2">
      <c r="B621" s="8">
        <f>'Screening All'!F627/'Screening All'!E627-1</f>
        <v>-2.9067641681901235E-2</v>
      </c>
      <c r="C621" s="9"/>
    </row>
    <row r="622" spans="2:3" x14ac:dyDescent="0.2">
      <c r="B622" s="8">
        <f>'Screening All'!F628/'Screening All'!E628-1</f>
        <v>2.5515695067264574</v>
      </c>
      <c r="C622" s="9"/>
    </row>
    <row r="623" spans="2:3" x14ac:dyDescent="0.2">
      <c r="B623" s="8">
        <f>'Screening All'!F629/'Screening All'!E629-1</f>
        <v>1.848739495798319</v>
      </c>
      <c r="C623" s="9"/>
    </row>
    <row r="624" spans="2:3" x14ac:dyDescent="0.2">
      <c r="B624" s="8">
        <f>'Screening All'!F630/'Screening All'!E630-1</f>
        <v>-5.2959501557632405E-2</v>
      </c>
      <c r="C624" s="9"/>
    </row>
    <row r="625" spans="2:3" x14ac:dyDescent="0.2">
      <c r="B625" s="8">
        <f>'Screening All'!F631/'Screening All'!E631-1</f>
        <v>0.70629370629370625</v>
      </c>
      <c r="C625" s="9"/>
    </row>
    <row r="626" spans="2:3" x14ac:dyDescent="0.2">
      <c r="B626" s="8">
        <f>'Screening All'!F632/'Screening All'!E632-1</f>
        <v>0</v>
      </c>
      <c r="C626" s="9"/>
    </row>
    <row r="627" spans="2:3" x14ac:dyDescent="0.2">
      <c r="B627" s="8">
        <f>'Screening All'!F633/'Screening All'!E633-1</f>
        <v>0.72588832487309651</v>
      </c>
      <c r="C627" s="9"/>
    </row>
    <row r="628" spans="2:3" x14ac:dyDescent="0.2">
      <c r="B628" s="8">
        <f>'Screening All'!F634/'Screening All'!E634-1</f>
        <v>0.13004484304932729</v>
      </c>
      <c r="C628" s="9"/>
    </row>
    <row r="629" spans="2:3" x14ac:dyDescent="0.2">
      <c r="B629" s="8">
        <f>'Screening All'!F635/'Screening All'!E635-1</f>
        <v>0.79878048780487787</v>
      </c>
      <c r="C629" s="9"/>
    </row>
    <row r="630" spans="2:3" x14ac:dyDescent="0.2">
      <c r="B630" s="8">
        <f>'Screening All'!F636/'Screening All'!E636-1</f>
        <v>-0.41038961038961042</v>
      </c>
      <c r="C630" s="9"/>
    </row>
    <row r="631" spans="2:3" x14ac:dyDescent="0.2">
      <c r="B631" s="8">
        <f>'Screening All'!F637/'Screening All'!E637-1</f>
        <v>0.5167785234899327</v>
      </c>
      <c r="C631" s="9"/>
    </row>
    <row r="632" spans="2:3" x14ac:dyDescent="0.2">
      <c r="B632" s="8">
        <f>'Screening All'!F638/'Screening All'!E638-1</f>
        <v>1.0693512304250561</v>
      </c>
      <c r="C632" s="9"/>
    </row>
    <row r="633" spans="2:3" x14ac:dyDescent="0.2">
      <c r="B633" s="8">
        <f>'Screening All'!F639/'Screening All'!E639-1</f>
        <v>0</v>
      </c>
      <c r="C633" s="9"/>
    </row>
    <row r="634" spans="2:3" x14ac:dyDescent="0.2">
      <c r="B634" s="8">
        <f>'Screening All'!F640/'Screening All'!E640-1</f>
        <v>-0.375</v>
      </c>
      <c r="C634" s="9"/>
    </row>
    <row r="635" spans="2:3" x14ac:dyDescent="0.2">
      <c r="B635" s="8">
        <f>'Screening All'!F641/'Screening All'!E641-1</f>
        <v>0.2056277056277056</v>
      </c>
      <c r="C635" s="9"/>
    </row>
    <row r="636" spans="2:3" x14ac:dyDescent="0.2">
      <c r="B636" s="8">
        <f>'Screening All'!F642/'Screening All'!E642-1</f>
        <v>-0.70917225950783003</v>
      </c>
      <c r="C636" s="9"/>
    </row>
    <row r="637" spans="2:3" x14ac:dyDescent="0.2">
      <c r="B637" s="8">
        <f>'Screening All'!F643/'Screening All'!E643-1</f>
        <v>3.759398496240518E-3</v>
      </c>
      <c r="C637" s="9"/>
    </row>
    <row r="638" spans="2:3" x14ac:dyDescent="0.2">
      <c r="B638" s="8">
        <f>'Screening All'!F644/'Screening All'!E644-1</f>
        <v>0</v>
      </c>
      <c r="C638" s="9"/>
    </row>
    <row r="639" spans="2:3" x14ac:dyDescent="0.2">
      <c r="B639" s="8">
        <f>'Screening All'!F645/'Screening All'!E645-1</f>
        <v>0.33783783783783772</v>
      </c>
      <c r="C639" s="9"/>
    </row>
    <row r="640" spans="2:3" x14ac:dyDescent="0.2">
      <c r="B640" s="8">
        <f>'Screening All'!F646/'Screening All'!E646-1</f>
        <v>0.65432098765432123</v>
      </c>
      <c r="C640" s="9"/>
    </row>
    <row r="641" spans="2:3" x14ac:dyDescent="0.2">
      <c r="B641" s="8">
        <f>'Screening All'!F647/'Screening All'!E647-1</f>
        <v>-0.33720930232558133</v>
      </c>
      <c r="C641" s="9"/>
    </row>
    <row r="642" spans="2:3" x14ac:dyDescent="0.2">
      <c r="B642" s="8">
        <f>'Screening All'!F648/'Screening All'!E648-1</f>
        <v>-0.64098073555166379</v>
      </c>
      <c r="C642" s="9"/>
    </row>
    <row r="643" spans="2:3" x14ac:dyDescent="0.2">
      <c r="B643" s="8">
        <f>'Screening All'!F649/'Screening All'!E649-1</f>
        <v>1.1860465116279073</v>
      </c>
      <c r="C643" s="9"/>
    </row>
    <row r="644" spans="2:3" x14ac:dyDescent="0.2">
      <c r="B644" s="8">
        <f>'Screening All'!F650/'Screening All'!E650-1</f>
        <v>-0.25634178905206939</v>
      </c>
      <c r="C644" s="9"/>
    </row>
    <row r="645" spans="2:3" x14ac:dyDescent="0.2">
      <c r="B645" s="8">
        <f>'Screening All'!F651/'Screening All'!E651-1</f>
        <v>0.30418943533697629</v>
      </c>
      <c r="C645" s="9"/>
    </row>
    <row r="646" spans="2:3" x14ac:dyDescent="0.2">
      <c r="B646" s="8">
        <f>'Screening All'!F652/'Screening All'!E652-1</f>
        <v>0.35227272727272729</v>
      </c>
      <c r="C646" s="9"/>
    </row>
    <row r="647" spans="2:3" x14ac:dyDescent="0.2">
      <c r="B647" s="8">
        <f>'Screening All'!F653/'Screening All'!E653-1</f>
        <v>-0.15015974440894564</v>
      </c>
      <c r="C647" s="9"/>
    </row>
    <row r="648" spans="2:3" x14ac:dyDescent="0.2">
      <c r="B648" s="8">
        <f>'Screening All'!F654/'Screening All'!E654-1</f>
        <v>-0.22999999999999998</v>
      </c>
      <c r="C648" s="9"/>
    </row>
    <row r="649" spans="2:3" x14ac:dyDescent="0.2">
      <c r="B649" s="8">
        <f>'Screening All'!F655/'Screening All'!E655-1</f>
        <v>0.26016260162601612</v>
      </c>
      <c r="C649" s="9"/>
    </row>
    <row r="650" spans="2:3" x14ac:dyDescent="0.2">
      <c r="B650" s="8">
        <f>'Screening All'!F656/'Screening All'!E656-1</f>
        <v>0.48364888123924277</v>
      </c>
      <c r="C650" s="9"/>
    </row>
    <row r="651" spans="2:3" x14ac:dyDescent="0.2">
      <c r="B651" s="8">
        <f>'Screening All'!F657/'Screening All'!E657-1</f>
        <v>-1.7077798861480087E-2</v>
      </c>
      <c r="C651" s="9"/>
    </row>
    <row r="652" spans="2:3" x14ac:dyDescent="0.2">
      <c r="B652" s="8">
        <f>'Screening All'!F658/'Screening All'!E658-1</f>
        <v>-0.25539568345323738</v>
      </c>
      <c r="C652" s="9"/>
    </row>
    <row r="653" spans="2:3" x14ac:dyDescent="0.2">
      <c r="B653" s="8">
        <f>'Screening All'!F659/'Screening All'!E659-1</f>
        <v>3.4615384615384492E-2</v>
      </c>
      <c r="C653" s="9"/>
    </row>
    <row r="654" spans="2:3" x14ac:dyDescent="0.2">
      <c r="B654" s="8">
        <f>'Screening All'!F660/'Screening All'!E660-1</f>
        <v>-0.30108695652173911</v>
      </c>
      <c r="C654" s="9"/>
    </row>
    <row r="655" spans="2:3" x14ac:dyDescent="0.2">
      <c r="B655" s="8">
        <f>'Screening All'!F661/'Screening All'!E661-1</f>
        <v>0.58275862068965534</v>
      </c>
      <c r="C655" s="9"/>
    </row>
    <row r="656" spans="2:3" x14ac:dyDescent="0.2">
      <c r="B656" s="8">
        <f>'Screening All'!F662/'Screening All'!E662-1</f>
        <v>-0.1831869510664994</v>
      </c>
      <c r="C656" s="9"/>
    </row>
    <row r="657" spans="2:3" x14ac:dyDescent="0.2">
      <c r="B657" s="8">
        <f>'Screening All'!F663/'Screening All'!E663-1</f>
        <v>-0.18536585365853653</v>
      </c>
      <c r="C657" s="9"/>
    </row>
    <row r="658" spans="2:3" x14ac:dyDescent="0.2">
      <c r="B658" s="8">
        <f>'Screening All'!F664/'Screening All'!E664-1</f>
        <v>0</v>
      </c>
      <c r="C658" s="9"/>
    </row>
    <row r="659" spans="2:3" x14ac:dyDescent="0.2">
      <c r="B659" s="8">
        <f>'Screening All'!F665/'Screening All'!E665-1</f>
        <v>3.7468354430379742</v>
      </c>
      <c r="C659" s="9"/>
    </row>
    <row r="660" spans="2:3" x14ac:dyDescent="0.2">
      <c r="B660" s="8">
        <f>'Screening All'!F666/'Screening All'!E666-1</f>
        <v>-0.15189873417721533</v>
      </c>
      <c r="C660" s="9"/>
    </row>
    <row r="661" spans="2:3" x14ac:dyDescent="0.2">
      <c r="B661" s="8">
        <f>'Screening All'!F667/'Screening All'!E667-1</f>
        <v>-0.49792531120331951</v>
      </c>
      <c r="C661" s="9"/>
    </row>
    <row r="662" spans="2:3" x14ac:dyDescent="0.2">
      <c r="B662" s="8">
        <f>'Screening All'!F668/'Screening All'!E668-1</f>
        <v>0.2396694214876034</v>
      </c>
      <c r="C662" s="9"/>
    </row>
    <row r="663" spans="2:3" x14ac:dyDescent="0.2">
      <c r="B663" s="8">
        <f>'Screening All'!F669/'Screening All'!E669-1</f>
        <v>0.56194690265486735</v>
      </c>
      <c r="C663" s="9"/>
    </row>
    <row r="664" spans="2:3" x14ac:dyDescent="0.2">
      <c r="B664" s="8">
        <f>'Screening All'!F670/'Screening All'!E670-1</f>
        <v>0.490506329113924</v>
      </c>
      <c r="C664" s="9"/>
    </row>
    <row r="665" spans="2:3" x14ac:dyDescent="0.2">
      <c r="B665" s="8">
        <f>'Screening All'!F671/'Screening All'!E671-1</f>
        <v>0.18461538461538463</v>
      </c>
      <c r="C665" s="9"/>
    </row>
    <row r="666" spans="2:3" x14ac:dyDescent="0.2">
      <c r="B666" s="8">
        <f>'Screening All'!F672/'Screening All'!E672-1</f>
        <v>1.3779527559055116</v>
      </c>
      <c r="C666" s="9"/>
    </row>
    <row r="667" spans="2:3" x14ac:dyDescent="0.2">
      <c r="B667" s="8">
        <f>'Screening All'!F673/'Screening All'!E673-1</f>
        <v>0.24309392265193375</v>
      </c>
      <c r="C667" s="9"/>
    </row>
    <row r="668" spans="2:3" x14ac:dyDescent="0.2">
      <c r="B668" s="8">
        <f>'Screening All'!F674/'Screening All'!E674-1</f>
        <v>0.52564102564102555</v>
      </c>
      <c r="C668" s="9"/>
    </row>
    <row r="669" spans="2:3" x14ac:dyDescent="0.2">
      <c r="B669" s="8">
        <f>'Screening All'!F675/'Screening All'!E675-1</f>
        <v>-0.19622641509433969</v>
      </c>
      <c r="C669" s="9"/>
    </row>
    <row r="670" spans="2:3" x14ac:dyDescent="0.2">
      <c r="B670" s="8">
        <f>'Screening All'!F676/'Screening All'!E676-1</f>
        <v>1.2448132780082943E-2</v>
      </c>
      <c r="C670" s="9"/>
    </row>
    <row r="671" spans="2:3" x14ac:dyDescent="0.2">
      <c r="B671" s="8">
        <f>'Screening All'!F677/'Screening All'!E677-1</f>
        <v>-0.26030927835051543</v>
      </c>
      <c r="C671" s="9"/>
    </row>
    <row r="672" spans="2:3" x14ac:dyDescent="0.2">
      <c r="B672" s="8">
        <f>'Screening All'!F678/'Screening All'!E678-1</f>
        <v>0.17229729729729737</v>
      </c>
      <c r="C672" s="9"/>
    </row>
    <row r="673" spans="2:3" x14ac:dyDescent="0.2">
      <c r="B673" s="8">
        <f>'Screening All'!F679/'Screening All'!E679-1</f>
        <v>0.6842105263157896</v>
      </c>
      <c r="C673" s="9"/>
    </row>
    <row r="674" spans="2:3" x14ac:dyDescent="0.2">
      <c r="B674" s="8">
        <f>'Screening All'!F680/'Screening All'!E680-1</f>
        <v>-0.5719557195571956</v>
      </c>
      <c r="C674" s="9"/>
    </row>
    <row r="675" spans="2:3" x14ac:dyDescent="0.2">
      <c r="B675" s="8">
        <f>'Screening All'!F681/'Screening All'!E681-1</f>
        <v>0.61029411764705865</v>
      </c>
      <c r="C675" s="9"/>
    </row>
    <row r="676" spans="2:3" x14ac:dyDescent="0.2">
      <c r="B676" s="8">
        <f>'Screening All'!F682/'Screening All'!E682-1</f>
        <v>6.4949608062709885E-2</v>
      </c>
      <c r="C676" s="9"/>
    </row>
    <row r="677" spans="2:3" x14ac:dyDescent="0.2">
      <c r="B677" s="8">
        <f>'Screening All'!F683/'Screening All'!E683-1</f>
        <v>1.4962686567164178</v>
      </c>
      <c r="C677" s="9"/>
    </row>
    <row r="678" spans="2:3" x14ac:dyDescent="0.2">
      <c r="B678" s="8">
        <f>'Screening All'!F684/'Screening All'!E684-1</f>
        <v>1.8798185941043082</v>
      </c>
      <c r="C678" s="9"/>
    </row>
    <row r="679" spans="2:3" x14ac:dyDescent="0.2">
      <c r="B679" s="8">
        <f>'Screening All'!F685/'Screening All'!E685-1</f>
        <v>3.6461538461538456</v>
      </c>
      <c r="C679" s="9"/>
    </row>
    <row r="680" spans="2:3" x14ac:dyDescent="0.2">
      <c r="B680" s="8">
        <f>'Screening All'!F686/'Screening All'!E686-1</f>
        <v>0.35611510791366885</v>
      </c>
      <c r="C680" s="9"/>
    </row>
    <row r="681" spans="2:3" x14ac:dyDescent="0.2">
      <c r="B681" s="8">
        <f>'Screening All'!F687/'Screening All'!E687-1</f>
        <v>0.16961130742049479</v>
      </c>
      <c r="C681" s="9"/>
    </row>
    <row r="682" spans="2:3" x14ac:dyDescent="0.2">
      <c r="B682" s="8">
        <f>'Screening All'!F688/'Screening All'!E688-1</f>
        <v>0</v>
      </c>
      <c r="C682" s="9"/>
    </row>
    <row r="683" spans="2:3" x14ac:dyDescent="0.2">
      <c r="B683" s="8">
        <f>'Screening All'!F689/'Screening All'!E689-1</f>
        <v>0.44117647058823506</v>
      </c>
      <c r="C683" s="9"/>
    </row>
    <row r="684" spans="2:3" x14ac:dyDescent="0.2">
      <c r="B684" s="8">
        <f>'Screening All'!F690/'Screening All'!E690-1</f>
        <v>2.1111111111111081E-2</v>
      </c>
      <c r="C684" s="9"/>
    </row>
    <row r="685" spans="2:3" x14ac:dyDescent="0.2">
      <c r="B685" s="8">
        <f>'Screening All'!F691/'Screening All'!E691-1</f>
        <v>-0.22113821138211387</v>
      </c>
      <c r="C685" s="9"/>
    </row>
    <row r="686" spans="2:3" x14ac:dyDescent="0.2">
      <c r="B686" s="8">
        <f>'Screening All'!F692/'Screening All'!E692-1</f>
        <v>-0.38661710037174724</v>
      </c>
      <c r="C686" s="9"/>
    </row>
    <row r="687" spans="2:3" x14ac:dyDescent="0.2">
      <c r="B687" s="8">
        <f>'Screening All'!F693/'Screening All'!E693-1</f>
        <v>0.26582278481012667</v>
      </c>
      <c r="C687" s="9"/>
    </row>
    <row r="688" spans="2:3" x14ac:dyDescent="0.2">
      <c r="B688" s="8">
        <f>'Screening All'!F694/'Screening All'!E694-1</f>
        <v>0.59531772575250841</v>
      </c>
      <c r="C688" s="9"/>
    </row>
    <row r="689" spans="2:3" x14ac:dyDescent="0.2">
      <c r="B689" s="8">
        <f>'Screening All'!F695/'Screening All'!E695-1</f>
        <v>-3.3210332103321027E-2</v>
      </c>
      <c r="C689" s="9"/>
    </row>
    <row r="690" spans="2:3" x14ac:dyDescent="0.2">
      <c r="B690" s="8">
        <f>'Screening All'!F696/'Screening All'!E696-1</f>
        <v>1.3446327683615817</v>
      </c>
      <c r="C690" s="9"/>
    </row>
    <row r="691" spans="2:3" x14ac:dyDescent="0.2">
      <c r="B691" s="8">
        <f>'Screening All'!F697/'Screening All'!E697-1</f>
        <v>0.67266187050359716</v>
      </c>
      <c r="C691" s="9"/>
    </row>
    <row r="692" spans="2:3" x14ac:dyDescent="0.2">
      <c r="B692" s="8">
        <f>'Screening All'!F698/'Screening All'!E698-1</f>
        <v>0.24952015355086377</v>
      </c>
      <c r="C692" s="9"/>
    </row>
    <row r="693" spans="2:3" x14ac:dyDescent="0.2">
      <c r="B693" s="8">
        <f>'Screening All'!F699/'Screening All'!E699-1</f>
        <v>0.3538461538461537</v>
      </c>
      <c r="C693" s="9"/>
    </row>
    <row r="694" spans="2:3" x14ac:dyDescent="0.2">
      <c r="B694" s="8">
        <f>'Screening All'!F700/'Screening All'!E700-1</f>
        <v>7.6775431861804133E-3</v>
      </c>
      <c r="C694" s="9"/>
    </row>
    <row r="695" spans="2:3" x14ac:dyDescent="0.2">
      <c r="B695" s="8">
        <f>'Screening All'!F701/'Screening All'!E701-1</f>
        <v>3.2374100719424481E-2</v>
      </c>
      <c r="C695" s="9"/>
    </row>
    <row r="696" spans="2:3" x14ac:dyDescent="0.2">
      <c r="B696" s="8">
        <f>'Screening All'!F702/'Screening All'!E702-1</f>
        <v>-0.6408839779005524</v>
      </c>
      <c r="C696" s="9"/>
    </row>
    <row r="697" spans="2:3" x14ac:dyDescent="0.2">
      <c r="B697" s="8">
        <f>'Screening All'!F703/'Screening All'!E703-1</f>
        <v>-0.10928961748633892</v>
      </c>
      <c r="C697" s="9"/>
    </row>
    <row r="698" spans="2:3" x14ac:dyDescent="0.2">
      <c r="B698" s="8">
        <f>'Screening All'!F704/'Screening All'!E704-1</f>
        <v>1.0229007633587783</v>
      </c>
      <c r="C698" s="9"/>
    </row>
    <row r="699" spans="2:3" x14ac:dyDescent="0.2">
      <c r="B699" s="8">
        <f>'Screening All'!F705/'Screening All'!E705-1</f>
        <v>0.81081081081081097</v>
      </c>
      <c r="C699" s="9"/>
    </row>
    <row r="700" spans="2:3" x14ac:dyDescent="0.2">
      <c r="B700" s="8">
        <f>'Screening All'!F706/'Screening All'!E706-1</f>
        <v>6.5824175824175821</v>
      </c>
      <c r="C700" s="9"/>
    </row>
    <row r="701" spans="2:3" x14ac:dyDescent="0.2">
      <c r="B701" s="8">
        <f>'Screening All'!F707/'Screening All'!E707-1</f>
        <v>0.83054393305439334</v>
      </c>
      <c r="C701" s="9"/>
    </row>
    <row r="702" spans="2:3" x14ac:dyDescent="0.2">
      <c r="B702" s="8">
        <f>'Screening All'!F708/'Screening All'!E708-1</f>
        <v>0.69915254237288127</v>
      </c>
      <c r="C702" s="9"/>
    </row>
    <row r="703" spans="2:3" x14ac:dyDescent="0.2">
      <c r="B703" s="8">
        <f>'Screening All'!F709/'Screening All'!E709-1</f>
        <v>0.16860465116279078</v>
      </c>
      <c r="C703" s="9"/>
    </row>
    <row r="704" spans="2:3" x14ac:dyDescent="0.2">
      <c r="B704" s="8">
        <f>'Screening All'!F710/'Screening All'!E710-1</f>
        <v>-0.93670886075949367</v>
      </c>
      <c r="C704" s="9"/>
    </row>
    <row r="705" spans="2:3" x14ac:dyDescent="0.2">
      <c r="B705" s="8">
        <f>'Screening All'!F711/'Screening All'!E711-1</f>
        <v>0.10471204188481664</v>
      </c>
      <c r="C705" s="9"/>
    </row>
    <row r="706" spans="2:3" x14ac:dyDescent="0.2">
      <c r="B706" s="8">
        <f>'Screening All'!F712/'Screening All'!E712-1</f>
        <v>0.74603174603174605</v>
      </c>
      <c r="C706" s="9"/>
    </row>
    <row r="707" spans="2:3" x14ac:dyDescent="0.2">
      <c r="B707" s="8">
        <f>'Screening All'!F713/'Screening All'!E713-1</f>
        <v>-6.1881188118811936E-2</v>
      </c>
      <c r="C707" s="9"/>
    </row>
    <row r="708" spans="2:3" x14ac:dyDescent="0.2">
      <c r="B708" s="8">
        <f>'Screening All'!F714/'Screening All'!E714-1</f>
        <v>0.48965517241379319</v>
      </c>
      <c r="C708" s="9"/>
    </row>
    <row r="709" spans="2:3" x14ac:dyDescent="0.2">
      <c r="B709" s="8">
        <f>'Screening All'!F715/'Screening All'!E715-1</f>
        <v>4.0167224080267561</v>
      </c>
      <c r="C709" s="9"/>
    </row>
    <row r="710" spans="2:3" x14ac:dyDescent="0.2">
      <c r="B710" s="8">
        <f>'Screening All'!F716/'Screening All'!E716-1</f>
        <v>5.3039215686274517</v>
      </c>
      <c r="C710" s="9"/>
    </row>
    <row r="711" spans="2:3" x14ac:dyDescent="0.2">
      <c r="B711" s="8">
        <f>'Screening All'!F717/'Screening All'!E717-1</f>
        <v>2.3518518518518521</v>
      </c>
      <c r="C711" s="9"/>
    </row>
    <row r="712" spans="2:3" x14ac:dyDescent="0.2">
      <c r="B712" s="8">
        <f>'Screening All'!F718/'Screening All'!E718-1</f>
        <v>-0.29705882352941182</v>
      </c>
      <c r="C712" s="9"/>
    </row>
    <row r="713" spans="2:3" x14ac:dyDescent="0.2">
      <c r="B713" s="8">
        <f>'Screening All'!F719/'Screening All'!E719-1</f>
        <v>-0.11864406779661008</v>
      </c>
      <c r="C713" s="9"/>
    </row>
    <row r="714" spans="2:3" x14ac:dyDescent="0.2">
      <c r="B714" s="8">
        <f>'Screening All'!F720/'Screening All'!E720-1</f>
        <v>1.1654676258992804</v>
      </c>
      <c r="C714" s="9"/>
    </row>
    <row r="715" spans="2:3" x14ac:dyDescent="0.2">
      <c r="B715" s="8">
        <f>'Screening All'!F721/'Screening All'!E721-1</f>
        <v>0.11640211640211628</v>
      </c>
      <c r="C715" s="9"/>
    </row>
    <row r="716" spans="2:3" x14ac:dyDescent="0.2">
      <c r="B716" s="8">
        <f>'Screening All'!F722/'Screening All'!E722-1</f>
        <v>0.71713147410358569</v>
      </c>
      <c r="C716" s="9"/>
    </row>
    <row r="717" spans="2:3" x14ac:dyDescent="0.2">
      <c r="B717" s="8">
        <f>'Screening All'!F723/'Screening All'!E723-1</f>
        <v>0</v>
      </c>
      <c r="C717" s="9"/>
    </row>
    <row r="718" spans="2:3" x14ac:dyDescent="0.2">
      <c r="B718" s="8">
        <f>'Screening All'!F724/'Screening All'!E724-1</f>
        <v>-8.0834419817470637E-2</v>
      </c>
      <c r="C718" s="9"/>
    </row>
    <row r="719" spans="2:3" x14ac:dyDescent="0.2">
      <c r="B719" s="8">
        <f>'Screening All'!F725/'Screening All'!E725-1</f>
        <v>0.3555555555555554</v>
      </c>
      <c r="C719" s="9"/>
    </row>
    <row r="720" spans="2:3" x14ac:dyDescent="0.2">
      <c r="B720" s="8">
        <f>'Screening All'!F726/'Screening All'!E726-1</f>
        <v>0.5197740112994349</v>
      </c>
      <c r="C720" s="9"/>
    </row>
    <row r="721" spans="2:3" x14ac:dyDescent="0.2">
      <c r="B721" s="8">
        <f>'Screening All'!F727/'Screening All'!E727-1</f>
        <v>3.0657894736842106</v>
      </c>
      <c r="C721" s="9"/>
    </row>
    <row r="722" spans="2:3" x14ac:dyDescent="0.2">
      <c r="B722" s="8">
        <f>'Screening All'!F728/'Screening All'!E728-1</f>
        <v>0</v>
      </c>
      <c r="C722" s="9"/>
    </row>
    <row r="723" spans="2:3" x14ac:dyDescent="0.2">
      <c r="B723" s="8">
        <f>'Screening All'!F729/'Screening All'!E729-1</f>
        <v>0.11918604651162812</v>
      </c>
      <c r="C723" s="9"/>
    </row>
    <row r="724" spans="2:3" x14ac:dyDescent="0.2">
      <c r="B724" s="8">
        <f>'Screening All'!F730/'Screening All'!E730-1</f>
        <v>5.5118110236220597E-2</v>
      </c>
      <c r="C724" s="9"/>
    </row>
    <row r="725" spans="2:3" x14ac:dyDescent="0.2">
      <c r="B725" s="8">
        <f>'Screening All'!F731/'Screening All'!E731-1</f>
        <v>0</v>
      </c>
      <c r="C725" s="9"/>
    </row>
    <row r="726" spans="2:3" x14ac:dyDescent="0.2">
      <c r="B726" s="8">
        <f>'Screening All'!F732/'Screening All'!E732-1</f>
        <v>0.81858407079646045</v>
      </c>
      <c r="C726" s="9"/>
    </row>
    <row r="727" spans="2:3" x14ac:dyDescent="0.2">
      <c r="B727" s="8">
        <f>'Screening All'!F733/'Screening All'!E733-1</f>
        <v>0.62637362637362637</v>
      </c>
      <c r="C727" s="9"/>
    </row>
    <row r="728" spans="2:3" x14ac:dyDescent="0.2">
      <c r="B728" s="8">
        <f>'Screening All'!F734/'Screening All'!E734-1</f>
        <v>2.4242424242424176E-2</v>
      </c>
      <c r="C728" s="9"/>
    </row>
    <row r="729" spans="2:3" x14ac:dyDescent="0.2">
      <c r="B729" s="8">
        <f>'Screening All'!F735/'Screening All'!E735-1</f>
        <v>0.19655172413793109</v>
      </c>
      <c r="C729" s="9"/>
    </row>
    <row r="730" spans="2:3" x14ac:dyDescent="0.2">
      <c r="B730" s="8">
        <f>'Screening All'!F736/'Screening All'!E736-1</f>
        <v>4.8387096774193505E-2</v>
      </c>
      <c r="C730" s="9"/>
    </row>
    <row r="731" spans="2:3" x14ac:dyDescent="0.2">
      <c r="B731" s="8">
        <f>'Screening All'!F737/'Screening All'!E737-1</f>
        <v>0.78606965174129328</v>
      </c>
      <c r="C731" s="9"/>
    </row>
    <row r="732" spans="2:3" x14ac:dyDescent="0.2">
      <c r="B732" s="8">
        <f>'Screening All'!F738/'Screening All'!E738-1</f>
        <v>0.84768211920529812</v>
      </c>
      <c r="C732" s="9"/>
    </row>
    <row r="733" spans="2:3" x14ac:dyDescent="0.2">
      <c r="B733" s="8">
        <f>'Screening All'!F739/'Screening All'!E739-1</f>
        <v>0.59838274932614555</v>
      </c>
      <c r="C733" s="9"/>
    </row>
    <row r="734" spans="2:3" x14ac:dyDescent="0.2">
      <c r="B734" s="8">
        <f>'Screening All'!F740/'Screening All'!E740-1</f>
        <v>0.46835443037974667</v>
      </c>
      <c r="C734" s="9"/>
    </row>
    <row r="735" spans="2:3" x14ac:dyDescent="0.2">
      <c r="B735" s="8">
        <f>'Screening All'!F741/'Screening All'!E741-1</f>
        <v>0.96652719665271958</v>
      </c>
      <c r="C735" s="9"/>
    </row>
    <row r="736" spans="2:3" x14ac:dyDescent="0.2">
      <c r="B736" s="8">
        <f>'Screening All'!F742/'Screening All'!E742-1</f>
        <v>1.5075376884422109</v>
      </c>
      <c r="C736" s="9"/>
    </row>
    <row r="737" spans="2:3" x14ac:dyDescent="0.2">
      <c r="B737" s="8">
        <f>'Screening All'!F743/'Screening All'!E743-1</f>
        <v>0</v>
      </c>
      <c r="C737" s="9"/>
    </row>
    <row r="738" spans="2:3" x14ac:dyDescent="0.2">
      <c r="B738" s="8">
        <f>'Screening All'!F744/'Screening All'!E744-1</f>
        <v>0.70370370370370394</v>
      </c>
      <c r="C738" s="9"/>
    </row>
    <row r="739" spans="2:3" x14ac:dyDescent="0.2">
      <c r="B739" s="8">
        <f>'Screening All'!F745/'Screening All'!E745-1</f>
        <v>0.20491803278688514</v>
      </c>
      <c r="C739" s="9"/>
    </row>
    <row r="740" spans="2:3" x14ac:dyDescent="0.2">
      <c r="B740" s="8">
        <f>'Screening All'!F746/'Screening All'!E746-1</f>
        <v>0.62121212121212133</v>
      </c>
      <c r="C740" s="9"/>
    </row>
    <row r="741" spans="2:3" x14ac:dyDescent="0.2">
      <c r="B741" s="8">
        <f>'Screening All'!F747/'Screening All'!E747-1</f>
        <v>0</v>
      </c>
      <c r="C741" s="9"/>
    </row>
    <row r="742" spans="2:3" x14ac:dyDescent="0.2">
      <c r="B742" s="8">
        <f>'Screening All'!F748/'Screening All'!E748-1</f>
        <v>2.5783582089552235</v>
      </c>
      <c r="C742" s="9"/>
    </row>
    <row r="743" spans="2:3" x14ac:dyDescent="0.2">
      <c r="B743" s="8">
        <f>'Screening All'!F749/'Screening All'!E749-1</f>
        <v>-0.43373493975903621</v>
      </c>
      <c r="C743" s="9"/>
    </row>
    <row r="744" spans="2:3" x14ac:dyDescent="0.2">
      <c r="B744" s="8">
        <f>'Screening All'!F750/'Screening All'!E750-1</f>
        <v>3.621513944223107</v>
      </c>
      <c r="C744" s="9"/>
    </row>
    <row r="745" spans="2:3" x14ac:dyDescent="0.2">
      <c r="B745" s="8">
        <f>'Screening All'!F751/'Screening All'!E751-1</f>
        <v>0.29182879377431914</v>
      </c>
      <c r="C745" s="9"/>
    </row>
    <row r="746" spans="2:3" x14ac:dyDescent="0.2">
      <c r="B746" s="8">
        <f>'Screening All'!F752/'Screening All'!E752-1</f>
        <v>-9.4240837696335178E-2</v>
      </c>
      <c r="C746" s="9"/>
    </row>
    <row r="747" spans="2:3" x14ac:dyDescent="0.2">
      <c r="B747" s="8">
        <f>'Screening All'!F753/'Screening All'!E753-1</f>
        <v>3.6279069767441863</v>
      </c>
      <c r="C747" s="9"/>
    </row>
    <row r="748" spans="2:3" x14ac:dyDescent="0.2">
      <c r="B748" s="8">
        <f>'Screening All'!F754/'Screening All'!E754-1</f>
        <v>0.53020134228187898</v>
      </c>
      <c r="C748" s="9"/>
    </row>
    <row r="749" spans="2:3" x14ac:dyDescent="0.2">
      <c r="B749" s="8">
        <f>'Screening All'!F755/'Screening All'!E755-1</f>
        <v>4.375</v>
      </c>
      <c r="C749" s="9"/>
    </row>
    <row r="750" spans="2:3" x14ac:dyDescent="0.2">
      <c r="B750" s="8">
        <f>'Screening All'!F756/'Screening All'!E756-1</f>
        <v>0.74537037037037046</v>
      </c>
      <c r="C750" s="9"/>
    </row>
    <row r="751" spans="2:3" x14ac:dyDescent="0.2">
      <c r="B751" s="8">
        <f>'Screening All'!F757/'Screening All'!E757-1</f>
        <v>0</v>
      </c>
      <c r="C751" s="9"/>
    </row>
    <row r="752" spans="2:3" x14ac:dyDescent="0.2">
      <c r="B752" s="8">
        <f>'Screening All'!F758/'Screening All'!E758-1</f>
        <v>0.46907216494845372</v>
      </c>
      <c r="C752" s="9"/>
    </row>
    <row r="753" spans="2:3" x14ac:dyDescent="0.2">
      <c r="B753" s="8">
        <f>'Screening All'!F759/'Screening All'!E759-1</f>
        <v>2.5316455696202445E-2</v>
      </c>
      <c r="C753" s="9"/>
    </row>
    <row r="754" spans="2:3" x14ac:dyDescent="0.2">
      <c r="B754" s="8">
        <f>'Screening All'!F760/'Screening All'!E760-1</f>
        <v>0.41850220264317173</v>
      </c>
      <c r="C754" s="9"/>
    </row>
    <row r="755" spans="2:3" x14ac:dyDescent="0.2">
      <c r="B755" s="8">
        <f>'Screening All'!F761/'Screening All'!E761-1</f>
        <v>1.8539325842696632</v>
      </c>
      <c r="C755" s="9"/>
    </row>
    <row r="756" spans="2:3" x14ac:dyDescent="0.2">
      <c r="B756" s="8">
        <f>'Screening All'!F762/'Screening All'!E762-1</f>
        <v>0.60074626865671643</v>
      </c>
      <c r="C756" s="9"/>
    </row>
    <row r="757" spans="2:3" x14ac:dyDescent="0.2">
      <c r="B757" s="8">
        <f>'Screening All'!F763/'Screening All'!E763-1</f>
        <v>0.24105011933174225</v>
      </c>
      <c r="C757" s="9"/>
    </row>
    <row r="758" spans="2:3" x14ac:dyDescent="0.2">
      <c r="B758" s="8">
        <f>'Screening All'!F764/'Screening All'!E764-1</f>
        <v>0</v>
      </c>
      <c r="C758" s="9"/>
    </row>
    <row r="759" spans="2:3" x14ac:dyDescent="0.2">
      <c r="B759" s="8">
        <f>'Screening All'!F765/'Screening All'!E765-1</f>
        <v>0.20466786355475763</v>
      </c>
      <c r="C759" s="9"/>
    </row>
    <row r="760" spans="2:3" x14ac:dyDescent="0.2">
      <c r="B760" s="8">
        <f>'Screening All'!F766/'Screening All'!E766-1</f>
        <v>0.70760233918128623</v>
      </c>
      <c r="C760" s="9"/>
    </row>
    <row r="761" spans="2:3" x14ac:dyDescent="0.2">
      <c r="B761" s="8">
        <f>'Screening All'!F767/'Screening All'!E767-1</f>
        <v>0.10891089108910901</v>
      </c>
      <c r="C761" s="9"/>
    </row>
    <row r="762" spans="2:3" x14ac:dyDescent="0.2">
      <c r="B762" s="8">
        <f>'Screening All'!F768/'Screening All'!E768-1</f>
        <v>0.14054054054054044</v>
      </c>
      <c r="C762" s="9"/>
    </row>
    <row r="763" spans="2:3" x14ac:dyDescent="0.2">
      <c r="B763" s="8">
        <f>'Screening All'!F769/'Screening All'!E769-1</f>
        <v>-0.16666666666666663</v>
      </c>
      <c r="C763" s="9"/>
    </row>
    <row r="764" spans="2:3" x14ac:dyDescent="0.2">
      <c r="B764" s="8">
        <f>'Screening All'!F770/'Screening All'!E770-1</f>
        <v>-0.22052067381316998</v>
      </c>
      <c r="C764" s="9"/>
    </row>
    <row r="765" spans="2:3" x14ac:dyDescent="0.2">
      <c r="B765" s="8">
        <f>'Screening All'!F771/'Screening All'!E771-1</f>
        <v>0.69166666666666665</v>
      </c>
      <c r="C765" s="9"/>
    </row>
    <row r="766" spans="2:3" x14ac:dyDescent="0.2">
      <c r="B766" s="8">
        <f>'Screening All'!F772/'Screening All'!E772-1</f>
        <v>0.25866050808314101</v>
      </c>
      <c r="C766" s="9"/>
    </row>
    <row r="767" spans="2:3" x14ac:dyDescent="0.2">
      <c r="B767" s="8">
        <f>'Screening All'!F773/'Screening All'!E773-1</f>
        <v>9.2951991828396308E-2</v>
      </c>
      <c r="C767" s="9"/>
    </row>
    <row r="768" spans="2:3" x14ac:dyDescent="0.2">
      <c r="B768" s="8">
        <f>'Screening All'!F774/'Screening All'!E774-1</f>
        <v>0</v>
      </c>
      <c r="C768" s="9"/>
    </row>
    <row r="769" spans="2:3" x14ac:dyDescent="0.2">
      <c r="B769" s="8">
        <f>'Screening All'!F775/'Screening All'!E775-1</f>
        <v>1.0899999999999999</v>
      </c>
      <c r="C769" s="9"/>
    </row>
    <row r="770" spans="2:3" x14ac:dyDescent="0.2">
      <c r="B770" s="8">
        <f>'Screening All'!F776/'Screening All'!E776-1</f>
        <v>0.58612143742255252</v>
      </c>
      <c r="C770" s="9"/>
    </row>
    <row r="771" spans="2:3" x14ac:dyDescent="0.2">
      <c r="B771" s="8">
        <f>'Screening All'!F777/'Screening All'!E777-1</f>
        <v>0.62237762237762229</v>
      </c>
      <c r="C771" s="9"/>
    </row>
    <row r="772" spans="2:3" x14ac:dyDescent="0.2">
      <c r="B772" s="8">
        <f>'Screening All'!F778/'Screening All'!E778-1</f>
        <v>0.14619883040935666</v>
      </c>
      <c r="C772" s="9"/>
    </row>
    <row r="773" spans="2:3" x14ac:dyDescent="0.2">
      <c r="B773" s="8">
        <f>'Screening All'!F779/'Screening All'!E779-1</f>
        <v>0</v>
      </c>
      <c r="C773" s="9"/>
    </row>
    <row r="774" spans="2:3" x14ac:dyDescent="0.2">
      <c r="B774" s="8">
        <f>'Screening All'!F780/'Screening All'!E780-1</f>
        <v>0</v>
      </c>
      <c r="C774" s="9"/>
    </row>
    <row r="775" spans="2:3" x14ac:dyDescent="0.2">
      <c r="B775" s="8">
        <f>'Screening All'!F781/'Screening All'!E781-1</f>
        <v>36.6</v>
      </c>
      <c r="C775" s="9"/>
    </row>
    <row r="776" spans="2:3" x14ac:dyDescent="0.2">
      <c r="B776" s="8">
        <f>'Screening All'!F782/'Screening All'!E782-1</f>
        <v>0.9818181818181817</v>
      </c>
      <c r="C776" s="9"/>
    </row>
    <row r="777" spans="2:3" x14ac:dyDescent="0.2">
      <c r="B777" s="8">
        <f>'Screening All'!F783/'Screening All'!E783-1</f>
        <v>0</v>
      </c>
      <c r="C777" s="9"/>
    </row>
    <row r="778" spans="2:3" x14ac:dyDescent="0.2">
      <c r="B778" s="8">
        <f>'Screening All'!F784/'Screening All'!E784-1</f>
        <v>-0.20796460176991161</v>
      </c>
      <c r="C778" s="9"/>
    </row>
    <row r="779" spans="2:3" x14ac:dyDescent="0.2">
      <c r="B779" s="8">
        <f>'Screening All'!F785/'Screening All'!E785-1</f>
        <v>4.6175972927241959</v>
      </c>
      <c r="C779" s="9"/>
    </row>
    <row r="780" spans="2:3" x14ac:dyDescent="0.2">
      <c r="B780" s="8">
        <f>'Screening All'!F786/'Screening All'!E786-1</f>
        <v>-5.7934508816120944E-2</v>
      </c>
      <c r="C780" s="9"/>
    </row>
    <row r="781" spans="2:3" x14ac:dyDescent="0.2">
      <c r="B781" s="8">
        <f>'Screening All'!F787/'Screening All'!E787-1</f>
        <v>1.3556851311953353</v>
      </c>
      <c r="C781" s="9"/>
    </row>
    <row r="782" spans="2:3" x14ac:dyDescent="0.2">
      <c r="B782" s="8">
        <f>'Screening All'!F788/'Screening All'!E788-1</f>
        <v>-0.2887931034482758</v>
      </c>
      <c r="C782" s="9"/>
    </row>
    <row r="783" spans="2:3" x14ac:dyDescent="0.2">
      <c r="B783" s="8">
        <f>'Screening All'!F789/'Screening All'!E789-1</f>
        <v>2.0512820512820511</v>
      </c>
      <c r="C783" s="9"/>
    </row>
    <row r="784" spans="2:3" x14ac:dyDescent="0.2">
      <c r="B784" s="8">
        <f>'Screening All'!F790/'Screening All'!E790-1</f>
        <v>0.89237668161434969</v>
      </c>
      <c r="C784" s="9"/>
    </row>
    <row r="785" spans="2:3" x14ac:dyDescent="0.2">
      <c r="B785" s="8">
        <f>'Screening All'!F791/'Screening All'!E791-1</f>
        <v>0</v>
      </c>
      <c r="C785" s="9"/>
    </row>
    <row r="786" spans="2:3" x14ac:dyDescent="0.2">
      <c r="B786" s="8">
        <f>'Screening All'!F792/'Screening All'!E792-1</f>
        <v>0.46969696969696972</v>
      </c>
      <c r="C786" s="9"/>
    </row>
    <row r="787" spans="2:3" x14ac:dyDescent="0.2">
      <c r="B787" s="8">
        <f>'Screening All'!F793/'Screening All'!E793-1</f>
        <v>-0.18678160919540232</v>
      </c>
      <c r="C787" s="9"/>
    </row>
    <row r="788" spans="2:3" x14ac:dyDescent="0.2">
      <c r="B788" s="8">
        <f>'Screening All'!F794/'Screening All'!E794-1</f>
        <v>0.42138364779874182</v>
      </c>
      <c r="C788" s="9"/>
    </row>
    <row r="789" spans="2:3" x14ac:dyDescent="0.2">
      <c r="B789" s="8">
        <f>'Screening All'!F795/'Screening All'!E795-1</f>
        <v>-0.13804713804713808</v>
      </c>
      <c r="C789" s="9"/>
    </row>
    <row r="790" spans="2:3" x14ac:dyDescent="0.2">
      <c r="B790" s="8">
        <f>'Screening All'!F796/'Screening All'!E796-1</f>
        <v>-0.64353312302839116</v>
      </c>
      <c r="C790" s="9"/>
    </row>
    <row r="791" spans="2:3" x14ac:dyDescent="0.2">
      <c r="B791" s="8">
        <f>'Screening All'!F797/'Screening All'!E797-1</f>
        <v>0.26129032258064511</v>
      </c>
      <c r="C791" s="9"/>
    </row>
    <row r="792" spans="2:3" x14ac:dyDescent="0.2">
      <c r="B792" s="8">
        <f>'Screening All'!F798/'Screening All'!E798-1</f>
        <v>-0.30639730639730645</v>
      </c>
      <c r="C792" s="9"/>
    </row>
    <row r="793" spans="2:3" x14ac:dyDescent="0.2">
      <c r="B793" s="8">
        <f>'Screening All'!F799/'Screening All'!E799-1</f>
        <v>0.39775910364145672</v>
      </c>
      <c r="C793" s="9"/>
    </row>
    <row r="794" spans="2:3" x14ac:dyDescent="0.2">
      <c r="B794" s="8">
        <f>'Screening All'!F800/'Screening All'!E800-1</f>
        <v>0.29151291512915112</v>
      </c>
      <c r="C794" s="9"/>
    </row>
    <row r="795" spans="2:3" x14ac:dyDescent="0.2">
      <c r="B795" s="8">
        <f>'Screening All'!F801/'Screening All'!E801-1</f>
        <v>0</v>
      </c>
      <c r="C795" s="9"/>
    </row>
    <row r="796" spans="2:3" x14ac:dyDescent="0.2">
      <c r="B796" s="8">
        <f>'Screening All'!F802/'Screening All'!E802-1</f>
        <v>0.63736263736263732</v>
      </c>
      <c r="C796" s="9"/>
    </row>
    <row r="797" spans="2:3" x14ac:dyDescent="0.2">
      <c r="B797" s="8">
        <f>'Screening All'!F803/'Screening All'!E803-1</f>
        <v>6.5274151436031325E-2</v>
      </c>
      <c r="C797" s="9"/>
    </row>
    <row r="798" spans="2:3" x14ac:dyDescent="0.2">
      <c r="B798" s="8">
        <f>'Screening All'!F804/'Screening All'!E804-1</f>
        <v>4.8760107816711598</v>
      </c>
      <c r="C798" s="9"/>
    </row>
    <row r="799" spans="2:3" x14ac:dyDescent="0.2">
      <c r="B799" s="8">
        <f>'Screening All'!F805/'Screening All'!E805-1</f>
        <v>0.46849315068493169</v>
      </c>
      <c r="C799" s="9"/>
    </row>
    <row r="800" spans="2:3" x14ac:dyDescent="0.2">
      <c r="B800" s="8">
        <f>'Screening All'!F806/'Screening All'!E806-1</f>
        <v>3.2558139534883734E-2</v>
      </c>
      <c r="C800" s="9"/>
    </row>
    <row r="801" spans="2:3" x14ac:dyDescent="0.2">
      <c r="B801" s="8">
        <f>'Screening All'!F807/'Screening All'!E807-1</f>
        <v>0</v>
      </c>
      <c r="C801" s="9"/>
    </row>
    <row r="802" spans="2:3" x14ac:dyDescent="0.2">
      <c r="B802" s="8">
        <f>'Screening All'!F808/'Screening All'!E808-1</f>
        <v>1.1739130434782608</v>
      </c>
      <c r="C802" s="9"/>
    </row>
    <row r="803" spans="2:3" x14ac:dyDescent="0.2">
      <c r="B803" s="8">
        <f>'Screening All'!F809/'Screening All'!E809-1</f>
        <v>-0.29166666666666663</v>
      </c>
      <c r="C803" s="9"/>
    </row>
    <row r="804" spans="2:3" x14ac:dyDescent="0.2">
      <c r="B804" s="8">
        <f>'Screening All'!F810/'Screening All'!E810-1</f>
        <v>1.4166666666666665</v>
      </c>
      <c r="C804" s="9"/>
    </row>
    <row r="805" spans="2:3" x14ac:dyDescent="0.2">
      <c r="B805" s="8">
        <f>'Screening All'!F811/'Screening All'!E811-1</f>
        <v>0.10364145658263313</v>
      </c>
      <c r="C805" s="9"/>
    </row>
    <row r="806" spans="2:3" x14ac:dyDescent="0.2">
      <c r="B806" s="8">
        <f>'Screening All'!F812/'Screening All'!E812-1</f>
        <v>0.85792349726775941</v>
      </c>
      <c r="C806" s="9"/>
    </row>
    <row r="807" spans="2:3" x14ac:dyDescent="0.2">
      <c r="B807" s="8">
        <f>'Screening All'!F813/'Screening All'!E813-1</f>
        <v>-0.49946808510638296</v>
      </c>
      <c r="C807" s="9"/>
    </row>
    <row r="808" spans="2:3" x14ac:dyDescent="0.2">
      <c r="B808" s="8">
        <f>'Screening All'!F814/'Screening All'!E814-1</f>
        <v>-0.39189189189189189</v>
      </c>
      <c r="C808" s="9"/>
    </row>
    <row r="809" spans="2:3" x14ac:dyDescent="0.2">
      <c r="B809" s="8">
        <f>'Screening All'!F815/'Screening All'!E815-1</f>
        <v>-0.13289036544850497</v>
      </c>
      <c r="C809" s="9"/>
    </row>
    <row r="810" spans="2:3" x14ac:dyDescent="0.2">
      <c r="B810" s="8">
        <f>'Screening All'!F816/'Screening All'!E816-1</f>
        <v>-0.47478991596638653</v>
      </c>
      <c r="C810" s="9"/>
    </row>
    <row r="811" spans="2:3" x14ac:dyDescent="0.2">
      <c r="B811" s="8">
        <f>'Screening All'!F817/'Screening All'!E817-1</f>
        <v>-0.43848580441640372</v>
      </c>
      <c r="C811" s="9"/>
    </row>
    <row r="812" spans="2:3" x14ac:dyDescent="0.2">
      <c r="B812" s="8">
        <f>'Screening All'!F818/'Screening All'!E818-1</f>
        <v>0.64171122994652396</v>
      </c>
      <c r="C812" s="9"/>
    </row>
    <row r="813" spans="2:3" x14ac:dyDescent="0.2">
      <c r="B813" s="8">
        <f>'Screening All'!F819/'Screening All'!E819-1</f>
        <v>0</v>
      </c>
      <c r="C813" s="9"/>
    </row>
    <row r="814" spans="2:3" x14ac:dyDescent="0.2">
      <c r="B814" s="8">
        <f>'Screening All'!F820/'Screening All'!E820-1</f>
        <v>-0.5766550522648084</v>
      </c>
      <c r="C814" s="9"/>
    </row>
    <row r="815" spans="2:3" x14ac:dyDescent="0.2">
      <c r="B815" s="8">
        <f>'Screening All'!F821/'Screening All'!E821-1</f>
        <v>0</v>
      </c>
      <c r="C815" s="9"/>
    </row>
    <row r="816" spans="2:3" x14ac:dyDescent="0.2">
      <c r="B816" s="8">
        <f>'Screening All'!F822/'Screening All'!E822-1</f>
        <v>5.1851851851851816E-2</v>
      </c>
      <c r="C816" s="9"/>
    </row>
    <row r="817" spans="2:3" x14ac:dyDescent="0.2">
      <c r="B817" s="8">
        <f>'Screening All'!F823/'Screening All'!E823-1</f>
        <v>0.18243243243243246</v>
      </c>
      <c r="C817" s="9"/>
    </row>
    <row r="818" spans="2:3" x14ac:dyDescent="0.2">
      <c r="B818" s="8">
        <f>'Screening All'!F824/'Screening All'!E824-1</f>
        <v>0</v>
      </c>
      <c r="C818" s="9"/>
    </row>
    <row r="819" spans="2:3" x14ac:dyDescent="0.2">
      <c r="B819" s="8">
        <f>'Screening All'!F825/'Screening All'!E825-1</f>
        <v>0</v>
      </c>
      <c r="C819" s="9"/>
    </row>
    <row r="820" spans="2:3" x14ac:dyDescent="0.2">
      <c r="B820" s="8">
        <f>'Screening All'!F826/'Screening All'!E826-1</f>
        <v>3.9325842696629199E-2</v>
      </c>
      <c r="C820" s="9"/>
    </row>
    <row r="821" spans="2:3" x14ac:dyDescent="0.2">
      <c r="B821" s="8">
        <f>'Screening All'!F827/'Screening All'!E827-1</f>
        <v>0.98383838383838373</v>
      </c>
      <c r="C821" s="9"/>
    </row>
    <row r="822" spans="2:3" x14ac:dyDescent="0.2">
      <c r="B822" s="8">
        <f>'Screening All'!F828/'Screening All'!E828-1</f>
        <v>0.47959183673469363</v>
      </c>
      <c r="C822" s="9"/>
    </row>
    <row r="823" spans="2:3" x14ac:dyDescent="0.2">
      <c r="B823" s="8">
        <f>'Screening All'!F829/'Screening All'!E829-1</f>
        <v>0.3943089430894311</v>
      </c>
      <c r="C823" s="9"/>
    </row>
    <row r="824" spans="2:3" x14ac:dyDescent="0.2">
      <c r="B824" s="8">
        <f>'Screening All'!F830/'Screening All'!E830-1</f>
        <v>1.0076923076923077</v>
      </c>
      <c r="C824" s="9"/>
    </row>
    <row r="825" spans="2:3" x14ac:dyDescent="0.2">
      <c r="B825" s="8">
        <f>'Screening All'!F831/'Screening All'!E831-1</f>
        <v>-8.921568627450982E-2</v>
      </c>
      <c r="C825" s="9"/>
    </row>
    <row r="826" spans="2:3" x14ac:dyDescent="0.2">
      <c r="B826" s="8">
        <f>'Screening All'!F832/'Screening All'!E832-1</f>
        <v>-0.46826347305389215</v>
      </c>
      <c r="C826" s="9"/>
    </row>
    <row r="827" spans="2:3" x14ac:dyDescent="0.2">
      <c r="B827" s="8">
        <f>'Screening All'!F833/'Screening All'!E833-1</f>
        <v>-0.20606060606060594</v>
      </c>
      <c r="C827" s="9"/>
    </row>
    <row r="828" spans="2:3" x14ac:dyDescent="0.2">
      <c r="B828" s="8"/>
      <c r="C828" s="15"/>
    </row>
    <row r="829" spans="2:3" x14ac:dyDescent="0.2">
      <c r="B829" s="8"/>
      <c r="C829" s="15"/>
    </row>
    <row r="830" spans="2:3" x14ac:dyDescent="0.2">
      <c r="B830" s="8"/>
      <c r="C830" s="15"/>
    </row>
    <row r="831" spans="2:3" x14ac:dyDescent="0.2">
      <c r="B831" s="8"/>
      <c r="C831" s="15"/>
    </row>
    <row r="832" spans="2:3" x14ac:dyDescent="0.2">
      <c r="B832" s="8"/>
      <c r="C832" s="15"/>
    </row>
    <row r="833" spans="2:3" x14ac:dyDescent="0.2">
      <c r="B833" s="8"/>
      <c r="C833" s="15"/>
    </row>
    <row r="834" spans="2:3" x14ac:dyDescent="0.2">
      <c r="B834" s="8"/>
      <c r="C834" s="15"/>
    </row>
    <row r="835" spans="2:3" x14ac:dyDescent="0.2">
      <c r="B835" s="8"/>
      <c r="C835" s="15"/>
    </row>
    <row r="836" spans="2:3" x14ac:dyDescent="0.2">
      <c r="B836" s="8"/>
      <c r="C836" s="15"/>
    </row>
    <row r="837" spans="2:3" x14ac:dyDescent="0.2">
      <c r="B837" s="8"/>
      <c r="C837" s="15"/>
    </row>
    <row r="838" spans="2:3" x14ac:dyDescent="0.2">
      <c r="B838" s="8"/>
      <c r="C838" s="15"/>
    </row>
    <row r="839" spans="2:3" x14ac:dyDescent="0.2">
      <c r="B839" s="8"/>
      <c r="C839" s="15"/>
    </row>
    <row r="840" spans="2:3" x14ac:dyDescent="0.2">
      <c r="B840" s="8"/>
      <c r="C840" s="15"/>
    </row>
    <row r="841" spans="2:3" x14ac:dyDescent="0.2">
      <c r="B841" s="8"/>
      <c r="C841" s="15"/>
    </row>
    <row r="842" spans="2:3" x14ac:dyDescent="0.2">
      <c r="B842" s="8"/>
      <c r="C842" s="15"/>
    </row>
    <row r="843" spans="2:3" x14ac:dyDescent="0.2">
      <c r="B843" s="8"/>
      <c r="C843" s="15"/>
    </row>
    <row r="844" spans="2:3" x14ac:dyDescent="0.2">
      <c r="B844" s="8"/>
      <c r="C844" s="15"/>
    </row>
    <row r="845" spans="2:3" x14ac:dyDescent="0.2">
      <c r="B845" s="8"/>
      <c r="C845" s="15"/>
    </row>
    <row r="846" spans="2:3" x14ac:dyDescent="0.2">
      <c r="B846" s="8"/>
      <c r="C846" s="15"/>
    </row>
    <row r="847" spans="2:3" x14ac:dyDescent="0.2">
      <c r="B847" s="8"/>
      <c r="C847" s="15"/>
    </row>
    <row r="848" spans="2:3" x14ac:dyDescent="0.2">
      <c r="B848" s="8"/>
      <c r="C848" s="15"/>
    </row>
    <row r="849" spans="2:3" x14ac:dyDescent="0.2">
      <c r="B849" s="8"/>
      <c r="C849" s="15"/>
    </row>
    <row r="850" spans="2:3" x14ac:dyDescent="0.2">
      <c r="B850" s="8"/>
      <c r="C850" s="15"/>
    </row>
    <row r="851" spans="2:3" x14ac:dyDescent="0.2">
      <c r="B851" s="8"/>
      <c r="C851" s="15"/>
    </row>
    <row r="852" spans="2:3" x14ac:dyDescent="0.2">
      <c r="B852" s="8"/>
      <c r="C852" s="15"/>
    </row>
    <row r="853" spans="2:3" x14ac:dyDescent="0.2">
      <c r="B853" s="8"/>
      <c r="C853" s="15"/>
    </row>
    <row r="854" spans="2:3" x14ac:dyDescent="0.2">
      <c r="B854" s="8"/>
      <c r="C854" s="15"/>
    </row>
    <row r="855" spans="2:3" x14ac:dyDescent="0.2">
      <c r="B855" s="8"/>
      <c r="C855" s="15"/>
    </row>
    <row r="856" spans="2:3" x14ac:dyDescent="0.2">
      <c r="B856" s="8"/>
      <c r="C856" s="15"/>
    </row>
    <row r="857" spans="2:3" x14ac:dyDescent="0.2">
      <c r="B857" s="8"/>
      <c r="C857" s="15"/>
    </row>
    <row r="858" spans="2:3" x14ac:dyDescent="0.2">
      <c r="B858" s="8"/>
      <c r="C858" s="15"/>
    </row>
    <row r="859" spans="2:3" x14ac:dyDescent="0.2">
      <c r="B859" s="8"/>
      <c r="C859" s="15"/>
    </row>
    <row r="860" spans="2:3" x14ac:dyDescent="0.2">
      <c r="B860" s="8"/>
      <c r="C860" s="15"/>
    </row>
    <row r="861" spans="2:3" x14ac:dyDescent="0.2">
      <c r="B861" s="8"/>
      <c r="C861" s="15"/>
    </row>
    <row r="862" spans="2:3" x14ac:dyDescent="0.2">
      <c r="B862" s="8"/>
      <c r="C862" s="15"/>
    </row>
    <row r="863" spans="2:3" x14ac:dyDescent="0.2">
      <c r="B863" s="8"/>
      <c r="C863" s="15"/>
    </row>
    <row r="864" spans="2:3" x14ac:dyDescent="0.2">
      <c r="B864" s="8"/>
      <c r="C864" s="15"/>
    </row>
    <row r="865" spans="2:3" x14ac:dyDescent="0.2">
      <c r="B865" s="8"/>
      <c r="C865" s="15"/>
    </row>
    <row r="866" spans="2:3" x14ac:dyDescent="0.2">
      <c r="B866" s="8"/>
      <c r="C866" s="15"/>
    </row>
    <row r="867" spans="2:3" x14ac:dyDescent="0.2">
      <c r="B867" s="8"/>
      <c r="C867" s="15"/>
    </row>
    <row r="868" spans="2:3" x14ac:dyDescent="0.2">
      <c r="B868" s="8"/>
      <c r="C868" s="15"/>
    </row>
    <row r="869" spans="2:3" x14ac:dyDescent="0.2">
      <c r="B869" s="8"/>
      <c r="C869" s="15"/>
    </row>
    <row r="870" spans="2:3" x14ac:dyDescent="0.2">
      <c r="B870" s="8"/>
      <c r="C870" s="15"/>
    </row>
    <row r="871" spans="2:3" x14ac:dyDescent="0.2">
      <c r="B871" s="8"/>
      <c r="C871" s="15"/>
    </row>
    <row r="872" spans="2:3" x14ac:dyDescent="0.2">
      <c r="B872" s="8"/>
      <c r="C872" s="15"/>
    </row>
    <row r="873" spans="2:3" x14ac:dyDescent="0.2">
      <c r="B873" s="8"/>
      <c r="C873" s="15"/>
    </row>
    <row r="874" spans="2:3" x14ac:dyDescent="0.2">
      <c r="B874" s="8"/>
      <c r="C874" s="15"/>
    </row>
    <row r="875" spans="2:3" x14ac:dyDescent="0.2">
      <c r="B875" s="8"/>
      <c r="C875" s="15"/>
    </row>
    <row r="876" spans="2:3" x14ac:dyDescent="0.2">
      <c r="B876" s="8"/>
      <c r="C876" s="15"/>
    </row>
    <row r="877" spans="2:3" x14ac:dyDescent="0.2">
      <c r="B877" s="8"/>
      <c r="C877" s="15"/>
    </row>
    <row r="878" spans="2:3" x14ac:dyDescent="0.2">
      <c r="B878" s="8"/>
      <c r="C878" s="15"/>
    </row>
    <row r="879" spans="2:3" x14ac:dyDescent="0.2">
      <c r="B879" s="8"/>
      <c r="C879" s="15"/>
    </row>
    <row r="880" spans="2:3" x14ac:dyDescent="0.2">
      <c r="B880" s="8"/>
      <c r="C880" s="15"/>
    </row>
    <row r="881" spans="2:3" x14ac:dyDescent="0.2">
      <c r="B881" s="8"/>
      <c r="C881" s="15"/>
    </row>
    <row r="882" spans="2:3" x14ac:dyDescent="0.2">
      <c r="B882" s="8"/>
      <c r="C882" s="15"/>
    </row>
    <row r="883" spans="2:3" x14ac:dyDescent="0.2">
      <c r="B883" s="8"/>
      <c r="C883" s="15"/>
    </row>
    <row r="884" spans="2:3" x14ac:dyDescent="0.2">
      <c r="B884" s="8"/>
      <c r="C884" s="15"/>
    </row>
    <row r="885" spans="2:3" x14ac:dyDescent="0.2">
      <c r="B885" s="8"/>
      <c r="C885" s="15"/>
    </row>
    <row r="886" spans="2:3" x14ac:dyDescent="0.2">
      <c r="B886" s="8"/>
      <c r="C886" s="15"/>
    </row>
    <row r="887" spans="2:3" x14ac:dyDescent="0.2">
      <c r="B887" s="8"/>
      <c r="C887" s="15"/>
    </row>
    <row r="888" spans="2:3" x14ac:dyDescent="0.2">
      <c r="B888" s="8"/>
      <c r="C888" s="15"/>
    </row>
    <row r="889" spans="2:3" x14ac:dyDescent="0.2">
      <c r="B889" s="8"/>
      <c r="C889" s="15"/>
    </row>
    <row r="890" spans="2:3" x14ac:dyDescent="0.2">
      <c r="B890" s="8"/>
      <c r="C890" s="15"/>
    </row>
    <row r="891" spans="2:3" x14ac:dyDescent="0.2">
      <c r="B891" s="8"/>
      <c r="C891" s="15"/>
    </row>
    <row r="892" spans="2:3" x14ac:dyDescent="0.2">
      <c r="B892" s="8"/>
      <c r="C892" s="15"/>
    </row>
    <row r="893" spans="2:3" x14ac:dyDescent="0.2">
      <c r="B893" s="8"/>
      <c r="C893" s="15"/>
    </row>
    <row r="894" spans="2:3" x14ac:dyDescent="0.2">
      <c r="B894" s="8"/>
      <c r="C894" s="15"/>
    </row>
    <row r="895" spans="2:3" x14ac:dyDescent="0.2">
      <c r="B895" s="8"/>
      <c r="C895" s="15"/>
    </row>
    <row r="896" spans="2:3" x14ac:dyDescent="0.2">
      <c r="B896" s="8"/>
      <c r="C896" s="15"/>
    </row>
    <row r="897" spans="2:3" x14ac:dyDescent="0.2">
      <c r="B897" s="8"/>
      <c r="C897" s="15"/>
    </row>
    <row r="898" spans="2:3" x14ac:dyDescent="0.2">
      <c r="B898" s="8"/>
      <c r="C898" s="15"/>
    </row>
    <row r="899" spans="2:3" x14ac:dyDescent="0.2">
      <c r="B899" s="8"/>
      <c r="C899" s="15"/>
    </row>
    <row r="900" spans="2:3" x14ac:dyDescent="0.2">
      <c r="B900" s="8"/>
      <c r="C900" s="15"/>
    </row>
    <row r="901" spans="2:3" x14ac:dyDescent="0.2">
      <c r="B901" s="8"/>
      <c r="C901" s="15"/>
    </row>
    <row r="902" spans="2:3" x14ac:dyDescent="0.2">
      <c r="B902" s="8"/>
      <c r="C902" s="15"/>
    </row>
    <row r="903" spans="2:3" x14ac:dyDescent="0.2">
      <c r="B903" s="8"/>
      <c r="C903" s="15"/>
    </row>
    <row r="904" spans="2:3" x14ac:dyDescent="0.2">
      <c r="B904" s="8"/>
      <c r="C904" s="15"/>
    </row>
    <row r="905" spans="2:3" x14ac:dyDescent="0.2">
      <c r="B905" s="8"/>
      <c r="C905" s="15"/>
    </row>
    <row r="906" spans="2:3" x14ac:dyDescent="0.2">
      <c r="B906" s="8"/>
      <c r="C906" s="15"/>
    </row>
    <row r="907" spans="2:3" x14ac:dyDescent="0.2">
      <c r="B907" s="8"/>
      <c r="C907" s="15"/>
    </row>
    <row r="908" spans="2:3" x14ac:dyDescent="0.2">
      <c r="B908" s="8"/>
      <c r="C908" s="15"/>
    </row>
    <row r="909" spans="2:3" x14ac:dyDescent="0.2">
      <c r="B909" s="8"/>
      <c r="C909" s="15"/>
    </row>
    <row r="910" spans="2:3" x14ac:dyDescent="0.2">
      <c r="B910" s="8"/>
      <c r="C910" s="15"/>
    </row>
    <row r="911" spans="2:3" x14ac:dyDescent="0.2">
      <c r="B911" s="8"/>
      <c r="C911" s="15"/>
    </row>
    <row r="912" spans="2:3" x14ac:dyDescent="0.2">
      <c r="B912" s="8"/>
      <c r="C912" s="15"/>
    </row>
    <row r="913" spans="2:3" x14ac:dyDescent="0.2">
      <c r="B913" s="8"/>
      <c r="C913" s="15"/>
    </row>
    <row r="914" spans="2:3" x14ac:dyDescent="0.2">
      <c r="B914" s="8"/>
      <c r="C914" s="15"/>
    </row>
    <row r="915" spans="2:3" x14ac:dyDescent="0.2">
      <c r="B915" s="8"/>
      <c r="C915" s="15"/>
    </row>
    <row r="916" spans="2:3" x14ac:dyDescent="0.2">
      <c r="B916" s="8"/>
      <c r="C916" s="15"/>
    </row>
    <row r="917" spans="2:3" x14ac:dyDescent="0.2">
      <c r="B917" s="8"/>
      <c r="C917" s="15"/>
    </row>
    <row r="918" spans="2:3" x14ac:dyDescent="0.2">
      <c r="B918" s="8"/>
      <c r="C918" s="15"/>
    </row>
    <row r="919" spans="2:3" x14ac:dyDescent="0.2">
      <c r="B919" s="8"/>
      <c r="C919" s="15"/>
    </row>
    <row r="920" spans="2:3" x14ac:dyDescent="0.2">
      <c r="B920" s="8"/>
      <c r="C920" s="15"/>
    </row>
    <row r="921" spans="2:3" x14ac:dyDescent="0.2">
      <c r="B921" s="8"/>
      <c r="C921" s="15"/>
    </row>
    <row r="922" spans="2:3" x14ac:dyDescent="0.2">
      <c r="B922" s="8"/>
      <c r="C922" s="15"/>
    </row>
    <row r="923" spans="2:3" x14ac:dyDescent="0.2">
      <c r="B923" s="8"/>
      <c r="C923" s="15"/>
    </row>
    <row r="924" spans="2:3" x14ac:dyDescent="0.2">
      <c r="B924" s="8"/>
      <c r="C924" s="15"/>
    </row>
    <row r="925" spans="2:3" x14ac:dyDescent="0.2">
      <c r="B925" s="8"/>
      <c r="C925" s="15"/>
    </row>
    <row r="926" spans="2:3" x14ac:dyDescent="0.2">
      <c r="B926" s="8"/>
      <c r="C926" s="15"/>
    </row>
    <row r="927" spans="2:3" x14ac:dyDescent="0.2">
      <c r="B927" s="8"/>
      <c r="C927" s="15"/>
    </row>
    <row r="928" spans="2:3" x14ac:dyDescent="0.2">
      <c r="B928" s="8"/>
      <c r="C928" s="15"/>
    </row>
    <row r="929" spans="2:3" x14ac:dyDescent="0.2">
      <c r="B929" s="8"/>
      <c r="C929" s="15"/>
    </row>
    <row r="930" spans="2:3" x14ac:dyDescent="0.2">
      <c r="B930" s="8"/>
      <c r="C930" s="15"/>
    </row>
    <row r="931" spans="2:3" x14ac:dyDescent="0.2">
      <c r="B931" s="8"/>
      <c r="C931" s="15"/>
    </row>
    <row r="932" spans="2:3" x14ac:dyDescent="0.2">
      <c r="B932" s="8"/>
      <c r="C932" s="15"/>
    </row>
    <row r="933" spans="2:3" x14ac:dyDescent="0.2">
      <c r="B933" s="8"/>
      <c r="C933" s="15"/>
    </row>
    <row r="934" spans="2:3" x14ac:dyDescent="0.2">
      <c r="B934" s="8"/>
      <c r="C934" s="15"/>
    </row>
    <row r="935" spans="2:3" x14ac:dyDescent="0.2">
      <c r="B935" s="8"/>
      <c r="C935" s="15"/>
    </row>
    <row r="936" spans="2:3" x14ac:dyDescent="0.2">
      <c r="B936" s="8"/>
      <c r="C936" s="15"/>
    </row>
    <row r="937" spans="2:3" x14ac:dyDescent="0.2">
      <c r="B937" s="8"/>
      <c r="C937" s="15"/>
    </row>
    <row r="938" spans="2:3" x14ac:dyDescent="0.2">
      <c r="B938" s="8"/>
      <c r="C938" s="15"/>
    </row>
    <row r="939" spans="2:3" x14ac:dyDescent="0.2">
      <c r="B939" s="8"/>
      <c r="C939" s="15"/>
    </row>
    <row r="940" spans="2:3" x14ac:dyDescent="0.2">
      <c r="B940" s="8"/>
      <c r="C940" s="15"/>
    </row>
    <row r="941" spans="2:3" x14ac:dyDescent="0.2">
      <c r="B941" s="8"/>
      <c r="C941" s="15"/>
    </row>
    <row r="942" spans="2:3" x14ac:dyDescent="0.2">
      <c r="B942" s="8"/>
      <c r="C942" s="15"/>
    </row>
    <row r="943" spans="2:3" x14ac:dyDescent="0.2">
      <c r="B943" s="8"/>
      <c r="C943" s="15"/>
    </row>
    <row r="944" spans="2:3" x14ac:dyDescent="0.2">
      <c r="B944" s="8"/>
      <c r="C944" s="15"/>
    </row>
    <row r="945" spans="2:3" x14ac:dyDescent="0.2">
      <c r="B945" s="8"/>
      <c r="C945" s="15"/>
    </row>
    <row r="946" spans="2:3" x14ac:dyDescent="0.2">
      <c r="B946" s="8"/>
      <c r="C946" s="15"/>
    </row>
    <row r="947" spans="2:3" x14ac:dyDescent="0.2">
      <c r="B947" s="8"/>
      <c r="C947" s="15"/>
    </row>
    <row r="948" spans="2:3" x14ac:dyDescent="0.2">
      <c r="B948" s="8"/>
      <c r="C948" s="15"/>
    </row>
    <row r="949" spans="2:3" x14ac:dyDescent="0.2">
      <c r="B949" s="8"/>
      <c r="C949" s="15"/>
    </row>
    <row r="950" spans="2:3" x14ac:dyDescent="0.2">
      <c r="B950" s="8"/>
      <c r="C950" s="15"/>
    </row>
    <row r="951" spans="2:3" x14ac:dyDescent="0.2">
      <c r="B951" s="8"/>
      <c r="C951" s="15"/>
    </row>
    <row r="952" spans="2:3" x14ac:dyDescent="0.2">
      <c r="B952" s="8"/>
      <c r="C952" s="15"/>
    </row>
    <row r="953" spans="2:3" x14ac:dyDescent="0.2">
      <c r="B953" s="8"/>
      <c r="C953" s="15"/>
    </row>
    <row r="954" spans="2:3" x14ac:dyDescent="0.2">
      <c r="B954" s="8"/>
      <c r="C954" s="15"/>
    </row>
    <row r="955" spans="2:3" x14ac:dyDescent="0.2">
      <c r="B955" s="8"/>
      <c r="C955" s="15"/>
    </row>
    <row r="956" spans="2:3" x14ac:dyDescent="0.2">
      <c r="B956" s="8"/>
      <c r="C956" s="15"/>
    </row>
    <row r="957" spans="2:3" x14ac:dyDescent="0.2">
      <c r="B957" s="8"/>
      <c r="C957" s="15"/>
    </row>
    <row r="958" spans="2:3" x14ac:dyDescent="0.2">
      <c r="B958" s="8"/>
      <c r="C958" s="15"/>
    </row>
    <row r="959" spans="2:3" x14ac:dyDescent="0.2">
      <c r="B959" s="8"/>
      <c r="C959" s="15"/>
    </row>
    <row r="960" spans="2:3" x14ac:dyDescent="0.2">
      <c r="B960" s="8"/>
      <c r="C960" s="15"/>
    </row>
    <row r="961" spans="2:3" x14ac:dyDescent="0.2">
      <c r="B961" s="8"/>
      <c r="C961" s="15"/>
    </row>
    <row r="962" spans="2:3" x14ac:dyDescent="0.2">
      <c r="B962" s="8"/>
      <c r="C962" s="15"/>
    </row>
    <row r="963" spans="2:3" x14ac:dyDescent="0.2">
      <c r="B963" s="8"/>
      <c r="C963" s="15"/>
    </row>
    <row r="964" spans="2:3" x14ac:dyDescent="0.2">
      <c r="B964" s="8"/>
      <c r="C964" s="15"/>
    </row>
    <row r="965" spans="2:3" x14ac:dyDescent="0.2">
      <c r="B965" s="8"/>
      <c r="C965" s="15"/>
    </row>
    <row r="966" spans="2:3" x14ac:dyDescent="0.2">
      <c r="B966" s="8"/>
      <c r="C966" s="15"/>
    </row>
    <row r="967" spans="2:3" x14ac:dyDescent="0.2">
      <c r="B967" s="8"/>
      <c r="C967" s="15"/>
    </row>
    <row r="968" spans="2:3" x14ac:dyDescent="0.2">
      <c r="B968" s="8"/>
      <c r="C968" s="15"/>
    </row>
    <row r="969" spans="2:3" x14ac:dyDescent="0.2">
      <c r="B969" s="8"/>
      <c r="C969" s="15"/>
    </row>
    <row r="970" spans="2:3" x14ac:dyDescent="0.2">
      <c r="B970" s="8"/>
      <c r="C970" s="15"/>
    </row>
    <row r="971" spans="2:3" x14ac:dyDescent="0.2">
      <c r="B971" s="8"/>
      <c r="C971" s="15"/>
    </row>
    <row r="972" spans="2:3" x14ac:dyDescent="0.2">
      <c r="B972" s="8"/>
      <c r="C972" s="15"/>
    </row>
    <row r="973" spans="2:3" x14ac:dyDescent="0.2">
      <c r="B973" s="8"/>
      <c r="C973" s="15"/>
    </row>
    <row r="974" spans="2:3" x14ac:dyDescent="0.2">
      <c r="B974" s="8"/>
      <c r="C974" s="15"/>
    </row>
    <row r="975" spans="2:3" x14ac:dyDescent="0.2">
      <c r="B975" s="8"/>
      <c r="C975" s="15"/>
    </row>
    <row r="976" spans="2:3" x14ac:dyDescent="0.2">
      <c r="B976" s="8"/>
      <c r="C976" s="15"/>
    </row>
    <row r="977" spans="2:3" x14ac:dyDescent="0.2">
      <c r="B977" s="8"/>
      <c r="C977" s="15"/>
    </row>
    <row r="978" spans="2:3" x14ac:dyDescent="0.2">
      <c r="B978" s="8"/>
      <c r="C978" s="15"/>
    </row>
    <row r="979" spans="2:3" x14ac:dyDescent="0.2">
      <c r="B979" s="8"/>
      <c r="C979" s="15"/>
    </row>
    <row r="980" spans="2:3" x14ac:dyDescent="0.2">
      <c r="B980" s="8"/>
      <c r="C980" s="15"/>
    </row>
    <row r="981" spans="2:3" x14ac:dyDescent="0.2">
      <c r="B981" s="8"/>
      <c r="C981" s="15"/>
    </row>
    <row r="982" spans="2:3" x14ac:dyDescent="0.2">
      <c r="B982" s="8"/>
      <c r="C982" s="15"/>
    </row>
    <row r="983" spans="2:3" x14ac:dyDescent="0.2">
      <c r="B983" s="8"/>
      <c r="C983" s="15"/>
    </row>
    <row r="984" spans="2:3" x14ac:dyDescent="0.2">
      <c r="B984" s="8"/>
      <c r="C984" s="15"/>
    </row>
    <row r="985" spans="2:3" x14ac:dyDescent="0.2">
      <c r="B985" s="8"/>
      <c r="C985" s="15"/>
    </row>
    <row r="986" spans="2:3" x14ac:dyDescent="0.2">
      <c r="B986" s="8"/>
      <c r="C986" s="15"/>
    </row>
    <row r="987" spans="2:3" x14ac:dyDescent="0.2">
      <c r="B987" s="8"/>
      <c r="C987" s="15"/>
    </row>
    <row r="988" spans="2:3" x14ac:dyDescent="0.2">
      <c r="B988" s="8"/>
      <c r="C988" s="15"/>
    </row>
    <row r="989" spans="2:3" x14ac:dyDescent="0.2">
      <c r="B989" s="8"/>
      <c r="C989" s="15"/>
    </row>
    <row r="990" spans="2:3" x14ac:dyDescent="0.2">
      <c r="B990" s="8"/>
      <c r="C990" s="15"/>
    </row>
    <row r="991" spans="2:3" x14ac:dyDescent="0.2">
      <c r="B991" s="8"/>
      <c r="C991" s="15"/>
    </row>
    <row r="992" spans="2:3" x14ac:dyDescent="0.2">
      <c r="B992" s="8"/>
      <c r="C992" s="15"/>
    </row>
    <row r="993" spans="2:3" x14ac:dyDescent="0.2">
      <c r="B993" s="8"/>
      <c r="C993" s="15"/>
    </row>
    <row r="994" spans="2:3" x14ac:dyDescent="0.2">
      <c r="B994" s="8"/>
      <c r="C994" s="15"/>
    </row>
    <row r="995" spans="2:3" x14ac:dyDescent="0.2">
      <c r="B995" s="8"/>
      <c r="C995" s="15"/>
    </row>
    <row r="996" spans="2:3" x14ac:dyDescent="0.2">
      <c r="B996" s="8"/>
      <c r="C996" s="15"/>
    </row>
    <row r="997" spans="2:3" x14ac:dyDescent="0.2">
      <c r="B997" s="8"/>
      <c r="C997" s="15"/>
    </row>
    <row r="998" spans="2:3" x14ac:dyDescent="0.2">
      <c r="B998" s="8"/>
      <c r="C998" s="15"/>
    </row>
    <row r="999" spans="2:3" x14ac:dyDescent="0.2">
      <c r="B999" s="8"/>
      <c r="C999" s="15"/>
    </row>
    <row r="1000" spans="2:3" x14ac:dyDescent="0.2">
      <c r="B1000" s="8"/>
      <c r="C1000" s="15"/>
    </row>
    <row r="1001" spans="2:3" x14ac:dyDescent="0.2">
      <c r="B1001" s="8"/>
      <c r="C1001" s="15"/>
    </row>
    <row r="1002" spans="2:3" x14ac:dyDescent="0.2">
      <c r="B1002" s="8"/>
      <c r="C1002" s="15"/>
    </row>
    <row r="1003" spans="2:3" x14ac:dyDescent="0.2">
      <c r="B1003" s="8"/>
      <c r="C1003" s="15"/>
    </row>
    <row r="1004" spans="2:3" x14ac:dyDescent="0.2">
      <c r="B1004" s="8"/>
      <c r="C1004" s="15"/>
    </row>
    <row r="1005" spans="2:3" x14ac:dyDescent="0.2">
      <c r="B1005" s="8"/>
      <c r="C1005" s="15"/>
    </row>
    <row r="1006" spans="2:3" x14ac:dyDescent="0.2">
      <c r="B1006" s="8"/>
      <c r="C1006" s="15"/>
    </row>
    <row r="1007" spans="2:3" x14ac:dyDescent="0.2">
      <c r="B1007" s="8"/>
      <c r="C1007" s="15"/>
    </row>
    <row r="1008" spans="2:3" x14ac:dyDescent="0.2">
      <c r="B1008" s="8"/>
      <c r="C1008" s="15"/>
    </row>
    <row r="1009" spans="2:3" x14ac:dyDescent="0.2">
      <c r="B1009" s="8"/>
      <c r="C1009" s="15"/>
    </row>
    <row r="1010" spans="2:3" x14ac:dyDescent="0.2">
      <c r="B1010" s="8"/>
      <c r="C1010" s="15"/>
    </row>
    <row r="1011" spans="2:3" x14ac:dyDescent="0.2">
      <c r="B1011" s="8"/>
      <c r="C1011" s="15"/>
    </row>
    <row r="1012" spans="2:3" x14ac:dyDescent="0.2">
      <c r="B1012" s="8"/>
      <c r="C1012" s="15"/>
    </row>
    <row r="1013" spans="2:3" x14ac:dyDescent="0.2">
      <c r="B1013" s="8"/>
      <c r="C1013" s="15"/>
    </row>
    <row r="1014" spans="2:3" x14ac:dyDescent="0.2">
      <c r="B1014" s="8"/>
      <c r="C1014" s="15"/>
    </row>
    <row r="1015" spans="2:3" x14ac:dyDescent="0.2">
      <c r="B1015" s="8"/>
      <c r="C1015" s="15"/>
    </row>
    <row r="1016" spans="2:3" x14ac:dyDescent="0.2">
      <c r="B1016" s="8"/>
      <c r="C1016" s="15"/>
    </row>
    <row r="1017" spans="2:3" x14ac:dyDescent="0.2">
      <c r="B1017" s="8"/>
      <c r="C1017" s="15"/>
    </row>
    <row r="1018" spans="2:3" x14ac:dyDescent="0.2">
      <c r="B1018" s="8"/>
      <c r="C1018" s="15"/>
    </row>
    <row r="1019" spans="2:3" x14ac:dyDescent="0.2">
      <c r="B1019" s="8"/>
      <c r="C1019" s="15"/>
    </row>
    <row r="1020" spans="2:3" x14ac:dyDescent="0.2">
      <c r="B1020" s="8"/>
      <c r="C1020" s="15"/>
    </row>
    <row r="1021" spans="2:3" x14ac:dyDescent="0.2">
      <c r="B1021" s="8"/>
      <c r="C1021" s="15"/>
    </row>
    <row r="1022" spans="2:3" x14ac:dyDescent="0.2">
      <c r="B1022" s="8"/>
      <c r="C1022" s="15"/>
    </row>
    <row r="1023" spans="2:3" x14ac:dyDescent="0.2">
      <c r="B1023" s="8"/>
      <c r="C1023" s="15"/>
    </row>
    <row r="1024" spans="2:3" x14ac:dyDescent="0.2">
      <c r="B1024" s="8"/>
      <c r="C1024" s="15"/>
    </row>
    <row r="1025" spans="2:3" x14ac:dyDescent="0.2">
      <c r="B1025" s="8"/>
      <c r="C1025" s="15"/>
    </row>
    <row r="1026" spans="2:3" x14ac:dyDescent="0.2">
      <c r="B1026" s="8"/>
      <c r="C1026" s="15"/>
    </row>
    <row r="1027" spans="2:3" x14ac:dyDescent="0.2">
      <c r="B1027" s="8"/>
      <c r="C1027" s="15"/>
    </row>
    <row r="1028" spans="2:3" x14ac:dyDescent="0.2">
      <c r="B1028" s="8"/>
      <c r="C1028" s="15"/>
    </row>
    <row r="1029" spans="2:3" x14ac:dyDescent="0.2">
      <c r="B1029" s="8"/>
      <c r="C1029" s="15"/>
    </row>
    <row r="1030" spans="2:3" x14ac:dyDescent="0.2">
      <c r="B1030" s="8"/>
      <c r="C1030" s="15"/>
    </row>
    <row r="1031" spans="2:3" x14ac:dyDescent="0.2">
      <c r="B1031" s="8"/>
      <c r="C1031" s="15"/>
    </row>
    <row r="1032" spans="2:3" x14ac:dyDescent="0.2">
      <c r="B1032" s="8"/>
      <c r="C1032" s="15"/>
    </row>
    <row r="1033" spans="2:3" x14ac:dyDescent="0.2">
      <c r="B1033" s="8"/>
      <c r="C1033" s="15"/>
    </row>
    <row r="1034" spans="2:3" x14ac:dyDescent="0.2">
      <c r="B1034" s="8"/>
      <c r="C1034" s="15"/>
    </row>
    <row r="1035" spans="2:3" x14ac:dyDescent="0.2">
      <c r="B1035" s="8"/>
      <c r="C1035" s="15"/>
    </row>
    <row r="1036" spans="2:3" x14ac:dyDescent="0.2">
      <c r="B1036" s="8"/>
      <c r="C1036" s="15"/>
    </row>
    <row r="1037" spans="2:3" x14ac:dyDescent="0.2">
      <c r="B1037" s="8"/>
      <c r="C1037" s="15"/>
    </row>
    <row r="1038" spans="2:3" x14ac:dyDescent="0.2">
      <c r="B1038" s="8"/>
      <c r="C1038" s="15"/>
    </row>
    <row r="1039" spans="2:3" x14ac:dyDescent="0.2">
      <c r="B1039" s="8"/>
      <c r="C1039" s="15"/>
    </row>
    <row r="1040" spans="2:3" x14ac:dyDescent="0.2">
      <c r="B1040" s="8"/>
      <c r="C1040" s="15"/>
    </row>
    <row r="1041" spans="2:3" x14ac:dyDescent="0.2">
      <c r="B1041" s="8"/>
      <c r="C1041" s="15"/>
    </row>
    <row r="1042" spans="2:3" x14ac:dyDescent="0.2">
      <c r="B1042" s="8"/>
      <c r="C1042" s="15"/>
    </row>
    <row r="1043" spans="2:3" x14ac:dyDescent="0.2">
      <c r="B1043" s="8"/>
      <c r="C1043" s="15"/>
    </row>
    <row r="1044" spans="2:3" x14ac:dyDescent="0.2">
      <c r="B1044" s="8"/>
      <c r="C1044" s="15"/>
    </row>
    <row r="1045" spans="2:3" x14ac:dyDescent="0.2">
      <c r="B1045" s="8"/>
      <c r="C1045" s="15"/>
    </row>
    <row r="1046" spans="2:3" x14ac:dyDescent="0.2">
      <c r="B1046" s="8"/>
      <c r="C1046" s="15"/>
    </row>
    <row r="1047" spans="2:3" x14ac:dyDescent="0.2">
      <c r="B1047" s="8"/>
      <c r="C1047" s="15"/>
    </row>
    <row r="1048" spans="2:3" x14ac:dyDescent="0.2">
      <c r="B1048" s="8"/>
      <c r="C1048" s="15"/>
    </row>
    <row r="1049" spans="2:3" x14ac:dyDescent="0.2">
      <c r="B1049" s="8"/>
      <c r="C1049" s="15"/>
    </row>
    <row r="1050" spans="2:3" x14ac:dyDescent="0.2">
      <c r="B1050" s="8"/>
      <c r="C1050" s="15"/>
    </row>
    <row r="1051" spans="2:3" x14ac:dyDescent="0.2">
      <c r="B1051" s="8"/>
      <c r="C1051" s="15"/>
    </row>
    <row r="1052" spans="2:3" x14ac:dyDescent="0.2">
      <c r="B1052" s="8"/>
      <c r="C1052" s="15"/>
    </row>
    <row r="1053" spans="2:3" x14ac:dyDescent="0.2">
      <c r="B1053" s="8"/>
      <c r="C1053" s="15"/>
    </row>
    <row r="1054" spans="2:3" x14ac:dyDescent="0.2">
      <c r="B1054" s="8"/>
      <c r="C1054" s="15"/>
    </row>
    <row r="1055" spans="2:3" x14ac:dyDescent="0.2">
      <c r="B1055" s="8"/>
      <c r="C1055" s="15"/>
    </row>
    <row r="1056" spans="2:3" x14ac:dyDescent="0.2">
      <c r="B1056" s="8"/>
      <c r="C1056" s="15"/>
    </row>
    <row r="1057" spans="2:3" x14ac:dyDescent="0.2">
      <c r="B1057" s="8"/>
      <c r="C1057" s="15"/>
    </row>
    <row r="1058" spans="2:3" x14ac:dyDescent="0.2">
      <c r="B1058" s="8"/>
      <c r="C1058" s="15"/>
    </row>
    <row r="1059" spans="2:3" x14ac:dyDescent="0.2">
      <c r="B1059" s="8"/>
      <c r="C1059" s="15"/>
    </row>
    <row r="1060" spans="2:3" x14ac:dyDescent="0.2">
      <c r="B1060" s="8"/>
      <c r="C1060" s="15"/>
    </row>
    <row r="1061" spans="2:3" x14ac:dyDescent="0.2">
      <c r="B1061" s="8"/>
      <c r="C1061" s="15"/>
    </row>
    <row r="1062" spans="2:3" x14ac:dyDescent="0.2">
      <c r="B1062" s="8"/>
      <c r="C1062" s="15"/>
    </row>
    <row r="1063" spans="2:3" x14ac:dyDescent="0.2">
      <c r="B1063" s="8"/>
      <c r="C1063" s="15"/>
    </row>
    <row r="1064" spans="2:3" x14ac:dyDescent="0.2">
      <c r="B1064" s="8"/>
      <c r="C1064" s="15"/>
    </row>
    <row r="1065" spans="2:3" x14ac:dyDescent="0.2">
      <c r="B1065" s="8"/>
      <c r="C1065" s="15"/>
    </row>
    <row r="1066" spans="2:3" x14ac:dyDescent="0.2">
      <c r="B1066" s="8"/>
      <c r="C1066" s="15"/>
    </row>
    <row r="1067" spans="2:3" x14ac:dyDescent="0.2">
      <c r="B1067" s="8"/>
      <c r="C1067" s="15"/>
    </row>
    <row r="1068" spans="2:3" x14ac:dyDescent="0.2">
      <c r="B1068" s="8"/>
      <c r="C1068" s="15"/>
    </row>
    <row r="1069" spans="2:3" x14ac:dyDescent="0.2">
      <c r="B1069" s="8"/>
      <c r="C1069" s="15"/>
    </row>
    <row r="1070" spans="2:3" x14ac:dyDescent="0.2">
      <c r="B1070" s="8"/>
      <c r="C1070" s="15"/>
    </row>
    <row r="1071" spans="2:3" x14ac:dyDescent="0.2">
      <c r="B1071" s="8"/>
      <c r="C1071" s="15"/>
    </row>
    <row r="1072" spans="2:3" x14ac:dyDescent="0.2">
      <c r="B1072" s="8"/>
      <c r="C1072" s="15"/>
    </row>
    <row r="1073" spans="2:3" x14ac:dyDescent="0.2">
      <c r="B1073" s="8"/>
      <c r="C1073" s="15"/>
    </row>
    <row r="1074" spans="2:3" x14ac:dyDescent="0.2">
      <c r="B1074" s="8"/>
      <c r="C1074" s="15"/>
    </row>
    <row r="1075" spans="2:3" x14ac:dyDescent="0.2">
      <c r="B1075" s="8"/>
      <c r="C1075" s="15"/>
    </row>
    <row r="1076" spans="2:3" x14ac:dyDescent="0.2">
      <c r="B1076" s="8"/>
      <c r="C1076" s="15"/>
    </row>
    <row r="1077" spans="2:3" x14ac:dyDescent="0.2">
      <c r="B1077" s="8"/>
      <c r="C1077" s="15"/>
    </row>
    <row r="1078" spans="2:3" x14ac:dyDescent="0.2">
      <c r="B1078" s="8"/>
      <c r="C1078" s="15"/>
    </row>
    <row r="1079" spans="2:3" x14ac:dyDescent="0.2">
      <c r="B1079" s="8"/>
      <c r="C1079" s="15"/>
    </row>
    <row r="1080" spans="2:3" x14ac:dyDescent="0.2">
      <c r="B1080" s="8"/>
      <c r="C1080" s="15"/>
    </row>
    <row r="1081" spans="2:3" x14ac:dyDescent="0.2">
      <c r="B1081" s="8"/>
      <c r="C1081" s="15"/>
    </row>
    <row r="1082" spans="2:3" x14ac:dyDescent="0.2">
      <c r="B1082" s="8"/>
      <c r="C1082" s="15"/>
    </row>
    <row r="1083" spans="2:3" x14ac:dyDescent="0.2">
      <c r="B1083" s="8"/>
      <c r="C1083" s="15"/>
    </row>
    <row r="1084" spans="2:3" x14ac:dyDescent="0.2">
      <c r="B1084" s="8"/>
      <c r="C1084" s="15"/>
    </row>
    <row r="1085" spans="2:3" x14ac:dyDescent="0.2">
      <c r="B1085" s="8"/>
      <c r="C1085" s="15"/>
    </row>
    <row r="1086" spans="2:3" x14ac:dyDescent="0.2">
      <c r="B1086" s="8"/>
      <c r="C1086" s="15"/>
    </row>
    <row r="1087" spans="2:3" x14ac:dyDescent="0.2">
      <c r="B1087" s="8"/>
      <c r="C1087" s="15"/>
    </row>
    <row r="1088" spans="2:3" x14ac:dyDescent="0.2">
      <c r="B1088" s="8"/>
      <c r="C1088" s="15"/>
    </row>
    <row r="1089" spans="2:3" x14ac:dyDescent="0.2">
      <c r="B1089" s="8"/>
      <c r="C1089" s="15"/>
    </row>
    <row r="1090" spans="2:3" x14ac:dyDescent="0.2">
      <c r="B1090" s="8"/>
      <c r="C1090" s="15"/>
    </row>
    <row r="1091" spans="2:3" x14ac:dyDescent="0.2">
      <c r="B1091" s="8"/>
      <c r="C1091" s="15"/>
    </row>
    <row r="1092" spans="2:3" x14ac:dyDescent="0.2">
      <c r="B1092" s="8"/>
      <c r="C1092" s="15"/>
    </row>
    <row r="1093" spans="2:3" x14ac:dyDescent="0.2">
      <c r="B1093" s="8"/>
      <c r="C1093" s="15"/>
    </row>
    <row r="1094" spans="2:3" x14ac:dyDescent="0.2">
      <c r="B1094" s="8"/>
      <c r="C1094" s="15"/>
    </row>
    <row r="1095" spans="2:3" x14ac:dyDescent="0.2">
      <c r="B1095" s="8"/>
      <c r="C1095" s="15"/>
    </row>
    <row r="1096" spans="2:3" x14ac:dyDescent="0.2">
      <c r="B1096" s="8"/>
      <c r="C1096" s="15"/>
    </row>
    <row r="1097" spans="2:3" x14ac:dyDescent="0.2">
      <c r="B1097" s="8"/>
      <c r="C1097" s="15"/>
    </row>
    <row r="1098" spans="2:3" x14ac:dyDescent="0.2">
      <c r="B1098" s="8"/>
      <c r="C1098" s="15"/>
    </row>
    <row r="1099" spans="2:3" x14ac:dyDescent="0.2">
      <c r="B1099" s="8"/>
      <c r="C1099" s="15"/>
    </row>
    <row r="1100" spans="2:3" x14ac:dyDescent="0.2">
      <c r="B1100" s="8"/>
      <c r="C1100" s="15"/>
    </row>
    <row r="1101" spans="2:3" x14ac:dyDescent="0.2">
      <c r="B1101" s="8"/>
      <c r="C1101" s="15"/>
    </row>
    <row r="1102" spans="2:3" x14ac:dyDescent="0.2">
      <c r="B1102" s="8"/>
      <c r="C1102" s="15"/>
    </row>
    <row r="1103" spans="2:3" x14ac:dyDescent="0.2">
      <c r="B1103" s="8"/>
      <c r="C1103" s="15"/>
    </row>
    <row r="1104" spans="2:3" x14ac:dyDescent="0.2">
      <c r="B1104" s="8"/>
      <c r="C1104" s="15"/>
    </row>
    <row r="1105" spans="2:3" x14ac:dyDescent="0.2">
      <c r="B1105" s="8"/>
      <c r="C1105" s="15"/>
    </row>
    <row r="1106" spans="2:3" x14ac:dyDescent="0.2">
      <c r="B1106" s="8"/>
      <c r="C1106" s="15"/>
    </row>
    <row r="1107" spans="2:3" x14ac:dyDescent="0.2">
      <c r="B1107" s="8"/>
      <c r="C1107" s="15"/>
    </row>
    <row r="1108" spans="2:3" x14ac:dyDescent="0.2">
      <c r="B1108" s="8"/>
      <c r="C1108" s="15"/>
    </row>
    <row r="1109" spans="2:3" x14ac:dyDescent="0.2">
      <c r="B1109" s="8"/>
      <c r="C1109" s="15"/>
    </row>
    <row r="1110" spans="2:3" x14ac:dyDescent="0.2">
      <c r="B1110" s="8"/>
      <c r="C1110" s="15"/>
    </row>
    <row r="1111" spans="2:3" x14ac:dyDescent="0.2">
      <c r="B1111" s="8"/>
      <c r="C1111" s="15"/>
    </row>
    <row r="1112" spans="2:3" x14ac:dyDescent="0.2">
      <c r="B1112" s="8"/>
      <c r="C1112" s="15"/>
    </row>
    <row r="1113" spans="2:3" x14ac:dyDescent="0.2">
      <c r="B1113" s="8"/>
      <c r="C1113" s="15"/>
    </row>
    <row r="1114" spans="2:3" x14ac:dyDescent="0.2">
      <c r="B1114" s="8"/>
      <c r="C1114" s="15"/>
    </row>
    <row r="1115" spans="2:3" x14ac:dyDescent="0.2">
      <c r="B1115" s="8"/>
      <c r="C1115" s="15"/>
    </row>
    <row r="1116" spans="2:3" x14ac:dyDescent="0.2">
      <c r="B1116" s="8"/>
      <c r="C1116" s="15"/>
    </row>
    <row r="1117" spans="2:3" x14ac:dyDescent="0.2">
      <c r="B1117" s="8"/>
      <c r="C1117" s="15"/>
    </row>
    <row r="1118" spans="2:3" x14ac:dyDescent="0.2">
      <c r="B1118" s="8"/>
      <c r="C1118" s="15"/>
    </row>
    <row r="1119" spans="2:3" x14ac:dyDescent="0.2">
      <c r="B1119" s="8"/>
      <c r="C1119" s="15"/>
    </row>
    <row r="1120" spans="2:3" x14ac:dyDescent="0.2">
      <c r="B1120" s="8"/>
      <c r="C1120" s="15"/>
    </row>
    <row r="1121" spans="2:3" x14ac:dyDescent="0.2">
      <c r="B1121" s="8"/>
      <c r="C1121" s="15"/>
    </row>
    <row r="1122" spans="2:3" x14ac:dyDescent="0.2">
      <c r="B1122" s="8"/>
      <c r="C1122" s="15"/>
    </row>
    <row r="1123" spans="2:3" x14ac:dyDescent="0.2">
      <c r="B1123" s="8"/>
      <c r="C1123" s="15"/>
    </row>
    <row r="1124" spans="2:3" x14ac:dyDescent="0.2">
      <c r="B1124" s="8"/>
      <c r="C1124" s="15"/>
    </row>
    <row r="1125" spans="2:3" x14ac:dyDescent="0.2">
      <c r="B1125" s="8"/>
      <c r="C1125" s="15"/>
    </row>
    <row r="1126" spans="2:3" x14ac:dyDescent="0.2">
      <c r="B1126" s="8"/>
      <c r="C1126" s="15"/>
    </row>
    <row r="1127" spans="2:3" x14ac:dyDescent="0.2">
      <c r="B1127" s="8"/>
      <c r="C1127" s="15"/>
    </row>
    <row r="1128" spans="2:3" x14ac:dyDescent="0.2">
      <c r="B1128" s="8"/>
      <c r="C1128" s="15"/>
    </row>
    <row r="1129" spans="2:3" x14ac:dyDescent="0.2">
      <c r="B1129" s="8"/>
      <c r="C1129" s="15"/>
    </row>
    <row r="1130" spans="2:3" x14ac:dyDescent="0.2">
      <c r="B1130" s="8"/>
      <c r="C1130" s="15"/>
    </row>
    <row r="1131" spans="2:3" x14ac:dyDescent="0.2">
      <c r="B1131" s="8"/>
      <c r="C1131" s="15"/>
    </row>
    <row r="1132" spans="2:3" x14ac:dyDescent="0.2">
      <c r="B1132" s="8"/>
      <c r="C1132" s="15"/>
    </row>
    <row r="1133" spans="2:3" x14ac:dyDescent="0.2">
      <c r="B1133" s="8"/>
      <c r="C1133" s="15"/>
    </row>
    <row r="1134" spans="2:3" x14ac:dyDescent="0.2">
      <c r="B1134" s="8"/>
      <c r="C1134" s="15"/>
    </row>
    <row r="1135" spans="2:3" x14ac:dyDescent="0.2">
      <c r="B1135" s="8"/>
      <c r="C1135" s="15"/>
    </row>
    <row r="1136" spans="2:3" x14ac:dyDescent="0.2">
      <c r="B1136" s="8"/>
      <c r="C1136" s="15"/>
    </row>
    <row r="1137" spans="2:3" x14ac:dyDescent="0.2">
      <c r="B1137" s="8"/>
      <c r="C1137" s="15"/>
    </row>
    <row r="1138" spans="2:3" x14ac:dyDescent="0.2">
      <c r="B1138" s="8"/>
      <c r="C1138" s="15"/>
    </row>
    <row r="1139" spans="2:3" x14ac:dyDescent="0.2">
      <c r="B1139" s="8"/>
      <c r="C1139" s="15"/>
    </row>
    <row r="1140" spans="2:3" x14ac:dyDescent="0.2">
      <c r="B1140" s="8"/>
      <c r="C1140" s="15"/>
    </row>
    <row r="1141" spans="2:3" x14ac:dyDescent="0.2">
      <c r="B1141" s="8"/>
      <c r="C1141" s="15"/>
    </row>
    <row r="1142" spans="2:3" x14ac:dyDescent="0.2">
      <c r="B1142" s="8"/>
      <c r="C1142" s="15"/>
    </row>
    <row r="1143" spans="2:3" x14ac:dyDescent="0.2">
      <c r="B1143" s="8"/>
      <c r="C1143" s="15"/>
    </row>
    <row r="1144" spans="2:3" x14ac:dyDescent="0.2">
      <c r="B1144" s="8"/>
      <c r="C1144" s="15"/>
    </row>
    <row r="1145" spans="2:3" x14ac:dyDescent="0.2">
      <c r="B1145" s="8"/>
      <c r="C1145" s="15"/>
    </row>
    <row r="1146" spans="2:3" x14ac:dyDescent="0.2">
      <c r="B1146" s="8"/>
      <c r="C1146" s="15"/>
    </row>
    <row r="1147" spans="2:3" x14ac:dyDescent="0.2">
      <c r="B1147" s="8"/>
      <c r="C1147" s="15"/>
    </row>
    <row r="1148" spans="2:3" x14ac:dyDescent="0.2">
      <c r="B1148" s="8"/>
      <c r="C1148" s="15"/>
    </row>
    <row r="1149" spans="2:3" x14ac:dyDescent="0.2">
      <c r="B1149" s="8"/>
      <c r="C1149" s="15"/>
    </row>
    <row r="1150" spans="2:3" x14ac:dyDescent="0.2">
      <c r="B1150" s="8"/>
      <c r="C1150" s="15"/>
    </row>
    <row r="1151" spans="2:3" x14ac:dyDescent="0.2">
      <c r="B1151" s="8"/>
      <c r="C1151" s="15"/>
    </row>
    <row r="1152" spans="2:3" x14ac:dyDescent="0.2">
      <c r="B1152" s="8"/>
      <c r="C1152" s="15"/>
    </row>
    <row r="1153" spans="2:3" x14ac:dyDescent="0.2">
      <c r="B1153" s="8"/>
      <c r="C1153" s="15"/>
    </row>
    <row r="1154" spans="2:3" x14ac:dyDescent="0.2">
      <c r="B1154" s="8"/>
      <c r="C1154" s="15"/>
    </row>
    <row r="1155" spans="2:3" x14ac:dyDescent="0.2">
      <c r="B1155" s="8"/>
      <c r="C1155" s="15"/>
    </row>
    <row r="1156" spans="2:3" x14ac:dyDescent="0.2">
      <c r="B1156" s="8"/>
      <c r="C1156" s="15"/>
    </row>
    <row r="1157" spans="2:3" x14ac:dyDescent="0.2">
      <c r="B1157" s="8"/>
      <c r="C1157" s="15"/>
    </row>
    <row r="1158" spans="2:3" x14ac:dyDescent="0.2">
      <c r="B1158" s="8"/>
      <c r="C1158" s="15"/>
    </row>
    <row r="1159" spans="2:3" x14ac:dyDescent="0.2">
      <c r="B1159" s="8"/>
      <c r="C1159" s="15"/>
    </row>
    <row r="1160" spans="2:3" x14ac:dyDescent="0.2">
      <c r="B1160" s="8"/>
      <c r="C1160" s="15"/>
    </row>
    <row r="1161" spans="2:3" x14ac:dyDescent="0.2">
      <c r="B1161" s="8"/>
      <c r="C1161" s="15"/>
    </row>
    <row r="1162" spans="2:3" x14ac:dyDescent="0.2">
      <c r="B1162" s="8"/>
      <c r="C1162" s="15"/>
    </row>
    <row r="1163" spans="2:3" x14ac:dyDescent="0.2">
      <c r="B1163" s="8"/>
      <c r="C1163" s="15"/>
    </row>
    <row r="1164" spans="2:3" x14ac:dyDescent="0.2">
      <c r="B1164" s="8"/>
      <c r="C1164" s="15"/>
    </row>
    <row r="1165" spans="2:3" x14ac:dyDescent="0.2">
      <c r="B1165" s="8"/>
      <c r="C1165" s="15"/>
    </row>
    <row r="1166" spans="2:3" x14ac:dyDescent="0.2">
      <c r="B1166" s="8"/>
      <c r="C1166" s="15"/>
    </row>
    <row r="1167" spans="2:3" x14ac:dyDescent="0.2">
      <c r="B1167" s="8"/>
      <c r="C1167" s="15"/>
    </row>
    <row r="1168" spans="2:3" x14ac:dyDescent="0.2">
      <c r="B1168" s="8"/>
      <c r="C1168" s="15"/>
    </row>
    <row r="1169" spans="2:3" x14ac:dyDescent="0.2">
      <c r="B1169" s="8"/>
      <c r="C1169" s="15"/>
    </row>
    <row r="1170" spans="2:3" x14ac:dyDescent="0.2">
      <c r="B1170" s="8"/>
      <c r="C1170" s="15"/>
    </row>
    <row r="1171" spans="2:3" x14ac:dyDescent="0.2">
      <c r="B1171" s="8"/>
      <c r="C1171" s="15"/>
    </row>
    <row r="1172" spans="2:3" x14ac:dyDescent="0.2">
      <c r="B1172" s="8"/>
      <c r="C1172" s="15"/>
    </row>
    <row r="1173" spans="2:3" x14ac:dyDescent="0.2">
      <c r="B1173" s="8"/>
      <c r="C1173" s="15"/>
    </row>
    <row r="1174" spans="2:3" x14ac:dyDescent="0.2">
      <c r="B1174" s="8"/>
      <c r="C1174" s="15"/>
    </row>
    <row r="1175" spans="2:3" x14ac:dyDescent="0.2">
      <c r="B1175" s="8"/>
      <c r="C1175" s="15"/>
    </row>
    <row r="1176" spans="2:3" x14ac:dyDescent="0.2">
      <c r="B1176" s="8"/>
      <c r="C1176" s="15"/>
    </row>
    <row r="1177" spans="2:3" x14ac:dyDescent="0.2">
      <c r="B1177" s="8"/>
      <c r="C1177" s="15"/>
    </row>
    <row r="1178" spans="2:3" x14ac:dyDescent="0.2">
      <c r="B1178" s="8"/>
      <c r="C1178" s="15"/>
    </row>
    <row r="1179" spans="2:3" x14ac:dyDescent="0.2">
      <c r="B1179" s="8"/>
      <c r="C1179" s="15"/>
    </row>
    <row r="1180" spans="2:3" x14ac:dyDescent="0.2">
      <c r="B1180" s="8"/>
      <c r="C1180" s="15"/>
    </row>
    <row r="1181" spans="2:3" x14ac:dyDescent="0.2">
      <c r="B1181" s="8"/>
      <c r="C1181" s="15"/>
    </row>
    <row r="1182" spans="2:3" x14ac:dyDescent="0.2">
      <c r="B1182" s="8"/>
      <c r="C1182" s="15"/>
    </row>
    <row r="1183" spans="2:3" x14ac:dyDescent="0.2">
      <c r="B1183" s="8"/>
      <c r="C1183" s="15"/>
    </row>
    <row r="1184" spans="2:3" x14ac:dyDescent="0.2">
      <c r="B1184" s="8"/>
      <c r="C1184" s="15"/>
    </row>
    <row r="1185" spans="2:3" x14ac:dyDescent="0.2">
      <c r="B1185" s="8"/>
      <c r="C1185" s="15"/>
    </row>
    <row r="1186" spans="2:3" x14ac:dyDescent="0.2">
      <c r="B1186" s="8"/>
      <c r="C1186" s="15"/>
    </row>
    <row r="1187" spans="2:3" x14ac:dyDescent="0.2">
      <c r="B1187" s="8"/>
      <c r="C1187" s="15"/>
    </row>
    <row r="1188" spans="2:3" x14ac:dyDescent="0.2">
      <c r="B1188" s="8"/>
      <c r="C1188" s="15"/>
    </row>
    <row r="1189" spans="2:3" x14ac:dyDescent="0.2">
      <c r="B1189" s="8"/>
      <c r="C1189" s="15"/>
    </row>
    <row r="1190" spans="2:3" x14ac:dyDescent="0.2">
      <c r="B1190" s="8"/>
      <c r="C1190" s="15"/>
    </row>
    <row r="1191" spans="2:3" x14ac:dyDescent="0.2">
      <c r="B1191" s="8"/>
      <c r="C1191" s="15"/>
    </row>
    <row r="1192" spans="2:3" x14ac:dyDescent="0.2">
      <c r="B1192" s="8"/>
      <c r="C1192" s="15"/>
    </row>
    <row r="1193" spans="2:3" x14ac:dyDescent="0.2">
      <c r="B1193" s="8"/>
      <c r="C1193" s="15"/>
    </row>
    <row r="1194" spans="2:3" x14ac:dyDescent="0.2">
      <c r="B1194" s="8"/>
      <c r="C1194" s="15"/>
    </row>
    <row r="1195" spans="2:3" x14ac:dyDescent="0.2">
      <c r="B1195" s="8"/>
      <c r="C1195" s="15"/>
    </row>
    <row r="1196" spans="2:3" x14ac:dyDescent="0.2">
      <c r="B1196" s="8"/>
      <c r="C1196" s="15"/>
    </row>
    <row r="1197" spans="2:3" x14ac:dyDescent="0.2">
      <c r="B1197" s="8"/>
      <c r="C1197" s="15"/>
    </row>
    <row r="1198" spans="2:3" x14ac:dyDescent="0.2">
      <c r="B1198" s="8"/>
      <c r="C1198" s="15"/>
    </row>
    <row r="1199" spans="2:3" x14ac:dyDescent="0.2">
      <c r="B1199" s="8"/>
      <c r="C1199" s="15"/>
    </row>
    <row r="1200" spans="2:3" x14ac:dyDescent="0.2">
      <c r="B1200" s="8"/>
      <c r="C1200" s="15"/>
    </row>
    <row r="1201" spans="2:3" x14ac:dyDescent="0.2">
      <c r="B1201" s="8"/>
      <c r="C1201" s="15"/>
    </row>
    <row r="1202" spans="2:3" x14ac:dyDescent="0.2">
      <c r="B1202" s="8"/>
      <c r="C1202" s="15"/>
    </row>
    <row r="1203" spans="2:3" x14ac:dyDescent="0.2">
      <c r="B1203" s="8"/>
      <c r="C1203" s="15"/>
    </row>
    <row r="1204" spans="2:3" x14ac:dyDescent="0.2">
      <c r="B1204" s="8"/>
      <c r="C1204" s="15"/>
    </row>
    <row r="1205" spans="2:3" x14ac:dyDescent="0.2">
      <c r="B1205" s="8"/>
      <c r="C1205" s="15"/>
    </row>
    <row r="1206" spans="2:3" x14ac:dyDescent="0.2">
      <c r="B1206" s="8"/>
      <c r="C1206" s="15"/>
    </row>
    <row r="1207" spans="2:3" x14ac:dyDescent="0.2">
      <c r="B1207" s="8"/>
      <c r="C1207" s="15"/>
    </row>
    <row r="1208" spans="2:3" x14ac:dyDescent="0.2">
      <c r="B1208" s="8"/>
      <c r="C1208" s="15"/>
    </row>
    <row r="1209" spans="2:3" x14ac:dyDescent="0.2">
      <c r="B1209" s="8"/>
      <c r="C1209" s="15"/>
    </row>
    <row r="1210" spans="2:3" x14ac:dyDescent="0.2">
      <c r="B1210" s="8"/>
      <c r="C1210" s="15"/>
    </row>
    <row r="1211" spans="2:3" x14ac:dyDescent="0.2">
      <c r="B1211" s="8"/>
      <c r="C1211" s="15"/>
    </row>
    <row r="1212" spans="2:3" x14ac:dyDescent="0.2">
      <c r="B1212" s="8"/>
      <c r="C1212" s="15"/>
    </row>
    <row r="1213" spans="2:3" x14ac:dyDescent="0.2">
      <c r="B1213" s="8"/>
      <c r="C1213" s="15"/>
    </row>
    <row r="1214" spans="2:3" x14ac:dyDescent="0.2">
      <c r="B1214" s="8"/>
      <c r="C1214" s="15"/>
    </row>
    <row r="1215" spans="2:3" x14ac:dyDescent="0.2">
      <c r="B1215" s="8"/>
      <c r="C1215" s="15"/>
    </row>
    <row r="1216" spans="2:3" x14ac:dyDescent="0.2">
      <c r="B1216" s="8"/>
      <c r="C1216" s="15"/>
    </row>
    <row r="1217" spans="2:3" x14ac:dyDescent="0.2">
      <c r="B1217" s="8"/>
      <c r="C1217" s="15"/>
    </row>
    <row r="1218" spans="2:3" x14ac:dyDescent="0.2">
      <c r="B1218" s="8"/>
      <c r="C1218" s="15"/>
    </row>
    <row r="1219" spans="2:3" x14ac:dyDescent="0.2">
      <c r="B1219" s="8"/>
      <c r="C1219" s="15"/>
    </row>
    <row r="1220" spans="2:3" x14ac:dyDescent="0.2">
      <c r="B1220" s="8"/>
      <c r="C1220" s="15"/>
    </row>
    <row r="1221" spans="2:3" x14ac:dyDescent="0.2">
      <c r="B1221" s="8"/>
      <c r="C1221" s="15"/>
    </row>
    <row r="1222" spans="2:3" x14ac:dyDescent="0.2">
      <c r="B1222" s="8"/>
      <c r="C1222" s="15"/>
    </row>
    <row r="1223" spans="2:3" x14ac:dyDescent="0.2">
      <c r="B1223" s="8"/>
      <c r="C1223" s="15"/>
    </row>
    <row r="1224" spans="2:3" x14ac:dyDescent="0.2">
      <c r="B1224" s="8"/>
      <c r="C1224" s="15"/>
    </row>
    <row r="1225" spans="2:3" x14ac:dyDescent="0.2">
      <c r="B1225" s="8"/>
      <c r="C1225" s="15"/>
    </row>
    <row r="1226" spans="2:3" x14ac:dyDescent="0.2">
      <c r="B1226" s="8"/>
      <c r="C1226" s="15"/>
    </row>
    <row r="1227" spans="2:3" x14ac:dyDescent="0.2">
      <c r="B1227" s="8"/>
      <c r="C1227" s="15"/>
    </row>
    <row r="1228" spans="2:3" x14ac:dyDescent="0.2">
      <c r="B1228" s="8"/>
      <c r="C1228" s="15"/>
    </row>
    <row r="1229" spans="2:3" x14ac:dyDescent="0.2">
      <c r="B1229" s="8"/>
      <c r="C1229" s="15"/>
    </row>
    <row r="1230" spans="2:3" x14ac:dyDescent="0.2">
      <c r="B1230" s="8"/>
      <c r="C1230" s="15"/>
    </row>
    <row r="1231" spans="2:3" x14ac:dyDescent="0.2">
      <c r="B1231" s="8"/>
      <c r="C1231" s="15"/>
    </row>
    <row r="1232" spans="2:3" x14ac:dyDescent="0.2">
      <c r="B1232" s="8"/>
      <c r="C1232" s="15"/>
    </row>
    <row r="1233" spans="2:3" x14ac:dyDescent="0.2">
      <c r="B1233" s="8"/>
      <c r="C1233" s="15"/>
    </row>
    <row r="1234" spans="2:3" x14ac:dyDescent="0.2">
      <c r="B1234" s="8"/>
      <c r="C1234" s="15"/>
    </row>
    <row r="1235" spans="2:3" x14ac:dyDescent="0.2">
      <c r="B1235" s="8"/>
      <c r="C1235" s="15"/>
    </row>
    <row r="1236" spans="2:3" x14ac:dyDescent="0.2">
      <c r="B1236" s="8"/>
      <c r="C1236" s="15"/>
    </row>
    <row r="1237" spans="2:3" x14ac:dyDescent="0.2">
      <c r="B1237" s="8"/>
      <c r="C1237" s="15"/>
    </row>
    <row r="1238" spans="2:3" x14ac:dyDescent="0.2">
      <c r="B1238" s="8"/>
      <c r="C1238" s="15"/>
    </row>
    <row r="1239" spans="2:3" x14ac:dyDescent="0.2">
      <c r="B1239" s="8"/>
      <c r="C1239" s="15"/>
    </row>
    <row r="1240" spans="2:3" x14ac:dyDescent="0.2">
      <c r="B1240" s="8"/>
      <c r="C1240" s="15"/>
    </row>
    <row r="1241" spans="2:3" x14ac:dyDescent="0.2">
      <c r="B1241" s="8"/>
      <c r="C1241" s="15"/>
    </row>
    <row r="1242" spans="2:3" x14ac:dyDescent="0.2">
      <c r="B1242" s="8"/>
      <c r="C1242" s="15"/>
    </row>
    <row r="1243" spans="2:3" x14ac:dyDescent="0.2">
      <c r="B1243" s="8"/>
      <c r="C1243" s="15"/>
    </row>
    <row r="1244" spans="2:3" x14ac:dyDescent="0.2">
      <c r="B1244" s="8"/>
      <c r="C1244" s="15"/>
    </row>
    <row r="1245" spans="2:3" x14ac:dyDescent="0.2">
      <c r="B1245" s="8"/>
      <c r="C1245" s="15"/>
    </row>
    <row r="1246" spans="2:3" x14ac:dyDescent="0.2">
      <c r="B1246" s="8"/>
      <c r="C1246" s="15"/>
    </row>
    <row r="1247" spans="2:3" x14ac:dyDescent="0.2">
      <c r="B1247" s="8"/>
      <c r="C1247" s="15"/>
    </row>
    <row r="1248" spans="2:3" x14ac:dyDescent="0.2">
      <c r="B1248" s="8"/>
      <c r="C1248" s="15"/>
    </row>
    <row r="1249" spans="2:3" x14ac:dyDescent="0.2">
      <c r="B1249" s="8"/>
      <c r="C1249" s="15"/>
    </row>
    <row r="1250" spans="2:3" x14ac:dyDescent="0.2">
      <c r="B1250" s="8"/>
      <c r="C1250" s="15"/>
    </row>
    <row r="1251" spans="2:3" x14ac:dyDescent="0.2">
      <c r="B1251" s="8"/>
      <c r="C1251" s="15"/>
    </row>
    <row r="1252" spans="2:3" x14ac:dyDescent="0.2">
      <c r="B1252" s="8"/>
      <c r="C1252" s="15"/>
    </row>
    <row r="1253" spans="2:3" x14ac:dyDescent="0.2">
      <c r="B1253" s="8"/>
      <c r="C1253" s="15"/>
    </row>
    <row r="1254" spans="2:3" x14ac:dyDescent="0.2">
      <c r="B1254" s="8"/>
      <c r="C1254" s="15"/>
    </row>
    <row r="1255" spans="2:3" x14ac:dyDescent="0.2">
      <c r="B1255" s="8"/>
      <c r="C1255" s="15"/>
    </row>
    <row r="1256" spans="2:3" x14ac:dyDescent="0.2">
      <c r="B1256" s="8"/>
      <c r="C1256" s="15"/>
    </row>
    <row r="1257" spans="2:3" x14ac:dyDescent="0.2">
      <c r="B1257" s="8"/>
      <c r="C1257" s="15"/>
    </row>
    <row r="1258" spans="2:3" x14ac:dyDescent="0.2">
      <c r="B1258" s="8"/>
      <c r="C1258" s="15"/>
    </row>
    <row r="1259" spans="2:3" x14ac:dyDescent="0.2">
      <c r="B1259" s="8"/>
      <c r="C1259" s="15"/>
    </row>
    <row r="1260" spans="2:3" x14ac:dyDescent="0.2">
      <c r="B1260" s="8"/>
      <c r="C1260" s="15"/>
    </row>
    <row r="1261" spans="2:3" x14ac:dyDescent="0.2">
      <c r="B1261" s="8"/>
      <c r="C1261" s="15"/>
    </row>
    <row r="1262" spans="2:3" x14ac:dyDescent="0.2">
      <c r="B1262" s="8"/>
      <c r="C1262" s="15"/>
    </row>
    <row r="1263" spans="2:3" x14ac:dyDescent="0.2">
      <c r="B1263" s="8"/>
      <c r="C1263" s="15"/>
    </row>
    <row r="1264" spans="2:3" x14ac:dyDescent="0.2">
      <c r="B1264" s="8"/>
      <c r="C1264" s="15"/>
    </row>
    <row r="1265" spans="2:3" x14ac:dyDescent="0.2">
      <c r="B1265" s="8"/>
      <c r="C1265" s="15"/>
    </row>
    <row r="1266" spans="2:3" x14ac:dyDescent="0.2">
      <c r="B1266" s="8"/>
      <c r="C1266" s="15"/>
    </row>
    <row r="1267" spans="2:3" x14ac:dyDescent="0.2">
      <c r="B1267" s="8"/>
      <c r="C1267" s="15"/>
    </row>
    <row r="1268" spans="2:3" x14ac:dyDescent="0.2">
      <c r="B1268" s="8"/>
      <c r="C1268" s="15"/>
    </row>
    <row r="1269" spans="2:3" x14ac:dyDescent="0.2">
      <c r="B1269" s="8"/>
      <c r="C1269" s="15"/>
    </row>
    <row r="1270" spans="2:3" x14ac:dyDescent="0.2">
      <c r="B1270" s="8"/>
      <c r="C1270" s="15"/>
    </row>
    <row r="1271" spans="2:3" x14ac:dyDescent="0.2">
      <c r="B1271" s="8"/>
      <c r="C1271" s="15"/>
    </row>
    <row r="1272" spans="2:3" x14ac:dyDescent="0.2">
      <c r="B1272" s="8"/>
      <c r="C1272" s="15"/>
    </row>
    <row r="1273" spans="2:3" x14ac:dyDescent="0.2">
      <c r="B1273" s="8"/>
      <c r="C1273" s="15"/>
    </row>
    <row r="1274" spans="2:3" x14ac:dyDescent="0.2">
      <c r="B1274" s="8"/>
      <c r="C1274" s="15"/>
    </row>
    <row r="1275" spans="2:3" x14ac:dyDescent="0.2">
      <c r="B1275" s="8"/>
      <c r="C1275" s="15"/>
    </row>
    <row r="1276" spans="2:3" x14ac:dyDescent="0.2">
      <c r="B1276" s="8"/>
      <c r="C1276" s="15"/>
    </row>
    <row r="1277" spans="2:3" x14ac:dyDescent="0.2">
      <c r="B1277" s="8"/>
      <c r="C1277" s="15"/>
    </row>
    <row r="1278" spans="2:3" x14ac:dyDescent="0.2">
      <c r="B1278" s="8"/>
      <c r="C1278" s="15"/>
    </row>
    <row r="1279" spans="2:3" x14ac:dyDescent="0.2">
      <c r="B1279" s="8"/>
      <c r="C1279" s="15"/>
    </row>
    <row r="1280" spans="2:3" x14ac:dyDescent="0.2">
      <c r="B1280" s="8"/>
      <c r="C1280" s="15"/>
    </row>
    <row r="1281" spans="2:3" x14ac:dyDescent="0.2">
      <c r="B1281" s="8"/>
      <c r="C1281" s="15"/>
    </row>
    <row r="1282" spans="2:3" x14ac:dyDescent="0.2">
      <c r="B1282" s="8"/>
      <c r="C1282" s="15"/>
    </row>
    <row r="1283" spans="2:3" x14ac:dyDescent="0.2">
      <c r="B1283" s="8"/>
      <c r="C1283" s="15"/>
    </row>
    <row r="1284" spans="2:3" x14ac:dyDescent="0.2">
      <c r="B1284" s="8"/>
      <c r="C1284" s="15"/>
    </row>
    <row r="1285" spans="2:3" x14ac:dyDescent="0.2">
      <c r="B1285" s="8"/>
      <c r="C1285" s="15"/>
    </row>
    <row r="1286" spans="2:3" x14ac:dyDescent="0.2">
      <c r="B1286" s="8"/>
      <c r="C1286" s="15"/>
    </row>
    <row r="1287" spans="2:3" x14ac:dyDescent="0.2">
      <c r="B1287" s="8"/>
      <c r="C1287" s="15"/>
    </row>
    <row r="1288" spans="2:3" x14ac:dyDescent="0.2">
      <c r="B1288" s="8"/>
      <c r="C1288" s="15"/>
    </row>
    <row r="1289" spans="2:3" x14ac:dyDescent="0.2">
      <c r="B1289" s="8"/>
      <c r="C1289" s="15"/>
    </row>
    <row r="1290" spans="2:3" x14ac:dyDescent="0.2">
      <c r="B1290" s="8"/>
      <c r="C1290" s="15"/>
    </row>
    <row r="1291" spans="2:3" x14ac:dyDescent="0.2">
      <c r="B1291" s="8"/>
      <c r="C1291" s="15"/>
    </row>
    <row r="1292" spans="2:3" x14ac:dyDescent="0.2">
      <c r="B1292" s="8"/>
      <c r="C1292" s="15"/>
    </row>
    <row r="1293" spans="2:3" x14ac:dyDescent="0.2">
      <c r="B1293" s="8"/>
      <c r="C1293" s="15"/>
    </row>
    <row r="1294" spans="2:3" x14ac:dyDescent="0.2">
      <c r="B1294" s="8"/>
      <c r="C1294" s="15"/>
    </row>
    <row r="1295" spans="2:3" x14ac:dyDescent="0.2">
      <c r="B1295" s="8"/>
      <c r="C1295" s="15"/>
    </row>
    <row r="1296" spans="2:3" x14ac:dyDescent="0.2">
      <c r="B1296" s="8"/>
      <c r="C1296" s="15"/>
    </row>
    <row r="1297" spans="2:3" x14ac:dyDescent="0.2">
      <c r="B1297" s="8"/>
      <c r="C1297" s="15"/>
    </row>
    <row r="1298" spans="2:3" x14ac:dyDescent="0.2">
      <c r="B1298" s="8"/>
      <c r="C1298" s="15"/>
    </row>
    <row r="1299" spans="2:3" x14ac:dyDescent="0.2">
      <c r="B1299" s="8"/>
      <c r="C1299" s="15"/>
    </row>
    <row r="1300" spans="2:3" x14ac:dyDescent="0.2">
      <c r="B1300" s="8"/>
      <c r="C1300" s="15"/>
    </row>
    <row r="1301" spans="2:3" x14ac:dyDescent="0.2">
      <c r="B1301" s="8"/>
      <c r="C1301" s="15"/>
    </row>
    <row r="1302" spans="2:3" x14ac:dyDescent="0.2">
      <c r="B1302" s="8"/>
      <c r="C1302" s="15"/>
    </row>
    <row r="1303" spans="2:3" x14ac:dyDescent="0.2">
      <c r="B1303" s="8"/>
      <c r="C1303" s="15"/>
    </row>
    <row r="1304" spans="2:3" x14ac:dyDescent="0.2">
      <c r="B1304" s="8"/>
      <c r="C1304" s="15"/>
    </row>
    <row r="1305" spans="2:3" x14ac:dyDescent="0.2">
      <c r="B1305" s="8"/>
      <c r="C1305" s="15"/>
    </row>
    <row r="1306" spans="2:3" x14ac:dyDescent="0.2">
      <c r="B1306" s="8"/>
      <c r="C1306" s="15"/>
    </row>
    <row r="1307" spans="2:3" x14ac:dyDescent="0.2">
      <c r="B1307" s="8"/>
      <c r="C1307" s="15"/>
    </row>
    <row r="1308" spans="2:3" x14ac:dyDescent="0.2">
      <c r="B1308" s="8"/>
      <c r="C1308" s="15"/>
    </row>
    <row r="1309" spans="2:3" x14ac:dyDescent="0.2">
      <c r="B1309" s="8"/>
      <c r="C1309" s="15"/>
    </row>
    <row r="1310" spans="2:3" x14ac:dyDescent="0.2">
      <c r="B1310" s="8"/>
      <c r="C1310" s="15"/>
    </row>
    <row r="1311" spans="2:3" x14ac:dyDescent="0.2">
      <c r="B1311" s="8"/>
      <c r="C1311" s="15"/>
    </row>
    <row r="1312" spans="2:3" x14ac:dyDescent="0.2">
      <c r="B1312" s="8"/>
      <c r="C1312" s="15"/>
    </row>
    <row r="1313" spans="2:3" x14ac:dyDescent="0.2">
      <c r="B1313" s="8"/>
      <c r="C1313" s="15"/>
    </row>
    <row r="1314" spans="2:3" x14ac:dyDescent="0.2">
      <c r="B1314" s="8"/>
      <c r="C1314" s="15"/>
    </row>
    <row r="1315" spans="2:3" x14ac:dyDescent="0.2">
      <c r="B1315" s="8"/>
      <c r="C1315" s="15"/>
    </row>
    <row r="1316" spans="2:3" x14ac:dyDescent="0.2">
      <c r="B1316" s="8"/>
      <c r="C1316" s="15"/>
    </row>
    <row r="1317" spans="2:3" x14ac:dyDescent="0.2">
      <c r="B1317" s="8"/>
      <c r="C1317" s="15"/>
    </row>
    <row r="1318" spans="2:3" x14ac:dyDescent="0.2">
      <c r="B1318" s="8"/>
      <c r="C1318" s="15"/>
    </row>
    <row r="1319" spans="2:3" x14ac:dyDescent="0.2">
      <c r="B1319" s="8"/>
      <c r="C1319" s="15"/>
    </row>
    <row r="1320" spans="2:3" x14ac:dyDescent="0.2">
      <c r="B1320" s="8"/>
      <c r="C1320" s="15"/>
    </row>
    <row r="1321" spans="2:3" x14ac:dyDescent="0.2">
      <c r="B1321" s="8"/>
      <c r="C1321" s="15"/>
    </row>
    <row r="1322" spans="2:3" x14ac:dyDescent="0.2">
      <c r="B1322" s="8"/>
      <c r="C1322" s="15"/>
    </row>
    <row r="1323" spans="2:3" x14ac:dyDescent="0.2">
      <c r="B1323" s="8"/>
      <c r="C1323" s="15"/>
    </row>
    <row r="1324" spans="2:3" x14ac:dyDescent="0.2">
      <c r="B1324" s="8"/>
      <c r="C1324" s="15"/>
    </row>
    <row r="1325" spans="2:3" x14ac:dyDescent="0.2">
      <c r="B1325" s="8"/>
      <c r="C1325" s="15"/>
    </row>
    <row r="1326" spans="2:3" x14ac:dyDescent="0.2">
      <c r="B1326" s="8"/>
      <c r="C1326" s="15"/>
    </row>
    <row r="1327" spans="2:3" x14ac:dyDescent="0.2">
      <c r="B1327" s="8"/>
      <c r="C1327" s="15"/>
    </row>
    <row r="1328" spans="2:3" x14ac:dyDescent="0.2">
      <c r="B1328" s="8"/>
      <c r="C1328" s="15"/>
    </row>
    <row r="1329" spans="2:3" x14ac:dyDescent="0.2">
      <c r="B1329" s="8"/>
      <c r="C1329" s="15"/>
    </row>
    <row r="1330" spans="2:3" x14ac:dyDescent="0.2">
      <c r="B1330" s="8"/>
      <c r="C1330" s="15"/>
    </row>
    <row r="1331" spans="2:3" x14ac:dyDescent="0.2">
      <c r="B1331" s="8"/>
      <c r="C1331" s="15"/>
    </row>
    <row r="1332" spans="2:3" x14ac:dyDescent="0.2">
      <c r="B1332" s="8"/>
      <c r="C1332" s="15"/>
    </row>
    <row r="1333" spans="2:3" x14ac:dyDescent="0.2">
      <c r="B1333" s="8"/>
      <c r="C1333" s="15"/>
    </row>
    <row r="1334" spans="2:3" x14ac:dyDescent="0.2">
      <c r="B1334" s="8"/>
      <c r="C1334" s="15"/>
    </row>
    <row r="1335" spans="2:3" x14ac:dyDescent="0.2">
      <c r="B1335" s="8"/>
      <c r="C1335" s="15"/>
    </row>
    <row r="1336" spans="2:3" x14ac:dyDescent="0.2">
      <c r="B1336" s="8"/>
      <c r="C1336" s="15"/>
    </row>
    <row r="1337" spans="2:3" x14ac:dyDescent="0.2">
      <c r="B1337" s="8"/>
      <c r="C1337" s="15"/>
    </row>
    <row r="1338" spans="2:3" x14ac:dyDescent="0.2">
      <c r="B1338" s="8"/>
      <c r="C1338" s="15"/>
    </row>
    <row r="1339" spans="2:3" x14ac:dyDescent="0.2">
      <c r="B1339" s="8"/>
      <c r="C1339" s="15"/>
    </row>
    <row r="1340" spans="2:3" x14ac:dyDescent="0.2">
      <c r="B1340" s="8"/>
      <c r="C1340" s="15"/>
    </row>
    <row r="1341" spans="2:3" x14ac:dyDescent="0.2">
      <c r="B1341" s="8"/>
      <c r="C1341" s="15"/>
    </row>
    <row r="1342" spans="2:3" x14ac:dyDescent="0.2">
      <c r="B1342" s="8"/>
      <c r="C1342" s="15"/>
    </row>
    <row r="1343" spans="2:3" x14ac:dyDescent="0.2">
      <c r="B1343" s="8"/>
      <c r="C1343" s="15"/>
    </row>
    <row r="1344" spans="2:3" x14ac:dyDescent="0.2">
      <c r="B1344" s="8"/>
      <c r="C1344" s="15"/>
    </row>
    <row r="1345" spans="2:3" x14ac:dyDescent="0.2">
      <c r="B1345" s="8"/>
      <c r="C1345" s="15"/>
    </row>
    <row r="1346" spans="2:3" x14ac:dyDescent="0.2">
      <c r="B1346" s="8"/>
      <c r="C1346" s="15"/>
    </row>
    <row r="1347" spans="2:3" x14ac:dyDescent="0.2">
      <c r="B1347" s="8"/>
      <c r="C1347" s="15"/>
    </row>
    <row r="1348" spans="2:3" x14ac:dyDescent="0.2">
      <c r="B1348" s="8"/>
      <c r="C1348" s="15"/>
    </row>
    <row r="1349" spans="2:3" x14ac:dyDescent="0.2">
      <c r="B1349" s="8"/>
      <c r="C1349" s="15"/>
    </row>
    <row r="1350" spans="2:3" x14ac:dyDescent="0.2">
      <c r="B1350" s="8"/>
      <c r="C1350" s="15"/>
    </row>
    <row r="1351" spans="2:3" x14ac:dyDescent="0.2">
      <c r="B1351" s="8"/>
      <c r="C1351" s="15"/>
    </row>
    <row r="1352" spans="2:3" x14ac:dyDescent="0.2">
      <c r="B1352" s="8"/>
      <c r="C1352" s="15"/>
    </row>
    <row r="1353" spans="2:3" x14ac:dyDescent="0.2">
      <c r="B1353" s="8"/>
      <c r="C1353" s="15"/>
    </row>
    <row r="1354" spans="2:3" x14ac:dyDescent="0.2">
      <c r="B1354" s="8"/>
      <c r="C1354" s="15"/>
    </row>
    <row r="1355" spans="2:3" x14ac:dyDescent="0.2">
      <c r="B1355" s="8"/>
      <c r="C1355" s="15"/>
    </row>
    <row r="1356" spans="2:3" x14ac:dyDescent="0.2">
      <c r="B1356" s="8"/>
      <c r="C1356" s="15"/>
    </row>
    <row r="1357" spans="2:3" x14ac:dyDescent="0.2">
      <c r="B1357" s="8"/>
      <c r="C1357" s="15"/>
    </row>
    <row r="1358" spans="2:3" x14ac:dyDescent="0.2">
      <c r="B1358" s="8"/>
      <c r="C1358" s="15"/>
    </row>
    <row r="1359" spans="2:3" x14ac:dyDescent="0.2">
      <c r="B1359" s="8"/>
      <c r="C1359" s="15"/>
    </row>
    <row r="1360" spans="2:3" x14ac:dyDescent="0.2">
      <c r="B1360" s="8"/>
      <c r="C1360" s="15"/>
    </row>
    <row r="1361" spans="2:3" x14ac:dyDescent="0.2">
      <c r="B1361" s="8"/>
      <c r="C1361" s="15"/>
    </row>
    <row r="1362" spans="2:3" x14ac:dyDescent="0.2">
      <c r="B1362" s="8"/>
      <c r="C1362" s="15"/>
    </row>
    <row r="1363" spans="2:3" x14ac:dyDescent="0.2">
      <c r="B1363" s="8"/>
      <c r="C1363" s="15"/>
    </row>
    <row r="1364" spans="2:3" x14ac:dyDescent="0.2">
      <c r="B1364" s="8"/>
      <c r="C1364" s="15"/>
    </row>
    <row r="1365" spans="2:3" x14ac:dyDescent="0.2">
      <c r="B1365" s="8"/>
      <c r="C1365" s="15"/>
    </row>
    <row r="1366" spans="2:3" x14ac:dyDescent="0.2">
      <c r="B1366" s="8"/>
      <c r="C1366" s="15"/>
    </row>
    <row r="1367" spans="2:3" x14ac:dyDescent="0.2">
      <c r="B1367" s="8"/>
      <c r="C1367" s="15"/>
    </row>
    <row r="1368" spans="2:3" x14ac:dyDescent="0.2">
      <c r="B1368" s="8"/>
      <c r="C1368" s="15"/>
    </row>
    <row r="1369" spans="2:3" x14ac:dyDescent="0.2">
      <c r="B1369" s="8"/>
      <c r="C1369" s="15"/>
    </row>
    <row r="1370" spans="2:3" x14ac:dyDescent="0.2">
      <c r="B1370" s="8"/>
      <c r="C1370" s="15"/>
    </row>
    <row r="1371" spans="2:3" x14ac:dyDescent="0.2">
      <c r="B1371" s="8"/>
      <c r="C1371" s="15"/>
    </row>
    <row r="1372" spans="2:3" x14ac:dyDescent="0.2">
      <c r="B1372" s="8"/>
      <c r="C1372" s="15"/>
    </row>
    <row r="1373" spans="2:3" x14ac:dyDescent="0.2">
      <c r="B1373" s="8"/>
      <c r="C1373" s="15"/>
    </row>
    <row r="1374" spans="2:3" x14ac:dyDescent="0.2">
      <c r="B1374" s="8"/>
      <c r="C1374" s="15"/>
    </row>
    <row r="1375" spans="2:3" x14ac:dyDescent="0.2">
      <c r="B1375" s="8"/>
      <c r="C1375" s="15"/>
    </row>
    <row r="1376" spans="2:3" x14ac:dyDescent="0.2">
      <c r="B1376" s="8"/>
      <c r="C1376" s="15"/>
    </row>
    <row r="1377" spans="2:3" x14ac:dyDescent="0.2">
      <c r="B1377" s="8"/>
      <c r="C1377" s="15"/>
    </row>
    <row r="1378" spans="2:3" x14ac:dyDescent="0.2">
      <c r="B1378" s="8"/>
      <c r="C1378" s="15"/>
    </row>
    <row r="1379" spans="2:3" x14ac:dyDescent="0.2">
      <c r="B1379" s="8"/>
      <c r="C1379" s="15"/>
    </row>
    <row r="1380" spans="2:3" x14ac:dyDescent="0.2">
      <c r="B1380" s="8"/>
      <c r="C1380" s="15"/>
    </row>
    <row r="1381" spans="2:3" x14ac:dyDescent="0.2">
      <c r="B1381" s="8"/>
      <c r="C1381" s="15"/>
    </row>
    <row r="1382" spans="2:3" x14ac:dyDescent="0.2">
      <c r="B1382" s="8"/>
      <c r="C1382" s="15"/>
    </row>
    <row r="1383" spans="2:3" x14ac:dyDescent="0.2">
      <c r="B1383" s="8"/>
      <c r="C1383" s="15"/>
    </row>
    <row r="1384" spans="2:3" x14ac:dyDescent="0.2">
      <c r="B1384" s="8"/>
      <c r="C1384" s="15"/>
    </row>
    <row r="1385" spans="2:3" x14ac:dyDescent="0.2">
      <c r="B1385" s="8"/>
      <c r="C1385" s="15"/>
    </row>
    <row r="1386" spans="2:3" x14ac:dyDescent="0.2">
      <c r="B1386" s="8"/>
      <c r="C1386" s="15"/>
    </row>
    <row r="1387" spans="2:3" x14ac:dyDescent="0.2">
      <c r="B1387" s="8"/>
      <c r="C1387" s="15"/>
    </row>
    <row r="1388" spans="2:3" x14ac:dyDescent="0.2">
      <c r="B1388" s="8"/>
      <c r="C1388" s="15"/>
    </row>
    <row r="1389" spans="2:3" x14ac:dyDescent="0.2">
      <c r="B1389" s="8"/>
      <c r="C1389" s="15"/>
    </row>
    <row r="1390" spans="2:3" x14ac:dyDescent="0.2">
      <c r="B1390" s="8"/>
      <c r="C1390" s="15"/>
    </row>
    <row r="1391" spans="2:3" x14ac:dyDescent="0.2">
      <c r="B1391" s="8"/>
      <c r="C1391" s="15"/>
    </row>
    <row r="1392" spans="2:3" x14ac:dyDescent="0.2">
      <c r="B1392" s="8"/>
      <c r="C1392" s="15"/>
    </row>
    <row r="1393" spans="2:3" x14ac:dyDescent="0.2">
      <c r="B1393" s="8"/>
      <c r="C1393" s="15"/>
    </row>
    <row r="1394" spans="2:3" x14ac:dyDescent="0.2">
      <c r="B1394" s="8"/>
      <c r="C1394" s="15"/>
    </row>
    <row r="1395" spans="2:3" x14ac:dyDescent="0.2">
      <c r="B1395" s="8"/>
      <c r="C1395" s="15"/>
    </row>
    <row r="1396" spans="2:3" x14ac:dyDescent="0.2">
      <c r="B1396" s="8"/>
      <c r="C1396" s="15"/>
    </row>
    <row r="1397" spans="2:3" x14ac:dyDescent="0.2">
      <c r="B1397" s="8"/>
      <c r="C1397" s="15"/>
    </row>
    <row r="1398" spans="2:3" x14ac:dyDescent="0.2">
      <c r="B1398" s="8"/>
      <c r="C1398" s="15"/>
    </row>
    <row r="1399" spans="2:3" x14ac:dyDescent="0.2">
      <c r="B1399" s="8"/>
      <c r="C1399" s="15"/>
    </row>
    <row r="1400" spans="2:3" x14ac:dyDescent="0.2">
      <c r="B1400" s="8"/>
      <c r="C1400" s="15"/>
    </row>
    <row r="1401" spans="2:3" x14ac:dyDescent="0.2">
      <c r="B1401" s="8"/>
      <c r="C1401" s="15"/>
    </row>
    <row r="1402" spans="2:3" x14ac:dyDescent="0.2">
      <c r="B1402" s="8"/>
      <c r="C1402" s="15"/>
    </row>
    <row r="1403" spans="2:3" x14ac:dyDescent="0.2">
      <c r="B1403" s="8"/>
      <c r="C1403" s="15"/>
    </row>
    <row r="1404" spans="2:3" x14ac:dyDescent="0.2">
      <c r="B1404" s="8"/>
      <c r="C1404" s="15"/>
    </row>
    <row r="1405" spans="2:3" x14ac:dyDescent="0.2">
      <c r="B1405" s="8"/>
      <c r="C1405" s="15"/>
    </row>
    <row r="1406" spans="2:3" x14ac:dyDescent="0.2">
      <c r="B1406" s="8"/>
      <c r="C1406" s="15"/>
    </row>
    <row r="1407" spans="2:3" x14ac:dyDescent="0.2">
      <c r="B1407" s="8"/>
      <c r="C1407" s="15"/>
    </row>
    <row r="1408" spans="2:3" x14ac:dyDescent="0.2">
      <c r="B1408" s="8"/>
      <c r="C1408" s="15"/>
    </row>
    <row r="1409" spans="2:3" x14ac:dyDescent="0.2">
      <c r="B1409" s="8"/>
      <c r="C1409" s="15"/>
    </row>
    <row r="1410" spans="2:3" x14ac:dyDescent="0.2">
      <c r="B1410" s="8"/>
      <c r="C1410" s="15"/>
    </row>
    <row r="1411" spans="2:3" x14ac:dyDescent="0.2">
      <c r="B1411" s="8"/>
      <c r="C1411" s="15"/>
    </row>
    <row r="1412" spans="2:3" x14ac:dyDescent="0.2">
      <c r="B1412" s="8"/>
      <c r="C1412" s="15"/>
    </row>
    <row r="1413" spans="2:3" x14ac:dyDescent="0.2">
      <c r="B1413" s="8"/>
      <c r="C1413" s="15"/>
    </row>
    <row r="1414" spans="2:3" x14ac:dyDescent="0.2">
      <c r="B1414" s="8"/>
      <c r="C1414" s="15"/>
    </row>
    <row r="1415" spans="2:3" x14ac:dyDescent="0.2">
      <c r="B1415" s="8"/>
      <c r="C1415" s="15"/>
    </row>
    <row r="1416" spans="2:3" x14ac:dyDescent="0.2">
      <c r="B1416" s="8"/>
      <c r="C1416" s="15"/>
    </row>
    <row r="1417" spans="2:3" x14ac:dyDescent="0.2">
      <c r="B1417" s="8"/>
      <c r="C1417" s="15"/>
    </row>
    <row r="1418" spans="2:3" x14ac:dyDescent="0.2">
      <c r="B1418" s="8"/>
      <c r="C1418" s="15"/>
    </row>
    <row r="1419" spans="2:3" x14ac:dyDescent="0.2">
      <c r="B1419" s="8"/>
      <c r="C1419" s="15"/>
    </row>
    <row r="1420" spans="2:3" x14ac:dyDescent="0.2">
      <c r="B1420" s="8"/>
      <c r="C1420" s="15"/>
    </row>
    <row r="1421" spans="2:3" x14ac:dyDescent="0.2">
      <c r="B1421" s="8"/>
      <c r="C1421" s="15"/>
    </row>
    <row r="1422" spans="2:3" x14ac:dyDescent="0.2">
      <c r="B1422" s="8"/>
      <c r="C1422" s="15"/>
    </row>
    <row r="1423" spans="2:3" x14ac:dyDescent="0.2">
      <c r="B1423" s="8"/>
      <c r="C1423" s="15"/>
    </row>
    <row r="1424" spans="2:3" x14ac:dyDescent="0.2">
      <c r="B1424" s="8"/>
      <c r="C1424" s="15"/>
    </row>
    <row r="1425" spans="2:3" x14ac:dyDescent="0.2">
      <c r="B1425" s="8"/>
      <c r="C1425" s="15"/>
    </row>
    <row r="1426" spans="2:3" x14ac:dyDescent="0.2">
      <c r="B1426" s="8"/>
      <c r="C1426" s="15"/>
    </row>
    <row r="1427" spans="2:3" x14ac:dyDescent="0.2">
      <c r="B1427" s="8"/>
      <c r="C1427" s="15"/>
    </row>
    <row r="1428" spans="2:3" x14ac:dyDescent="0.2">
      <c r="B1428" s="8"/>
      <c r="C1428" s="15"/>
    </row>
    <row r="1429" spans="2:3" x14ac:dyDescent="0.2">
      <c r="B1429" s="8"/>
      <c r="C1429" s="15"/>
    </row>
    <row r="1430" spans="2:3" x14ac:dyDescent="0.2">
      <c r="B1430" s="8"/>
      <c r="C1430" s="15"/>
    </row>
    <row r="1431" spans="2:3" x14ac:dyDescent="0.2">
      <c r="B1431" s="8"/>
      <c r="C1431" s="15"/>
    </row>
    <row r="1432" spans="2:3" x14ac:dyDescent="0.2">
      <c r="B1432" s="8"/>
      <c r="C1432" s="15"/>
    </row>
    <row r="1433" spans="2:3" x14ac:dyDescent="0.2">
      <c r="B1433" s="8"/>
      <c r="C1433" s="15"/>
    </row>
    <row r="1434" spans="2:3" x14ac:dyDescent="0.2">
      <c r="B1434" s="8"/>
      <c r="C1434" s="15"/>
    </row>
    <row r="1435" spans="2:3" x14ac:dyDescent="0.2">
      <c r="B1435" s="8"/>
      <c r="C1435" s="15"/>
    </row>
    <row r="1436" spans="2:3" x14ac:dyDescent="0.2">
      <c r="B1436" s="8"/>
      <c r="C1436" s="15"/>
    </row>
    <row r="1437" spans="2:3" x14ac:dyDescent="0.2">
      <c r="B1437" s="8"/>
      <c r="C1437" s="15"/>
    </row>
    <row r="1438" spans="2:3" x14ac:dyDescent="0.2">
      <c r="B1438" s="8"/>
      <c r="C1438" s="15"/>
    </row>
    <row r="1439" spans="2:3" x14ac:dyDescent="0.2">
      <c r="B1439" s="8"/>
      <c r="C1439" s="15"/>
    </row>
    <row r="1440" spans="2:3" x14ac:dyDescent="0.2">
      <c r="B1440" s="8"/>
      <c r="C1440" s="15"/>
    </row>
    <row r="1441" spans="2:3" x14ac:dyDescent="0.2">
      <c r="B1441" s="8"/>
      <c r="C1441" s="15"/>
    </row>
    <row r="1442" spans="2:3" x14ac:dyDescent="0.2">
      <c r="B1442" s="8"/>
      <c r="C1442" s="15"/>
    </row>
    <row r="1443" spans="2:3" x14ac:dyDescent="0.2">
      <c r="B1443" s="8"/>
      <c r="C1443" s="15"/>
    </row>
    <row r="1444" spans="2:3" x14ac:dyDescent="0.2">
      <c r="B1444" s="8"/>
      <c r="C1444" s="15"/>
    </row>
    <row r="1445" spans="2:3" x14ac:dyDescent="0.2">
      <c r="B1445" s="8"/>
      <c r="C1445" s="15"/>
    </row>
    <row r="1446" spans="2:3" x14ac:dyDescent="0.2">
      <c r="B1446" s="8"/>
      <c r="C1446" s="15"/>
    </row>
    <row r="1447" spans="2:3" x14ac:dyDescent="0.2">
      <c r="B1447" s="8"/>
      <c r="C1447" s="15"/>
    </row>
    <row r="1448" spans="2:3" x14ac:dyDescent="0.2">
      <c r="B1448" s="8"/>
      <c r="C1448" s="15"/>
    </row>
    <row r="1449" spans="2:3" x14ac:dyDescent="0.2">
      <c r="B1449" s="8"/>
      <c r="C1449" s="15"/>
    </row>
    <row r="1450" spans="2:3" x14ac:dyDescent="0.2">
      <c r="B1450" s="8"/>
      <c r="C1450" s="15"/>
    </row>
    <row r="1451" spans="2:3" x14ac:dyDescent="0.2">
      <c r="B1451" s="8"/>
      <c r="C1451" s="15"/>
    </row>
    <row r="1452" spans="2:3" x14ac:dyDescent="0.2">
      <c r="B1452" s="8"/>
      <c r="C1452" s="15"/>
    </row>
    <row r="1453" spans="2:3" x14ac:dyDescent="0.2">
      <c r="B1453" s="8"/>
      <c r="C1453" s="15"/>
    </row>
    <row r="1454" spans="2:3" x14ac:dyDescent="0.2">
      <c r="B1454" s="8"/>
      <c r="C1454" s="15"/>
    </row>
    <row r="1455" spans="2:3" x14ac:dyDescent="0.2">
      <c r="B1455" s="8"/>
      <c r="C1455" s="15"/>
    </row>
    <row r="1456" spans="2:3" x14ac:dyDescent="0.2">
      <c r="B1456" s="8"/>
      <c r="C1456" s="15"/>
    </row>
    <row r="1457" spans="2:3" x14ac:dyDescent="0.2">
      <c r="B1457" s="8"/>
      <c r="C1457" s="15"/>
    </row>
    <row r="1458" spans="2:3" x14ac:dyDescent="0.2">
      <c r="B1458" s="8"/>
      <c r="C1458" s="15"/>
    </row>
    <row r="1459" spans="2:3" x14ac:dyDescent="0.2">
      <c r="B1459" s="8"/>
      <c r="C1459" s="15"/>
    </row>
    <row r="1460" spans="2:3" x14ac:dyDescent="0.2">
      <c r="B1460" s="8"/>
      <c r="C1460" s="15"/>
    </row>
    <row r="1461" spans="2:3" x14ac:dyDescent="0.2">
      <c r="B1461" s="8"/>
      <c r="C1461" s="15"/>
    </row>
    <row r="1462" spans="2:3" x14ac:dyDescent="0.2">
      <c r="B1462" s="8"/>
      <c r="C1462" s="15"/>
    </row>
    <row r="1463" spans="2:3" x14ac:dyDescent="0.2">
      <c r="B1463" s="8"/>
      <c r="C1463" s="15"/>
    </row>
    <row r="1464" spans="2:3" x14ac:dyDescent="0.2">
      <c r="B1464" s="8"/>
      <c r="C1464" s="15"/>
    </row>
    <row r="1465" spans="2:3" x14ac:dyDescent="0.2">
      <c r="B1465" s="8"/>
      <c r="C1465" s="15"/>
    </row>
    <row r="1466" spans="2:3" x14ac:dyDescent="0.2">
      <c r="B1466" s="8"/>
      <c r="C1466" s="15"/>
    </row>
    <row r="1467" spans="2:3" x14ac:dyDescent="0.2">
      <c r="B1467" s="8"/>
      <c r="C1467" s="15"/>
    </row>
    <row r="1468" spans="2:3" x14ac:dyDescent="0.2">
      <c r="B1468" s="8"/>
      <c r="C1468" s="15"/>
    </row>
    <row r="1469" spans="2:3" x14ac:dyDescent="0.2">
      <c r="B1469" s="8"/>
      <c r="C1469" s="15"/>
    </row>
    <row r="1470" spans="2:3" x14ac:dyDescent="0.2">
      <c r="B1470" s="8"/>
      <c r="C1470" s="15"/>
    </row>
    <row r="1471" spans="2:3" x14ac:dyDescent="0.2">
      <c r="B1471" s="8"/>
      <c r="C1471" s="15"/>
    </row>
    <row r="1472" spans="2:3" x14ac:dyDescent="0.2">
      <c r="B1472" s="8"/>
      <c r="C1472" s="15"/>
    </row>
    <row r="1473" spans="2:3" x14ac:dyDescent="0.2">
      <c r="B1473" s="8"/>
      <c r="C1473" s="15"/>
    </row>
    <row r="1474" spans="2:3" x14ac:dyDescent="0.2">
      <c r="B1474" s="8"/>
      <c r="C1474" s="15"/>
    </row>
    <row r="1475" spans="2:3" x14ac:dyDescent="0.2">
      <c r="B1475" s="8"/>
      <c r="C1475" s="15"/>
    </row>
    <row r="1476" spans="2:3" x14ac:dyDescent="0.2">
      <c r="B1476" s="8"/>
      <c r="C1476" s="15"/>
    </row>
    <row r="1477" spans="2:3" x14ac:dyDescent="0.2">
      <c r="B1477" s="8"/>
      <c r="C1477" s="15"/>
    </row>
    <row r="1478" spans="2:3" x14ac:dyDescent="0.2">
      <c r="B1478" s="8"/>
      <c r="C1478" s="15"/>
    </row>
    <row r="1479" spans="2:3" x14ac:dyDescent="0.2">
      <c r="B1479" s="8"/>
      <c r="C1479" s="15"/>
    </row>
    <row r="1480" spans="2:3" x14ac:dyDescent="0.2">
      <c r="B1480" s="8"/>
      <c r="C1480" s="15"/>
    </row>
    <row r="1481" spans="2:3" x14ac:dyDescent="0.2">
      <c r="B1481" s="8"/>
      <c r="C1481" s="15"/>
    </row>
    <row r="1482" spans="2:3" x14ac:dyDescent="0.2">
      <c r="B1482" s="8"/>
      <c r="C1482" s="15"/>
    </row>
    <row r="1483" spans="2:3" x14ac:dyDescent="0.2">
      <c r="B1483" s="8"/>
      <c r="C1483" s="15"/>
    </row>
    <row r="1484" spans="2:3" x14ac:dyDescent="0.2">
      <c r="B1484" s="8"/>
      <c r="C1484" s="15"/>
    </row>
    <row r="1485" spans="2:3" x14ac:dyDescent="0.2">
      <c r="B1485" s="8"/>
      <c r="C1485" s="15"/>
    </row>
    <row r="1486" spans="2:3" x14ac:dyDescent="0.2">
      <c r="B1486" s="8"/>
      <c r="C1486" s="15"/>
    </row>
    <row r="1487" spans="2:3" x14ac:dyDescent="0.2">
      <c r="B1487" s="8"/>
      <c r="C1487" s="15"/>
    </row>
    <row r="1488" spans="2:3" x14ac:dyDescent="0.2">
      <c r="B1488" s="8"/>
      <c r="C1488" s="15"/>
    </row>
    <row r="1489" spans="2:3" x14ac:dyDescent="0.2">
      <c r="B1489" s="8"/>
      <c r="C1489" s="15"/>
    </row>
    <row r="1490" spans="2:3" x14ac:dyDescent="0.2">
      <c r="B1490" s="8"/>
      <c r="C1490" s="15"/>
    </row>
    <row r="1491" spans="2:3" x14ac:dyDescent="0.2">
      <c r="B1491" s="8"/>
      <c r="C1491" s="15"/>
    </row>
    <row r="1492" spans="2:3" x14ac:dyDescent="0.2">
      <c r="B1492" s="8"/>
      <c r="C1492" s="15"/>
    </row>
    <row r="1493" spans="2:3" x14ac:dyDescent="0.2">
      <c r="B1493" s="8"/>
      <c r="C1493" s="15"/>
    </row>
    <row r="1494" spans="2:3" x14ac:dyDescent="0.2">
      <c r="B1494" s="8"/>
      <c r="C1494" s="15"/>
    </row>
    <row r="1495" spans="2:3" x14ac:dyDescent="0.2">
      <c r="B1495" s="8"/>
      <c r="C1495" s="15"/>
    </row>
    <row r="1496" spans="2:3" x14ac:dyDescent="0.2">
      <c r="B1496" s="8"/>
      <c r="C1496" s="15"/>
    </row>
    <row r="1497" spans="2:3" x14ac:dyDescent="0.2">
      <c r="B1497" s="8"/>
      <c r="C1497" s="15"/>
    </row>
    <row r="1498" spans="2:3" x14ac:dyDescent="0.2">
      <c r="B1498" s="8"/>
      <c r="C1498" s="15"/>
    </row>
    <row r="1499" spans="2:3" x14ac:dyDescent="0.2">
      <c r="B1499" s="8"/>
      <c r="C1499" s="15"/>
    </row>
    <row r="1500" spans="2:3" x14ac:dyDescent="0.2">
      <c r="B1500" s="8"/>
      <c r="C1500" s="15"/>
    </row>
    <row r="1501" spans="2:3" x14ac:dyDescent="0.2">
      <c r="B1501" s="8"/>
      <c r="C1501" s="15"/>
    </row>
    <row r="1502" spans="2:3" x14ac:dyDescent="0.2">
      <c r="B1502" s="8"/>
      <c r="C1502" s="15"/>
    </row>
    <row r="1503" spans="2:3" x14ac:dyDescent="0.2">
      <c r="B1503" s="8"/>
      <c r="C1503" s="15"/>
    </row>
    <row r="1504" spans="2:3" x14ac:dyDescent="0.2">
      <c r="B1504" s="8"/>
      <c r="C1504" s="15"/>
    </row>
    <row r="1505" spans="2:3" x14ac:dyDescent="0.2">
      <c r="B1505" s="8"/>
      <c r="C1505" s="15"/>
    </row>
    <row r="1506" spans="2:3" x14ac:dyDescent="0.2">
      <c r="B1506" s="8"/>
      <c r="C1506" s="15"/>
    </row>
    <row r="1507" spans="2:3" x14ac:dyDescent="0.2">
      <c r="B1507" s="8"/>
      <c r="C1507" s="15"/>
    </row>
    <row r="1508" spans="2:3" x14ac:dyDescent="0.2">
      <c r="B1508" s="8"/>
      <c r="C1508" s="15"/>
    </row>
    <row r="1509" spans="2:3" x14ac:dyDescent="0.2">
      <c r="B1509" s="8"/>
      <c r="C1509" s="15"/>
    </row>
    <row r="1510" spans="2:3" x14ac:dyDescent="0.2">
      <c r="B1510" s="8"/>
      <c r="C1510" s="15"/>
    </row>
    <row r="1511" spans="2:3" x14ac:dyDescent="0.2">
      <c r="B1511" s="8"/>
      <c r="C1511" s="15"/>
    </row>
    <row r="1512" spans="2:3" x14ac:dyDescent="0.2">
      <c r="B1512" s="8"/>
      <c r="C1512" s="15"/>
    </row>
    <row r="1513" spans="2:3" x14ac:dyDescent="0.2">
      <c r="B1513" s="8"/>
      <c r="C1513" s="15"/>
    </row>
    <row r="1514" spans="2:3" x14ac:dyDescent="0.2">
      <c r="B1514" s="8"/>
      <c r="C1514" s="15"/>
    </row>
    <row r="1515" spans="2:3" x14ac:dyDescent="0.2">
      <c r="B1515" s="8"/>
      <c r="C1515" s="15"/>
    </row>
    <row r="1516" spans="2:3" x14ac:dyDescent="0.2">
      <c r="B1516" s="8"/>
      <c r="C1516" s="15"/>
    </row>
    <row r="1517" spans="2:3" x14ac:dyDescent="0.2">
      <c r="B1517" s="8"/>
      <c r="C1517" s="15"/>
    </row>
    <row r="1518" spans="2:3" x14ac:dyDescent="0.2">
      <c r="B1518" s="8"/>
      <c r="C1518" s="15"/>
    </row>
    <row r="1519" spans="2:3" x14ac:dyDescent="0.2">
      <c r="B1519" s="8"/>
      <c r="C1519" s="15"/>
    </row>
    <row r="1520" spans="2:3" x14ac:dyDescent="0.2">
      <c r="B1520" s="8"/>
      <c r="C1520" s="15"/>
    </row>
    <row r="1521" spans="2:3" x14ac:dyDescent="0.2">
      <c r="B1521" s="8"/>
      <c r="C1521" s="15"/>
    </row>
    <row r="1522" spans="2:3" x14ac:dyDescent="0.2">
      <c r="B1522" s="8"/>
      <c r="C1522" s="15"/>
    </row>
    <row r="1523" spans="2:3" x14ac:dyDescent="0.2">
      <c r="B1523" s="8"/>
      <c r="C1523" s="15"/>
    </row>
    <row r="1524" spans="2:3" x14ac:dyDescent="0.2">
      <c r="B1524" s="8"/>
      <c r="C1524" s="15"/>
    </row>
    <row r="1525" spans="2:3" x14ac:dyDescent="0.2">
      <c r="B1525" s="8"/>
      <c r="C1525" s="15"/>
    </row>
    <row r="1526" spans="2:3" x14ac:dyDescent="0.2">
      <c r="B1526" s="8"/>
      <c r="C1526" s="15"/>
    </row>
    <row r="1527" spans="2:3" x14ac:dyDescent="0.2">
      <c r="B1527" s="8"/>
      <c r="C1527" s="15"/>
    </row>
    <row r="1528" spans="2:3" x14ac:dyDescent="0.2">
      <c r="B1528" s="8"/>
      <c r="C1528" s="15"/>
    </row>
    <row r="1529" spans="2:3" x14ac:dyDescent="0.2">
      <c r="B1529" s="8"/>
      <c r="C1529" s="15"/>
    </row>
    <row r="1530" spans="2:3" x14ac:dyDescent="0.2">
      <c r="B1530" s="8"/>
      <c r="C1530" s="15"/>
    </row>
    <row r="1531" spans="2:3" x14ac:dyDescent="0.2">
      <c r="B1531" s="8"/>
      <c r="C1531" s="15"/>
    </row>
    <row r="1532" spans="2:3" x14ac:dyDescent="0.2">
      <c r="B1532" s="8"/>
      <c r="C1532" s="15"/>
    </row>
    <row r="1533" spans="2:3" x14ac:dyDescent="0.2">
      <c r="B1533" s="8"/>
      <c r="C1533" s="15"/>
    </row>
    <row r="1534" spans="2:3" x14ac:dyDescent="0.2">
      <c r="B1534" s="8"/>
      <c r="C1534" s="15"/>
    </row>
    <row r="1535" spans="2:3" x14ac:dyDescent="0.2">
      <c r="B1535" s="8"/>
      <c r="C1535" s="15"/>
    </row>
    <row r="1536" spans="2:3" x14ac:dyDescent="0.2">
      <c r="B1536" s="8"/>
      <c r="C1536" s="15"/>
    </row>
    <row r="1537" spans="2:3" x14ac:dyDescent="0.2">
      <c r="B1537" s="8"/>
      <c r="C1537" s="15"/>
    </row>
    <row r="1538" spans="2:3" x14ac:dyDescent="0.2">
      <c r="B1538" s="8"/>
      <c r="C1538" s="15"/>
    </row>
    <row r="1539" spans="2:3" x14ac:dyDescent="0.2">
      <c r="B1539" s="8"/>
      <c r="C1539" s="15"/>
    </row>
    <row r="1540" spans="2:3" x14ac:dyDescent="0.2">
      <c r="B1540" s="8"/>
      <c r="C1540" s="15"/>
    </row>
    <row r="1541" spans="2:3" x14ac:dyDescent="0.2">
      <c r="B1541" s="8"/>
      <c r="C1541" s="15"/>
    </row>
    <row r="1542" spans="2:3" x14ac:dyDescent="0.2">
      <c r="B1542" s="8"/>
      <c r="C1542" s="15"/>
    </row>
    <row r="1543" spans="2:3" x14ac:dyDescent="0.2">
      <c r="B1543" s="8"/>
      <c r="C1543" s="15"/>
    </row>
    <row r="1544" spans="2:3" x14ac:dyDescent="0.2">
      <c r="B1544" s="8"/>
      <c r="C1544" s="15"/>
    </row>
    <row r="1545" spans="2:3" x14ac:dyDescent="0.2">
      <c r="B1545" s="8"/>
      <c r="C1545" s="15"/>
    </row>
    <row r="1546" spans="2:3" x14ac:dyDescent="0.2">
      <c r="B1546" s="8"/>
      <c r="C1546" s="15"/>
    </row>
    <row r="1547" spans="2:3" x14ac:dyDescent="0.2">
      <c r="B1547" s="8"/>
      <c r="C1547" s="15"/>
    </row>
    <row r="1548" spans="2:3" x14ac:dyDescent="0.2">
      <c r="B1548" s="8"/>
      <c r="C1548" s="15"/>
    </row>
    <row r="1549" spans="2:3" x14ac:dyDescent="0.2">
      <c r="B1549" s="8"/>
      <c r="C1549" s="15"/>
    </row>
    <row r="1550" spans="2:3" x14ac:dyDescent="0.2">
      <c r="B1550" s="8"/>
      <c r="C1550" s="15"/>
    </row>
    <row r="1551" spans="2:3" x14ac:dyDescent="0.2">
      <c r="B1551" s="8"/>
      <c r="C1551" s="15"/>
    </row>
    <row r="1552" spans="2:3" x14ac:dyDescent="0.2">
      <c r="B1552" s="8"/>
      <c r="C1552" s="15"/>
    </row>
    <row r="1553" spans="2:3" x14ac:dyDescent="0.2">
      <c r="B1553" s="8"/>
      <c r="C1553" s="15"/>
    </row>
    <row r="1554" spans="2:3" x14ac:dyDescent="0.2">
      <c r="B1554" s="8"/>
      <c r="C1554" s="15"/>
    </row>
    <row r="1555" spans="2:3" x14ac:dyDescent="0.2">
      <c r="B1555" s="8"/>
      <c r="C1555" s="15"/>
    </row>
    <row r="1556" spans="2:3" x14ac:dyDescent="0.2">
      <c r="B1556" s="8"/>
      <c r="C1556" s="15"/>
    </row>
    <row r="1557" spans="2:3" x14ac:dyDescent="0.2">
      <c r="B1557" s="8"/>
      <c r="C1557" s="15"/>
    </row>
    <row r="1558" spans="2:3" x14ac:dyDescent="0.2">
      <c r="B1558" s="8"/>
      <c r="C1558" s="15"/>
    </row>
    <row r="1559" spans="2:3" x14ac:dyDescent="0.2">
      <c r="B1559" s="8"/>
      <c r="C1559" s="15"/>
    </row>
    <row r="1560" spans="2:3" x14ac:dyDescent="0.2">
      <c r="B1560" s="8"/>
      <c r="C1560" s="15"/>
    </row>
    <row r="1561" spans="2:3" x14ac:dyDescent="0.2">
      <c r="B1561" s="8"/>
      <c r="C1561" s="15"/>
    </row>
    <row r="1562" spans="2:3" x14ac:dyDescent="0.2">
      <c r="B1562" s="8"/>
      <c r="C1562" s="15"/>
    </row>
    <row r="1563" spans="2:3" x14ac:dyDescent="0.2">
      <c r="B1563" s="8"/>
      <c r="C1563" s="15"/>
    </row>
    <row r="1564" spans="2:3" x14ac:dyDescent="0.2">
      <c r="B1564" s="8"/>
      <c r="C1564" s="15"/>
    </row>
    <row r="1565" spans="2:3" x14ac:dyDescent="0.2">
      <c r="B1565" s="8"/>
      <c r="C1565" s="15"/>
    </row>
    <row r="1566" spans="2:3" x14ac:dyDescent="0.2">
      <c r="B1566" s="8"/>
      <c r="C1566" s="15"/>
    </row>
    <row r="1567" spans="2:3" x14ac:dyDescent="0.2">
      <c r="B1567" s="8"/>
      <c r="C1567" s="15"/>
    </row>
    <row r="1568" spans="2:3" x14ac:dyDescent="0.2">
      <c r="B1568" s="8"/>
      <c r="C1568" s="15"/>
    </row>
    <row r="1569" spans="2:3" x14ac:dyDescent="0.2">
      <c r="B1569" s="8"/>
      <c r="C1569" s="15"/>
    </row>
    <row r="1570" spans="2:3" x14ac:dyDescent="0.2">
      <c r="B1570" s="8"/>
      <c r="C1570" s="15"/>
    </row>
    <row r="1571" spans="2:3" x14ac:dyDescent="0.2">
      <c r="B1571" s="8"/>
      <c r="C1571" s="15"/>
    </row>
    <row r="1572" spans="2:3" x14ac:dyDescent="0.2">
      <c r="B1572" s="8"/>
      <c r="C1572" s="15"/>
    </row>
    <row r="1573" spans="2:3" x14ac:dyDescent="0.2">
      <c r="B1573" s="8"/>
      <c r="C1573" s="15"/>
    </row>
    <row r="1574" spans="2:3" x14ac:dyDescent="0.2">
      <c r="B1574" s="8"/>
      <c r="C1574" s="15"/>
    </row>
    <row r="1575" spans="2:3" x14ac:dyDescent="0.2">
      <c r="B1575" s="8"/>
      <c r="C1575" s="15"/>
    </row>
    <row r="1576" spans="2:3" x14ac:dyDescent="0.2">
      <c r="B1576" s="8"/>
      <c r="C1576" s="15"/>
    </row>
    <row r="1577" spans="2:3" x14ac:dyDescent="0.2">
      <c r="B1577" s="8"/>
      <c r="C1577" s="15"/>
    </row>
    <row r="1578" spans="2:3" x14ac:dyDescent="0.2">
      <c r="B1578" s="8"/>
      <c r="C1578" s="15"/>
    </row>
    <row r="1579" spans="2:3" x14ac:dyDescent="0.2">
      <c r="B1579" s="8"/>
      <c r="C1579" s="15"/>
    </row>
    <row r="1580" spans="2:3" x14ac:dyDescent="0.2">
      <c r="B1580" s="8"/>
      <c r="C1580" s="15"/>
    </row>
    <row r="1581" spans="2:3" x14ac:dyDescent="0.2">
      <c r="B1581" s="8"/>
      <c r="C1581" s="15"/>
    </row>
    <row r="1582" spans="2:3" x14ac:dyDescent="0.2">
      <c r="B1582" s="8"/>
      <c r="C1582" s="15"/>
    </row>
    <row r="1583" spans="2:3" x14ac:dyDescent="0.2">
      <c r="B1583" s="8"/>
      <c r="C1583" s="15"/>
    </row>
    <row r="1584" spans="2:3" x14ac:dyDescent="0.2">
      <c r="B1584" s="8"/>
      <c r="C1584" s="15"/>
    </row>
    <row r="1585" spans="2:3" x14ac:dyDescent="0.2">
      <c r="B1585" s="8"/>
      <c r="C1585" s="15"/>
    </row>
    <row r="1586" spans="2:3" x14ac:dyDescent="0.2">
      <c r="B1586" s="8"/>
      <c r="C1586" s="15"/>
    </row>
    <row r="1587" spans="2:3" x14ac:dyDescent="0.2">
      <c r="B1587" s="8"/>
      <c r="C1587" s="15"/>
    </row>
    <row r="1588" spans="2:3" x14ac:dyDescent="0.2">
      <c r="B1588" s="8"/>
      <c r="C1588" s="15"/>
    </row>
    <row r="1589" spans="2:3" x14ac:dyDescent="0.2">
      <c r="B1589" s="8"/>
      <c r="C1589" s="15"/>
    </row>
    <row r="1590" spans="2:3" x14ac:dyDescent="0.2">
      <c r="B1590" s="8"/>
      <c r="C1590" s="15"/>
    </row>
    <row r="1591" spans="2:3" x14ac:dyDescent="0.2">
      <c r="B1591" s="8"/>
      <c r="C1591" s="15"/>
    </row>
    <row r="1592" spans="2:3" x14ac:dyDescent="0.2">
      <c r="B1592" s="8"/>
      <c r="C1592" s="15"/>
    </row>
    <row r="1593" spans="2:3" x14ac:dyDescent="0.2">
      <c r="B1593" s="8"/>
      <c r="C1593" s="15"/>
    </row>
    <row r="1594" spans="2:3" x14ac:dyDescent="0.2">
      <c r="B1594" s="8"/>
      <c r="C1594" s="15"/>
    </row>
    <row r="1595" spans="2:3" x14ac:dyDescent="0.2">
      <c r="B1595" s="8"/>
      <c r="C1595" s="15"/>
    </row>
    <row r="1596" spans="2:3" x14ac:dyDescent="0.2">
      <c r="B1596" s="8"/>
      <c r="C1596" s="15"/>
    </row>
    <row r="1597" spans="2:3" x14ac:dyDescent="0.2">
      <c r="B1597" s="8"/>
      <c r="C1597" s="15"/>
    </row>
    <row r="1598" spans="2:3" x14ac:dyDescent="0.2">
      <c r="B1598" s="8"/>
      <c r="C1598" s="15"/>
    </row>
    <row r="1599" spans="2:3" x14ac:dyDescent="0.2">
      <c r="B1599" s="8"/>
      <c r="C1599" s="15"/>
    </row>
    <row r="1600" spans="2:3" x14ac:dyDescent="0.2">
      <c r="B1600" s="8"/>
      <c r="C1600" s="15"/>
    </row>
    <row r="1601" spans="2:3" x14ac:dyDescent="0.2">
      <c r="B1601" s="8"/>
      <c r="C1601" s="15"/>
    </row>
    <row r="1602" spans="2:3" x14ac:dyDescent="0.2">
      <c r="B1602" s="8"/>
      <c r="C1602" s="15"/>
    </row>
    <row r="1603" spans="2:3" x14ac:dyDescent="0.2">
      <c r="B1603" s="8"/>
      <c r="C1603" s="15"/>
    </row>
    <row r="1604" spans="2:3" x14ac:dyDescent="0.2">
      <c r="B1604" s="8"/>
      <c r="C1604" s="15"/>
    </row>
    <row r="1605" spans="2:3" x14ac:dyDescent="0.2">
      <c r="B1605" s="8"/>
      <c r="C1605" s="15"/>
    </row>
    <row r="1606" spans="2:3" x14ac:dyDescent="0.2">
      <c r="B1606" s="8"/>
      <c r="C1606" s="15"/>
    </row>
    <row r="1607" spans="2:3" x14ac:dyDescent="0.2">
      <c r="B1607" s="8"/>
      <c r="C1607" s="15"/>
    </row>
    <row r="1608" spans="2:3" x14ac:dyDescent="0.2">
      <c r="B1608" s="8"/>
      <c r="C1608" s="15"/>
    </row>
    <row r="1609" spans="2:3" x14ac:dyDescent="0.2">
      <c r="B1609" s="8"/>
      <c r="C1609" s="15"/>
    </row>
    <row r="1610" spans="2:3" x14ac:dyDescent="0.2">
      <c r="B1610" s="8"/>
      <c r="C1610" s="15"/>
    </row>
    <row r="1611" spans="2:3" x14ac:dyDescent="0.2">
      <c r="B1611" s="8"/>
      <c r="C1611" s="15"/>
    </row>
    <row r="1612" spans="2:3" x14ac:dyDescent="0.2">
      <c r="B1612" s="8"/>
      <c r="C1612" s="15"/>
    </row>
    <row r="1613" spans="2:3" x14ac:dyDescent="0.2">
      <c r="B1613" s="8"/>
      <c r="C1613" s="15"/>
    </row>
    <row r="1614" spans="2:3" x14ac:dyDescent="0.2">
      <c r="B1614" s="8"/>
      <c r="C1614" s="15"/>
    </row>
    <row r="1615" spans="2:3" x14ac:dyDescent="0.2">
      <c r="B1615" s="8"/>
      <c r="C1615" s="15"/>
    </row>
    <row r="1616" spans="2:3" x14ac:dyDescent="0.2">
      <c r="B1616" s="8"/>
      <c r="C1616" s="15"/>
    </row>
    <row r="1617" spans="2:3" x14ac:dyDescent="0.2">
      <c r="B1617" s="8"/>
      <c r="C1617" s="15"/>
    </row>
    <row r="1618" spans="2:3" x14ac:dyDescent="0.2">
      <c r="B1618" s="8"/>
      <c r="C1618" s="15"/>
    </row>
    <row r="1619" spans="2:3" x14ac:dyDescent="0.2">
      <c r="B1619" s="8"/>
      <c r="C1619" s="15"/>
    </row>
    <row r="1620" spans="2:3" x14ac:dyDescent="0.2">
      <c r="B1620" s="8"/>
      <c r="C1620" s="15"/>
    </row>
    <row r="1621" spans="2:3" x14ac:dyDescent="0.2">
      <c r="B1621" s="8"/>
      <c r="C1621" s="15"/>
    </row>
    <row r="1622" spans="2:3" x14ac:dyDescent="0.2">
      <c r="B1622" s="8"/>
      <c r="C1622" s="15"/>
    </row>
    <row r="1623" spans="2:3" x14ac:dyDescent="0.2">
      <c r="B1623" s="8"/>
      <c r="C1623" s="15"/>
    </row>
    <row r="1624" spans="2:3" x14ac:dyDescent="0.2">
      <c r="B1624" s="8"/>
      <c r="C1624" s="15"/>
    </row>
    <row r="1625" spans="2:3" x14ac:dyDescent="0.2">
      <c r="B1625" s="8"/>
      <c r="C1625" s="15"/>
    </row>
    <row r="1626" spans="2:3" x14ac:dyDescent="0.2">
      <c r="B1626" s="8"/>
      <c r="C1626" s="15"/>
    </row>
    <row r="1627" spans="2:3" x14ac:dyDescent="0.2">
      <c r="B1627" s="8"/>
      <c r="C1627" s="15"/>
    </row>
    <row r="1628" spans="2:3" x14ac:dyDescent="0.2">
      <c r="B1628" s="8"/>
      <c r="C1628" s="15"/>
    </row>
    <row r="1629" spans="2:3" x14ac:dyDescent="0.2">
      <c r="B1629" s="8"/>
      <c r="C1629" s="15"/>
    </row>
    <row r="1630" spans="2:3" x14ac:dyDescent="0.2">
      <c r="B1630" s="8"/>
      <c r="C1630" s="15"/>
    </row>
    <row r="1631" spans="2:3" x14ac:dyDescent="0.2">
      <c r="B1631" s="8"/>
      <c r="C1631" s="15"/>
    </row>
    <row r="1632" spans="2:3" x14ac:dyDescent="0.2">
      <c r="B1632" s="8"/>
      <c r="C1632" s="15"/>
    </row>
    <row r="1633" spans="2:3" x14ac:dyDescent="0.2">
      <c r="B1633" s="8"/>
      <c r="C1633" s="15"/>
    </row>
    <row r="1634" spans="2:3" x14ac:dyDescent="0.2">
      <c r="B1634" s="8"/>
      <c r="C1634" s="15"/>
    </row>
    <row r="1635" spans="2:3" x14ac:dyDescent="0.2">
      <c r="B1635" s="8"/>
      <c r="C1635" s="15"/>
    </row>
    <row r="1636" spans="2:3" x14ac:dyDescent="0.2">
      <c r="B1636" s="8"/>
      <c r="C1636" s="15"/>
    </row>
    <row r="1637" spans="2:3" x14ac:dyDescent="0.2">
      <c r="B1637" s="8"/>
      <c r="C1637" s="15"/>
    </row>
    <row r="1638" spans="2:3" x14ac:dyDescent="0.2">
      <c r="B1638" s="8"/>
      <c r="C1638" s="15"/>
    </row>
    <row r="1639" spans="2:3" x14ac:dyDescent="0.2">
      <c r="B1639" s="8"/>
      <c r="C1639" s="15"/>
    </row>
    <row r="1640" spans="2:3" x14ac:dyDescent="0.2">
      <c r="B1640" s="8"/>
      <c r="C1640" s="15"/>
    </row>
    <row r="1641" spans="2:3" x14ac:dyDescent="0.2">
      <c r="B1641" s="8"/>
      <c r="C1641" s="15"/>
    </row>
    <row r="1642" spans="2:3" x14ac:dyDescent="0.2">
      <c r="B1642" s="8"/>
      <c r="C1642" s="15"/>
    </row>
    <row r="1643" spans="2:3" x14ac:dyDescent="0.2">
      <c r="B1643" s="8"/>
      <c r="C1643" s="15"/>
    </row>
    <row r="1644" spans="2:3" x14ac:dyDescent="0.2">
      <c r="B1644" s="8"/>
      <c r="C1644" s="15"/>
    </row>
    <row r="1645" spans="2:3" x14ac:dyDescent="0.2">
      <c r="B1645" s="8"/>
      <c r="C1645" s="15"/>
    </row>
    <row r="1646" spans="2:3" x14ac:dyDescent="0.2">
      <c r="B1646" s="8"/>
      <c r="C1646" s="15"/>
    </row>
    <row r="1647" spans="2:3" x14ac:dyDescent="0.2">
      <c r="B1647" s="8"/>
      <c r="C1647" s="15"/>
    </row>
    <row r="1648" spans="2:3" x14ac:dyDescent="0.2">
      <c r="B1648" s="8"/>
      <c r="C1648" s="15"/>
    </row>
    <row r="1649" spans="2:3" x14ac:dyDescent="0.2">
      <c r="B1649" s="8"/>
      <c r="C1649" s="15"/>
    </row>
    <row r="1650" spans="2:3" x14ac:dyDescent="0.2">
      <c r="B1650" s="8"/>
      <c r="C1650" s="15"/>
    </row>
    <row r="1651" spans="2:3" x14ac:dyDescent="0.2">
      <c r="B1651" s="8"/>
      <c r="C1651" s="15"/>
    </row>
    <row r="1652" spans="2:3" x14ac:dyDescent="0.2">
      <c r="B1652" s="8"/>
      <c r="C1652" s="15"/>
    </row>
    <row r="1653" spans="2:3" x14ac:dyDescent="0.2">
      <c r="B1653" s="8"/>
      <c r="C1653" s="15"/>
    </row>
    <row r="1654" spans="2:3" x14ac:dyDescent="0.2">
      <c r="B1654" s="8"/>
      <c r="C1654" s="15"/>
    </row>
    <row r="1655" spans="2:3" x14ac:dyDescent="0.2">
      <c r="B1655" s="8"/>
      <c r="C1655" s="15"/>
    </row>
    <row r="1656" spans="2:3" x14ac:dyDescent="0.2">
      <c r="B1656" s="8"/>
      <c r="C1656" s="15"/>
    </row>
    <row r="1657" spans="2:3" x14ac:dyDescent="0.2">
      <c r="B1657" s="8"/>
      <c r="C1657" s="15"/>
    </row>
    <row r="1658" spans="2:3" x14ac:dyDescent="0.2">
      <c r="B1658" s="8"/>
      <c r="C1658" s="15"/>
    </row>
    <row r="1659" spans="2:3" x14ac:dyDescent="0.2">
      <c r="B1659" s="8"/>
      <c r="C1659" s="15"/>
    </row>
    <row r="1660" spans="2:3" x14ac:dyDescent="0.2">
      <c r="B1660" s="8"/>
      <c r="C1660" s="15"/>
    </row>
    <row r="1661" spans="2:3" x14ac:dyDescent="0.2">
      <c r="B1661" s="8"/>
      <c r="C1661" s="15"/>
    </row>
    <row r="1662" spans="2:3" x14ac:dyDescent="0.2">
      <c r="B1662" s="8"/>
      <c r="C1662" s="15"/>
    </row>
    <row r="1663" spans="2:3" x14ac:dyDescent="0.2">
      <c r="B1663" s="8"/>
      <c r="C1663" s="15"/>
    </row>
    <row r="1664" spans="2:3" x14ac:dyDescent="0.2">
      <c r="B1664" s="8"/>
      <c r="C1664" s="15"/>
    </row>
    <row r="1665" spans="2:3" x14ac:dyDescent="0.2">
      <c r="B1665" s="8"/>
      <c r="C1665" s="15"/>
    </row>
    <row r="1666" spans="2:3" x14ac:dyDescent="0.2">
      <c r="B1666" s="8"/>
      <c r="C1666" s="15"/>
    </row>
    <row r="1667" spans="2:3" x14ac:dyDescent="0.2">
      <c r="B1667" s="8"/>
      <c r="C1667" s="15"/>
    </row>
    <row r="1668" spans="2:3" x14ac:dyDescent="0.2">
      <c r="B1668" s="8"/>
      <c r="C1668" s="15"/>
    </row>
    <row r="1669" spans="2:3" x14ac:dyDescent="0.2">
      <c r="B1669" s="8"/>
      <c r="C1669" s="15"/>
    </row>
    <row r="1670" spans="2:3" x14ac:dyDescent="0.2">
      <c r="B1670" s="8"/>
      <c r="C1670" s="15"/>
    </row>
    <row r="1671" spans="2:3" x14ac:dyDescent="0.2">
      <c r="B1671" s="8"/>
      <c r="C1671" s="15"/>
    </row>
    <row r="1672" spans="2:3" x14ac:dyDescent="0.2">
      <c r="B1672" s="8"/>
      <c r="C1672" s="15"/>
    </row>
    <row r="1673" spans="2:3" x14ac:dyDescent="0.2">
      <c r="B1673" s="8"/>
      <c r="C1673" s="15"/>
    </row>
    <row r="1674" spans="2:3" x14ac:dyDescent="0.2">
      <c r="B1674" s="8"/>
      <c r="C1674" s="15"/>
    </row>
    <row r="1675" spans="2:3" x14ac:dyDescent="0.2">
      <c r="B1675" s="8"/>
      <c r="C1675" s="15"/>
    </row>
    <row r="1676" spans="2:3" x14ac:dyDescent="0.2">
      <c r="B1676" s="8"/>
      <c r="C1676" s="15"/>
    </row>
    <row r="1677" spans="2:3" x14ac:dyDescent="0.2">
      <c r="B1677" s="8"/>
      <c r="C1677" s="15"/>
    </row>
    <row r="1678" spans="2:3" x14ac:dyDescent="0.2">
      <c r="B1678" s="8"/>
      <c r="C1678" s="15"/>
    </row>
    <row r="1679" spans="2:3" x14ac:dyDescent="0.2">
      <c r="B1679" s="8"/>
      <c r="C1679" s="15"/>
    </row>
    <row r="1680" spans="2:3" x14ac:dyDescent="0.2">
      <c r="B1680" s="8"/>
      <c r="C1680" s="15"/>
    </row>
    <row r="1681" spans="2:3" x14ac:dyDescent="0.2">
      <c r="B1681" s="8"/>
      <c r="C1681" s="15"/>
    </row>
    <row r="1682" spans="2:3" x14ac:dyDescent="0.2">
      <c r="B1682" s="8"/>
      <c r="C1682" s="15"/>
    </row>
    <row r="1683" spans="2:3" x14ac:dyDescent="0.2">
      <c r="B1683" s="8"/>
      <c r="C1683" s="15"/>
    </row>
    <row r="1684" spans="2:3" x14ac:dyDescent="0.2">
      <c r="B1684" s="8"/>
      <c r="C1684" s="15"/>
    </row>
    <row r="1685" spans="2:3" x14ac:dyDescent="0.2">
      <c r="B1685" s="8"/>
      <c r="C1685" s="15"/>
    </row>
    <row r="1686" spans="2:3" x14ac:dyDescent="0.2">
      <c r="B1686" s="8"/>
      <c r="C1686" s="15"/>
    </row>
    <row r="1687" spans="2:3" x14ac:dyDescent="0.2">
      <c r="B1687" s="8"/>
      <c r="C1687" s="15"/>
    </row>
    <row r="1688" spans="2:3" x14ac:dyDescent="0.2">
      <c r="B1688" s="8"/>
      <c r="C1688" s="15"/>
    </row>
    <row r="1689" spans="2:3" x14ac:dyDescent="0.2">
      <c r="B1689" s="8"/>
      <c r="C1689" s="15"/>
    </row>
    <row r="1690" spans="2:3" x14ac:dyDescent="0.2">
      <c r="B1690" s="8"/>
      <c r="C1690" s="15"/>
    </row>
    <row r="1691" spans="2:3" x14ac:dyDescent="0.2">
      <c r="B1691" s="8"/>
      <c r="C1691" s="15"/>
    </row>
    <row r="1692" spans="2:3" x14ac:dyDescent="0.2">
      <c r="B1692" s="8"/>
      <c r="C1692" s="15"/>
    </row>
    <row r="1693" spans="2:3" x14ac:dyDescent="0.2">
      <c r="B1693" s="8"/>
      <c r="C1693" s="15"/>
    </row>
    <row r="1694" spans="2:3" x14ac:dyDescent="0.2">
      <c r="B1694" s="8"/>
      <c r="C1694" s="15"/>
    </row>
    <row r="1695" spans="2:3" x14ac:dyDescent="0.2">
      <c r="B1695" s="8"/>
      <c r="C1695" s="15"/>
    </row>
    <row r="1696" spans="2:3" x14ac:dyDescent="0.2">
      <c r="B1696" s="8"/>
      <c r="C1696" s="15"/>
    </row>
    <row r="1697" spans="2:3" x14ac:dyDescent="0.2">
      <c r="B1697" s="8"/>
      <c r="C1697" s="15"/>
    </row>
    <row r="1698" spans="2:3" x14ac:dyDescent="0.2">
      <c r="B1698" s="8"/>
      <c r="C1698" s="15"/>
    </row>
    <row r="1699" spans="2:3" x14ac:dyDescent="0.2">
      <c r="B1699" s="8"/>
      <c r="C1699" s="15"/>
    </row>
    <row r="1700" spans="2:3" x14ac:dyDescent="0.2">
      <c r="B1700" s="8"/>
      <c r="C1700" s="15"/>
    </row>
    <row r="1701" spans="2:3" x14ac:dyDescent="0.2">
      <c r="B1701" s="8"/>
      <c r="C1701" s="15"/>
    </row>
    <row r="1702" spans="2:3" x14ac:dyDescent="0.2">
      <c r="B1702" s="8"/>
      <c r="C1702" s="15"/>
    </row>
    <row r="1703" spans="2:3" x14ac:dyDescent="0.2">
      <c r="B1703" s="8"/>
      <c r="C1703" s="15"/>
    </row>
    <row r="1704" spans="2:3" x14ac:dyDescent="0.2">
      <c r="B1704" s="8"/>
      <c r="C1704" s="15"/>
    </row>
    <row r="1705" spans="2:3" x14ac:dyDescent="0.2">
      <c r="B1705" s="8"/>
      <c r="C1705" s="15"/>
    </row>
    <row r="1706" spans="2:3" x14ac:dyDescent="0.2">
      <c r="B1706" s="8"/>
      <c r="C1706" s="15"/>
    </row>
    <row r="1707" spans="2:3" x14ac:dyDescent="0.2">
      <c r="B1707" s="8"/>
      <c r="C1707" s="15"/>
    </row>
    <row r="1708" spans="2:3" x14ac:dyDescent="0.2">
      <c r="B1708" s="8"/>
      <c r="C1708" s="15"/>
    </row>
    <row r="1709" spans="2:3" x14ac:dyDescent="0.2">
      <c r="B1709" s="8"/>
      <c r="C1709" s="15"/>
    </row>
    <row r="1710" spans="2:3" x14ac:dyDescent="0.2">
      <c r="B1710" s="8"/>
      <c r="C1710" s="15"/>
    </row>
    <row r="1711" spans="2:3" x14ac:dyDescent="0.2">
      <c r="B1711" s="8"/>
      <c r="C1711" s="15"/>
    </row>
    <row r="1712" spans="2:3" x14ac:dyDescent="0.2">
      <c r="B1712" s="8"/>
      <c r="C1712" s="15"/>
    </row>
    <row r="1713" spans="2:3" x14ac:dyDescent="0.2">
      <c r="B1713" s="8"/>
      <c r="C1713" s="15"/>
    </row>
    <row r="1714" spans="2:3" x14ac:dyDescent="0.2">
      <c r="B1714" s="8"/>
      <c r="C1714" s="15"/>
    </row>
    <row r="1715" spans="2:3" x14ac:dyDescent="0.2">
      <c r="B1715" s="8"/>
      <c r="C1715" s="15"/>
    </row>
    <row r="1716" spans="2:3" x14ac:dyDescent="0.2">
      <c r="B1716" s="8"/>
      <c r="C1716" s="15"/>
    </row>
    <row r="1717" spans="2:3" x14ac:dyDescent="0.2">
      <c r="B1717" s="8"/>
      <c r="C1717" s="15"/>
    </row>
    <row r="1718" spans="2:3" x14ac:dyDescent="0.2">
      <c r="B1718" s="8"/>
      <c r="C1718" s="15"/>
    </row>
    <row r="1719" spans="2:3" x14ac:dyDescent="0.2">
      <c r="B1719" s="8"/>
      <c r="C1719" s="15"/>
    </row>
    <row r="1720" spans="2:3" x14ac:dyDescent="0.2">
      <c r="B1720" s="8"/>
      <c r="C1720" s="15"/>
    </row>
    <row r="1721" spans="2:3" x14ac:dyDescent="0.2">
      <c r="B1721" s="8"/>
      <c r="C1721" s="15"/>
    </row>
    <row r="1722" spans="2:3" x14ac:dyDescent="0.2">
      <c r="B1722" s="8"/>
      <c r="C1722" s="15"/>
    </row>
    <row r="1723" spans="2:3" x14ac:dyDescent="0.2">
      <c r="B1723" s="8"/>
      <c r="C1723" s="15"/>
    </row>
    <row r="1724" spans="2:3" x14ac:dyDescent="0.2">
      <c r="B1724" s="8"/>
      <c r="C1724" s="15"/>
    </row>
    <row r="1725" spans="2:3" x14ac:dyDescent="0.2">
      <c r="B1725" s="8"/>
      <c r="C1725" s="15"/>
    </row>
    <row r="1726" spans="2:3" x14ac:dyDescent="0.2">
      <c r="B1726" s="8"/>
      <c r="C1726" s="15"/>
    </row>
    <row r="1727" spans="2:3" x14ac:dyDescent="0.2">
      <c r="B1727" s="8"/>
      <c r="C1727" s="15"/>
    </row>
    <row r="1728" spans="2:3" x14ac:dyDescent="0.2">
      <c r="B1728" s="8"/>
      <c r="C1728" s="15"/>
    </row>
    <row r="1729" spans="2:3" x14ac:dyDescent="0.2">
      <c r="B1729" s="8"/>
      <c r="C1729" s="15"/>
    </row>
    <row r="1730" spans="2:3" x14ac:dyDescent="0.2">
      <c r="B1730" s="8"/>
      <c r="C1730" s="15"/>
    </row>
    <row r="1731" spans="2:3" x14ac:dyDescent="0.2">
      <c r="B1731" s="8"/>
      <c r="C1731" s="15"/>
    </row>
    <row r="1732" spans="2:3" x14ac:dyDescent="0.2">
      <c r="B1732" s="8"/>
      <c r="C1732" s="15"/>
    </row>
    <row r="1733" spans="2:3" x14ac:dyDescent="0.2">
      <c r="B1733" s="8"/>
      <c r="C1733" s="15"/>
    </row>
    <row r="1734" spans="2:3" x14ac:dyDescent="0.2">
      <c r="B1734" s="8"/>
      <c r="C1734" s="15"/>
    </row>
    <row r="1735" spans="2:3" x14ac:dyDescent="0.2">
      <c r="B1735" s="8"/>
      <c r="C1735" s="15"/>
    </row>
    <row r="1736" spans="2:3" x14ac:dyDescent="0.2">
      <c r="B1736" s="8"/>
      <c r="C1736" s="15"/>
    </row>
    <row r="1737" spans="2:3" x14ac:dyDescent="0.2">
      <c r="B1737" s="8"/>
      <c r="C1737" s="15"/>
    </row>
    <row r="1738" spans="2:3" x14ac:dyDescent="0.2">
      <c r="B1738" s="8"/>
      <c r="C1738" s="15"/>
    </row>
    <row r="1739" spans="2:3" x14ac:dyDescent="0.2">
      <c r="B1739" s="8"/>
      <c r="C1739" s="15"/>
    </row>
    <row r="1740" spans="2:3" x14ac:dyDescent="0.2">
      <c r="B1740" s="8"/>
      <c r="C1740" s="15"/>
    </row>
    <row r="1741" spans="2:3" x14ac:dyDescent="0.2">
      <c r="B1741" s="8"/>
      <c r="C1741" s="15"/>
    </row>
    <row r="1742" spans="2:3" x14ac:dyDescent="0.2">
      <c r="B1742" s="8"/>
      <c r="C1742" s="15"/>
    </row>
    <row r="1743" spans="2:3" x14ac:dyDescent="0.2">
      <c r="B1743" s="8"/>
      <c r="C1743" s="15"/>
    </row>
    <row r="1744" spans="2:3" x14ac:dyDescent="0.2">
      <c r="B1744" s="8"/>
      <c r="C1744" s="15"/>
    </row>
    <row r="1745" spans="2:3" x14ac:dyDescent="0.2">
      <c r="B1745" s="8"/>
      <c r="C1745" s="15"/>
    </row>
    <row r="1746" spans="2:3" x14ac:dyDescent="0.2">
      <c r="B1746" s="8"/>
      <c r="C1746" s="15"/>
    </row>
    <row r="1747" spans="2:3" x14ac:dyDescent="0.2">
      <c r="B1747" s="8"/>
      <c r="C1747" s="15"/>
    </row>
    <row r="1748" spans="2:3" x14ac:dyDescent="0.2">
      <c r="B1748" s="8"/>
      <c r="C1748" s="15"/>
    </row>
    <row r="1749" spans="2:3" x14ac:dyDescent="0.2">
      <c r="B1749" s="8"/>
      <c r="C1749" s="15"/>
    </row>
    <row r="1750" spans="2:3" x14ac:dyDescent="0.2">
      <c r="B1750" s="8"/>
      <c r="C1750" s="15"/>
    </row>
    <row r="1751" spans="2:3" x14ac:dyDescent="0.2">
      <c r="B1751" s="8"/>
      <c r="C1751" s="15"/>
    </row>
    <row r="1752" spans="2:3" x14ac:dyDescent="0.2">
      <c r="B1752" s="8"/>
      <c r="C1752" s="15"/>
    </row>
    <row r="1753" spans="2:3" x14ac:dyDescent="0.2">
      <c r="B1753" s="8"/>
      <c r="C1753" s="15"/>
    </row>
    <row r="1754" spans="2:3" x14ac:dyDescent="0.2">
      <c r="B1754" s="8"/>
      <c r="C1754" s="15"/>
    </row>
    <row r="1755" spans="2:3" x14ac:dyDescent="0.2">
      <c r="B1755" s="8"/>
      <c r="C1755" s="15"/>
    </row>
    <row r="1756" spans="2:3" x14ac:dyDescent="0.2">
      <c r="B1756" s="8"/>
      <c r="C1756" s="15"/>
    </row>
    <row r="1757" spans="2:3" x14ac:dyDescent="0.2">
      <c r="B1757" s="8"/>
      <c r="C1757" s="15"/>
    </row>
    <row r="1758" spans="2:3" x14ac:dyDescent="0.2">
      <c r="B1758" s="8"/>
      <c r="C1758" s="15"/>
    </row>
    <row r="1759" spans="2:3" x14ac:dyDescent="0.2">
      <c r="B1759" s="8"/>
      <c r="C1759" s="15"/>
    </row>
    <row r="1760" spans="2:3" x14ac:dyDescent="0.2">
      <c r="B1760" s="8"/>
      <c r="C1760" s="15"/>
    </row>
    <row r="1761" spans="2:3" x14ac:dyDescent="0.2">
      <c r="B1761" s="8"/>
      <c r="C1761" s="15"/>
    </row>
    <row r="1762" spans="2:3" x14ac:dyDescent="0.2">
      <c r="B1762" s="8"/>
      <c r="C1762" s="15"/>
    </row>
    <row r="1763" spans="2:3" x14ac:dyDescent="0.2">
      <c r="B1763" s="8"/>
      <c r="C1763" s="15"/>
    </row>
    <row r="1764" spans="2:3" x14ac:dyDescent="0.2">
      <c r="B1764" s="8"/>
      <c r="C1764" s="15"/>
    </row>
    <row r="1765" spans="2:3" x14ac:dyDescent="0.2">
      <c r="B1765" s="8"/>
      <c r="C1765" s="15"/>
    </row>
    <row r="1766" spans="2:3" x14ac:dyDescent="0.2">
      <c r="B1766" s="8"/>
      <c r="C1766" s="15"/>
    </row>
    <row r="1767" spans="2:3" x14ac:dyDescent="0.2">
      <c r="B1767" s="8"/>
      <c r="C1767" s="15"/>
    </row>
    <row r="1768" spans="2:3" x14ac:dyDescent="0.2">
      <c r="B1768" s="8"/>
      <c r="C1768" s="15"/>
    </row>
    <row r="1769" spans="2:3" x14ac:dyDescent="0.2">
      <c r="B1769" s="8"/>
      <c r="C1769" s="15"/>
    </row>
    <row r="1770" spans="2:3" x14ac:dyDescent="0.2">
      <c r="B1770" s="8"/>
      <c r="C1770" s="15"/>
    </row>
    <row r="1771" spans="2:3" x14ac:dyDescent="0.2">
      <c r="B1771" s="8"/>
      <c r="C1771" s="15"/>
    </row>
    <row r="1772" spans="2:3" x14ac:dyDescent="0.2">
      <c r="B1772" s="8"/>
      <c r="C1772" s="15"/>
    </row>
    <row r="1773" spans="2:3" ht="12" thickBot="1" x14ac:dyDescent="0.25">
      <c r="B1773" s="8"/>
      <c r="C1773" s="16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1:S1773"/>
  <sheetViews>
    <sheetView topLeftCell="A2" workbookViewId="0">
      <selection activeCell="F10" sqref="F10"/>
    </sheetView>
  </sheetViews>
  <sheetFormatPr defaultColWidth="9.140625" defaultRowHeight="11.25" x14ac:dyDescent="0.2"/>
  <cols>
    <col min="2" max="2" width="13.5703125" bestFit="1" customWidth="1"/>
    <col min="3" max="3" width="12.140625" bestFit="1" customWidth="1"/>
    <col min="6" max="6" width="13.5703125" bestFit="1" customWidth="1"/>
    <col min="7" max="7" width="12.140625" bestFit="1" customWidth="1"/>
    <col min="10" max="10" width="11.140625" bestFit="1" customWidth="1"/>
    <col min="12" max="12" width="9.85546875" bestFit="1" customWidth="1"/>
    <col min="16" max="16" width="11.140625" bestFit="1" customWidth="1"/>
    <col min="17" max="17" width="11.42578125" bestFit="1" customWidth="1"/>
    <col min="18" max="18" width="9.85546875" bestFit="1" customWidth="1"/>
    <col min="19" max="19" width="10.5703125" bestFit="1" customWidth="1"/>
  </cols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39" t="s">
        <v>1412</v>
      </c>
      <c r="S2" s="3" t="s">
        <v>1413</v>
      </c>
    </row>
    <row r="3" spans="2:19" x14ac:dyDescent="0.2">
      <c r="B3" s="38">
        <f>'Screening All'!J9</f>
        <v>184373.9</v>
      </c>
      <c r="C3" s="36">
        <f>'Screening M&amp;A'!J9</f>
        <v>269609</v>
      </c>
      <c r="E3" s="26" t="s">
        <v>1414</v>
      </c>
      <c r="F3" s="32">
        <f>MIN(B3:B1943)</f>
        <v>1.2E-2</v>
      </c>
      <c r="G3" s="35">
        <f>MIN(C3:C1943)</f>
        <v>0.54500000000000004</v>
      </c>
      <c r="I3" s="26">
        <v>1</v>
      </c>
      <c r="J3" s="42">
        <f>$F$8*I3</f>
        <v>1294.9890698989905</v>
      </c>
      <c r="K3" s="13">
        <f t="array" ref="K3:K42">FREQUENCY(B3:B1943,J3:J42)</f>
        <v>645</v>
      </c>
      <c r="L3" s="42">
        <f>$G$8*I3</f>
        <v>1294.9890698989905</v>
      </c>
      <c r="M3" s="15">
        <f t="array" ref="M3:M42">FREQUENCY(C3:C417,L3:L42)</f>
        <v>77</v>
      </c>
      <c r="O3" s="26">
        <v>1</v>
      </c>
      <c r="P3" s="30">
        <f>O3*$F$10</f>
        <v>12237.26988</v>
      </c>
      <c r="Q3" s="44">
        <f>_xlfn.NORM.DIST(P3,$F$5,$F$9,FALSE)</f>
        <v>7.6671631137408518E-6</v>
      </c>
      <c r="R3" s="30">
        <f>O3*$G$10</f>
        <v>7032.4785499999998</v>
      </c>
      <c r="S3" s="46">
        <f>_xlfn.NORM.DIST(R3,$G$5,$G$9,FALSE)</f>
        <v>4.0164133415321707E-6</v>
      </c>
    </row>
    <row r="4" spans="2:19" x14ac:dyDescent="0.2">
      <c r="B4" s="38">
        <f>'Screening All'!J10</f>
        <v>64106.5</v>
      </c>
      <c r="C4" s="36">
        <f>'Screening M&amp;A'!J10</f>
        <v>655281.9</v>
      </c>
      <c r="E4" s="26" t="s">
        <v>1415</v>
      </c>
      <c r="F4" s="33">
        <f>MAX(B3:B1943)</f>
        <v>1223727</v>
      </c>
      <c r="G4" s="36">
        <f>MAX(C3:C1943)</f>
        <v>703248.4</v>
      </c>
      <c r="I4" s="26">
        <v>2</v>
      </c>
      <c r="J4" s="42">
        <f t="shared" ref="J4:J42" si="0">$F$8*I4</f>
        <v>2589.9781397979809</v>
      </c>
      <c r="K4" s="13">
        <v>36</v>
      </c>
      <c r="L4" s="42">
        <f t="shared" ref="L4:L42" si="1">$G$8*I4</f>
        <v>2589.9781397979809</v>
      </c>
      <c r="M4" s="15">
        <v>29</v>
      </c>
      <c r="O4" s="26">
        <v>2</v>
      </c>
      <c r="P4" s="30">
        <f t="shared" ref="P4:P67" si="2">O4*$F$10</f>
        <v>24474.53976</v>
      </c>
      <c r="Q4" s="44">
        <f t="shared" ref="Q4:Q67" si="3">_xlfn.NORM.DIST(P4,$F$5,$F$9,FALSE)</f>
        <v>7.3063362135633809E-6</v>
      </c>
      <c r="R4" s="30">
        <f t="shared" ref="R4:R67" si="4">O4*$G$10</f>
        <v>14064.9571</v>
      </c>
      <c r="S4" s="46">
        <f t="shared" ref="S4:S67" si="5">_xlfn.NORM.DIST(R4,$G$5,$G$9,FALSE)</f>
        <v>4.0714399692129146E-6</v>
      </c>
    </row>
    <row r="5" spans="2:19" x14ac:dyDescent="0.2">
      <c r="B5" s="38">
        <f>'Screening All'!J11</f>
        <v>494641.6</v>
      </c>
      <c r="C5" s="36">
        <f>'Screening M&amp;A'!J11</f>
        <v>240911</v>
      </c>
      <c r="E5" s="26" t="s">
        <v>1416</v>
      </c>
      <c r="F5" s="33">
        <f>AVERAGE(B3:B1943)</f>
        <v>7769.9344193939423</v>
      </c>
      <c r="G5" s="36">
        <f>AVERAGE(C3:C1943)</f>
        <v>28706.823369098711</v>
      </c>
      <c r="I5" s="26">
        <v>3</v>
      </c>
      <c r="J5" s="42">
        <f t="shared" si="0"/>
        <v>3884.9672096969716</v>
      </c>
      <c r="K5" s="13">
        <v>20</v>
      </c>
      <c r="L5" s="42">
        <f t="shared" si="1"/>
        <v>3884.9672096969716</v>
      </c>
      <c r="M5" s="15">
        <v>17</v>
      </c>
      <c r="O5" s="26">
        <v>3</v>
      </c>
      <c r="P5" s="30">
        <f t="shared" si="2"/>
        <v>36711.809639999999</v>
      </c>
      <c r="Q5" s="44">
        <f t="shared" si="3"/>
        <v>6.5851232472851418E-6</v>
      </c>
      <c r="R5" s="30">
        <f t="shared" si="4"/>
        <v>21097.435649999999</v>
      </c>
      <c r="S5" s="46">
        <f t="shared" si="5"/>
        <v>4.1055270667749238E-6</v>
      </c>
    </row>
    <row r="6" spans="2:19" x14ac:dyDescent="0.2">
      <c r="B6" s="38">
        <f>'Screening All'!J12</f>
        <v>71032.5</v>
      </c>
      <c r="C6" s="36">
        <f>'Screening M&amp;A'!J12</f>
        <v>703248.4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42">
        <f t="shared" si="0"/>
        <v>5179.9562795959619</v>
      </c>
      <c r="K6" s="13">
        <v>19</v>
      </c>
      <c r="L6" s="42">
        <f t="shared" si="1"/>
        <v>5179.9562795959619</v>
      </c>
      <c r="M6" s="15">
        <v>13</v>
      </c>
      <c r="O6" s="26">
        <v>4</v>
      </c>
      <c r="P6" s="30">
        <f t="shared" si="2"/>
        <v>48949.079519999999</v>
      </c>
      <c r="Q6" s="44">
        <f t="shared" si="3"/>
        <v>5.6134190760865579E-6</v>
      </c>
      <c r="R6" s="30">
        <f t="shared" si="4"/>
        <v>28129.914199999999</v>
      </c>
      <c r="S6" s="46">
        <f t="shared" si="5"/>
        <v>4.1181394873508379E-6</v>
      </c>
    </row>
    <row r="7" spans="2:19" x14ac:dyDescent="0.2">
      <c r="B7" s="38">
        <f>'Screening All'!J13</f>
        <v>25011</v>
      </c>
      <c r="C7" s="36">
        <f>'Screening M&amp;A'!J13</f>
        <v>99382.8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42">
        <f t="shared" si="0"/>
        <v>6474.9453494949521</v>
      </c>
      <c r="K7" s="13">
        <v>15</v>
      </c>
      <c r="L7" s="42">
        <f t="shared" si="1"/>
        <v>6474.9453494949521</v>
      </c>
      <c r="M7" s="15">
        <v>9</v>
      </c>
      <c r="O7" s="26">
        <v>5</v>
      </c>
      <c r="P7" s="30">
        <f t="shared" si="2"/>
        <v>61186.349399999999</v>
      </c>
      <c r="Q7" s="44">
        <f t="shared" si="3"/>
        <v>4.5257475891520986E-6</v>
      </c>
      <c r="R7" s="30">
        <f t="shared" si="4"/>
        <v>35162.392749999999</v>
      </c>
      <c r="S7" s="46">
        <f t="shared" si="5"/>
        <v>4.1090784694755081E-6</v>
      </c>
    </row>
    <row r="8" spans="2:19" x14ac:dyDescent="0.2">
      <c r="B8" s="38">
        <f>'Screening All'!J14</f>
        <v>67209.100000000006</v>
      </c>
      <c r="C8" s="36">
        <f>'Screening M&amp;A'!J14</f>
        <v>644310.4</v>
      </c>
      <c r="E8" s="26" t="s">
        <v>1419</v>
      </c>
      <c r="F8" s="40">
        <f>F5/6</f>
        <v>1294.9890698989905</v>
      </c>
      <c r="G8" s="41">
        <f>F8</f>
        <v>1294.9890698989905</v>
      </c>
      <c r="I8" s="26">
        <v>6</v>
      </c>
      <c r="J8" s="42">
        <f t="shared" si="0"/>
        <v>7769.9344193939432</v>
      </c>
      <c r="K8" s="13">
        <v>6</v>
      </c>
      <c r="L8" s="42">
        <f t="shared" si="1"/>
        <v>7769.9344193939432</v>
      </c>
      <c r="M8" s="15">
        <v>11</v>
      </c>
      <c r="O8" s="26">
        <v>6</v>
      </c>
      <c r="P8" s="30">
        <f t="shared" si="2"/>
        <v>73423.619279999999</v>
      </c>
      <c r="Q8" s="44">
        <f t="shared" si="3"/>
        <v>3.451059883674246E-6</v>
      </c>
      <c r="R8" s="30">
        <f t="shared" si="4"/>
        <v>42194.871299999999</v>
      </c>
      <c r="S8" s="46">
        <f t="shared" si="5"/>
        <v>4.0784868484750742E-6</v>
      </c>
    </row>
    <row r="9" spans="2:19" x14ac:dyDescent="0.2">
      <c r="B9" s="38">
        <f>'Screening All'!J15</f>
        <v>273630.2</v>
      </c>
      <c r="C9" s="36">
        <f>'Screening M&amp;A'!J15</f>
        <v>332603.3</v>
      </c>
      <c r="E9" s="26" t="s">
        <v>1420</v>
      </c>
      <c r="F9" s="33">
        <f>_xlfn.STDEV.S(B3:B1943)</f>
        <v>51839.734176081052</v>
      </c>
      <c r="G9" s="36">
        <f>_xlfn.STDEV.S(C3:C1943)</f>
        <v>96872.679336202316</v>
      </c>
      <c r="I9" s="26">
        <v>7</v>
      </c>
      <c r="J9" s="42">
        <f t="shared" si="0"/>
        <v>9064.9234892929326</v>
      </c>
      <c r="K9" s="13">
        <v>8</v>
      </c>
      <c r="L9" s="42">
        <f t="shared" si="1"/>
        <v>9064.9234892929326</v>
      </c>
      <c r="M9" s="15">
        <v>5</v>
      </c>
      <c r="O9" s="26">
        <v>7</v>
      </c>
      <c r="P9" s="30">
        <f t="shared" si="2"/>
        <v>85660.889159999992</v>
      </c>
      <c r="Q9" s="44">
        <f t="shared" si="3"/>
        <v>2.4889373559293858E-6</v>
      </c>
      <c r="R9" s="30">
        <f t="shared" si="4"/>
        <v>49227.349849999999</v>
      </c>
      <c r="S9" s="46">
        <f t="shared" si="5"/>
        <v>4.0268453103471492E-6</v>
      </c>
    </row>
    <row r="10" spans="2:19" ht="12" thickBot="1" x14ac:dyDescent="0.25">
      <c r="B10" s="38">
        <f>'Screening All'!J16</f>
        <v>1223727</v>
      </c>
      <c r="C10" s="36">
        <f>'Screening M&amp;A'!J16</f>
        <v>116353.5</v>
      </c>
      <c r="E10" s="27" t="s">
        <v>1421</v>
      </c>
      <c r="F10" s="34">
        <f>(F4-F3)/100</f>
        <v>12237.26988</v>
      </c>
      <c r="G10" s="37">
        <f>(G4-G3)/100</f>
        <v>7032.4785499999998</v>
      </c>
      <c r="I10" s="26">
        <v>8</v>
      </c>
      <c r="J10" s="42">
        <f t="shared" si="0"/>
        <v>10359.912559191924</v>
      </c>
      <c r="K10" s="13">
        <v>6</v>
      </c>
      <c r="L10" s="42">
        <f t="shared" si="1"/>
        <v>10359.912559191924</v>
      </c>
      <c r="M10" s="15">
        <v>7</v>
      </c>
      <c r="O10" s="26">
        <v>8</v>
      </c>
      <c r="P10" s="30">
        <f t="shared" si="2"/>
        <v>97898.159039999999</v>
      </c>
      <c r="Q10" s="44">
        <f t="shared" si="3"/>
        <v>1.6977539151827904E-6</v>
      </c>
      <c r="R10" s="30">
        <f t="shared" si="4"/>
        <v>56259.828399999999</v>
      </c>
      <c r="S10" s="46">
        <f t="shared" si="5"/>
        <v>3.9549598254399079E-6</v>
      </c>
    </row>
    <row r="11" spans="2:19" x14ac:dyDescent="0.2">
      <c r="B11" s="38">
        <f>'Screening All'!J17</f>
        <v>76552.7</v>
      </c>
      <c r="C11" s="36">
        <f>'Screening M&amp;A'!J17</f>
        <v>692006.1</v>
      </c>
      <c r="I11" s="26">
        <v>9</v>
      </c>
      <c r="J11" s="42">
        <f t="shared" si="0"/>
        <v>11654.901629090915</v>
      </c>
      <c r="K11" s="13">
        <v>4</v>
      </c>
      <c r="L11" s="42">
        <f t="shared" si="1"/>
        <v>11654.901629090915</v>
      </c>
      <c r="M11" s="15">
        <v>2</v>
      </c>
      <c r="O11" s="26">
        <v>9</v>
      </c>
      <c r="P11" s="30">
        <f t="shared" si="2"/>
        <v>110135.42892000001</v>
      </c>
      <c r="Q11" s="44">
        <f t="shared" si="3"/>
        <v>1.0953043674142616E-6</v>
      </c>
      <c r="R11" s="30">
        <f t="shared" si="4"/>
        <v>63292.306949999998</v>
      </c>
      <c r="S11" s="46">
        <f t="shared" si="5"/>
        <v>3.8639407210462634E-6</v>
      </c>
    </row>
    <row r="12" spans="2:19" x14ac:dyDescent="0.2">
      <c r="B12" s="38">
        <f>'Screening All'!J18</f>
        <v>150857.29999999999</v>
      </c>
      <c r="C12" s="36">
        <f>'Screening M&amp;A'!J18</f>
        <v>113199.9</v>
      </c>
      <c r="I12" s="26">
        <v>10</v>
      </c>
      <c r="J12" s="42">
        <f t="shared" si="0"/>
        <v>12949.890698989904</v>
      </c>
      <c r="K12" s="13">
        <v>0</v>
      </c>
      <c r="L12" s="42">
        <f t="shared" si="1"/>
        <v>12949.890698989904</v>
      </c>
      <c r="M12" s="15">
        <v>4</v>
      </c>
      <c r="O12" s="26">
        <v>10</v>
      </c>
      <c r="P12" s="30">
        <f t="shared" si="2"/>
        <v>122372.6988</v>
      </c>
      <c r="Q12" s="44">
        <f t="shared" si="3"/>
        <v>6.6833499517248705E-7</v>
      </c>
      <c r="R12" s="30">
        <f t="shared" si="4"/>
        <v>70324.785499999998</v>
      </c>
      <c r="S12" s="46">
        <f t="shared" si="5"/>
        <v>3.7551741523087836E-6</v>
      </c>
    </row>
    <row r="13" spans="2:19" x14ac:dyDescent="0.2">
      <c r="B13" s="38">
        <f>'Screening All'!J19</f>
        <v>60476.6</v>
      </c>
      <c r="C13" s="36">
        <f>'Screening M&amp;A'!J19</f>
        <v>59280.6</v>
      </c>
      <c r="I13" s="26">
        <v>11</v>
      </c>
      <c r="J13" s="42">
        <f t="shared" si="0"/>
        <v>14244.879768888895</v>
      </c>
      <c r="K13" s="13">
        <v>3</v>
      </c>
      <c r="L13" s="42">
        <f>$G$8*I13</f>
        <v>14244.879768888895</v>
      </c>
      <c r="M13" s="15">
        <v>1</v>
      </c>
      <c r="O13" s="26">
        <v>11</v>
      </c>
      <c r="P13" s="30">
        <f t="shared" si="2"/>
        <v>134609.96867999999</v>
      </c>
      <c r="Q13" s="44">
        <f t="shared" si="3"/>
        <v>3.8570288639946106E-7</v>
      </c>
      <c r="R13" s="30">
        <f t="shared" si="4"/>
        <v>77357.264049999998</v>
      </c>
      <c r="S13" s="46">
        <f t="shared" si="5"/>
        <v>3.6302869957438391E-6</v>
      </c>
    </row>
    <row r="14" spans="2:19" x14ac:dyDescent="0.2">
      <c r="B14" s="38">
        <f>'Screening All'!J20</f>
        <v>342241.7</v>
      </c>
      <c r="C14" s="36">
        <f>'Screening M&amp;A'!J20</f>
        <v>4107.7</v>
      </c>
      <c r="I14" s="26">
        <v>12</v>
      </c>
      <c r="J14" s="42">
        <f t="shared" si="0"/>
        <v>15539.868838787886</v>
      </c>
      <c r="K14" s="13">
        <v>0</v>
      </c>
      <c r="L14" s="42">
        <f t="shared" si="1"/>
        <v>15539.868838787886</v>
      </c>
      <c r="M14" s="15">
        <v>4</v>
      </c>
      <c r="O14" s="26">
        <v>12</v>
      </c>
      <c r="P14" s="30">
        <f t="shared" si="2"/>
        <v>146847.23856</v>
      </c>
      <c r="Q14" s="44">
        <f t="shared" si="3"/>
        <v>2.105284920381951E-7</v>
      </c>
      <c r="R14" s="30">
        <f t="shared" si="4"/>
        <v>84389.742599999998</v>
      </c>
      <c r="S14" s="46">
        <f t="shared" si="5"/>
        <v>3.49110640741132E-6</v>
      </c>
    </row>
    <row r="15" spans="2:19" x14ac:dyDescent="0.2">
      <c r="B15" s="38">
        <f>'Screening All'!J21</f>
        <v>90864.1</v>
      </c>
      <c r="C15" s="36">
        <f>'Screening M&amp;A'!J21</f>
        <v>75437</v>
      </c>
      <c r="I15" s="26">
        <v>13</v>
      </c>
      <c r="J15" s="42">
        <f t="shared" si="0"/>
        <v>16834.857908686878</v>
      </c>
      <c r="K15" s="13">
        <v>0</v>
      </c>
      <c r="L15" s="42">
        <f t="shared" si="1"/>
        <v>16834.857908686878</v>
      </c>
      <c r="M15" s="15">
        <v>3</v>
      </c>
      <c r="O15" s="26">
        <v>13</v>
      </c>
      <c r="P15" s="30">
        <f t="shared" si="2"/>
        <v>159084.50844000001</v>
      </c>
      <c r="Q15" s="44">
        <f t="shared" si="3"/>
        <v>1.0868464085254787E-7</v>
      </c>
      <c r="R15" s="30">
        <f t="shared" si="4"/>
        <v>91422.221149999998</v>
      </c>
      <c r="S15" s="46">
        <f t="shared" si="5"/>
        <v>3.3396154491038058E-6</v>
      </c>
    </row>
    <row r="16" spans="2:19" x14ac:dyDescent="0.2">
      <c r="B16" s="38">
        <f>'Screening All'!J22</f>
        <v>83611.3</v>
      </c>
      <c r="C16" s="36">
        <f>'Screening M&amp;A'!J22</f>
        <v>53582.1</v>
      </c>
      <c r="I16" s="26">
        <v>14</v>
      </c>
      <c r="J16" s="42">
        <f t="shared" si="0"/>
        <v>18129.846978585865</v>
      </c>
      <c r="K16" s="13">
        <v>4</v>
      </c>
      <c r="L16" s="42">
        <f t="shared" si="1"/>
        <v>18129.846978585865</v>
      </c>
      <c r="M16" s="15">
        <v>2</v>
      </c>
      <c r="O16" s="26">
        <v>14</v>
      </c>
      <c r="P16" s="30">
        <f t="shared" si="2"/>
        <v>171321.77831999998</v>
      </c>
      <c r="Q16" s="44">
        <f t="shared" si="3"/>
        <v>5.3067028938392025E-8</v>
      </c>
      <c r="R16" s="30">
        <f t="shared" si="4"/>
        <v>98454.699699999997</v>
      </c>
      <c r="S16" s="46">
        <f t="shared" si="5"/>
        <v>3.1779062848505105E-6</v>
      </c>
    </row>
    <row r="17" spans="2:19" x14ac:dyDescent="0.2">
      <c r="B17" s="38">
        <f>'Screening All'!J23</f>
        <v>2116.8000000000002</v>
      </c>
      <c r="C17" s="36">
        <f>'Screening M&amp;A'!J23</f>
        <v>377764.7</v>
      </c>
      <c r="I17" s="26">
        <v>15</v>
      </c>
      <c r="J17" s="42">
        <f t="shared" si="0"/>
        <v>19424.836048484856</v>
      </c>
      <c r="K17" s="13">
        <v>5</v>
      </c>
      <c r="L17" s="42">
        <f t="shared" si="1"/>
        <v>19424.836048484856</v>
      </c>
      <c r="M17" s="15">
        <v>2</v>
      </c>
      <c r="O17" s="26">
        <v>15</v>
      </c>
      <c r="P17" s="30">
        <f t="shared" si="2"/>
        <v>183559.04819999999</v>
      </c>
      <c r="Q17" s="44">
        <f t="shared" si="3"/>
        <v>2.4506465372415476E-8</v>
      </c>
      <c r="R17" s="30">
        <f t="shared" si="4"/>
        <v>105487.17825</v>
      </c>
      <c r="S17" s="46">
        <f t="shared" si="5"/>
        <v>3.00813248385477E-6</v>
      </c>
    </row>
    <row r="18" spans="2:19" x14ac:dyDescent="0.2">
      <c r="B18" s="38">
        <f>'Screening All'!J24</f>
        <v>47212.4</v>
      </c>
      <c r="C18" s="36">
        <f>'Screening M&amp;A'!J24</f>
        <v>78473.399999999994</v>
      </c>
      <c r="I18" s="26">
        <v>20</v>
      </c>
      <c r="J18" s="42">
        <f t="shared" si="0"/>
        <v>25899.781397979808</v>
      </c>
      <c r="K18" s="13">
        <v>11</v>
      </c>
      <c r="L18" s="42">
        <f t="shared" si="1"/>
        <v>25899.781397979808</v>
      </c>
      <c r="M18" s="15">
        <v>7</v>
      </c>
      <c r="O18" s="26">
        <v>16</v>
      </c>
      <c r="P18" s="30">
        <f t="shared" si="2"/>
        <v>195796.31808</v>
      </c>
      <c r="Q18" s="44">
        <f t="shared" si="3"/>
        <v>1.0703748184696709E-8</v>
      </c>
      <c r="R18" s="30">
        <f t="shared" si="4"/>
        <v>112519.6568</v>
      </c>
      <c r="S18" s="46">
        <f t="shared" si="5"/>
        <v>2.8324619354684563E-6</v>
      </c>
    </row>
    <row r="19" spans="2:19" x14ac:dyDescent="0.2">
      <c r="B19" s="38">
        <f>'Screening All'!J25</f>
        <v>132125</v>
      </c>
      <c r="C19" s="36">
        <f>'Screening M&amp;A'!J25</f>
        <v>24614.2</v>
      </c>
      <c r="I19" s="26">
        <v>21</v>
      </c>
      <c r="J19" s="42">
        <f t="shared" si="0"/>
        <v>27194.7704678788</v>
      </c>
      <c r="K19" s="13">
        <v>0</v>
      </c>
      <c r="L19" s="42">
        <f t="shared" si="1"/>
        <v>27194.7704678788</v>
      </c>
      <c r="M19" s="15">
        <v>3</v>
      </c>
      <c r="O19" s="26">
        <v>17</v>
      </c>
      <c r="P19" s="30">
        <f t="shared" si="2"/>
        <v>208033.58796</v>
      </c>
      <c r="Q19" s="44">
        <f t="shared" si="3"/>
        <v>4.4217114112812237E-9</v>
      </c>
      <c r="R19" s="30">
        <f t="shared" si="4"/>
        <v>119552.13535</v>
      </c>
      <c r="S19" s="46">
        <f t="shared" si="5"/>
        <v>2.6530317909776363E-6</v>
      </c>
    </row>
    <row r="20" spans="2:19" x14ac:dyDescent="0.2">
      <c r="B20" s="38">
        <f>'Screening All'!J26</f>
        <v>20822.5</v>
      </c>
      <c r="C20" s="36">
        <f>'Screening M&amp;A'!J26</f>
        <v>191245.1</v>
      </c>
      <c r="I20" s="26">
        <v>22</v>
      </c>
      <c r="J20" s="42">
        <f t="shared" si="0"/>
        <v>28489.759537777791</v>
      </c>
      <c r="K20" s="13">
        <v>2</v>
      </c>
      <c r="L20" s="42">
        <f t="shared" si="1"/>
        <v>28489.759537777791</v>
      </c>
      <c r="M20" s="15">
        <v>0</v>
      </c>
      <c r="O20" s="26">
        <v>18</v>
      </c>
      <c r="P20" s="30">
        <f t="shared" si="2"/>
        <v>220270.85784000001</v>
      </c>
      <c r="Q20" s="44">
        <f t="shared" si="3"/>
        <v>1.7276040337893717E-9</v>
      </c>
      <c r="R20" s="30">
        <f t="shared" si="4"/>
        <v>126584.6139</v>
      </c>
      <c r="S20" s="46">
        <f t="shared" si="5"/>
        <v>2.4719067027634799E-6</v>
      </c>
    </row>
    <row r="21" spans="2:19" x14ac:dyDescent="0.2">
      <c r="B21" s="38">
        <f>'Screening All'!J27</f>
        <v>111538.7</v>
      </c>
      <c r="C21" s="36">
        <f>'Screening M&amp;A'!J27</f>
        <v>119582.39999999999</v>
      </c>
      <c r="I21" s="26">
        <v>23</v>
      </c>
      <c r="J21" s="42">
        <f t="shared" si="0"/>
        <v>29784.748607676782</v>
      </c>
      <c r="K21" s="13">
        <v>0</v>
      </c>
      <c r="L21" s="42">
        <f t="shared" si="1"/>
        <v>29784.748607676782</v>
      </c>
      <c r="M21" s="15">
        <v>3</v>
      </c>
      <c r="O21" s="26">
        <v>19</v>
      </c>
      <c r="P21" s="30">
        <f t="shared" si="2"/>
        <v>232508.12771999999</v>
      </c>
      <c r="Q21" s="44">
        <f t="shared" si="3"/>
        <v>6.3840654161042477E-10</v>
      </c>
      <c r="R21" s="30">
        <f t="shared" si="4"/>
        <v>133617.09245</v>
      </c>
      <c r="S21" s="46">
        <f t="shared" si="5"/>
        <v>2.2910414431284257E-6</v>
      </c>
    </row>
    <row r="22" spans="2:19" x14ac:dyDescent="0.2">
      <c r="B22" s="38">
        <f>'Screening All'!J28</f>
        <v>20380</v>
      </c>
      <c r="C22" s="36">
        <f>'Screening M&amp;A'!J28</f>
        <v>53574.5</v>
      </c>
      <c r="I22" s="26">
        <v>24</v>
      </c>
      <c r="J22" s="42">
        <f t="shared" si="0"/>
        <v>31079.737677575773</v>
      </c>
      <c r="K22" s="13">
        <v>1</v>
      </c>
      <c r="L22" s="42">
        <f t="shared" si="1"/>
        <v>31079.737677575773</v>
      </c>
      <c r="M22" s="15">
        <v>1</v>
      </c>
      <c r="O22" s="26">
        <v>20</v>
      </c>
      <c r="P22" s="30">
        <f t="shared" si="2"/>
        <v>244745.3976</v>
      </c>
      <c r="Q22" s="44">
        <f t="shared" si="3"/>
        <v>2.2312577996584546E-10</v>
      </c>
      <c r="R22" s="30">
        <f t="shared" si="4"/>
        <v>140649.571</v>
      </c>
      <c r="S22" s="46">
        <f t="shared" si="5"/>
        <v>2.1122487638012506E-6</v>
      </c>
    </row>
    <row r="23" spans="2:19" x14ac:dyDescent="0.2">
      <c r="B23" s="38">
        <f>'Screening All'!J29</f>
        <v>45681.4</v>
      </c>
      <c r="C23" s="36">
        <f>'Screening M&amp;A'!J29</f>
        <v>8908.9</v>
      </c>
      <c r="I23" s="26">
        <v>25</v>
      </c>
      <c r="J23" s="42">
        <f t="shared" si="0"/>
        <v>32374.72674747476</v>
      </c>
      <c r="K23" s="13">
        <v>1</v>
      </c>
      <c r="L23" s="42">
        <f t="shared" si="1"/>
        <v>32374.72674747476</v>
      </c>
      <c r="M23" s="15">
        <v>0</v>
      </c>
      <c r="O23" s="26">
        <v>21</v>
      </c>
      <c r="P23" s="30">
        <f t="shared" si="2"/>
        <v>256982.66748</v>
      </c>
      <c r="Q23" s="44">
        <f t="shared" si="3"/>
        <v>7.3756700225792617E-11</v>
      </c>
      <c r="R23" s="30">
        <f t="shared" si="4"/>
        <v>147682.04955</v>
      </c>
      <c r="S23" s="46">
        <f t="shared" si="5"/>
        <v>1.93717311494668E-6</v>
      </c>
    </row>
    <row r="24" spans="2:19" x14ac:dyDescent="0.2">
      <c r="B24" s="38">
        <f>'Screening All'!J30</f>
        <v>54009.1</v>
      </c>
      <c r="C24" s="36">
        <f>'Screening M&amp;A'!J30</f>
        <v>72308.5</v>
      </c>
      <c r="I24" s="26">
        <v>26</v>
      </c>
      <c r="J24" s="42">
        <f t="shared" si="0"/>
        <v>33669.715817373755</v>
      </c>
      <c r="K24" s="13">
        <v>0</v>
      </c>
      <c r="L24" s="42">
        <f t="shared" si="1"/>
        <v>33669.715817373755</v>
      </c>
      <c r="M24" s="15">
        <v>2</v>
      </c>
      <c r="O24" s="26">
        <v>22</v>
      </c>
      <c r="P24" s="30">
        <f t="shared" si="2"/>
        <v>269219.93735999998</v>
      </c>
      <c r="Q24" s="44">
        <f t="shared" si="3"/>
        <v>2.3059639308540515E-11</v>
      </c>
      <c r="R24" s="30">
        <f t="shared" si="4"/>
        <v>154714.5281</v>
      </c>
      <c r="S24" s="46">
        <f t="shared" si="5"/>
        <v>1.7672705917906592E-6</v>
      </c>
    </row>
    <row r="25" spans="2:19" x14ac:dyDescent="0.2">
      <c r="B25" s="38">
        <f>'Screening All'!J31</f>
        <v>37151.300000000003</v>
      </c>
      <c r="C25" s="36">
        <f>'Screening M&amp;A'!J31</f>
        <v>36372.9</v>
      </c>
      <c r="I25" s="26">
        <v>27</v>
      </c>
      <c r="J25" s="42">
        <f t="shared" si="0"/>
        <v>34964.704887272739</v>
      </c>
      <c r="K25" s="13">
        <v>0</v>
      </c>
      <c r="L25" s="42">
        <f t="shared" si="1"/>
        <v>34964.704887272739</v>
      </c>
      <c r="M25" s="15">
        <v>1</v>
      </c>
      <c r="O25" s="26">
        <v>23</v>
      </c>
      <c r="P25" s="30">
        <f t="shared" si="2"/>
        <v>281457.20724000002</v>
      </c>
      <c r="Q25" s="44">
        <f t="shared" si="3"/>
        <v>6.8187198106729278E-12</v>
      </c>
      <c r="R25" s="30">
        <f t="shared" si="4"/>
        <v>161747.00665</v>
      </c>
      <c r="S25" s="46">
        <f t="shared" si="5"/>
        <v>1.6037952297045766E-6</v>
      </c>
    </row>
    <row r="26" spans="2:19" x14ac:dyDescent="0.2">
      <c r="B26" s="38">
        <f>'Screening All'!J32</f>
        <v>46976.6</v>
      </c>
      <c r="C26" s="36">
        <f>'Screening M&amp;A'!J32</f>
        <v>17826.7</v>
      </c>
      <c r="I26" s="26">
        <v>28</v>
      </c>
      <c r="J26" s="42">
        <f t="shared" si="0"/>
        <v>36259.69395717173</v>
      </c>
      <c r="K26" s="13">
        <v>1</v>
      </c>
      <c r="L26" s="42">
        <f t="shared" si="1"/>
        <v>36259.69395717173</v>
      </c>
      <c r="M26" s="15">
        <v>1</v>
      </c>
      <c r="O26" s="26">
        <v>24</v>
      </c>
      <c r="P26" s="30">
        <f t="shared" si="2"/>
        <v>293694.47712</v>
      </c>
      <c r="Q26" s="44">
        <f t="shared" si="3"/>
        <v>1.9070078658393846E-12</v>
      </c>
      <c r="R26" s="30">
        <f t="shared" si="4"/>
        <v>168779.4852</v>
      </c>
      <c r="S26" s="46">
        <f t="shared" si="5"/>
        <v>1.447791535698027E-6</v>
      </c>
    </row>
    <row r="27" spans="2:19" x14ac:dyDescent="0.2">
      <c r="B27" s="38">
        <f>'Screening All'!J33</f>
        <v>119879.1</v>
      </c>
      <c r="C27" s="36">
        <f>'Screening M&amp;A'!J33</f>
        <v>14656.9</v>
      </c>
      <c r="I27" s="26">
        <v>29</v>
      </c>
      <c r="J27" s="42">
        <f t="shared" si="0"/>
        <v>37554.683027070721</v>
      </c>
      <c r="K27" s="13">
        <v>3</v>
      </c>
      <c r="L27" s="42">
        <f t="shared" si="1"/>
        <v>37554.683027070721</v>
      </c>
      <c r="M27" s="15">
        <v>1</v>
      </c>
      <c r="O27" s="26">
        <v>25</v>
      </c>
      <c r="P27" s="30">
        <f t="shared" si="2"/>
        <v>305931.74699999997</v>
      </c>
      <c r="Q27" s="44">
        <f t="shared" si="3"/>
        <v>5.0443060418369652E-13</v>
      </c>
      <c r="R27" s="30">
        <f t="shared" si="4"/>
        <v>175811.96375</v>
      </c>
      <c r="S27" s="46">
        <f t="shared" si="5"/>
        <v>1.3000929351073313E-6</v>
      </c>
    </row>
    <row r="28" spans="2:19" x14ac:dyDescent="0.2">
      <c r="B28" s="38">
        <f>'Screening All'!J34</f>
        <v>102032.9</v>
      </c>
      <c r="C28" s="36">
        <f>'Screening M&amp;A'!J34</f>
        <v>18833.599999999999</v>
      </c>
      <c r="I28" s="26">
        <v>30</v>
      </c>
      <c r="J28" s="42">
        <f t="shared" si="0"/>
        <v>38849.672096969713</v>
      </c>
      <c r="K28" s="13">
        <v>1</v>
      </c>
      <c r="L28" s="42">
        <f t="shared" si="1"/>
        <v>38849.672096969713</v>
      </c>
      <c r="M28" s="15">
        <v>0</v>
      </c>
      <c r="O28" s="26">
        <v>26</v>
      </c>
      <c r="P28" s="30">
        <f t="shared" si="2"/>
        <v>318169.01688000001</v>
      </c>
      <c r="Q28" s="44">
        <f t="shared" si="3"/>
        <v>1.2619718718225225E-13</v>
      </c>
      <c r="R28" s="30">
        <f t="shared" si="4"/>
        <v>182844.4423</v>
      </c>
      <c r="S28" s="46">
        <f t="shared" si="5"/>
        <v>1.1613256342336022E-6</v>
      </c>
    </row>
    <row r="29" spans="2:19" x14ac:dyDescent="0.2">
      <c r="B29" s="38">
        <f>'Screening All'!J35</f>
        <v>27657.3</v>
      </c>
      <c r="C29" s="36">
        <f>'Screening M&amp;A'!J35</f>
        <v>40249.599999999999</v>
      </c>
      <c r="I29" s="26">
        <v>31</v>
      </c>
      <c r="J29" s="42">
        <f t="shared" si="0"/>
        <v>40144.661166868704</v>
      </c>
      <c r="K29" s="13">
        <v>0</v>
      </c>
      <c r="L29" s="42">
        <f t="shared" si="1"/>
        <v>40144.661166868704</v>
      </c>
      <c r="M29" s="15">
        <v>1</v>
      </c>
      <c r="O29" s="26">
        <v>27</v>
      </c>
      <c r="P29" s="30">
        <f t="shared" si="2"/>
        <v>330406.28675999999</v>
      </c>
      <c r="Q29" s="44">
        <f t="shared" si="3"/>
        <v>2.9860510371884462E-14</v>
      </c>
      <c r="R29" s="30">
        <f t="shared" si="4"/>
        <v>189876.92084999999</v>
      </c>
      <c r="S29" s="46">
        <f t="shared" si="5"/>
        <v>1.0319172579776542E-6</v>
      </c>
    </row>
    <row r="30" spans="2:19" x14ac:dyDescent="0.2">
      <c r="B30" s="38">
        <f>'Screening All'!J36</f>
        <v>58924.5</v>
      </c>
      <c r="C30" s="36">
        <f>'Screening M&amp;A'!J36</f>
        <v>29079.5</v>
      </c>
      <c r="I30" s="26">
        <v>32</v>
      </c>
      <c r="J30" s="42">
        <f t="shared" si="0"/>
        <v>41439.650236767695</v>
      </c>
      <c r="K30" s="13">
        <v>0</v>
      </c>
      <c r="L30" s="42">
        <f t="shared" si="1"/>
        <v>41439.650236767695</v>
      </c>
      <c r="M30" s="15">
        <v>1</v>
      </c>
      <c r="O30" s="26">
        <v>28</v>
      </c>
      <c r="P30" s="30">
        <f t="shared" si="2"/>
        <v>342643.55663999997</v>
      </c>
      <c r="Q30" s="44">
        <f t="shared" si="3"/>
        <v>6.6825786946800617E-15</v>
      </c>
      <c r="R30" s="30">
        <f t="shared" si="4"/>
        <v>196909.39939999999</v>
      </c>
      <c r="S30" s="46">
        <f t="shared" si="5"/>
        <v>9.1210951905068162E-7</v>
      </c>
    </row>
    <row r="31" spans="2:19" x14ac:dyDescent="0.2">
      <c r="B31" s="38">
        <f>'Screening All'!J37</f>
        <v>68147.8</v>
      </c>
      <c r="C31" s="36">
        <f>'Screening M&amp;A'!J37</f>
        <v>29963.599999999999</v>
      </c>
      <c r="I31" s="26">
        <v>33</v>
      </c>
      <c r="J31" s="42">
        <f t="shared" si="0"/>
        <v>42734.639306666686</v>
      </c>
      <c r="K31" s="13">
        <v>0</v>
      </c>
      <c r="L31" s="42">
        <f t="shared" si="1"/>
        <v>42734.639306666686</v>
      </c>
      <c r="M31" s="15">
        <v>0</v>
      </c>
      <c r="O31" s="26">
        <v>29</v>
      </c>
      <c r="P31" s="30">
        <f t="shared" si="2"/>
        <v>354880.82652</v>
      </c>
      <c r="Q31" s="44">
        <f t="shared" si="3"/>
        <v>1.4144586020652366E-15</v>
      </c>
      <c r="R31" s="30">
        <f t="shared" si="4"/>
        <v>203941.87794999999</v>
      </c>
      <c r="S31" s="46">
        <f t="shared" si="5"/>
        <v>8.0197411279033247E-7</v>
      </c>
    </row>
    <row r="32" spans="2:19" x14ac:dyDescent="0.2">
      <c r="B32" s="38">
        <f>'Screening All'!J38</f>
        <v>28190.799999999999</v>
      </c>
      <c r="C32" s="36">
        <f>'Screening M&amp;A'!J38</f>
        <v>44439.199999999997</v>
      </c>
      <c r="I32" s="26">
        <v>34</v>
      </c>
      <c r="J32" s="42">
        <f t="shared" si="0"/>
        <v>44029.628376565677</v>
      </c>
      <c r="K32" s="13">
        <v>1</v>
      </c>
      <c r="L32" s="42">
        <f t="shared" si="1"/>
        <v>44029.628376565677</v>
      </c>
      <c r="M32" s="15">
        <v>0</v>
      </c>
      <c r="O32" s="26">
        <v>30</v>
      </c>
      <c r="P32" s="30">
        <f t="shared" si="2"/>
        <v>367118.09639999998</v>
      </c>
      <c r="Q32" s="44">
        <f t="shared" si="3"/>
        <v>2.8316247825866602E-16</v>
      </c>
      <c r="R32" s="30">
        <f t="shared" si="4"/>
        <v>210974.35649999999</v>
      </c>
      <c r="S32" s="46">
        <f t="shared" si="5"/>
        <v>7.0143100761688414E-7</v>
      </c>
    </row>
    <row r="33" spans="2:19" x14ac:dyDescent="0.2">
      <c r="B33" s="38">
        <f>'Screening All'!J39</f>
        <v>90859.4</v>
      </c>
      <c r="C33" s="36">
        <f>'Screening M&amp;A'!J39</f>
        <v>29121.5</v>
      </c>
      <c r="I33" s="26">
        <v>35</v>
      </c>
      <c r="J33" s="42">
        <f t="shared" si="0"/>
        <v>45324.617446464668</v>
      </c>
      <c r="K33" s="13">
        <v>0</v>
      </c>
      <c r="L33" s="42">
        <f t="shared" si="1"/>
        <v>45324.617446464668</v>
      </c>
      <c r="M33" s="15">
        <v>1</v>
      </c>
      <c r="O33" s="26">
        <v>31</v>
      </c>
      <c r="P33" s="30">
        <f t="shared" si="2"/>
        <v>379355.36628000002</v>
      </c>
      <c r="Q33" s="44">
        <f t="shared" si="3"/>
        <v>5.361427926454733E-17</v>
      </c>
      <c r="R33" s="30">
        <f t="shared" si="4"/>
        <v>218006.83504999999</v>
      </c>
      <c r="S33" s="46">
        <f t="shared" si="5"/>
        <v>6.1026831259961922E-7</v>
      </c>
    </row>
    <row r="34" spans="2:19" x14ac:dyDescent="0.2">
      <c r="B34" s="38">
        <f>'Screening All'!J40</f>
        <v>89485.5</v>
      </c>
      <c r="C34" s="36">
        <f>'Screening M&amp;A'!J40</f>
        <v>39345</v>
      </c>
      <c r="I34" s="26">
        <v>36</v>
      </c>
      <c r="J34" s="42">
        <f t="shared" si="0"/>
        <v>46619.606516363659</v>
      </c>
      <c r="K34" s="13">
        <v>1</v>
      </c>
      <c r="L34" s="42">
        <f t="shared" si="1"/>
        <v>46619.606516363659</v>
      </c>
      <c r="M34" s="15">
        <v>0</v>
      </c>
      <c r="O34" s="26">
        <v>32</v>
      </c>
      <c r="P34" s="30">
        <f t="shared" si="2"/>
        <v>391592.63615999999</v>
      </c>
      <c r="Q34" s="44">
        <f t="shared" si="3"/>
        <v>9.6011784945591538E-18</v>
      </c>
      <c r="R34" s="30">
        <f t="shared" si="4"/>
        <v>225039.31359999999</v>
      </c>
      <c r="S34" s="46">
        <f t="shared" si="5"/>
        <v>5.2816294594649709E-7</v>
      </c>
    </row>
    <row r="35" spans="2:19" x14ac:dyDescent="0.2">
      <c r="B35" s="38">
        <f>'Screening All'!J41</f>
        <v>12992.5</v>
      </c>
      <c r="C35" s="36">
        <f>'Screening M&amp;A'!J41</f>
        <v>35177</v>
      </c>
      <c r="I35" s="26">
        <v>37</v>
      </c>
      <c r="J35" s="42">
        <f t="shared" si="0"/>
        <v>47914.595586262651</v>
      </c>
      <c r="K35" s="13">
        <v>2</v>
      </c>
      <c r="L35" s="42">
        <f t="shared" si="1"/>
        <v>47914.595586262651</v>
      </c>
      <c r="M35" s="15">
        <v>1</v>
      </c>
      <c r="O35" s="26">
        <v>33</v>
      </c>
      <c r="P35" s="30">
        <f t="shared" si="2"/>
        <v>403829.90603999997</v>
      </c>
      <c r="Q35" s="44">
        <f t="shared" si="3"/>
        <v>1.6261773931041054E-18</v>
      </c>
      <c r="R35" s="30">
        <f t="shared" si="4"/>
        <v>232071.79214999999</v>
      </c>
      <c r="S35" s="46">
        <f t="shared" si="5"/>
        <v>4.547013959622957E-7</v>
      </c>
    </row>
    <row r="36" spans="2:19" x14ac:dyDescent="0.2">
      <c r="B36" s="38">
        <f>'Screening All'!J42</f>
        <v>16997.900000000001</v>
      </c>
      <c r="C36" s="36">
        <f>'Screening M&amp;A'!J42</f>
        <v>11699.6</v>
      </c>
      <c r="I36" s="26">
        <v>38</v>
      </c>
      <c r="J36" s="42">
        <f t="shared" si="0"/>
        <v>49209.584656161634</v>
      </c>
      <c r="K36" s="13">
        <v>0</v>
      </c>
      <c r="L36" s="42">
        <f t="shared" si="1"/>
        <v>49209.584656161634</v>
      </c>
      <c r="M36" s="15">
        <v>0</v>
      </c>
      <c r="O36" s="26">
        <v>34</v>
      </c>
      <c r="P36" s="30">
        <f t="shared" si="2"/>
        <v>416067.17592000001</v>
      </c>
      <c r="Q36" s="44">
        <f t="shared" si="3"/>
        <v>2.6050172224469576E-19</v>
      </c>
      <c r="R36" s="30">
        <f t="shared" si="4"/>
        <v>239104.27069999999</v>
      </c>
      <c r="S36" s="46">
        <f t="shared" si="5"/>
        <v>3.8939995304229672E-7</v>
      </c>
    </row>
    <row r="37" spans="2:19" x14ac:dyDescent="0.2">
      <c r="B37" s="38">
        <f>'Screening All'!J43</f>
        <v>24317.1</v>
      </c>
      <c r="C37" s="36">
        <f>'Screening M&amp;A'!J43</f>
        <v>33707.199999999997</v>
      </c>
      <c r="I37" s="26">
        <v>39</v>
      </c>
      <c r="J37" s="42">
        <f t="shared" si="0"/>
        <v>50504.573726060626</v>
      </c>
      <c r="K37" s="13">
        <v>0</v>
      </c>
      <c r="L37" s="42">
        <f t="shared" si="1"/>
        <v>50504.573726060626</v>
      </c>
      <c r="M37" s="15">
        <v>0</v>
      </c>
      <c r="O37" s="26">
        <v>35</v>
      </c>
      <c r="P37" s="30">
        <f t="shared" si="2"/>
        <v>428304.44579999999</v>
      </c>
      <c r="Q37" s="44">
        <f t="shared" si="3"/>
        <v>3.9468678231132163E-20</v>
      </c>
      <c r="R37" s="30">
        <f t="shared" si="4"/>
        <v>246136.74924999999</v>
      </c>
      <c r="S37" s="46">
        <f t="shared" si="5"/>
        <v>3.3172389129957564E-7</v>
      </c>
    </row>
    <row r="38" spans="2:19" x14ac:dyDescent="0.2">
      <c r="B38" s="38">
        <f>'Screening All'!J44</f>
        <v>36582.1</v>
      </c>
      <c r="C38" s="36">
        <f>'Screening M&amp;A'!J44</f>
        <v>10248.5</v>
      </c>
      <c r="I38" s="26">
        <v>40</v>
      </c>
      <c r="J38" s="42">
        <f t="shared" si="0"/>
        <v>51799.562795959617</v>
      </c>
      <c r="K38" s="13">
        <v>1</v>
      </c>
      <c r="L38" s="42">
        <f t="shared" si="1"/>
        <v>51799.562795959617</v>
      </c>
      <c r="M38" s="15">
        <v>0</v>
      </c>
      <c r="O38" s="26">
        <v>36</v>
      </c>
      <c r="P38" s="30">
        <f t="shared" si="2"/>
        <v>440541.71568000002</v>
      </c>
      <c r="Q38" s="44">
        <f t="shared" si="3"/>
        <v>5.6557977423272278E-21</v>
      </c>
      <c r="R38" s="30">
        <f t="shared" si="4"/>
        <v>253169.22779999999</v>
      </c>
      <c r="S38" s="46">
        <f t="shared" si="5"/>
        <v>2.8110518536194651E-7</v>
      </c>
    </row>
    <row r="39" spans="2:19" x14ac:dyDescent="0.2">
      <c r="B39" s="38">
        <f>'Screening All'!J45</f>
        <v>3040.4</v>
      </c>
      <c r="C39" s="36">
        <f>'Screening M&amp;A'!J45</f>
        <v>52604.9</v>
      </c>
      <c r="I39" s="26">
        <v>41</v>
      </c>
      <c r="J39" s="42">
        <f t="shared" si="0"/>
        <v>53094.551865858608</v>
      </c>
      <c r="K39" s="13">
        <v>0</v>
      </c>
      <c r="L39" s="42">
        <f t="shared" si="1"/>
        <v>53094.551865858608</v>
      </c>
      <c r="M39" s="15">
        <v>1</v>
      </c>
      <c r="O39" s="26">
        <v>37</v>
      </c>
      <c r="P39" s="30">
        <f t="shared" si="2"/>
        <v>452778.98556</v>
      </c>
      <c r="Q39" s="44">
        <f t="shared" si="3"/>
        <v>7.6653936381310855E-22</v>
      </c>
      <c r="R39" s="30">
        <f t="shared" si="4"/>
        <v>260201.70634999999</v>
      </c>
      <c r="S39" s="46">
        <f t="shared" si="5"/>
        <v>2.3695845609918603E-7</v>
      </c>
    </row>
    <row r="40" spans="2:19" x14ac:dyDescent="0.2">
      <c r="B40" s="38">
        <f>'Screening All'!J46</f>
        <v>53940.800000000003</v>
      </c>
      <c r="C40" s="36">
        <f>'Screening M&amp;A'!J46</f>
        <v>26329</v>
      </c>
      <c r="I40" s="26">
        <v>42</v>
      </c>
      <c r="J40" s="42">
        <f t="shared" si="0"/>
        <v>54389.540935757599</v>
      </c>
      <c r="K40" s="13">
        <v>2</v>
      </c>
      <c r="L40" s="42">
        <f t="shared" si="1"/>
        <v>54389.540935757599</v>
      </c>
      <c r="M40" s="15">
        <v>2</v>
      </c>
      <c r="O40" s="26">
        <v>38</v>
      </c>
      <c r="P40" s="30">
        <f t="shared" si="2"/>
        <v>465016.25543999998</v>
      </c>
      <c r="Q40" s="44">
        <f t="shared" si="3"/>
        <v>9.8259456517736588E-23</v>
      </c>
      <c r="R40" s="30">
        <f t="shared" si="4"/>
        <v>267234.18489999999</v>
      </c>
      <c r="S40" s="46">
        <f t="shared" si="5"/>
        <v>1.9869494364807481E-7</v>
      </c>
    </row>
    <row r="41" spans="2:19" x14ac:dyDescent="0.2">
      <c r="B41" s="38">
        <f>'Screening All'!J47</f>
        <v>4955.5</v>
      </c>
      <c r="C41" s="36">
        <f>'Screening M&amp;A'!J47</f>
        <v>26031.5</v>
      </c>
      <c r="I41" s="26">
        <v>43</v>
      </c>
      <c r="J41" s="42">
        <f t="shared" si="0"/>
        <v>55684.53000565659</v>
      </c>
      <c r="K41" s="13">
        <v>0</v>
      </c>
      <c r="L41" s="42">
        <f t="shared" si="1"/>
        <v>55684.53000565659</v>
      </c>
      <c r="M41" s="15">
        <v>0</v>
      </c>
      <c r="O41" s="26">
        <v>39</v>
      </c>
      <c r="P41" s="30">
        <f t="shared" si="2"/>
        <v>477253.52532000002</v>
      </c>
      <c r="Q41" s="44">
        <f t="shared" si="3"/>
        <v>1.1912791958884354E-23</v>
      </c>
      <c r="R41" s="30">
        <f t="shared" si="4"/>
        <v>274266.66344999999</v>
      </c>
      <c r="S41" s="46">
        <f t="shared" si="5"/>
        <v>1.6573440306430912E-7</v>
      </c>
    </row>
    <row r="42" spans="2:19" ht="12" thickBot="1" x14ac:dyDescent="0.25">
      <c r="B42" s="38">
        <f>'Screening All'!J48</f>
        <v>166.3</v>
      </c>
      <c r="C42" s="36">
        <f>'Screening M&amp;A'!J48</f>
        <v>7054.8</v>
      </c>
      <c r="I42" s="27">
        <v>44</v>
      </c>
      <c r="J42" s="43">
        <f t="shared" si="0"/>
        <v>56979.519075555581</v>
      </c>
      <c r="K42" s="14">
        <v>0</v>
      </c>
      <c r="L42" s="43">
        <f t="shared" si="1"/>
        <v>56979.519075555581</v>
      </c>
      <c r="M42" s="16">
        <v>0</v>
      </c>
      <c r="O42" s="26">
        <v>40</v>
      </c>
      <c r="P42" s="30">
        <f t="shared" si="2"/>
        <v>489490.79519999999</v>
      </c>
      <c r="Q42" s="44">
        <f t="shared" si="3"/>
        <v>1.366004283801436E-24</v>
      </c>
      <c r="R42" s="30">
        <f t="shared" si="4"/>
        <v>281299.14199999999</v>
      </c>
      <c r="S42" s="46">
        <f t="shared" si="5"/>
        <v>1.3751490418187004E-7</v>
      </c>
    </row>
    <row r="43" spans="2:19" x14ac:dyDescent="0.2">
      <c r="B43" s="38">
        <f>'Screening All'!J49</f>
        <v>19564.599999999999</v>
      </c>
      <c r="C43" s="36">
        <f>'Screening M&amp;A'!J49</f>
        <v>17059.400000000001</v>
      </c>
      <c r="O43" s="26">
        <v>41</v>
      </c>
      <c r="P43" s="30">
        <f t="shared" si="2"/>
        <v>501728.06507999997</v>
      </c>
      <c r="Q43" s="44">
        <f t="shared" si="3"/>
        <v>1.481459792968198E-25</v>
      </c>
      <c r="R43" s="30">
        <f t="shared" si="4"/>
        <v>288331.62054999999</v>
      </c>
      <c r="S43" s="46">
        <f t="shared" si="5"/>
        <v>1.135005907187481E-7</v>
      </c>
    </row>
    <row r="44" spans="2:19" x14ac:dyDescent="0.2">
      <c r="B44" s="38">
        <f>'Screening All'!J50</f>
        <v>36152.5</v>
      </c>
      <c r="C44" s="36">
        <f>'Screening M&amp;A'!J50</f>
        <v>98298</v>
      </c>
      <c r="E44" s="24" t="s">
        <v>1427</v>
      </c>
      <c r="O44" s="26">
        <v>42</v>
      </c>
      <c r="P44" s="30">
        <f t="shared" si="2"/>
        <v>513965.33496000001</v>
      </c>
      <c r="Q44" s="44">
        <f t="shared" si="3"/>
        <v>1.5195919389252849E-26</v>
      </c>
      <c r="R44" s="30">
        <f t="shared" si="4"/>
        <v>295364.09909999999</v>
      </c>
      <c r="S44" s="46">
        <f t="shared" si="5"/>
        <v>9.31875131899362E-8</v>
      </c>
    </row>
    <row r="45" spans="2:19" x14ac:dyDescent="0.2">
      <c r="B45" s="38">
        <f>'Screening All'!J51</f>
        <v>23097.5</v>
      </c>
      <c r="C45" s="36">
        <f>'Screening M&amp;A'!J51</f>
        <v>15651.6</v>
      </c>
      <c r="O45" s="26">
        <v>43</v>
      </c>
      <c r="P45" s="30">
        <f t="shared" si="2"/>
        <v>526202.60484000004</v>
      </c>
      <c r="Q45" s="44">
        <f t="shared" si="3"/>
        <v>1.4742237279843562E-27</v>
      </c>
      <c r="R45" s="30">
        <f t="shared" si="4"/>
        <v>302396.57764999999</v>
      </c>
      <c r="S45" s="46">
        <f t="shared" si="5"/>
        <v>7.6107695482579447E-8</v>
      </c>
    </row>
    <row r="46" spans="2:19" x14ac:dyDescent="0.2">
      <c r="B46" s="38">
        <f>'Screening All'!J52</f>
        <v>38784.5</v>
      </c>
      <c r="C46" s="36">
        <f>'Screening M&amp;A'!J52</f>
        <v>9372.2999999999993</v>
      </c>
      <c r="O46" s="26">
        <v>44</v>
      </c>
      <c r="P46" s="30">
        <f t="shared" si="2"/>
        <v>538439.87471999996</v>
      </c>
      <c r="Q46" s="44">
        <f t="shared" si="3"/>
        <v>1.3526926086266339E-28</v>
      </c>
      <c r="R46" s="30">
        <f t="shared" si="4"/>
        <v>309429.05619999999</v>
      </c>
      <c r="S46" s="46">
        <f t="shared" si="5"/>
        <v>6.183162645031166E-8</v>
      </c>
    </row>
    <row r="47" spans="2:19" x14ac:dyDescent="0.2">
      <c r="B47" s="38">
        <f>'Screening All'!J53</f>
        <v>42818.400000000001</v>
      </c>
      <c r="C47" s="36">
        <f>'Screening M&amp;A'!J53</f>
        <v>19086.7</v>
      </c>
      <c r="O47" s="26">
        <v>45</v>
      </c>
      <c r="P47" s="30">
        <f t="shared" si="2"/>
        <v>550677.1446</v>
      </c>
      <c r="Q47" s="44">
        <f t="shared" si="3"/>
        <v>1.1739082127016856E-29</v>
      </c>
      <c r="R47" s="30">
        <f t="shared" si="4"/>
        <v>316461.53474999999</v>
      </c>
      <c r="S47" s="46">
        <f t="shared" si="5"/>
        <v>4.9969386613567658E-8</v>
      </c>
    </row>
    <row r="48" spans="2:19" x14ac:dyDescent="0.2">
      <c r="B48" s="38">
        <f>'Screening All'!J54</f>
        <v>8998.5</v>
      </c>
      <c r="C48" s="36">
        <f>'Screening M&amp;A'!J54</f>
        <v>3498.1</v>
      </c>
      <c r="O48" s="26">
        <v>46</v>
      </c>
      <c r="P48" s="30">
        <f t="shared" si="2"/>
        <v>562914.41448000004</v>
      </c>
      <c r="Q48" s="44">
        <f t="shared" si="3"/>
        <v>9.6353716131911735E-31</v>
      </c>
      <c r="R48" s="30">
        <f t="shared" si="4"/>
        <v>323494.01329999999</v>
      </c>
      <c r="S48" s="46">
        <f t="shared" si="5"/>
        <v>4.0170627459265003E-8</v>
      </c>
    </row>
    <row r="49" spans="2:19" x14ac:dyDescent="0.2">
      <c r="B49" s="38">
        <f>'Screening All'!J55</f>
        <v>10907.5</v>
      </c>
      <c r="C49" s="36">
        <f>'Screening M&amp;A'!J55</f>
        <v>33410.6</v>
      </c>
      <c r="O49" s="26">
        <v>47</v>
      </c>
      <c r="P49" s="30">
        <f t="shared" si="2"/>
        <v>575151.68435999996</v>
      </c>
      <c r="Q49" s="44">
        <f t="shared" si="3"/>
        <v>7.4800086672219593E-32</v>
      </c>
      <c r="R49" s="30">
        <f t="shared" si="4"/>
        <v>330526.49184999999</v>
      </c>
      <c r="S49" s="46">
        <f t="shared" si="5"/>
        <v>3.2123618644446629E-8</v>
      </c>
    </row>
    <row r="50" spans="2:19" x14ac:dyDescent="0.2">
      <c r="B50" s="38">
        <f>'Screening All'!J56</f>
        <v>193450.5</v>
      </c>
      <c r="C50" s="36">
        <f>'Screening M&amp;A'!J56</f>
        <v>15934.2</v>
      </c>
      <c r="O50" s="26">
        <v>48</v>
      </c>
      <c r="P50" s="30">
        <f t="shared" si="2"/>
        <v>587388.95423999999</v>
      </c>
      <c r="Q50" s="44">
        <f t="shared" si="3"/>
        <v>5.4920570156270241E-33</v>
      </c>
      <c r="R50" s="30">
        <f t="shared" si="4"/>
        <v>337558.97039999999</v>
      </c>
      <c r="S50" s="46">
        <f t="shared" si="5"/>
        <v>2.5553568490376069E-8</v>
      </c>
    </row>
    <row r="51" spans="2:19" x14ac:dyDescent="0.2">
      <c r="B51" s="38">
        <f>'Screening All'!J57</f>
        <v>24639.5</v>
      </c>
      <c r="C51" s="36">
        <f>'Screening M&amp;A'!J57</f>
        <v>10471.200000000001</v>
      </c>
      <c r="O51" s="26">
        <v>49</v>
      </c>
      <c r="P51" s="30">
        <f t="shared" si="2"/>
        <v>599626.22412000003</v>
      </c>
      <c r="Q51" s="44">
        <f t="shared" si="3"/>
        <v>3.8138822224833866E-34</v>
      </c>
      <c r="R51" s="30">
        <f t="shared" si="4"/>
        <v>344591.44894999999</v>
      </c>
      <c r="S51" s="46">
        <f t="shared" si="5"/>
        <v>2.0220407388230768E-8</v>
      </c>
    </row>
    <row r="52" spans="2:19" x14ac:dyDescent="0.2">
      <c r="B52" s="38">
        <f>'Screening All'!J58</f>
        <v>9149.6</v>
      </c>
      <c r="C52" s="36">
        <f>'Screening M&amp;A'!J58</f>
        <v>7286.2</v>
      </c>
      <c r="O52" s="26">
        <v>50</v>
      </c>
      <c r="P52" s="30">
        <f t="shared" si="2"/>
        <v>611863.49399999995</v>
      </c>
      <c r="Q52" s="44">
        <f t="shared" si="3"/>
        <v>2.5049486155662844E-35</v>
      </c>
      <c r="R52" s="30">
        <f t="shared" si="4"/>
        <v>351623.92749999999</v>
      </c>
      <c r="S52" s="46">
        <f t="shared" si="5"/>
        <v>1.591620392249052E-8</v>
      </c>
    </row>
    <row r="53" spans="2:19" x14ac:dyDescent="0.2">
      <c r="B53" s="38">
        <f>'Screening All'!J59</f>
        <v>7443.5</v>
      </c>
      <c r="C53" s="36">
        <f>'Screening M&amp;A'!J59</f>
        <v>14870.5</v>
      </c>
      <c r="O53" s="26">
        <v>51</v>
      </c>
      <c r="P53" s="30">
        <f t="shared" si="2"/>
        <v>624100.76387999998</v>
      </c>
      <c r="Q53" s="44">
        <f t="shared" si="3"/>
        <v>1.5560719343694806E-36</v>
      </c>
      <c r="R53" s="30">
        <f t="shared" si="4"/>
        <v>358656.40604999999</v>
      </c>
      <c r="S53" s="46">
        <f t="shared" si="5"/>
        <v>1.2462361289859332E-8</v>
      </c>
    </row>
    <row r="54" spans="2:19" x14ac:dyDescent="0.2">
      <c r="B54" s="38">
        <f>'Screening All'!J60</f>
        <v>13790.6</v>
      </c>
      <c r="C54" s="36">
        <f>'Screening M&amp;A'!J60</f>
        <v>9900.2000000000007</v>
      </c>
      <c r="O54" s="26">
        <v>52</v>
      </c>
      <c r="P54" s="30">
        <f t="shared" si="2"/>
        <v>636338.03376000002</v>
      </c>
      <c r="Q54" s="44">
        <f t="shared" si="3"/>
        <v>9.1423916493235952E-38</v>
      </c>
      <c r="R54" s="30">
        <f t="shared" si="4"/>
        <v>365688.88459999999</v>
      </c>
      <c r="S54" s="46">
        <f t="shared" si="5"/>
        <v>9.7067183730231587E-9</v>
      </c>
    </row>
    <row r="55" spans="2:19" x14ac:dyDescent="0.2">
      <c r="B55" s="38">
        <f>'Screening All'!J61</f>
        <v>19128.099999999999</v>
      </c>
      <c r="C55" s="36">
        <f>'Screening M&amp;A'!J61</f>
        <v>6602.7</v>
      </c>
      <c r="O55" s="26">
        <v>53</v>
      </c>
      <c r="P55" s="30">
        <f t="shared" si="2"/>
        <v>648575.30363999994</v>
      </c>
      <c r="Q55" s="44">
        <f t="shared" si="3"/>
        <v>5.0802990580006299E-39</v>
      </c>
      <c r="R55" s="30">
        <f t="shared" si="4"/>
        <v>372721.36314999999</v>
      </c>
      <c r="S55" s="46">
        <f t="shared" si="5"/>
        <v>7.5206567990193325E-9</v>
      </c>
    </row>
    <row r="56" spans="2:19" x14ac:dyDescent="0.2">
      <c r="B56" s="38">
        <f>'Screening All'!J62</f>
        <v>126911</v>
      </c>
      <c r="C56" s="36">
        <f>'Screening M&amp;A'!J62</f>
        <v>75859.7</v>
      </c>
      <c r="J56" s="123" t="s">
        <v>1423</v>
      </c>
      <c r="K56" s="123"/>
      <c r="L56" s="123"/>
      <c r="M56" s="123"/>
      <c r="O56" s="26">
        <v>54</v>
      </c>
      <c r="P56" s="30">
        <f t="shared" si="2"/>
        <v>660812.57351999998</v>
      </c>
      <c r="Q56" s="44">
        <f t="shared" si="3"/>
        <v>2.670041666351728E-40</v>
      </c>
      <c r="R56" s="30">
        <f t="shared" si="4"/>
        <v>379753.84169999999</v>
      </c>
      <c r="S56" s="46">
        <f t="shared" si="5"/>
        <v>5.7962933967875691E-9</v>
      </c>
    </row>
    <row r="57" spans="2:19" x14ac:dyDescent="0.2">
      <c r="B57" s="38">
        <f>'Screening All'!J63</f>
        <v>65932.399999999994</v>
      </c>
      <c r="C57" s="36">
        <f>'Screening M&amp;A'!J63</f>
        <v>7231.5</v>
      </c>
      <c r="E57" s="24" t="s">
        <v>1428</v>
      </c>
      <c r="O57" s="26">
        <v>55</v>
      </c>
      <c r="P57" s="30">
        <f t="shared" si="2"/>
        <v>673049.84340000001</v>
      </c>
      <c r="Q57" s="44">
        <f t="shared" si="3"/>
        <v>1.3272297350907937E-41</v>
      </c>
      <c r="R57" s="30">
        <f t="shared" si="4"/>
        <v>386786.32024999999</v>
      </c>
      <c r="S57" s="46">
        <f t="shared" si="5"/>
        <v>4.4438173449290458E-9</v>
      </c>
    </row>
    <row r="58" spans="2:19" x14ac:dyDescent="0.2">
      <c r="B58" s="38">
        <f>'Screening All'!J64</f>
        <v>9142.2999999999993</v>
      </c>
      <c r="C58" s="36">
        <f>'Screening M&amp;A'!J64</f>
        <v>29532.3</v>
      </c>
      <c r="O58" s="26">
        <v>56</v>
      </c>
      <c r="P58" s="30">
        <f t="shared" si="2"/>
        <v>685287.11327999993</v>
      </c>
      <c r="Q58" s="44">
        <f t="shared" si="3"/>
        <v>6.2398402531956715E-43</v>
      </c>
      <c r="R58" s="30">
        <f t="shared" si="4"/>
        <v>393818.79879999999</v>
      </c>
      <c r="S58" s="46">
        <f t="shared" si="5"/>
        <v>3.3890134167037217E-9</v>
      </c>
    </row>
    <row r="59" spans="2:19" x14ac:dyDescent="0.2">
      <c r="B59" s="38">
        <f>'Screening All'!J65</f>
        <v>8215.7000000000007</v>
      </c>
      <c r="C59" s="36">
        <f>'Screening M&amp;A'!J65</f>
        <v>5346.2</v>
      </c>
      <c r="O59" s="26">
        <v>57</v>
      </c>
      <c r="P59" s="30">
        <f t="shared" si="2"/>
        <v>697524.38315999997</v>
      </c>
      <c r="Q59" s="44">
        <f t="shared" si="3"/>
        <v>2.7745984788579627E-44</v>
      </c>
      <c r="R59" s="30">
        <f t="shared" si="4"/>
        <v>400851.27734999999</v>
      </c>
      <c r="S59" s="46">
        <f t="shared" si="5"/>
        <v>2.5709973305484061E-9</v>
      </c>
    </row>
    <row r="60" spans="2:19" x14ac:dyDescent="0.2">
      <c r="B60" s="38">
        <f>'Screening All'!J66</f>
        <v>18422.599999999999</v>
      </c>
      <c r="C60" s="36">
        <f>'Screening M&amp;A'!J66</f>
        <v>16357.1</v>
      </c>
      <c r="O60" s="26">
        <v>58</v>
      </c>
      <c r="P60" s="30">
        <f t="shared" si="2"/>
        <v>709761.65304</v>
      </c>
      <c r="Q60" s="44">
        <f t="shared" si="3"/>
        <v>1.1668797960609594E-45</v>
      </c>
      <c r="R60" s="30">
        <f t="shared" si="4"/>
        <v>407883.75589999999</v>
      </c>
      <c r="S60" s="46">
        <f t="shared" si="5"/>
        <v>1.9401763768759301E-9</v>
      </c>
    </row>
    <row r="61" spans="2:19" x14ac:dyDescent="0.2">
      <c r="B61" s="38">
        <f>'Screening All'!J67</f>
        <v>25355</v>
      </c>
      <c r="C61" s="36">
        <f>'Screening M&amp;A'!J67</f>
        <v>47459.8</v>
      </c>
      <c r="O61" s="26">
        <v>59</v>
      </c>
      <c r="P61" s="30">
        <f t="shared" si="2"/>
        <v>721998.92292000004</v>
      </c>
      <c r="Q61" s="44">
        <f t="shared" si="3"/>
        <v>4.641425680455355E-47</v>
      </c>
      <c r="R61" s="30">
        <f t="shared" si="4"/>
        <v>414916.23444999999</v>
      </c>
      <c r="S61" s="46">
        <f t="shared" si="5"/>
        <v>1.4564381564312021E-9</v>
      </c>
    </row>
    <row r="62" spans="2:19" x14ac:dyDescent="0.2">
      <c r="B62" s="38">
        <f>'Screening All'!J68</f>
        <v>4356.2</v>
      </c>
      <c r="C62" s="36">
        <f>'Screening M&amp;A'!J68</f>
        <v>23688.799999999999</v>
      </c>
      <c r="O62" s="26">
        <v>60</v>
      </c>
      <c r="P62" s="30">
        <f t="shared" si="2"/>
        <v>734236.19279999996</v>
      </c>
      <c r="Q62" s="44">
        <f t="shared" si="3"/>
        <v>1.7461276335391192E-48</v>
      </c>
      <c r="R62" s="30">
        <f t="shared" si="4"/>
        <v>421948.71299999999</v>
      </c>
      <c r="S62" s="46">
        <f t="shared" si="5"/>
        <v>1.0875622718051952E-9</v>
      </c>
    </row>
    <row r="63" spans="2:19" x14ac:dyDescent="0.2">
      <c r="B63" s="38">
        <f>'Screening All'!J69</f>
        <v>5444.1</v>
      </c>
      <c r="C63" s="36">
        <f>'Screening M&amp;A'!J69</f>
        <v>7200</v>
      </c>
      <c r="O63" s="26">
        <v>61</v>
      </c>
      <c r="P63" s="30">
        <f t="shared" si="2"/>
        <v>746473.46268</v>
      </c>
      <c r="Q63" s="44">
        <f t="shared" si="3"/>
        <v>6.2129788320337343E-50</v>
      </c>
      <c r="R63" s="30">
        <f t="shared" si="4"/>
        <v>428981.19154999999</v>
      </c>
      <c r="S63" s="46">
        <f t="shared" si="5"/>
        <v>8.0784393232288167E-10</v>
      </c>
    </row>
    <row r="64" spans="2:19" x14ac:dyDescent="0.2">
      <c r="B64" s="38">
        <f>'Screening All'!J70</f>
        <v>193007.5</v>
      </c>
      <c r="C64" s="36">
        <f>'Screening M&amp;A'!J70</f>
        <v>1749.4</v>
      </c>
      <c r="O64" s="26">
        <v>62</v>
      </c>
      <c r="P64" s="30">
        <f t="shared" si="2"/>
        <v>758710.73256000003</v>
      </c>
      <c r="Q64" s="44">
        <f t="shared" si="3"/>
        <v>2.0908509119378662E-51</v>
      </c>
      <c r="R64" s="30">
        <f t="shared" si="4"/>
        <v>436013.67009999999</v>
      </c>
      <c r="S64" s="46">
        <f t="shared" si="5"/>
        <v>5.9691439266340346E-10</v>
      </c>
    </row>
    <row r="65" spans="2:19" x14ac:dyDescent="0.2">
      <c r="B65" s="38">
        <f>'Screening All'!J71</f>
        <v>64545</v>
      </c>
      <c r="C65" s="36">
        <f>'Screening M&amp;A'!J71</f>
        <v>5580.1</v>
      </c>
      <c r="O65" s="26">
        <v>63</v>
      </c>
      <c r="P65" s="30">
        <f t="shared" si="2"/>
        <v>770948.00243999995</v>
      </c>
      <c r="Q65" s="44">
        <f t="shared" si="3"/>
        <v>6.65496174307807E-53</v>
      </c>
      <c r="R65" s="30">
        <f t="shared" si="4"/>
        <v>443046.14864999999</v>
      </c>
      <c r="S65" s="46">
        <f t="shared" si="5"/>
        <v>4.3874065879909678E-10</v>
      </c>
    </row>
    <row r="66" spans="2:19" x14ac:dyDescent="0.2">
      <c r="B66" s="38">
        <f>'Screening All'!J72</f>
        <v>18154.900000000001</v>
      </c>
      <c r="C66" s="36">
        <f>'Screening M&amp;A'!J72</f>
        <v>12966.9</v>
      </c>
      <c r="O66" s="26">
        <v>64</v>
      </c>
      <c r="P66" s="30">
        <f t="shared" si="2"/>
        <v>783185.27231999999</v>
      </c>
      <c r="Q66" s="44">
        <f t="shared" si="3"/>
        <v>2.0033985905876495E-54</v>
      </c>
      <c r="R66" s="30">
        <f t="shared" si="4"/>
        <v>450078.62719999999</v>
      </c>
      <c r="S66" s="46">
        <f t="shared" si="5"/>
        <v>3.2078567380811975E-10</v>
      </c>
    </row>
    <row r="67" spans="2:19" x14ac:dyDescent="0.2">
      <c r="B67" s="38">
        <f>'Screening All'!J73</f>
        <v>10636</v>
      </c>
      <c r="C67" s="36">
        <f>'Screening M&amp;A'!J73</f>
        <v>2758.3</v>
      </c>
      <c r="O67" s="26">
        <v>65</v>
      </c>
      <c r="P67" s="30">
        <f t="shared" si="2"/>
        <v>795422.54220000003</v>
      </c>
      <c r="Q67" s="44">
        <f t="shared" si="3"/>
        <v>5.7041175735027757E-56</v>
      </c>
      <c r="R67" s="30">
        <f t="shared" si="4"/>
        <v>457111.10574999999</v>
      </c>
      <c r="S67" s="46">
        <f t="shared" si="5"/>
        <v>2.3330996862682793E-10</v>
      </c>
    </row>
    <row r="68" spans="2:19" x14ac:dyDescent="0.2">
      <c r="B68" s="38">
        <f>'Screening All'!J74</f>
        <v>7815.1</v>
      </c>
      <c r="C68" s="36">
        <f>'Screening M&amp;A'!J74</f>
        <v>21218.799999999999</v>
      </c>
      <c r="J68" s="123" t="s">
        <v>1423</v>
      </c>
      <c r="K68" s="123"/>
      <c r="L68" s="123"/>
      <c r="M68" s="123"/>
      <c r="O68" s="26">
        <v>66</v>
      </c>
      <c r="P68" s="30">
        <f t="shared" ref="P68:P102" si="6">O68*$F$10</f>
        <v>807659.81207999995</v>
      </c>
      <c r="Q68" s="44">
        <f t="shared" ref="Q68:Q102" si="7">_xlfn.NORM.DIST(P68,$F$5,$F$9,FALSE)</f>
        <v>1.5360624666398937E-57</v>
      </c>
      <c r="R68" s="30">
        <f t="shared" ref="R68:R102" si="8">O68*$G$10</f>
        <v>464143.58429999999</v>
      </c>
      <c r="S68" s="46">
        <f t="shared" ref="S68:S102" si="9">_xlfn.NORM.DIST(R68,$G$5,$G$9,FALSE)</f>
        <v>1.6879628150371093E-10</v>
      </c>
    </row>
    <row r="69" spans="2:19" x14ac:dyDescent="0.2">
      <c r="B69" s="38">
        <f>'Screening All'!J75</f>
        <v>4230.7</v>
      </c>
      <c r="C69" s="36">
        <f>'Screening M&amp;A'!J75</f>
        <v>24184.6</v>
      </c>
      <c r="O69" s="26">
        <v>67</v>
      </c>
      <c r="P69" s="30">
        <f t="shared" si="6"/>
        <v>819897.08195999998</v>
      </c>
      <c r="Q69" s="44">
        <f t="shared" si="7"/>
        <v>3.9122679352374346E-59</v>
      </c>
      <c r="R69" s="30">
        <f t="shared" si="8"/>
        <v>471176.06284999999</v>
      </c>
      <c r="S69" s="46">
        <f t="shared" si="9"/>
        <v>1.2147969813902272E-10</v>
      </c>
    </row>
    <row r="70" spans="2:19" x14ac:dyDescent="0.2">
      <c r="B70" s="38">
        <f>'Screening All'!J76</f>
        <v>7495.2</v>
      </c>
      <c r="C70" s="36">
        <f>'Screening M&amp;A'!J76</f>
        <v>9433.5</v>
      </c>
      <c r="O70" s="26">
        <v>68</v>
      </c>
      <c r="P70" s="30">
        <f t="shared" si="6"/>
        <v>832134.35184000002</v>
      </c>
      <c r="Q70" s="44">
        <f t="shared" si="7"/>
        <v>9.4242675502112691E-61</v>
      </c>
      <c r="R70" s="30">
        <f t="shared" si="8"/>
        <v>478208.54139999999</v>
      </c>
      <c r="S70" s="46">
        <f t="shared" si="9"/>
        <v>8.696725896656077E-11</v>
      </c>
    </row>
    <row r="71" spans="2:19" x14ac:dyDescent="0.2">
      <c r="B71" s="38">
        <f>'Screening All'!J77</f>
        <v>4677.1000000000004</v>
      </c>
      <c r="C71" s="36">
        <f>'Screening M&amp;A'!J77</f>
        <v>2208</v>
      </c>
      <c r="O71" s="26">
        <v>69</v>
      </c>
      <c r="P71" s="30">
        <f t="shared" si="6"/>
        <v>844371.62171999994</v>
      </c>
      <c r="Q71" s="44">
        <f t="shared" si="7"/>
        <v>2.147167514465615E-62</v>
      </c>
      <c r="R71" s="30">
        <f t="shared" si="8"/>
        <v>485241.01994999999</v>
      </c>
      <c r="S71" s="46">
        <f t="shared" si="9"/>
        <v>6.1932571036488621E-11</v>
      </c>
    </row>
    <row r="72" spans="2:19" x14ac:dyDescent="0.2">
      <c r="B72" s="38">
        <f>'Screening All'!J78</f>
        <v>7256.6</v>
      </c>
      <c r="C72" s="36">
        <f>'Screening M&amp;A'!J78</f>
        <v>5275.3</v>
      </c>
      <c r="O72" s="26">
        <v>70</v>
      </c>
      <c r="P72" s="30">
        <f t="shared" si="6"/>
        <v>856608.89159999997</v>
      </c>
      <c r="Q72" s="44">
        <f t="shared" si="7"/>
        <v>4.6268301059107038E-64</v>
      </c>
      <c r="R72" s="30">
        <f t="shared" si="8"/>
        <v>492273.49849999999</v>
      </c>
      <c r="S72" s="46">
        <f t="shared" si="9"/>
        <v>4.3872631651157289E-11</v>
      </c>
    </row>
    <row r="73" spans="2:19" x14ac:dyDescent="0.2">
      <c r="B73" s="38">
        <f>'Screening All'!J79</f>
        <v>10789.7</v>
      </c>
      <c r="C73" s="36">
        <f>'Screening M&amp;A'!J79</f>
        <v>4664.2</v>
      </c>
      <c r="O73" s="26">
        <v>71</v>
      </c>
      <c r="P73" s="30">
        <f t="shared" si="6"/>
        <v>868846.16148000001</v>
      </c>
      <c r="Q73" s="44">
        <f t="shared" si="7"/>
        <v>9.4297565743329368E-66</v>
      </c>
      <c r="R73" s="30">
        <f t="shared" si="8"/>
        <v>499305.97704999999</v>
      </c>
      <c r="S73" s="46">
        <f t="shared" si="9"/>
        <v>3.0915730401094643E-11</v>
      </c>
    </row>
    <row r="74" spans="2:19" x14ac:dyDescent="0.2">
      <c r="B74" s="38">
        <f>'Screening All'!J80</f>
        <v>19668.3</v>
      </c>
      <c r="C74" s="36">
        <f>'Screening M&amp;A'!J80</f>
        <v>15305.1</v>
      </c>
      <c r="O74" s="26">
        <v>72</v>
      </c>
      <c r="P74" s="30">
        <f t="shared" si="6"/>
        <v>881083.43136000005</v>
      </c>
      <c r="Q74" s="44">
        <f t="shared" si="7"/>
        <v>1.8176770117474145E-67</v>
      </c>
      <c r="R74" s="30">
        <f t="shared" si="8"/>
        <v>506338.45559999999</v>
      </c>
      <c r="S74" s="46">
        <f t="shared" si="9"/>
        <v>2.1670881936077789E-11</v>
      </c>
    </row>
    <row r="75" spans="2:19" x14ac:dyDescent="0.2">
      <c r="B75" s="38">
        <f>'Screening All'!J81</f>
        <v>5840.6</v>
      </c>
      <c r="C75" s="36">
        <f>'Screening M&amp;A'!J81</f>
        <v>7624.3</v>
      </c>
      <c r="O75" s="26">
        <v>73</v>
      </c>
      <c r="P75" s="30">
        <f t="shared" si="6"/>
        <v>893320.70123999997</v>
      </c>
      <c r="Q75" s="44">
        <f t="shared" si="7"/>
        <v>3.3138454625245797E-69</v>
      </c>
      <c r="R75" s="30">
        <f t="shared" si="8"/>
        <v>513370.93414999999</v>
      </c>
      <c r="S75" s="46">
        <f t="shared" si="9"/>
        <v>1.5110711360356206E-11</v>
      </c>
    </row>
    <row r="76" spans="2:19" x14ac:dyDescent="0.2">
      <c r="B76" s="38">
        <f>'Screening All'!J82</f>
        <v>8760.7000000000007</v>
      </c>
      <c r="C76" s="36">
        <f>'Screening M&amp;A'!J82</f>
        <v>7610.3</v>
      </c>
      <c r="O76" s="26">
        <v>74</v>
      </c>
      <c r="P76" s="30">
        <f t="shared" si="6"/>
        <v>905557.97112</v>
      </c>
      <c r="Q76" s="44">
        <f t="shared" si="7"/>
        <v>5.7140902143668151E-71</v>
      </c>
      <c r="R76" s="30">
        <f t="shared" si="8"/>
        <v>520403.41269999999</v>
      </c>
      <c r="S76" s="46">
        <f t="shared" si="9"/>
        <v>1.0481042520615063E-11</v>
      </c>
    </row>
    <row r="77" spans="2:19" x14ac:dyDescent="0.2">
      <c r="B77" s="38">
        <f>'Screening All'!J83</f>
        <v>5358.6</v>
      </c>
      <c r="C77" s="36">
        <f>'Screening M&amp;A'!J83</f>
        <v>19534.5</v>
      </c>
      <c r="O77" s="26">
        <v>75</v>
      </c>
      <c r="P77" s="30">
        <f t="shared" si="6"/>
        <v>917795.24100000004</v>
      </c>
      <c r="Q77" s="44">
        <f t="shared" si="7"/>
        <v>9.3188267538897263E-73</v>
      </c>
      <c r="R77" s="30">
        <f t="shared" si="8"/>
        <v>527435.89124999999</v>
      </c>
      <c r="S77" s="46">
        <f t="shared" si="9"/>
        <v>7.2316151344348647E-12</v>
      </c>
    </row>
    <row r="78" spans="2:19" x14ac:dyDescent="0.2">
      <c r="B78" s="38">
        <f>'Screening All'!J84</f>
        <v>9720.7999999999993</v>
      </c>
      <c r="C78" s="36">
        <f>'Screening M&amp;A'!J84</f>
        <v>19990.900000000001</v>
      </c>
      <c r="O78" s="26">
        <v>76</v>
      </c>
      <c r="P78" s="30">
        <f t="shared" si="6"/>
        <v>930032.51087999996</v>
      </c>
      <c r="Q78" s="44">
        <f t="shared" si="7"/>
        <v>1.4373902245552218E-74</v>
      </c>
      <c r="R78" s="30">
        <f t="shared" si="8"/>
        <v>534468.36979999999</v>
      </c>
      <c r="S78" s="46">
        <f t="shared" si="9"/>
        <v>4.9633782842024958E-12</v>
      </c>
    </row>
    <row r="79" spans="2:19" x14ac:dyDescent="0.2">
      <c r="B79" s="38">
        <f>'Screening All'!J85</f>
        <v>5535.4</v>
      </c>
      <c r="C79" s="36">
        <f>'Screening M&amp;A'!J85</f>
        <v>2839.3</v>
      </c>
      <c r="O79" s="26">
        <v>77</v>
      </c>
      <c r="P79" s="30">
        <f t="shared" si="6"/>
        <v>942269.78075999999</v>
      </c>
      <c r="Q79" s="44">
        <f t="shared" si="7"/>
        <v>2.0969469335759738E-76</v>
      </c>
      <c r="R79" s="30">
        <f t="shared" si="8"/>
        <v>541500.84834999999</v>
      </c>
      <c r="S79" s="46">
        <f t="shared" si="9"/>
        <v>3.3886810703736219E-12</v>
      </c>
    </row>
    <row r="80" spans="2:19" x14ac:dyDescent="0.2">
      <c r="B80" s="38">
        <f>'Screening All'!J86</f>
        <v>8227.2999999999993</v>
      </c>
      <c r="C80" s="36">
        <f>'Screening M&amp;A'!J86</f>
        <v>8909.2999999999993</v>
      </c>
      <c r="O80" s="26">
        <v>78</v>
      </c>
      <c r="P80" s="30">
        <f t="shared" si="6"/>
        <v>954507.05064000003</v>
      </c>
      <c r="Q80" s="44">
        <f t="shared" si="7"/>
        <v>2.8933401744182375E-78</v>
      </c>
      <c r="R80" s="30">
        <f t="shared" si="8"/>
        <v>548533.32689999999</v>
      </c>
      <c r="S80" s="46">
        <f t="shared" si="9"/>
        <v>2.3014167317234575E-12</v>
      </c>
    </row>
    <row r="81" spans="2:19" x14ac:dyDescent="0.2">
      <c r="B81" s="38">
        <f>'Screening All'!J87</f>
        <v>23526.400000000001</v>
      </c>
      <c r="C81" s="36">
        <f>'Screening M&amp;A'!J87</f>
        <v>1293.3</v>
      </c>
      <c r="O81" s="26">
        <v>79</v>
      </c>
      <c r="P81" s="30">
        <f t="shared" si="6"/>
        <v>966744.32051999995</v>
      </c>
      <c r="Q81" s="44">
        <f t="shared" si="7"/>
        <v>3.7758163137374601E-80</v>
      </c>
      <c r="R81" s="30">
        <f t="shared" si="8"/>
        <v>555565.80544999999</v>
      </c>
      <c r="S81" s="46">
        <f t="shared" si="9"/>
        <v>1.5547876591841776E-12</v>
      </c>
    </row>
    <row r="82" spans="2:19" x14ac:dyDescent="0.2">
      <c r="B82" s="38">
        <f>'Screening All'!J88</f>
        <v>9808.7999999999993</v>
      </c>
      <c r="C82" s="36">
        <f>'Screening M&amp;A'!J88</f>
        <v>21954.7</v>
      </c>
      <c r="O82" s="26">
        <v>80</v>
      </c>
      <c r="P82" s="30">
        <f t="shared" si="6"/>
        <v>978981.59039999999</v>
      </c>
      <c r="Q82" s="44">
        <f t="shared" si="7"/>
        <v>4.6603820816590576E-82</v>
      </c>
      <c r="R82" s="30">
        <f t="shared" si="8"/>
        <v>562598.28399999999</v>
      </c>
      <c r="S82" s="46">
        <f t="shared" si="9"/>
        <v>1.0448601181526861E-12</v>
      </c>
    </row>
    <row r="83" spans="2:19" x14ac:dyDescent="0.2">
      <c r="B83" s="38">
        <f>'Screening All'!J89</f>
        <v>1015.1</v>
      </c>
      <c r="C83" s="36">
        <f>'Screening M&amp;A'!J89</f>
        <v>11739.9</v>
      </c>
      <c r="O83" s="26">
        <v>81</v>
      </c>
      <c r="P83" s="30">
        <f t="shared" si="6"/>
        <v>991218.86028000002</v>
      </c>
      <c r="Q83" s="44">
        <f t="shared" si="7"/>
        <v>5.4404082823642588E-84</v>
      </c>
      <c r="R83" s="30">
        <f t="shared" si="8"/>
        <v>569630.76254999998</v>
      </c>
      <c r="S83" s="46">
        <f t="shared" si="9"/>
        <v>6.9848401180417244E-13</v>
      </c>
    </row>
    <row r="84" spans="2:19" x14ac:dyDescent="0.2">
      <c r="B84" s="38">
        <f>'Screening All'!J90</f>
        <v>807.4</v>
      </c>
      <c r="C84" s="36">
        <f>'Screening M&amp;A'!J90</f>
        <v>9169.6</v>
      </c>
      <c r="O84" s="26">
        <v>82</v>
      </c>
      <c r="P84" s="30">
        <f t="shared" si="6"/>
        <v>1003456.1301599999</v>
      </c>
      <c r="Q84" s="44">
        <f t="shared" si="7"/>
        <v>6.006766727068604E-86</v>
      </c>
      <c r="R84" s="30">
        <f t="shared" si="8"/>
        <v>576663.24109999998</v>
      </c>
      <c r="S84" s="46">
        <f t="shared" si="9"/>
        <v>4.6447894893758198E-13</v>
      </c>
    </row>
    <row r="85" spans="2:19" x14ac:dyDescent="0.2">
      <c r="B85" s="38">
        <f>'Screening All'!J91</f>
        <v>4595.6000000000004</v>
      </c>
      <c r="C85" s="36">
        <f>'Screening M&amp;A'!J91</f>
        <v>12089.8</v>
      </c>
      <c r="O85" s="26">
        <v>83</v>
      </c>
      <c r="P85" s="30">
        <f t="shared" si="6"/>
        <v>1015693.40004</v>
      </c>
      <c r="Q85" s="44">
        <f t="shared" si="7"/>
        <v>6.2726252769601103E-88</v>
      </c>
      <c r="R85" s="30">
        <f t="shared" si="8"/>
        <v>583695.71964999998</v>
      </c>
      <c r="S85" s="46">
        <f t="shared" si="9"/>
        <v>3.0724643396273325E-13</v>
      </c>
    </row>
    <row r="86" spans="2:19" x14ac:dyDescent="0.2">
      <c r="B86" s="38">
        <f>'Screening All'!J92</f>
        <v>8464.9</v>
      </c>
      <c r="C86" s="36">
        <f>'Screening M&amp;A'!J92</f>
        <v>57016.7</v>
      </c>
      <c r="O86" s="26">
        <v>84</v>
      </c>
      <c r="P86" s="30">
        <f t="shared" si="6"/>
        <v>1027930.66992</v>
      </c>
      <c r="Q86" s="44">
        <f t="shared" si="7"/>
        <v>6.1952270168237657E-90</v>
      </c>
      <c r="R86" s="30">
        <f t="shared" si="8"/>
        <v>590728.19819999998</v>
      </c>
      <c r="S86" s="46">
        <f t="shared" si="9"/>
        <v>2.0217102612038451E-13</v>
      </c>
    </row>
    <row r="87" spans="2:19" x14ac:dyDescent="0.2">
      <c r="B87" s="38">
        <f>'Screening All'!J93</f>
        <v>3859</v>
      </c>
      <c r="C87" s="36">
        <f>'Screening M&amp;A'!J93</f>
        <v>26335.3</v>
      </c>
      <c r="O87" s="26">
        <v>85</v>
      </c>
      <c r="P87" s="30">
        <f t="shared" si="6"/>
        <v>1040167.9397999999</v>
      </c>
      <c r="Q87" s="44">
        <f t="shared" si="7"/>
        <v>5.7871456220081603E-92</v>
      </c>
      <c r="R87" s="30">
        <f t="shared" si="8"/>
        <v>597760.67674999998</v>
      </c>
      <c r="S87" s="46">
        <f t="shared" si="9"/>
        <v>1.3233119333421564E-13</v>
      </c>
    </row>
    <row r="88" spans="2:19" x14ac:dyDescent="0.2">
      <c r="B88" s="38">
        <f>'Screening All'!J94</f>
        <v>17991</v>
      </c>
      <c r="C88" s="36">
        <f>'Screening M&amp;A'!J94</f>
        <v>3848.7</v>
      </c>
      <c r="O88" s="26">
        <v>86</v>
      </c>
      <c r="P88" s="30">
        <f t="shared" si="6"/>
        <v>1052405.2096800001</v>
      </c>
      <c r="Q88" s="44">
        <f t="shared" si="7"/>
        <v>5.1129423992824575E-94</v>
      </c>
      <c r="R88" s="30">
        <f t="shared" si="8"/>
        <v>604793.15529999998</v>
      </c>
      <c r="S88" s="46">
        <f t="shared" si="9"/>
        <v>8.6162202417267335E-14</v>
      </c>
    </row>
    <row r="89" spans="2:19" x14ac:dyDescent="0.2">
      <c r="B89" s="38">
        <f>'Screening All'!J95</f>
        <v>6394.3</v>
      </c>
      <c r="C89" s="36">
        <f>'Screening M&amp;A'!J95</f>
        <v>3944.7</v>
      </c>
      <c r="O89" s="26">
        <v>87</v>
      </c>
      <c r="P89" s="30">
        <f t="shared" si="6"/>
        <v>1064642.4795599999</v>
      </c>
      <c r="Q89" s="44">
        <f t="shared" si="7"/>
        <v>4.2724470952025045E-96</v>
      </c>
      <c r="R89" s="30">
        <f t="shared" si="8"/>
        <v>611825.63384999998</v>
      </c>
      <c r="S89" s="46">
        <f t="shared" si="9"/>
        <v>5.5806219553992613E-14</v>
      </c>
    </row>
    <row r="90" spans="2:19" x14ac:dyDescent="0.2">
      <c r="B90" s="38">
        <f>'Screening All'!J96</f>
        <v>9616.5</v>
      </c>
      <c r="C90" s="36">
        <f>'Screening M&amp;A'!J96</f>
        <v>5530.4</v>
      </c>
      <c r="O90" s="26">
        <v>88</v>
      </c>
      <c r="P90" s="30">
        <f t="shared" si="6"/>
        <v>1076879.7494399999</v>
      </c>
      <c r="Q90" s="44">
        <f t="shared" si="7"/>
        <v>3.376616910988961E-98</v>
      </c>
      <c r="R90" s="30">
        <f t="shared" si="8"/>
        <v>618858.11239999998</v>
      </c>
      <c r="S90" s="46">
        <f t="shared" si="9"/>
        <v>3.5955030734510027E-14</v>
      </c>
    </row>
    <row r="91" spans="2:19" x14ac:dyDescent="0.2">
      <c r="B91" s="38">
        <f>'Screening All'!J97</f>
        <v>4345</v>
      </c>
      <c r="C91" s="36">
        <f>'Screening M&amp;A'!J97</f>
        <v>3879.4</v>
      </c>
      <c r="O91" s="26">
        <v>89</v>
      </c>
      <c r="P91" s="30">
        <f t="shared" si="6"/>
        <v>1089117.01932</v>
      </c>
      <c r="Q91" s="44">
        <f t="shared" si="7"/>
        <v>2.5239816478876923E-100</v>
      </c>
      <c r="R91" s="30">
        <f t="shared" si="8"/>
        <v>625890.59094999998</v>
      </c>
      <c r="S91" s="46">
        <f t="shared" si="9"/>
        <v>2.3043475121805395E-14</v>
      </c>
    </row>
    <row r="92" spans="2:19" x14ac:dyDescent="0.2">
      <c r="B92" s="38">
        <f>'Screening All'!J98</f>
        <v>2044.8</v>
      </c>
      <c r="C92" s="36">
        <f>'Screening M&amp;A'!J98</f>
        <v>14743.2</v>
      </c>
      <c r="O92" s="26">
        <v>90</v>
      </c>
      <c r="P92" s="30">
        <f t="shared" si="6"/>
        <v>1101354.2892</v>
      </c>
      <c r="Q92" s="44">
        <f t="shared" si="7"/>
        <v>1.7843904835396168E-102</v>
      </c>
      <c r="R92" s="30">
        <f t="shared" si="8"/>
        <v>632923.06949999998</v>
      </c>
      <c r="S92" s="46">
        <f t="shared" si="9"/>
        <v>1.4690870608590218E-14</v>
      </c>
    </row>
    <row r="93" spans="2:19" x14ac:dyDescent="0.2">
      <c r="B93" s="38">
        <f>'Screening All'!J99</f>
        <v>2436.8000000000002</v>
      </c>
      <c r="C93" s="36">
        <f>'Screening M&amp;A'!J99</f>
        <v>1437.2</v>
      </c>
      <c r="O93" s="26">
        <v>91</v>
      </c>
      <c r="P93" s="30">
        <f t="shared" si="6"/>
        <v>1113591.55908</v>
      </c>
      <c r="Q93" s="44">
        <f t="shared" si="7"/>
        <v>1.1931441275637564E-104</v>
      </c>
      <c r="R93" s="30">
        <f t="shared" si="8"/>
        <v>639955.54804999998</v>
      </c>
      <c r="S93" s="46">
        <f t="shared" si="9"/>
        <v>9.3166191397399122E-15</v>
      </c>
    </row>
    <row r="94" spans="2:19" x14ac:dyDescent="0.2">
      <c r="B94" s="38">
        <f>'Screening All'!J100</f>
        <v>29818.799999999999</v>
      </c>
      <c r="C94" s="36">
        <f>'Screening M&amp;A'!J100</f>
        <v>59877.8</v>
      </c>
      <c r="O94" s="26">
        <v>92</v>
      </c>
      <c r="P94" s="30">
        <f t="shared" si="6"/>
        <v>1125828.8289600001</v>
      </c>
      <c r="Q94" s="44">
        <f t="shared" si="7"/>
        <v>7.5456250657491977E-107</v>
      </c>
      <c r="R94" s="30">
        <f t="shared" si="8"/>
        <v>646988.02659999998</v>
      </c>
      <c r="S94" s="46">
        <f t="shared" si="9"/>
        <v>5.8773343768499841E-15</v>
      </c>
    </row>
    <row r="95" spans="2:19" x14ac:dyDescent="0.2">
      <c r="B95" s="38">
        <f>'Screening All'!J101</f>
        <v>18490.3</v>
      </c>
      <c r="C95" s="36">
        <f>'Screening M&amp;A'!J101</f>
        <v>3989.9</v>
      </c>
      <c r="O95" s="26">
        <v>93</v>
      </c>
      <c r="P95" s="30">
        <f t="shared" si="6"/>
        <v>1138066.0988399999</v>
      </c>
      <c r="Q95" s="44">
        <f t="shared" si="7"/>
        <v>4.5133274082619894E-109</v>
      </c>
      <c r="R95" s="30">
        <f t="shared" si="8"/>
        <v>654020.50514999998</v>
      </c>
      <c r="S95" s="46">
        <f t="shared" si="9"/>
        <v>3.6881935688809123E-15</v>
      </c>
    </row>
    <row r="96" spans="2:19" x14ac:dyDescent="0.2">
      <c r="B96" s="38">
        <f>'Screening All'!J102</f>
        <v>5114.6000000000004</v>
      </c>
      <c r="C96" s="36">
        <f>'Screening M&amp;A'!J102</f>
        <v>6549</v>
      </c>
      <c r="O96" s="26">
        <v>94</v>
      </c>
      <c r="P96" s="30">
        <f t="shared" si="6"/>
        <v>1150303.3687199999</v>
      </c>
      <c r="Q96" s="44">
        <f t="shared" si="7"/>
        <v>2.5532759896217939E-111</v>
      </c>
      <c r="R96" s="30">
        <f t="shared" si="8"/>
        <v>661052.98369999998</v>
      </c>
      <c r="S96" s="46">
        <f t="shared" si="9"/>
        <v>2.3022806427682296E-15</v>
      </c>
    </row>
    <row r="97" spans="2:19" x14ac:dyDescent="0.2">
      <c r="B97" s="38">
        <f>'Screening All'!J103</f>
        <v>3727.6</v>
      </c>
      <c r="C97" s="36">
        <f>'Screening M&amp;A'!J103</f>
        <v>2693.3</v>
      </c>
      <c r="O97" s="26">
        <v>95</v>
      </c>
      <c r="P97" s="30">
        <f t="shared" si="6"/>
        <v>1162540.6385999999</v>
      </c>
      <c r="Q97" s="44">
        <f t="shared" si="7"/>
        <v>1.3661487436159496E-113</v>
      </c>
      <c r="R97" s="30">
        <f t="shared" si="8"/>
        <v>668085.46224999998</v>
      </c>
      <c r="S97" s="46">
        <f t="shared" si="9"/>
        <v>1.4295984445661743E-15</v>
      </c>
    </row>
    <row r="98" spans="2:19" x14ac:dyDescent="0.2">
      <c r="B98" s="38">
        <f>'Screening All'!J104</f>
        <v>129766.39999999999</v>
      </c>
      <c r="C98" s="36">
        <f>'Screening M&amp;A'!J104</f>
        <v>1606.6</v>
      </c>
      <c r="O98" s="26">
        <v>96</v>
      </c>
      <c r="P98" s="30">
        <f t="shared" si="6"/>
        <v>1174777.90848</v>
      </c>
      <c r="Q98" s="44">
        <f t="shared" si="7"/>
        <v>6.913492831951276E-116</v>
      </c>
      <c r="R98" s="30">
        <f t="shared" si="8"/>
        <v>675117.94079999998</v>
      </c>
      <c r="S98" s="46">
        <f t="shared" si="9"/>
        <v>8.8304151345670198E-16</v>
      </c>
    </row>
    <row r="99" spans="2:19" x14ac:dyDescent="0.2">
      <c r="B99" s="38">
        <f>'Screening All'!J105</f>
        <v>6441.8</v>
      </c>
      <c r="C99" s="36">
        <f>'Screening M&amp;A'!J105</f>
        <v>4485.3</v>
      </c>
      <c r="O99" s="26">
        <v>97</v>
      </c>
      <c r="P99" s="30">
        <f t="shared" si="6"/>
        <v>1187015.17836</v>
      </c>
      <c r="Q99" s="44">
        <f t="shared" si="7"/>
        <v>3.3089968274105501E-118</v>
      </c>
      <c r="R99" s="30">
        <f t="shared" si="8"/>
        <v>682150.41934999998</v>
      </c>
      <c r="S99" s="46">
        <f t="shared" si="9"/>
        <v>5.42574556756153E-16</v>
      </c>
    </row>
    <row r="100" spans="2:19" x14ac:dyDescent="0.2">
      <c r="B100" s="38">
        <f>'Screening All'!J106</f>
        <v>51637.8</v>
      </c>
      <c r="C100" s="36">
        <f>'Screening M&amp;A'!J106</f>
        <v>8507.7999999999993</v>
      </c>
      <c r="O100" s="26">
        <v>98</v>
      </c>
      <c r="P100" s="30">
        <f t="shared" si="6"/>
        <v>1199252.4482400001</v>
      </c>
      <c r="Q100" s="44">
        <f t="shared" si="7"/>
        <v>1.497940243630929E-120</v>
      </c>
      <c r="R100" s="30">
        <f t="shared" si="8"/>
        <v>689182.89789999998</v>
      </c>
      <c r="S100" s="46">
        <f t="shared" si="9"/>
        <v>3.3162630855805402E-16</v>
      </c>
    </row>
    <row r="101" spans="2:19" x14ac:dyDescent="0.2">
      <c r="B101" s="38">
        <f>'Screening All'!J107</f>
        <v>4172</v>
      </c>
      <c r="C101" s="36">
        <f>'Screening M&amp;A'!J107</f>
        <v>2541</v>
      </c>
      <c r="O101" s="26">
        <v>99</v>
      </c>
      <c r="P101" s="30">
        <f t="shared" si="6"/>
        <v>1211489.7181200001</v>
      </c>
      <c r="Q101" s="44">
        <f t="shared" si="7"/>
        <v>6.4134532096526251E-123</v>
      </c>
      <c r="R101" s="30">
        <f t="shared" si="8"/>
        <v>696215.37644999998</v>
      </c>
      <c r="S101" s="46">
        <f t="shared" si="9"/>
        <v>2.016275059846309E-16</v>
      </c>
    </row>
    <row r="102" spans="2:19" ht="12" thickBot="1" x14ac:dyDescent="0.25">
      <c r="B102" s="38">
        <f>'Screening All'!J108</f>
        <v>2807.8</v>
      </c>
      <c r="C102" s="36">
        <f>'Screening M&amp;A'!J108</f>
        <v>7954.2</v>
      </c>
      <c r="O102" s="27">
        <v>100</v>
      </c>
      <c r="P102" s="31">
        <f t="shared" si="6"/>
        <v>1223726.9879999999</v>
      </c>
      <c r="Q102" s="45">
        <f t="shared" si="7"/>
        <v>2.5971000261168491E-125</v>
      </c>
      <c r="R102" s="31">
        <f t="shared" si="8"/>
        <v>703247.85499999998</v>
      </c>
      <c r="S102" s="47">
        <f t="shared" si="9"/>
        <v>1.2194439091629487E-16</v>
      </c>
    </row>
    <row r="103" spans="2:19" x14ac:dyDescent="0.2">
      <c r="B103" s="38">
        <f>'Screening All'!J109</f>
        <v>1306.2</v>
      </c>
      <c r="C103" s="36">
        <f>'Screening M&amp;A'!J109</f>
        <v>985.6</v>
      </c>
    </row>
    <row r="104" spans="2:19" x14ac:dyDescent="0.2">
      <c r="B104" s="38">
        <f>'Screening All'!J110</f>
        <v>6978.5</v>
      </c>
      <c r="C104" s="36">
        <f>'Screening M&amp;A'!J110</f>
        <v>2218</v>
      </c>
    </row>
    <row r="105" spans="2:19" x14ac:dyDescent="0.2">
      <c r="B105" s="38">
        <f>'Screening All'!J111</f>
        <v>1779.6</v>
      </c>
      <c r="C105" s="36">
        <f>'Screening M&amp;A'!J111</f>
        <v>5299</v>
      </c>
    </row>
    <row r="106" spans="2:19" x14ac:dyDescent="0.2">
      <c r="B106" s="38">
        <f>'Screening All'!J112</f>
        <v>517.1</v>
      </c>
      <c r="C106" s="36">
        <f>'Screening M&amp;A'!J112</f>
        <v>2405.4</v>
      </c>
    </row>
    <row r="107" spans="2:19" x14ac:dyDescent="0.2">
      <c r="B107" s="38">
        <f>'Screening All'!J113</f>
        <v>3508.5</v>
      </c>
      <c r="C107" s="36">
        <f>'Screening M&amp;A'!J113</f>
        <v>2336.1999999999998</v>
      </c>
    </row>
    <row r="108" spans="2:19" x14ac:dyDescent="0.2">
      <c r="B108" s="38">
        <f>'Screening All'!J114</f>
        <v>10599.9</v>
      </c>
      <c r="C108" s="36">
        <f>'Screening M&amp;A'!J114</f>
        <v>1546.8</v>
      </c>
    </row>
    <row r="109" spans="2:19" x14ac:dyDescent="0.2">
      <c r="B109" s="38">
        <f>'Screening All'!J115</f>
        <v>5836.3</v>
      </c>
      <c r="C109" s="36">
        <f>'Screening M&amp;A'!J115</f>
        <v>1159.9000000000001</v>
      </c>
    </row>
    <row r="110" spans="2:19" x14ac:dyDescent="0.2">
      <c r="B110" s="38">
        <f>'Screening All'!J116</f>
        <v>8360.7999999999993</v>
      </c>
      <c r="C110" s="36">
        <f>'Screening M&amp;A'!J116</f>
        <v>11390.4</v>
      </c>
    </row>
    <row r="111" spans="2:19" x14ac:dyDescent="0.2">
      <c r="B111" s="38">
        <f>'Screening All'!J117</f>
        <v>4226.8999999999996</v>
      </c>
      <c r="C111" s="36">
        <f>'Screening M&amp;A'!J117</f>
        <v>1441.8</v>
      </c>
    </row>
    <row r="112" spans="2:19" x14ac:dyDescent="0.2">
      <c r="B112" s="38">
        <f>'Screening All'!J118</f>
        <v>2415.6</v>
      </c>
      <c r="C112" s="36">
        <f>'Screening M&amp;A'!J118</f>
        <v>5234.1000000000004</v>
      </c>
    </row>
    <row r="113" spans="2:3" x14ac:dyDescent="0.2">
      <c r="B113" s="38">
        <f>'Screening All'!J119</f>
        <v>18425.8</v>
      </c>
      <c r="C113" s="36">
        <f>'Screening M&amp;A'!J119</f>
        <v>10199.700000000001</v>
      </c>
    </row>
    <row r="114" spans="2:3" x14ac:dyDescent="0.2">
      <c r="B114" s="38">
        <f>'Screening All'!J120</f>
        <v>2337.5</v>
      </c>
      <c r="C114" s="36">
        <f>'Screening M&amp;A'!J120</f>
        <v>5617.2</v>
      </c>
    </row>
    <row r="115" spans="2:3" x14ac:dyDescent="0.2">
      <c r="B115" s="38">
        <f>'Screening All'!J121</f>
        <v>10354</v>
      </c>
      <c r="C115" s="36">
        <f>'Screening M&amp;A'!J121</f>
        <v>5644.8</v>
      </c>
    </row>
    <row r="116" spans="2:3" x14ac:dyDescent="0.2">
      <c r="B116" s="38">
        <f>'Screening All'!J122</f>
        <v>6668.4</v>
      </c>
      <c r="C116" s="36">
        <f>'Screening M&amp;A'!J122</f>
        <v>1382.7</v>
      </c>
    </row>
    <row r="117" spans="2:3" x14ac:dyDescent="0.2">
      <c r="B117" s="38">
        <f>'Screening All'!J123</f>
        <v>999.9</v>
      </c>
      <c r="C117" s="36">
        <f>'Screening M&amp;A'!J123</f>
        <v>2424.1</v>
      </c>
    </row>
    <row r="118" spans="2:3" x14ac:dyDescent="0.2">
      <c r="B118" s="38">
        <f>'Screening All'!J124</f>
        <v>4457.3999999999996</v>
      </c>
      <c r="C118" s="36">
        <f>'Screening M&amp;A'!J124</f>
        <v>1990.9</v>
      </c>
    </row>
    <row r="119" spans="2:3" x14ac:dyDescent="0.2">
      <c r="B119" s="38">
        <f>'Screening All'!J125</f>
        <v>13192.6</v>
      </c>
      <c r="C119" s="36">
        <f>'Screening M&amp;A'!J125</f>
        <v>3541.5</v>
      </c>
    </row>
    <row r="120" spans="2:3" x14ac:dyDescent="0.2">
      <c r="B120" s="38">
        <f>'Screening All'!J126</f>
        <v>5726.4</v>
      </c>
      <c r="C120" s="36">
        <f>'Screening M&amp;A'!J126</f>
        <v>1061</v>
      </c>
    </row>
    <row r="121" spans="2:3" x14ac:dyDescent="0.2">
      <c r="B121" s="38">
        <f>'Screening All'!J127</f>
        <v>3496</v>
      </c>
      <c r="C121" s="36">
        <f>'Screening M&amp;A'!J127</f>
        <v>8101.1</v>
      </c>
    </row>
    <row r="122" spans="2:3" x14ac:dyDescent="0.2">
      <c r="B122" s="38">
        <f>'Screening All'!J128</f>
        <v>988</v>
      </c>
      <c r="C122" s="36">
        <f>'Screening M&amp;A'!J128</f>
        <v>848.6</v>
      </c>
    </row>
    <row r="123" spans="2:3" x14ac:dyDescent="0.2">
      <c r="B123" s="38">
        <f>'Screening All'!J129</f>
        <v>23876.7</v>
      </c>
      <c r="C123" s="36">
        <f>'Screening M&amp;A'!J129</f>
        <v>7392.6</v>
      </c>
    </row>
    <row r="124" spans="2:3" x14ac:dyDescent="0.2">
      <c r="B124" s="38">
        <f>'Screening All'!J130</f>
        <v>1138.4000000000001</v>
      </c>
      <c r="C124" s="36">
        <f>'Screening M&amp;A'!J130</f>
        <v>4820.5</v>
      </c>
    </row>
    <row r="125" spans="2:3" x14ac:dyDescent="0.2">
      <c r="B125" s="38">
        <f>'Screening All'!J131</f>
        <v>3693.7</v>
      </c>
      <c r="C125" s="36">
        <f>'Screening M&amp;A'!J131</f>
        <v>6506.7</v>
      </c>
    </row>
    <row r="126" spans="2:3" x14ac:dyDescent="0.2">
      <c r="B126" s="38">
        <f>'Screening All'!J132</f>
        <v>6023.1</v>
      </c>
      <c r="C126" s="36">
        <f>'Screening M&amp;A'!J132</f>
        <v>2049.6999999999998</v>
      </c>
    </row>
    <row r="127" spans="2:3" x14ac:dyDescent="0.2">
      <c r="B127" s="38">
        <f>'Screening All'!J133</f>
        <v>436.7</v>
      </c>
      <c r="C127" s="36">
        <f>'Screening M&amp;A'!J133</f>
        <v>4957.5</v>
      </c>
    </row>
    <row r="128" spans="2:3" x14ac:dyDescent="0.2">
      <c r="B128" s="38">
        <f>'Screening All'!J134</f>
        <v>1498.6</v>
      </c>
      <c r="C128" s="36">
        <f>'Screening M&amp;A'!J134</f>
        <v>2140.6999999999998</v>
      </c>
    </row>
    <row r="129" spans="2:3" x14ac:dyDescent="0.2">
      <c r="B129" s="38">
        <f>'Screening All'!J135</f>
        <v>2536.1</v>
      </c>
      <c r="C129" s="36">
        <f>'Screening M&amp;A'!J135</f>
        <v>3814.5</v>
      </c>
    </row>
    <row r="130" spans="2:3" x14ac:dyDescent="0.2">
      <c r="B130" s="38">
        <f>'Screening All'!J136</f>
        <v>2029.9</v>
      </c>
      <c r="C130" s="36">
        <f>'Screening M&amp;A'!J136</f>
        <v>3474.6</v>
      </c>
    </row>
    <row r="131" spans="2:3" x14ac:dyDescent="0.2">
      <c r="B131" s="38">
        <f>'Screening All'!J137</f>
        <v>175.6</v>
      </c>
      <c r="C131" s="36">
        <f>'Screening M&amp;A'!J137</f>
        <v>792.2</v>
      </c>
    </row>
    <row r="132" spans="2:3" x14ac:dyDescent="0.2">
      <c r="B132" s="38">
        <f>'Screening All'!J138</f>
        <v>3139.6</v>
      </c>
      <c r="C132" s="36">
        <f>'Screening M&amp;A'!J138</f>
        <v>3143.7</v>
      </c>
    </row>
    <row r="133" spans="2:3" x14ac:dyDescent="0.2">
      <c r="B133" s="38">
        <f>'Screening All'!J139</f>
        <v>8042</v>
      </c>
      <c r="C133" s="36">
        <f>'Screening M&amp;A'!J139</f>
        <v>586.9</v>
      </c>
    </row>
    <row r="134" spans="2:3" x14ac:dyDescent="0.2">
      <c r="B134" s="38">
        <f>'Screening All'!J140</f>
        <v>37363.4</v>
      </c>
      <c r="C134" s="36">
        <f>'Screening M&amp;A'!J140</f>
        <v>293.39999999999998</v>
      </c>
    </row>
    <row r="135" spans="2:3" x14ac:dyDescent="0.2">
      <c r="B135" s="38">
        <f>'Screening All'!J141</f>
        <v>566.5</v>
      </c>
      <c r="C135" s="36">
        <f>'Screening M&amp;A'!J141</f>
        <v>701.3</v>
      </c>
    </row>
    <row r="136" spans="2:3" x14ac:dyDescent="0.2">
      <c r="B136" s="38">
        <f>'Screening All'!J142</f>
        <v>4817.7</v>
      </c>
      <c r="C136" s="36">
        <f>'Screening M&amp;A'!J142</f>
        <v>12110.4</v>
      </c>
    </row>
    <row r="137" spans="2:3" x14ac:dyDescent="0.2">
      <c r="B137" s="38">
        <f>'Screening All'!J143</f>
        <v>3819.1</v>
      </c>
      <c r="C137" s="36">
        <f>'Screening M&amp;A'!J143</f>
        <v>3477.2</v>
      </c>
    </row>
    <row r="138" spans="2:3" x14ac:dyDescent="0.2">
      <c r="B138" s="38">
        <f>'Screening All'!J144</f>
        <v>5237.8999999999996</v>
      </c>
      <c r="C138" s="36">
        <f>'Screening M&amp;A'!J144</f>
        <v>3360.2</v>
      </c>
    </row>
    <row r="139" spans="2:3" x14ac:dyDescent="0.2">
      <c r="B139" s="38">
        <f>'Screening All'!J145</f>
        <v>3897.8</v>
      </c>
      <c r="C139" s="36">
        <f>'Screening M&amp;A'!J145</f>
        <v>1156.5999999999999</v>
      </c>
    </row>
    <row r="140" spans="2:3" x14ac:dyDescent="0.2">
      <c r="B140" s="38">
        <f>'Screening All'!J146</f>
        <v>17255.400000000001</v>
      </c>
      <c r="C140" s="36">
        <f>'Screening M&amp;A'!J146</f>
        <v>6905.4</v>
      </c>
    </row>
    <row r="141" spans="2:3" x14ac:dyDescent="0.2">
      <c r="B141" s="38">
        <f>'Screening All'!J147</f>
        <v>4165.8</v>
      </c>
      <c r="C141" s="36">
        <f>'Screening M&amp;A'!J147</f>
        <v>696.9</v>
      </c>
    </row>
    <row r="142" spans="2:3" x14ac:dyDescent="0.2">
      <c r="B142" s="38">
        <f>'Screening All'!J148</f>
        <v>2576.6999999999998</v>
      </c>
      <c r="C142" s="36">
        <f>'Screening M&amp;A'!J148</f>
        <v>1448.3</v>
      </c>
    </row>
    <row r="143" spans="2:3" x14ac:dyDescent="0.2">
      <c r="B143" s="38">
        <f>'Screening All'!J149</f>
        <v>2961.2</v>
      </c>
      <c r="C143" s="36">
        <f>'Screening M&amp;A'!J149</f>
        <v>537.70000000000005</v>
      </c>
    </row>
    <row r="144" spans="2:3" x14ac:dyDescent="0.2">
      <c r="B144" s="38">
        <f>'Screening All'!J150</f>
        <v>1559.1</v>
      </c>
      <c r="C144" s="36">
        <f>'Screening M&amp;A'!J150</f>
        <v>841</v>
      </c>
    </row>
    <row r="145" spans="2:3" x14ac:dyDescent="0.2">
      <c r="B145" s="38">
        <f>'Screening All'!J151</f>
        <v>781</v>
      </c>
      <c r="C145" s="36">
        <f>'Screening M&amp;A'!J151</f>
        <v>1945.6</v>
      </c>
    </row>
    <row r="146" spans="2:3" x14ac:dyDescent="0.2">
      <c r="B146" s="38">
        <f>'Screening All'!J152</f>
        <v>306.8</v>
      </c>
      <c r="C146" s="36">
        <f>'Screening M&amp;A'!J152</f>
        <v>4130.2</v>
      </c>
    </row>
    <row r="147" spans="2:3" x14ac:dyDescent="0.2">
      <c r="B147" s="38">
        <f>'Screening All'!J153</f>
        <v>1118.9000000000001</v>
      </c>
      <c r="C147" s="36">
        <f>'Screening M&amp;A'!J153</f>
        <v>2864.6</v>
      </c>
    </row>
    <row r="148" spans="2:3" x14ac:dyDescent="0.2">
      <c r="B148" s="38">
        <f>'Screening All'!J154</f>
        <v>5815.9</v>
      </c>
      <c r="C148" s="36">
        <f>'Screening M&amp;A'!J154</f>
        <v>1500.4</v>
      </c>
    </row>
    <row r="149" spans="2:3" x14ac:dyDescent="0.2">
      <c r="B149" s="38">
        <f>'Screening All'!J155</f>
        <v>3021.8</v>
      </c>
      <c r="C149" s="36">
        <f>'Screening M&amp;A'!J155</f>
        <v>4052.8</v>
      </c>
    </row>
    <row r="150" spans="2:3" x14ac:dyDescent="0.2">
      <c r="B150" s="38">
        <f>'Screening All'!J156</f>
        <v>1620.2</v>
      </c>
      <c r="C150" s="36">
        <f>'Screening M&amp;A'!J156</f>
        <v>3797</v>
      </c>
    </row>
    <row r="151" spans="2:3" x14ac:dyDescent="0.2">
      <c r="B151" s="38">
        <f>'Screening All'!J157</f>
        <v>1052.5999999999999</v>
      </c>
      <c r="C151" s="36">
        <f>'Screening M&amp;A'!J157</f>
        <v>33525.4</v>
      </c>
    </row>
    <row r="152" spans="2:3" x14ac:dyDescent="0.2">
      <c r="B152" s="38">
        <f>'Screening All'!J158</f>
        <v>837.5</v>
      </c>
      <c r="C152" s="36">
        <f>'Screening M&amp;A'!J158</f>
        <v>1037.5999999999999</v>
      </c>
    </row>
    <row r="153" spans="2:3" x14ac:dyDescent="0.2">
      <c r="B153" s="38">
        <f>'Screening All'!J159</f>
        <v>139.80000000000001</v>
      </c>
      <c r="C153" s="36">
        <f>'Screening M&amp;A'!J159</f>
        <v>1443.8</v>
      </c>
    </row>
    <row r="154" spans="2:3" x14ac:dyDescent="0.2">
      <c r="B154" s="38">
        <f>'Screening All'!J160</f>
        <v>1547.2</v>
      </c>
      <c r="C154" s="36">
        <f>'Screening M&amp;A'!J160</f>
        <v>1483.1</v>
      </c>
    </row>
    <row r="155" spans="2:3" x14ac:dyDescent="0.2">
      <c r="B155" s="38">
        <f>'Screening All'!J161</f>
        <v>5514</v>
      </c>
      <c r="C155" s="36">
        <f>'Screening M&amp;A'!J161</f>
        <v>1463.6</v>
      </c>
    </row>
    <row r="156" spans="2:3" x14ac:dyDescent="0.2">
      <c r="B156" s="38">
        <f>'Screening All'!J162</f>
        <v>6260.1</v>
      </c>
      <c r="C156" s="36">
        <f>'Screening M&amp;A'!J162</f>
        <v>1567.3</v>
      </c>
    </row>
    <row r="157" spans="2:3" x14ac:dyDescent="0.2">
      <c r="B157" s="38">
        <f>'Screening All'!J163</f>
        <v>1566.9</v>
      </c>
      <c r="C157" s="36">
        <f>'Screening M&amp;A'!J163</f>
        <v>734.2</v>
      </c>
    </row>
    <row r="158" spans="2:3" x14ac:dyDescent="0.2">
      <c r="B158" s="38">
        <f>'Screening All'!J164</f>
        <v>2059.9</v>
      </c>
      <c r="C158" s="36">
        <f>'Screening M&amp;A'!J164</f>
        <v>825.5</v>
      </c>
    </row>
    <row r="159" spans="2:3" x14ac:dyDescent="0.2">
      <c r="B159" s="38">
        <f>'Screening All'!J165</f>
        <v>1997.5</v>
      </c>
      <c r="C159" s="36">
        <f>'Screening M&amp;A'!J165</f>
        <v>1660.1</v>
      </c>
    </row>
    <row r="160" spans="2:3" x14ac:dyDescent="0.2">
      <c r="B160" s="38">
        <f>'Screening All'!J166</f>
        <v>2614.4</v>
      </c>
      <c r="C160" s="36">
        <f>'Screening M&amp;A'!J166</f>
        <v>9945.2000000000007</v>
      </c>
    </row>
    <row r="161" spans="2:3" x14ac:dyDescent="0.2">
      <c r="B161" s="38">
        <f>'Screening All'!J167</f>
        <v>1837.8</v>
      </c>
      <c r="C161" s="36">
        <f>'Screening M&amp;A'!J167</f>
        <v>306.89999999999998</v>
      </c>
    </row>
    <row r="162" spans="2:3" x14ac:dyDescent="0.2">
      <c r="B162" s="38">
        <f>'Screening All'!J168</f>
        <v>683.8</v>
      </c>
      <c r="C162" s="36">
        <f>'Screening M&amp;A'!J168</f>
        <v>6158.6</v>
      </c>
    </row>
    <row r="163" spans="2:3" x14ac:dyDescent="0.2">
      <c r="B163" s="38">
        <f>'Screening All'!J169</f>
        <v>1763.5</v>
      </c>
      <c r="C163" s="36">
        <f>'Screening M&amp;A'!J169</f>
        <v>1634</v>
      </c>
    </row>
    <row r="164" spans="2:3" x14ac:dyDescent="0.2">
      <c r="B164" s="38">
        <f>'Screening All'!J170</f>
        <v>283.10000000000002</v>
      </c>
      <c r="C164" s="36">
        <f>'Screening M&amp;A'!J170</f>
        <v>771.7</v>
      </c>
    </row>
    <row r="165" spans="2:3" x14ac:dyDescent="0.2">
      <c r="B165" s="38">
        <f>'Screening All'!J171</f>
        <v>630.20000000000005</v>
      </c>
      <c r="C165" s="36">
        <f>'Screening M&amp;A'!J171</f>
        <v>2660.1</v>
      </c>
    </row>
    <row r="166" spans="2:3" x14ac:dyDescent="0.2">
      <c r="B166" s="38">
        <f>'Screening All'!J172</f>
        <v>646.20000000000005</v>
      </c>
      <c r="C166" s="36">
        <f>'Screening M&amp;A'!J172</f>
        <v>2996.7</v>
      </c>
    </row>
    <row r="167" spans="2:3" x14ac:dyDescent="0.2">
      <c r="B167" s="38">
        <f>'Screening All'!J173</f>
        <v>2495.6</v>
      </c>
      <c r="C167" s="36">
        <f>'Screening M&amp;A'!J173</f>
        <v>309.3</v>
      </c>
    </row>
    <row r="168" spans="2:3" x14ac:dyDescent="0.2">
      <c r="B168" s="38">
        <f>'Screening All'!J174</f>
        <v>39.700000000000003</v>
      </c>
      <c r="C168" s="36">
        <f>'Screening M&amp;A'!J174</f>
        <v>450.6</v>
      </c>
    </row>
    <row r="169" spans="2:3" x14ac:dyDescent="0.2">
      <c r="B169" s="38">
        <f>'Screening All'!J175</f>
        <v>2849.6</v>
      </c>
      <c r="C169" s="36">
        <f>'Screening M&amp;A'!J175</f>
        <v>2852.2</v>
      </c>
    </row>
    <row r="170" spans="2:3" x14ac:dyDescent="0.2">
      <c r="B170" s="38">
        <f>'Screening All'!J176</f>
        <v>4265.2</v>
      </c>
      <c r="C170" s="36">
        <f>'Screening M&amp;A'!J176</f>
        <v>4979.2</v>
      </c>
    </row>
    <row r="171" spans="2:3" x14ac:dyDescent="0.2">
      <c r="B171" s="38">
        <f>'Screening All'!J177</f>
        <v>420.2</v>
      </c>
      <c r="C171" s="36">
        <f>'Screening M&amp;A'!J177</f>
        <v>4364.1000000000004</v>
      </c>
    </row>
    <row r="172" spans="2:3" x14ac:dyDescent="0.2">
      <c r="B172" s="38">
        <f>'Screening All'!J178</f>
        <v>936.8</v>
      </c>
      <c r="C172" s="36">
        <f>'Screening M&amp;A'!J178</f>
        <v>564.70000000000005</v>
      </c>
    </row>
    <row r="173" spans="2:3" x14ac:dyDescent="0.2">
      <c r="B173" s="38">
        <f>'Screening All'!J179</f>
        <v>219.6</v>
      </c>
      <c r="C173" s="36">
        <f>'Screening M&amp;A'!J179</f>
        <v>3.56</v>
      </c>
    </row>
    <row r="174" spans="2:3" x14ac:dyDescent="0.2">
      <c r="B174" s="38">
        <f>'Screening All'!J180</f>
        <v>1347.9</v>
      </c>
      <c r="C174" s="36">
        <f>'Screening M&amp;A'!J180</f>
        <v>299</v>
      </c>
    </row>
    <row r="175" spans="2:3" x14ac:dyDescent="0.2">
      <c r="B175" s="38">
        <f>'Screening All'!J181</f>
        <v>1970.6</v>
      </c>
      <c r="C175" s="36">
        <f>'Screening M&amp;A'!J181</f>
        <v>1864.4</v>
      </c>
    </row>
    <row r="176" spans="2:3" x14ac:dyDescent="0.2">
      <c r="B176" s="38">
        <f>'Screening All'!J182</f>
        <v>754</v>
      </c>
      <c r="C176" s="36">
        <f>'Screening M&amp;A'!J182</f>
        <v>522.29999999999995</v>
      </c>
    </row>
    <row r="177" spans="2:3" x14ac:dyDescent="0.2">
      <c r="B177" s="38">
        <f>'Screening All'!J183</f>
        <v>1443.8</v>
      </c>
      <c r="C177" s="36">
        <f>'Screening M&amp;A'!J183</f>
        <v>1761.9</v>
      </c>
    </row>
    <row r="178" spans="2:3" x14ac:dyDescent="0.2">
      <c r="B178" s="38">
        <f>'Screening All'!J184</f>
        <v>2242.5</v>
      </c>
      <c r="C178" s="36">
        <f>'Screening M&amp;A'!J184</f>
        <v>220.2</v>
      </c>
    </row>
    <row r="179" spans="2:3" x14ac:dyDescent="0.2">
      <c r="B179" s="38">
        <f>'Screening All'!J185</f>
        <v>1042.0999999999999</v>
      </c>
      <c r="C179" s="36">
        <f>'Screening M&amp;A'!J185</f>
        <v>398</v>
      </c>
    </row>
    <row r="180" spans="2:3" x14ac:dyDescent="0.2">
      <c r="B180" s="38">
        <f>'Screening All'!J186</f>
        <v>1057.9000000000001</v>
      </c>
      <c r="C180" s="36">
        <f>'Screening M&amp;A'!J186</f>
        <v>587.79999999999995</v>
      </c>
    </row>
    <row r="181" spans="2:3" x14ac:dyDescent="0.2">
      <c r="B181" s="38">
        <f>'Screening All'!J187</f>
        <v>481.9</v>
      </c>
      <c r="C181" s="36">
        <f>'Screening M&amp;A'!J187</f>
        <v>335.1</v>
      </c>
    </row>
    <row r="182" spans="2:3" x14ac:dyDescent="0.2">
      <c r="B182" s="38">
        <f>'Screening All'!J188</f>
        <v>3101.8</v>
      </c>
      <c r="C182" s="36">
        <f>'Screening M&amp;A'!J188</f>
        <v>385.5</v>
      </c>
    </row>
    <row r="183" spans="2:3" x14ac:dyDescent="0.2">
      <c r="B183" s="38">
        <f>'Screening All'!J189</f>
        <v>3182.8</v>
      </c>
      <c r="C183" s="36">
        <f>'Screening M&amp;A'!J189</f>
        <v>551.5</v>
      </c>
    </row>
    <row r="184" spans="2:3" x14ac:dyDescent="0.2">
      <c r="B184" s="38">
        <f>'Screening All'!J190</f>
        <v>4136.3</v>
      </c>
      <c r="C184" s="36">
        <f>'Screening M&amp;A'!J190</f>
        <v>1130.5</v>
      </c>
    </row>
    <row r="185" spans="2:3" x14ac:dyDescent="0.2">
      <c r="B185" s="38">
        <f>'Screening All'!J191</f>
        <v>492.7</v>
      </c>
      <c r="C185" s="36">
        <f>'Screening M&amp;A'!J191</f>
        <v>666.1</v>
      </c>
    </row>
    <row r="186" spans="2:3" x14ac:dyDescent="0.2">
      <c r="B186" s="38">
        <f>'Screening All'!J192</f>
        <v>778.9</v>
      </c>
      <c r="C186" s="36">
        <f>'Screening M&amp;A'!J192</f>
        <v>274.5</v>
      </c>
    </row>
    <row r="187" spans="2:3" x14ac:dyDescent="0.2">
      <c r="B187" s="38">
        <f>'Screening All'!J193</f>
        <v>1880.2</v>
      </c>
      <c r="C187" s="36">
        <f>'Screening M&amp;A'!J193</f>
        <v>561.29999999999995</v>
      </c>
    </row>
    <row r="188" spans="2:3" x14ac:dyDescent="0.2">
      <c r="B188" s="38">
        <f>'Screening All'!J194</f>
        <v>17538.400000000001</v>
      </c>
      <c r="C188" s="36">
        <f>'Screening M&amp;A'!J194</f>
        <v>1008</v>
      </c>
    </row>
    <row r="189" spans="2:3" x14ac:dyDescent="0.2">
      <c r="B189" s="38">
        <f>'Screening All'!J195</f>
        <v>1488.9</v>
      </c>
      <c r="C189" s="36">
        <f>'Screening M&amp;A'!J195</f>
        <v>508.7</v>
      </c>
    </row>
    <row r="190" spans="2:3" x14ac:dyDescent="0.2">
      <c r="B190" s="38">
        <f>'Screening All'!J196</f>
        <v>2497.4</v>
      </c>
      <c r="C190" s="36">
        <f>'Screening M&amp;A'!J196</f>
        <v>250.3</v>
      </c>
    </row>
    <row r="191" spans="2:3" x14ac:dyDescent="0.2">
      <c r="B191" s="38">
        <f>'Screening All'!J197</f>
        <v>1150.8</v>
      </c>
      <c r="C191" s="36">
        <f>'Screening M&amp;A'!J197</f>
        <v>609.5</v>
      </c>
    </row>
    <row r="192" spans="2:3" x14ac:dyDescent="0.2">
      <c r="B192" s="38">
        <f>'Screening All'!J198</f>
        <v>4424.7</v>
      </c>
      <c r="C192" s="36">
        <f>'Screening M&amp;A'!J198</f>
        <v>29.4</v>
      </c>
    </row>
    <row r="193" spans="2:3" x14ac:dyDescent="0.2">
      <c r="B193" s="38">
        <f>'Screening All'!J199</f>
        <v>825.9</v>
      </c>
      <c r="C193" s="36">
        <f>'Screening M&amp;A'!J199</f>
        <v>201.6</v>
      </c>
    </row>
    <row r="194" spans="2:3" x14ac:dyDescent="0.2">
      <c r="B194" s="38">
        <f>'Screening All'!J200</f>
        <v>2792.7</v>
      </c>
      <c r="C194" s="36">
        <f>'Screening M&amp;A'!J200</f>
        <v>1458.3</v>
      </c>
    </row>
    <row r="195" spans="2:3" x14ac:dyDescent="0.2">
      <c r="B195" s="38">
        <f>'Screening All'!J201</f>
        <v>74.5</v>
      </c>
      <c r="C195" s="36">
        <f>'Screening M&amp;A'!J201</f>
        <v>1029.5</v>
      </c>
    </row>
    <row r="196" spans="2:3" x14ac:dyDescent="0.2">
      <c r="B196" s="38">
        <f>'Screening All'!J202</f>
        <v>202.2</v>
      </c>
      <c r="C196" s="36">
        <f>'Screening M&amp;A'!J202</f>
        <v>59.8</v>
      </c>
    </row>
    <row r="197" spans="2:3" x14ac:dyDescent="0.2">
      <c r="B197" s="38">
        <f>'Screening All'!J203</f>
        <v>802.1</v>
      </c>
      <c r="C197" s="36">
        <f>'Screening M&amp;A'!J203</f>
        <v>1369</v>
      </c>
    </row>
    <row r="198" spans="2:3" x14ac:dyDescent="0.2">
      <c r="B198" s="38">
        <f>'Screening All'!J204</f>
        <v>4676.8</v>
      </c>
      <c r="C198" s="36">
        <f>'Screening M&amp;A'!J204</f>
        <v>360.3</v>
      </c>
    </row>
    <row r="199" spans="2:3" x14ac:dyDescent="0.2">
      <c r="B199" s="38">
        <f>'Screening All'!J205</f>
        <v>4278</v>
      </c>
      <c r="C199" s="36">
        <f>'Screening M&amp;A'!J205</f>
        <v>674</v>
      </c>
    </row>
    <row r="200" spans="2:3" x14ac:dyDescent="0.2">
      <c r="B200" s="38">
        <f>'Screening All'!J206</f>
        <v>146.69999999999999</v>
      </c>
      <c r="C200" s="36">
        <f>'Screening M&amp;A'!J206</f>
        <v>579</v>
      </c>
    </row>
    <row r="201" spans="2:3" x14ac:dyDescent="0.2">
      <c r="B201" s="38">
        <f>'Screening All'!J207</f>
        <v>943.7</v>
      </c>
      <c r="C201" s="36">
        <f>'Screening M&amp;A'!J207</f>
        <v>1708</v>
      </c>
    </row>
    <row r="202" spans="2:3" x14ac:dyDescent="0.2">
      <c r="B202" s="38">
        <f>'Screening All'!J208</f>
        <v>212.2</v>
      </c>
      <c r="C202" s="36">
        <f>'Screening M&amp;A'!J208</f>
        <v>62.9</v>
      </c>
    </row>
    <row r="203" spans="2:3" x14ac:dyDescent="0.2">
      <c r="B203" s="38">
        <f>'Screening All'!J209</f>
        <v>252.4</v>
      </c>
      <c r="C203" s="36">
        <f>'Screening M&amp;A'!J209</f>
        <v>181.3</v>
      </c>
    </row>
    <row r="204" spans="2:3" x14ac:dyDescent="0.2">
      <c r="B204" s="38">
        <f>'Screening All'!J210</f>
        <v>4626.1000000000004</v>
      </c>
      <c r="C204" s="36">
        <f>'Screening M&amp;A'!J210</f>
        <v>234.7</v>
      </c>
    </row>
    <row r="205" spans="2:3" x14ac:dyDescent="0.2">
      <c r="B205" s="38">
        <f>'Screening All'!J211</f>
        <v>548.5</v>
      </c>
      <c r="C205" s="36">
        <f>'Screening M&amp;A'!J211</f>
        <v>167.4</v>
      </c>
    </row>
    <row r="206" spans="2:3" x14ac:dyDescent="0.2">
      <c r="B206" s="38">
        <f>'Screening All'!J212</f>
        <v>690.5</v>
      </c>
      <c r="C206" s="36">
        <f>'Screening M&amp;A'!J212</f>
        <v>104</v>
      </c>
    </row>
    <row r="207" spans="2:3" x14ac:dyDescent="0.2">
      <c r="B207" s="38">
        <f>'Screening All'!J213</f>
        <v>183</v>
      </c>
      <c r="C207" s="36">
        <f>'Screening M&amp;A'!J213</f>
        <v>1016.8</v>
      </c>
    </row>
    <row r="208" spans="2:3" x14ac:dyDescent="0.2">
      <c r="B208" s="38">
        <f>'Screening All'!J214</f>
        <v>368.6</v>
      </c>
      <c r="C208" s="36">
        <f>'Screening M&amp;A'!J214</f>
        <v>121.4</v>
      </c>
    </row>
    <row r="209" spans="2:3" x14ac:dyDescent="0.2">
      <c r="B209" s="38">
        <f>'Screening All'!J215</f>
        <v>1121.4000000000001</v>
      </c>
      <c r="C209" s="36">
        <f>'Screening M&amp;A'!J215</f>
        <v>1025.5999999999999</v>
      </c>
    </row>
    <row r="210" spans="2:3" x14ac:dyDescent="0.2">
      <c r="B210" s="38">
        <f>'Screening All'!J216</f>
        <v>5528.5</v>
      </c>
      <c r="C210" s="36">
        <f>'Screening M&amp;A'!J216</f>
        <v>51.2</v>
      </c>
    </row>
    <row r="211" spans="2:3" x14ac:dyDescent="0.2">
      <c r="B211" s="38">
        <f>'Screening All'!J217</f>
        <v>1682.2</v>
      </c>
      <c r="C211" s="36">
        <f>'Screening M&amp;A'!J217</f>
        <v>92.9</v>
      </c>
    </row>
    <row r="212" spans="2:3" x14ac:dyDescent="0.2">
      <c r="B212" s="38">
        <f>'Screening All'!J218</f>
        <v>323</v>
      </c>
      <c r="C212" s="36">
        <f>'Screening M&amp;A'!J218</f>
        <v>678</v>
      </c>
    </row>
    <row r="213" spans="2:3" x14ac:dyDescent="0.2">
      <c r="B213" s="38">
        <f>'Screening All'!J219</f>
        <v>32017.3</v>
      </c>
      <c r="C213" s="36">
        <f>'Screening M&amp;A'!J219</f>
        <v>99.6</v>
      </c>
    </row>
    <row r="214" spans="2:3" x14ac:dyDescent="0.2">
      <c r="B214" s="38">
        <f>'Screening All'!J220</f>
        <v>5782.8</v>
      </c>
      <c r="C214" s="36">
        <f>'Screening M&amp;A'!J220</f>
        <v>3914.2</v>
      </c>
    </row>
    <row r="215" spans="2:3" x14ac:dyDescent="0.2">
      <c r="B215" s="38">
        <f>'Screening All'!J221</f>
        <v>458.4</v>
      </c>
      <c r="C215" s="36">
        <f>'Screening M&amp;A'!J221</f>
        <v>212.6</v>
      </c>
    </row>
    <row r="216" spans="2:3" x14ac:dyDescent="0.2">
      <c r="B216" s="38">
        <f>'Screening All'!J222</f>
        <v>146.1</v>
      </c>
      <c r="C216" s="36">
        <f>'Screening M&amp;A'!J222</f>
        <v>500.7</v>
      </c>
    </row>
    <row r="217" spans="2:3" x14ac:dyDescent="0.2">
      <c r="B217" s="38">
        <f>'Screening All'!J223</f>
        <v>794.4</v>
      </c>
      <c r="C217" s="36">
        <f>'Screening M&amp;A'!J223</f>
        <v>255.4</v>
      </c>
    </row>
    <row r="218" spans="2:3" x14ac:dyDescent="0.2">
      <c r="B218" s="38">
        <f>'Screening All'!J224</f>
        <v>225.4</v>
      </c>
      <c r="C218" s="36">
        <f>'Screening M&amp;A'!J224</f>
        <v>941.2</v>
      </c>
    </row>
    <row r="219" spans="2:3" x14ac:dyDescent="0.2">
      <c r="B219" s="38">
        <f>'Screening All'!J225</f>
        <v>499.3</v>
      </c>
      <c r="C219" s="36">
        <f>'Screening M&amp;A'!J225</f>
        <v>219.9</v>
      </c>
    </row>
    <row r="220" spans="2:3" x14ac:dyDescent="0.2">
      <c r="B220" s="38">
        <f>'Screening All'!J226</f>
        <v>3439.2</v>
      </c>
      <c r="C220" s="36">
        <f>'Screening M&amp;A'!J226</f>
        <v>369.6</v>
      </c>
    </row>
    <row r="221" spans="2:3" x14ac:dyDescent="0.2">
      <c r="B221" s="38">
        <f>'Screening All'!J227</f>
        <v>761.7</v>
      </c>
      <c r="C221" s="36">
        <f>'Screening M&amp;A'!J227</f>
        <v>241</v>
      </c>
    </row>
    <row r="222" spans="2:3" x14ac:dyDescent="0.2">
      <c r="B222" s="38">
        <f>'Screening All'!J228</f>
        <v>1812</v>
      </c>
      <c r="C222" s="36">
        <f>'Screening M&amp;A'!J228</f>
        <v>1149.7</v>
      </c>
    </row>
    <row r="223" spans="2:3" x14ac:dyDescent="0.2">
      <c r="B223" s="38">
        <f>'Screening All'!J229</f>
        <v>170.8</v>
      </c>
      <c r="C223" s="36">
        <f>'Screening M&amp;A'!J229</f>
        <v>4279.3999999999996</v>
      </c>
    </row>
    <row r="224" spans="2:3" x14ac:dyDescent="0.2">
      <c r="B224" s="38">
        <f>'Screening All'!J230</f>
        <v>664.5</v>
      </c>
      <c r="C224" s="36">
        <f>'Screening M&amp;A'!J230</f>
        <v>21.3</v>
      </c>
    </row>
    <row r="225" spans="2:3" x14ac:dyDescent="0.2">
      <c r="B225" s="38">
        <f>'Screening All'!J231</f>
        <v>288.89999999999998</v>
      </c>
      <c r="C225" s="36">
        <f>'Screening M&amp;A'!J231</f>
        <v>28.2</v>
      </c>
    </row>
    <row r="226" spans="2:3" x14ac:dyDescent="0.2">
      <c r="B226" s="38">
        <f>'Screening All'!J232</f>
        <v>1053.5</v>
      </c>
      <c r="C226" s="36">
        <f>'Screening M&amp;A'!J232</f>
        <v>0.54500000000000004</v>
      </c>
    </row>
    <row r="227" spans="2:3" x14ac:dyDescent="0.2">
      <c r="B227" s="38">
        <f>'Screening All'!J233</f>
        <v>115.6</v>
      </c>
      <c r="C227" s="36">
        <f>'Screening M&amp;A'!J233</f>
        <v>11.5</v>
      </c>
    </row>
    <row r="228" spans="2:3" x14ac:dyDescent="0.2">
      <c r="B228" s="38">
        <f>'Screening All'!J234</f>
        <v>3522.6</v>
      </c>
      <c r="C228" s="36">
        <f>'Screening M&amp;A'!J234</f>
        <v>398.3</v>
      </c>
    </row>
    <row r="229" spans="2:3" x14ac:dyDescent="0.2">
      <c r="B229" s="38">
        <f>'Screening All'!J235</f>
        <v>208</v>
      </c>
      <c r="C229" s="36">
        <f>'Screening M&amp;A'!J235</f>
        <v>18.5</v>
      </c>
    </row>
    <row r="230" spans="2:3" x14ac:dyDescent="0.2">
      <c r="B230" s="38">
        <f>'Screening All'!J236</f>
        <v>425</v>
      </c>
      <c r="C230" s="36">
        <f>'Screening M&amp;A'!J236</f>
        <v>924.8</v>
      </c>
    </row>
    <row r="231" spans="2:3" x14ac:dyDescent="0.2">
      <c r="B231" s="38">
        <f>'Screening All'!J237</f>
        <v>543.6</v>
      </c>
      <c r="C231" s="36">
        <f>'Screening M&amp;A'!J237</f>
        <v>3.84</v>
      </c>
    </row>
    <row r="232" spans="2:3" x14ac:dyDescent="0.2">
      <c r="B232" s="38">
        <f>'Screening All'!J238</f>
        <v>513.70000000000005</v>
      </c>
      <c r="C232" s="36">
        <f>'Screening M&amp;A'!J238</f>
        <v>18.3</v>
      </c>
    </row>
    <row r="233" spans="2:3" x14ac:dyDescent="0.2">
      <c r="B233" s="38">
        <f>'Screening All'!J239</f>
        <v>7538.1</v>
      </c>
      <c r="C233" s="36">
        <f>'Screening M&amp;A'!J239</f>
        <v>24.5</v>
      </c>
    </row>
    <row r="234" spans="2:3" x14ac:dyDescent="0.2">
      <c r="B234" s="38">
        <f>'Screening All'!J240</f>
        <v>957.3</v>
      </c>
      <c r="C234" s="36">
        <f>'Screening M&amp;A'!J240</f>
        <v>140.30000000000001</v>
      </c>
    </row>
    <row r="235" spans="2:3" x14ac:dyDescent="0.2">
      <c r="B235" s="38">
        <f>'Screening All'!J241</f>
        <v>210.6</v>
      </c>
      <c r="C235" s="36">
        <f>'Screening M&amp;A'!J241</f>
        <v>27.8</v>
      </c>
    </row>
    <row r="236" spans="2:3" x14ac:dyDescent="0.2">
      <c r="B236" s="38">
        <f>'Screening All'!J242</f>
        <v>1784.9</v>
      </c>
      <c r="C236" s="36"/>
    </row>
    <row r="237" spans="2:3" x14ac:dyDescent="0.2">
      <c r="B237" s="38">
        <f>'Screening All'!J243</f>
        <v>929.9</v>
      </c>
      <c r="C237" s="36"/>
    </row>
    <row r="238" spans="2:3" x14ac:dyDescent="0.2">
      <c r="B238" s="38">
        <f>'Screening All'!J244</f>
        <v>319.2</v>
      </c>
      <c r="C238" s="36"/>
    </row>
    <row r="239" spans="2:3" x14ac:dyDescent="0.2">
      <c r="B239" s="38">
        <f>'Screening All'!J245</f>
        <v>1445.7</v>
      </c>
      <c r="C239" s="36"/>
    </row>
    <row r="240" spans="2:3" x14ac:dyDescent="0.2">
      <c r="B240" s="38">
        <f>'Screening All'!J246</f>
        <v>244.3</v>
      </c>
      <c r="C240" s="36"/>
    </row>
    <row r="241" spans="2:3" x14ac:dyDescent="0.2">
      <c r="B241" s="38">
        <f>'Screening All'!J247</f>
        <v>187.2</v>
      </c>
      <c r="C241" s="36"/>
    </row>
    <row r="242" spans="2:3" x14ac:dyDescent="0.2">
      <c r="B242" s="38">
        <f>'Screening All'!J248</f>
        <v>14.3</v>
      </c>
      <c r="C242" s="36"/>
    </row>
    <row r="243" spans="2:3" x14ac:dyDescent="0.2">
      <c r="B243" s="38">
        <f>'Screening All'!J249</f>
        <v>275.10000000000002</v>
      </c>
      <c r="C243" s="36"/>
    </row>
    <row r="244" spans="2:3" x14ac:dyDescent="0.2">
      <c r="B244" s="38">
        <f>'Screening All'!J250</f>
        <v>89.7</v>
      </c>
      <c r="C244" s="36"/>
    </row>
    <row r="245" spans="2:3" x14ac:dyDescent="0.2">
      <c r="B245" s="38">
        <f>'Screening All'!J251</f>
        <v>63.6</v>
      </c>
      <c r="C245" s="36"/>
    </row>
    <row r="246" spans="2:3" x14ac:dyDescent="0.2">
      <c r="B246" s="38">
        <f>'Screening All'!J252</f>
        <v>863.6</v>
      </c>
      <c r="C246" s="36"/>
    </row>
    <row r="247" spans="2:3" x14ac:dyDescent="0.2">
      <c r="B247" s="38">
        <f>'Screening All'!J253</f>
        <v>46.8</v>
      </c>
      <c r="C247" s="36"/>
    </row>
    <row r="248" spans="2:3" x14ac:dyDescent="0.2">
      <c r="B248" s="38">
        <f>'Screening All'!J254</f>
        <v>672.9</v>
      </c>
      <c r="C248" s="36"/>
    </row>
    <row r="249" spans="2:3" x14ac:dyDescent="0.2">
      <c r="B249" s="38">
        <f>'Screening All'!J255</f>
        <v>77.099999999999994</v>
      </c>
      <c r="C249" s="36"/>
    </row>
    <row r="250" spans="2:3" x14ac:dyDescent="0.2">
      <c r="B250" s="38">
        <f>'Screening All'!J256</f>
        <v>73.599999999999994</v>
      </c>
      <c r="C250" s="36"/>
    </row>
    <row r="251" spans="2:3" x14ac:dyDescent="0.2">
      <c r="B251" s="38">
        <f>'Screening All'!J257</f>
        <v>35.5</v>
      </c>
      <c r="C251" s="36"/>
    </row>
    <row r="252" spans="2:3" x14ac:dyDescent="0.2">
      <c r="B252" s="38">
        <f>'Screening All'!J258</f>
        <v>766.9</v>
      </c>
      <c r="C252" s="36"/>
    </row>
    <row r="253" spans="2:3" x14ac:dyDescent="0.2">
      <c r="B253" s="38">
        <f>'Screening All'!J259</f>
        <v>558.9</v>
      </c>
      <c r="C253" s="36"/>
    </row>
    <row r="254" spans="2:3" x14ac:dyDescent="0.2">
      <c r="B254" s="38">
        <f>'Screening All'!J260</f>
        <v>3848.4</v>
      </c>
      <c r="C254" s="36"/>
    </row>
    <row r="255" spans="2:3" x14ac:dyDescent="0.2">
      <c r="B255" s="38">
        <f>'Screening All'!J261</f>
        <v>430.1</v>
      </c>
      <c r="C255" s="36"/>
    </row>
    <row r="256" spans="2:3" x14ac:dyDescent="0.2">
      <c r="B256" s="38">
        <f>'Screening All'!J262</f>
        <v>137.5</v>
      </c>
      <c r="C256" s="36"/>
    </row>
    <row r="257" spans="2:3" x14ac:dyDescent="0.2">
      <c r="B257" s="38">
        <f>'Screening All'!J263</f>
        <v>41.3</v>
      </c>
      <c r="C257" s="36"/>
    </row>
    <row r="258" spans="2:3" x14ac:dyDescent="0.2">
      <c r="B258" s="38">
        <f>'Screening All'!J264</f>
        <v>129</v>
      </c>
      <c r="C258" s="36"/>
    </row>
    <row r="259" spans="2:3" x14ac:dyDescent="0.2">
      <c r="B259" s="38">
        <f>'Screening All'!J265</f>
        <v>794.4</v>
      </c>
      <c r="C259" s="36"/>
    </row>
    <row r="260" spans="2:3" x14ac:dyDescent="0.2">
      <c r="B260" s="38">
        <f>'Screening All'!J266</f>
        <v>60.8</v>
      </c>
      <c r="C260" s="36"/>
    </row>
    <row r="261" spans="2:3" x14ac:dyDescent="0.2">
      <c r="B261" s="38">
        <f>'Screening All'!J267</f>
        <v>581</v>
      </c>
      <c r="C261" s="36"/>
    </row>
    <row r="262" spans="2:3" x14ac:dyDescent="0.2">
      <c r="B262" s="38">
        <f>'Screening All'!J268</f>
        <v>837.9</v>
      </c>
      <c r="C262" s="36"/>
    </row>
    <row r="263" spans="2:3" x14ac:dyDescent="0.2">
      <c r="B263" s="38">
        <f>'Screening All'!J269</f>
        <v>411.9</v>
      </c>
      <c r="C263" s="36"/>
    </row>
    <row r="264" spans="2:3" x14ac:dyDescent="0.2">
      <c r="B264" s="38">
        <f>'Screening All'!J270</f>
        <v>60</v>
      </c>
      <c r="C264" s="36"/>
    </row>
    <row r="265" spans="2:3" x14ac:dyDescent="0.2">
      <c r="B265" s="38">
        <f>'Screening All'!J271</f>
        <v>112.1</v>
      </c>
      <c r="C265" s="36"/>
    </row>
    <row r="266" spans="2:3" x14ac:dyDescent="0.2">
      <c r="B266" s="38">
        <f>'Screening All'!J272</f>
        <v>145.4</v>
      </c>
      <c r="C266" s="36"/>
    </row>
    <row r="267" spans="2:3" x14ac:dyDescent="0.2">
      <c r="B267" s="38">
        <f>'Screening All'!J273</f>
        <v>550.9</v>
      </c>
      <c r="C267" s="36"/>
    </row>
    <row r="268" spans="2:3" x14ac:dyDescent="0.2">
      <c r="B268" s="38">
        <f>'Screening All'!J274</f>
        <v>123.7</v>
      </c>
      <c r="C268" s="36"/>
    </row>
    <row r="269" spans="2:3" x14ac:dyDescent="0.2">
      <c r="B269" s="38">
        <f>'Screening All'!J275</f>
        <v>47.9</v>
      </c>
      <c r="C269" s="36"/>
    </row>
    <row r="270" spans="2:3" x14ac:dyDescent="0.2">
      <c r="B270" s="38">
        <f>'Screening All'!J276</f>
        <v>3539.2</v>
      </c>
      <c r="C270" s="36"/>
    </row>
    <row r="271" spans="2:3" x14ac:dyDescent="0.2">
      <c r="B271" s="38">
        <f>'Screening All'!J277</f>
        <v>867.5</v>
      </c>
      <c r="C271" s="36"/>
    </row>
    <row r="272" spans="2:3" x14ac:dyDescent="0.2">
      <c r="B272" s="38">
        <f>'Screening All'!J278</f>
        <v>118.3</v>
      </c>
      <c r="C272" s="36"/>
    </row>
    <row r="273" spans="2:3" x14ac:dyDescent="0.2">
      <c r="B273" s="38">
        <f>'Screening All'!J279</f>
        <v>596.29999999999995</v>
      </c>
      <c r="C273" s="36"/>
    </row>
    <row r="274" spans="2:3" x14ac:dyDescent="0.2">
      <c r="B274" s="38">
        <f>'Screening All'!J280</f>
        <v>258.2</v>
      </c>
      <c r="C274" s="36"/>
    </row>
    <row r="275" spans="2:3" x14ac:dyDescent="0.2">
      <c r="B275" s="38">
        <f>'Screening All'!J281</f>
        <v>189.7</v>
      </c>
      <c r="C275" s="36"/>
    </row>
    <row r="276" spans="2:3" x14ac:dyDescent="0.2">
      <c r="B276" s="38">
        <f>'Screening All'!J282</f>
        <v>224.6</v>
      </c>
      <c r="C276" s="36"/>
    </row>
    <row r="277" spans="2:3" x14ac:dyDescent="0.2">
      <c r="B277" s="38">
        <f>'Screening All'!J283</f>
        <v>648.5</v>
      </c>
      <c r="C277" s="36"/>
    </row>
    <row r="278" spans="2:3" x14ac:dyDescent="0.2">
      <c r="B278" s="38">
        <f>'Screening All'!J284</f>
        <v>163.6</v>
      </c>
      <c r="C278" s="36"/>
    </row>
    <row r="279" spans="2:3" x14ac:dyDescent="0.2">
      <c r="B279" s="38">
        <f>'Screening All'!J285</f>
        <v>1969.2</v>
      </c>
      <c r="C279" s="36"/>
    </row>
    <row r="280" spans="2:3" x14ac:dyDescent="0.2">
      <c r="B280" s="38">
        <f>'Screening All'!J286</f>
        <v>2392.9</v>
      </c>
      <c r="C280" s="36"/>
    </row>
    <row r="281" spans="2:3" x14ac:dyDescent="0.2">
      <c r="B281" s="38">
        <f>'Screening All'!J287</f>
        <v>234.1</v>
      </c>
      <c r="C281" s="36"/>
    </row>
    <row r="282" spans="2:3" x14ac:dyDescent="0.2">
      <c r="B282" s="38">
        <f>'Screening All'!J288</f>
        <v>2312.5</v>
      </c>
      <c r="C282" s="36"/>
    </row>
    <row r="283" spans="2:3" x14ac:dyDescent="0.2">
      <c r="B283" s="38">
        <f>'Screening All'!J289</f>
        <v>109.8</v>
      </c>
      <c r="C283" s="36"/>
    </row>
    <row r="284" spans="2:3" x14ac:dyDescent="0.2">
      <c r="B284" s="38">
        <f>'Screening All'!J290</f>
        <v>49.2</v>
      </c>
      <c r="C284" s="36"/>
    </row>
    <row r="285" spans="2:3" x14ac:dyDescent="0.2">
      <c r="B285" s="38">
        <f>'Screening All'!J291</f>
        <v>237.3</v>
      </c>
      <c r="C285" s="36"/>
    </row>
    <row r="286" spans="2:3" x14ac:dyDescent="0.2">
      <c r="B286" s="38">
        <f>'Screening All'!J292</f>
        <v>407.5</v>
      </c>
      <c r="C286" s="36"/>
    </row>
    <row r="287" spans="2:3" x14ac:dyDescent="0.2">
      <c r="B287" s="38">
        <f>'Screening All'!J293</f>
        <v>234.4</v>
      </c>
      <c r="C287" s="36"/>
    </row>
    <row r="288" spans="2:3" x14ac:dyDescent="0.2">
      <c r="B288" s="38">
        <f>'Screening All'!J294</f>
        <v>200.9</v>
      </c>
      <c r="C288" s="36"/>
    </row>
    <row r="289" spans="2:3" x14ac:dyDescent="0.2">
      <c r="B289" s="38">
        <f>'Screening All'!J295</f>
        <v>1462.5</v>
      </c>
      <c r="C289" s="36"/>
    </row>
    <row r="290" spans="2:3" x14ac:dyDescent="0.2">
      <c r="B290" s="38">
        <f>'Screening All'!J296</f>
        <v>71</v>
      </c>
      <c r="C290" s="36"/>
    </row>
    <row r="291" spans="2:3" x14ac:dyDescent="0.2">
      <c r="B291" s="38">
        <f>'Screening All'!J297</f>
        <v>20.5</v>
      </c>
      <c r="C291" s="36"/>
    </row>
    <row r="292" spans="2:3" x14ac:dyDescent="0.2">
      <c r="B292" s="38">
        <f>'Screening All'!J298</f>
        <v>51.6</v>
      </c>
      <c r="C292" s="36"/>
    </row>
    <row r="293" spans="2:3" x14ac:dyDescent="0.2">
      <c r="B293" s="38">
        <f>'Screening All'!J299</f>
        <v>9.33</v>
      </c>
      <c r="C293" s="36"/>
    </row>
    <row r="294" spans="2:3" x14ac:dyDescent="0.2">
      <c r="B294" s="38">
        <f>'Screening All'!J300</f>
        <v>81.099999999999994</v>
      </c>
      <c r="C294" s="36"/>
    </row>
    <row r="295" spans="2:3" x14ac:dyDescent="0.2">
      <c r="B295" s="38">
        <f>'Screening All'!J301</f>
        <v>688.1</v>
      </c>
      <c r="C295" s="36"/>
    </row>
    <row r="296" spans="2:3" x14ac:dyDescent="0.2">
      <c r="B296" s="38">
        <f>'Screening All'!J302</f>
        <v>511.6</v>
      </c>
      <c r="C296" s="36"/>
    </row>
    <row r="297" spans="2:3" x14ac:dyDescent="0.2">
      <c r="B297" s="38">
        <f>'Screening All'!J303</f>
        <v>376.2</v>
      </c>
      <c r="C297" s="36"/>
    </row>
    <row r="298" spans="2:3" x14ac:dyDescent="0.2">
      <c r="B298" s="38">
        <f>'Screening All'!J304</f>
        <v>80.400000000000006</v>
      </c>
      <c r="C298" s="36"/>
    </row>
    <row r="299" spans="2:3" x14ac:dyDescent="0.2">
      <c r="B299" s="38">
        <f>'Screening All'!J305</f>
        <v>29.9</v>
      </c>
      <c r="C299" s="36"/>
    </row>
    <row r="300" spans="2:3" x14ac:dyDescent="0.2">
      <c r="B300" s="38">
        <f>'Screening All'!J306</f>
        <v>74.7</v>
      </c>
      <c r="C300" s="36"/>
    </row>
    <row r="301" spans="2:3" x14ac:dyDescent="0.2">
      <c r="B301" s="38">
        <f>'Screening All'!J307</f>
        <v>38.9</v>
      </c>
      <c r="C301" s="36"/>
    </row>
    <row r="302" spans="2:3" x14ac:dyDescent="0.2">
      <c r="B302" s="38">
        <f>'Screening All'!J308</f>
        <v>11.9</v>
      </c>
      <c r="C302" s="36"/>
    </row>
    <row r="303" spans="2:3" x14ac:dyDescent="0.2">
      <c r="B303" s="38">
        <f>'Screening All'!J309</f>
        <v>370.2</v>
      </c>
      <c r="C303" s="36"/>
    </row>
    <row r="304" spans="2:3" x14ac:dyDescent="0.2">
      <c r="B304" s="38">
        <f>'Screening All'!J310</f>
        <v>51.7</v>
      </c>
      <c r="C304" s="36"/>
    </row>
    <row r="305" spans="2:3" x14ac:dyDescent="0.2">
      <c r="B305" s="38">
        <f>'Screening All'!J311</f>
        <v>426.5</v>
      </c>
      <c r="C305" s="36"/>
    </row>
    <row r="306" spans="2:3" x14ac:dyDescent="0.2">
      <c r="B306" s="38">
        <f>'Screening All'!J312</f>
        <v>52.9</v>
      </c>
      <c r="C306" s="36"/>
    </row>
    <row r="307" spans="2:3" x14ac:dyDescent="0.2">
      <c r="B307" s="38">
        <f>'Screening All'!J313</f>
        <v>55.2</v>
      </c>
      <c r="C307" s="36"/>
    </row>
    <row r="308" spans="2:3" x14ac:dyDescent="0.2">
      <c r="B308" s="38">
        <f>'Screening All'!J314</f>
        <v>93.2</v>
      </c>
      <c r="C308" s="36"/>
    </row>
    <row r="309" spans="2:3" x14ac:dyDescent="0.2">
      <c r="B309" s="38">
        <f>'Screening All'!J315</f>
        <v>73.2</v>
      </c>
      <c r="C309" s="36"/>
    </row>
    <row r="310" spans="2:3" x14ac:dyDescent="0.2">
      <c r="B310" s="38">
        <f>'Screening All'!J316</f>
        <v>79.900000000000006</v>
      </c>
      <c r="C310" s="36"/>
    </row>
    <row r="311" spans="2:3" x14ac:dyDescent="0.2">
      <c r="B311" s="38">
        <f>'Screening All'!J317</f>
        <v>183.4</v>
      </c>
      <c r="C311" s="36"/>
    </row>
    <row r="312" spans="2:3" x14ac:dyDescent="0.2">
      <c r="B312" s="38">
        <f>'Screening All'!J318</f>
        <v>18.8</v>
      </c>
      <c r="C312" s="36"/>
    </row>
    <row r="313" spans="2:3" x14ac:dyDescent="0.2">
      <c r="B313" s="38">
        <f>'Screening All'!J319</f>
        <v>13.6</v>
      </c>
      <c r="C313" s="36"/>
    </row>
    <row r="314" spans="2:3" x14ac:dyDescent="0.2">
      <c r="B314" s="38">
        <f>'Screening All'!J320</f>
        <v>128.5</v>
      </c>
      <c r="C314" s="36"/>
    </row>
    <row r="315" spans="2:3" x14ac:dyDescent="0.2">
      <c r="B315" s="38">
        <f>'Screening All'!J321</f>
        <v>60.6</v>
      </c>
      <c r="C315" s="36"/>
    </row>
    <row r="316" spans="2:3" x14ac:dyDescent="0.2">
      <c r="B316" s="38">
        <f>'Screening All'!J322</f>
        <v>35.9</v>
      </c>
      <c r="C316" s="36"/>
    </row>
    <row r="317" spans="2:3" x14ac:dyDescent="0.2">
      <c r="B317" s="38">
        <f>'Screening All'!J323</f>
        <v>50.9</v>
      </c>
      <c r="C317" s="36"/>
    </row>
    <row r="318" spans="2:3" x14ac:dyDescent="0.2">
      <c r="B318" s="38">
        <f>'Screening All'!J324</f>
        <v>28.4</v>
      </c>
      <c r="C318" s="36"/>
    </row>
    <row r="319" spans="2:3" x14ac:dyDescent="0.2">
      <c r="B319" s="38">
        <f>'Screening All'!J325</f>
        <v>8.83</v>
      </c>
      <c r="C319" s="36"/>
    </row>
    <row r="320" spans="2:3" x14ac:dyDescent="0.2">
      <c r="B320" s="38">
        <f>'Screening All'!J326</f>
        <v>18.899999999999999</v>
      </c>
      <c r="C320" s="36"/>
    </row>
    <row r="321" spans="2:3" x14ac:dyDescent="0.2">
      <c r="B321" s="38">
        <f>'Screening All'!J327</f>
        <v>30.1</v>
      </c>
      <c r="C321" s="36"/>
    </row>
    <row r="322" spans="2:3" x14ac:dyDescent="0.2">
      <c r="B322" s="38">
        <f>'Screening All'!J328</f>
        <v>320.7</v>
      </c>
      <c r="C322" s="36"/>
    </row>
    <row r="323" spans="2:3" x14ac:dyDescent="0.2">
      <c r="B323" s="38">
        <f>'Screening All'!J329</f>
        <v>29.6</v>
      </c>
      <c r="C323" s="36"/>
    </row>
    <row r="324" spans="2:3" x14ac:dyDescent="0.2">
      <c r="B324" s="38">
        <f>'Screening All'!J330</f>
        <v>1.93</v>
      </c>
      <c r="C324" s="36"/>
    </row>
    <row r="325" spans="2:3" x14ac:dyDescent="0.2">
      <c r="B325" s="38">
        <f>'Screening All'!J331</f>
        <v>11.3</v>
      </c>
      <c r="C325" s="36"/>
    </row>
    <row r="326" spans="2:3" x14ac:dyDescent="0.2">
      <c r="B326" s="38">
        <f>'Screening All'!J332</f>
        <v>625.4</v>
      </c>
      <c r="C326" s="36"/>
    </row>
    <row r="327" spans="2:3" x14ac:dyDescent="0.2">
      <c r="B327" s="38">
        <f>'Screening All'!J333</f>
        <v>30.4</v>
      </c>
      <c r="C327" s="36"/>
    </row>
    <row r="328" spans="2:3" x14ac:dyDescent="0.2">
      <c r="B328" s="38">
        <f>'Screening All'!J334</f>
        <v>16.399999999999999</v>
      </c>
      <c r="C328" s="36"/>
    </row>
    <row r="329" spans="2:3" x14ac:dyDescent="0.2">
      <c r="B329" s="38">
        <f>'Screening All'!J335</f>
        <v>9.43</v>
      </c>
      <c r="C329" s="36"/>
    </row>
    <row r="330" spans="2:3" x14ac:dyDescent="0.2">
      <c r="B330" s="38">
        <f>'Screening All'!J336</f>
        <v>10.5</v>
      </c>
      <c r="C330" s="36"/>
    </row>
    <row r="331" spans="2:3" x14ac:dyDescent="0.2">
      <c r="B331" s="38">
        <f>'Screening All'!J337</f>
        <v>29.7</v>
      </c>
      <c r="C331" s="36"/>
    </row>
    <row r="332" spans="2:3" x14ac:dyDescent="0.2">
      <c r="B332" s="38">
        <f>'Screening All'!J338</f>
        <v>15.9</v>
      </c>
      <c r="C332" s="36"/>
    </row>
    <row r="333" spans="2:3" x14ac:dyDescent="0.2">
      <c r="B333" s="38">
        <f>'Screening All'!J339</f>
        <v>17</v>
      </c>
      <c r="C333" s="36"/>
    </row>
    <row r="334" spans="2:3" x14ac:dyDescent="0.2">
      <c r="B334" s="38">
        <f>'Screening All'!J340</f>
        <v>21.8</v>
      </c>
      <c r="C334" s="36"/>
    </row>
    <row r="335" spans="2:3" x14ac:dyDescent="0.2">
      <c r="B335" s="38">
        <f>'Screening All'!J341</f>
        <v>36.200000000000003</v>
      </c>
      <c r="C335" s="36"/>
    </row>
    <row r="336" spans="2:3" x14ac:dyDescent="0.2">
      <c r="B336" s="38">
        <f>'Screening All'!J342</f>
        <v>72.3</v>
      </c>
      <c r="C336" s="36"/>
    </row>
    <row r="337" spans="2:3" x14ac:dyDescent="0.2">
      <c r="B337" s="38">
        <f>'Screening All'!J343</f>
        <v>6.79</v>
      </c>
      <c r="C337" s="36"/>
    </row>
    <row r="338" spans="2:3" x14ac:dyDescent="0.2">
      <c r="B338" s="38">
        <f>'Screening All'!J344</f>
        <v>7.21</v>
      </c>
      <c r="C338" s="36"/>
    </row>
    <row r="339" spans="2:3" x14ac:dyDescent="0.2">
      <c r="B339" s="38">
        <f>'Screening All'!J345</f>
        <v>31.2</v>
      </c>
      <c r="C339" s="36"/>
    </row>
    <row r="340" spans="2:3" x14ac:dyDescent="0.2">
      <c r="B340" s="38">
        <f>'Screening All'!J346</f>
        <v>53.6</v>
      </c>
      <c r="C340" s="36"/>
    </row>
    <row r="341" spans="2:3" x14ac:dyDescent="0.2">
      <c r="B341" s="38">
        <f>'Screening All'!J347</f>
        <v>9.1999999999999993</v>
      </c>
      <c r="C341" s="36"/>
    </row>
    <row r="342" spans="2:3" x14ac:dyDescent="0.2">
      <c r="B342" s="38">
        <f>'Screening All'!J348</f>
        <v>17.600000000000001</v>
      </c>
      <c r="C342" s="36"/>
    </row>
    <row r="343" spans="2:3" x14ac:dyDescent="0.2">
      <c r="B343" s="38">
        <f>'Screening All'!J349</f>
        <v>18.600000000000001</v>
      </c>
      <c r="C343" s="36"/>
    </row>
    <row r="344" spans="2:3" x14ac:dyDescent="0.2">
      <c r="B344" s="38">
        <f>'Screening All'!J350</f>
        <v>140.1</v>
      </c>
      <c r="C344" s="36"/>
    </row>
    <row r="345" spans="2:3" x14ac:dyDescent="0.2">
      <c r="B345" s="38">
        <f>'Screening All'!J351</f>
        <v>174.2</v>
      </c>
      <c r="C345" s="36"/>
    </row>
    <row r="346" spans="2:3" x14ac:dyDescent="0.2">
      <c r="B346" s="38">
        <f>'Screening All'!J352</f>
        <v>26.1</v>
      </c>
      <c r="C346" s="36"/>
    </row>
    <row r="347" spans="2:3" x14ac:dyDescent="0.2">
      <c r="B347" s="38">
        <f>'Screening All'!J353</f>
        <v>25.5</v>
      </c>
      <c r="C347" s="36"/>
    </row>
    <row r="348" spans="2:3" x14ac:dyDescent="0.2">
      <c r="B348" s="38">
        <f>'Screening All'!J354</f>
        <v>10.7</v>
      </c>
      <c r="C348" s="36"/>
    </row>
    <row r="349" spans="2:3" x14ac:dyDescent="0.2">
      <c r="B349" s="38">
        <f>'Screening All'!J355</f>
        <v>6.54</v>
      </c>
      <c r="C349" s="36"/>
    </row>
    <row r="350" spans="2:3" x14ac:dyDescent="0.2">
      <c r="B350" s="38">
        <f>'Screening All'!J356</f>
        <v>24.9</v>
      </c>
      <c r="C350" s="36"/>
    </row>
    <row r="351" spans="2:3" x14ac:dyDescent="0.2">
      <c r="B351" s="38">
        <f>'Screening All'!J357</f>
        <v>8.57</v>
      </c>
      <c r="C351" s="36"/>
    </row>
    <row r="352" spans="2:3" x14ac:dyDescent="0.2">
      <c r="B352" s="38">
        <f>'Screening All'!J358</f>
        <v>180.7</v>
      </c>
      <c r="C352" s="36"/>
    </row>
    <row r="353" spans="2:3" x14ac:dyDescent="0.2">
      <c r="B353" s="38">
        <f>'Screening All'!J359</f>
        <v>114.3</v>
      </c>
      <c r="C353" s="36"/>
    </row>
    <row r="354" spans="2:3" x14ac:dyDescent="0.2">
      <c r="B354" s="38">
        <f>'Screening All'!J360</f>
        <v>8.82</v>
      </c>
      <c r="C354" s="36"/>
    </row>
    <row r="355" spans="2:3" x14ac:dyDescent="0.2">
      <c r="B355" s="38">
        <f>'Screening All'!J361</f>
        <v>89.9</v>
      </c>
      <c r="C355" s="36"/>
    </row>
    <row r="356" spans="2:3" x14ac:dyDescent="0.2">
      <c r="B356" s="38">
        <f>'Screening All'!J362</f>
        <v>3.02</v>
      </c>
      <c r="C356" s="36"/>
    </row>
    <row r="357" spans="2:3" x14ac:dyDescent="0.2">
      <c r="B357" s="38">
        <f>'Screening All'!J363</f>
        <v>23.2</v>
      </c>
      <c r="C357" s="36"/>
    </row>
    <row r="358" spans="2:3" x14ac:dyDescent="0.2">
      <c r="B358" s="38">
        <f>'Screening All'!J364</f>
        <v>9.91</v>
      </c>
      <c r="C358" s="36"/>
    </row>
    <row r="359" spans="2:3" x14ac:dyDescent="0.2">
      <c r="B359" s="38">
        <f>'Screening All'!J365</f>
        <v>105.2</v>
      </c>
      <c r="C359" s="36"/>
    </row>
    <row r="360" spans="2:3" x14ac:dyDescent="0.2">
      <c r="B360" s="38">
        <f>'Screening All'!J366</f>
        <v>41.8</v>
      </c>
      <c r="C360" s="36"/>
    </row>
    <row r="361" spans="2:3" x14ac:dyDescent="0.2">
      <c r="B361" s="38">
        <f>'Screening All'!J367</f>
        <v>3.9</v>
      </c>
      <c r="C361" s="36"/>
    </row>
    <row r="362" spans="2:3" x14ac:dyDescent="0.2">
      <c r="B362" s="38">
        <f>'Screening All'!J368</f>
        <v>2.2000000000000002</v>
      </c>
      <c r="C362" s="36"/>
    </row>
    <row r="363" spans="2:3" x14ac:dyDescent="0.2">
      <c r="B363" s="38">
        <f>'Screening All'!J369</f>
        <v>8.82</v>
      </c>
      <c r="C363" s="36"/>
    </row>
    <row r="364" spans="2:3" x14ac:dyDescent="0.2">
      <c r="B364" s="38">
        <f>'Screening All'!J370</f>
        <v>30.9</v>
      </c>
      <c r="C364" s="36"/>
    </row>
    <row r="365" spans="2:3" x14ac:dyDescent="0.2">
      <c r="B365" s="38">
        <f>'Screening All'!J371</f>
        <v>347.2</v>
      </c>
      <c r="C365" s="36"/>
    </row>
    <row r="366" spans="2:3" x14ac:dyDescent="0.2">
      <c r="B366" s="38">
        <f>'Screening All'!J372</f>
        <v>28.8</v>
      </c>
      <c r="C366" s="36"/>
    </row>
    <row r="367" spans="2:3" x14ac:dyDescent="0.2">
      <c r="B367" s="38">
        <f>'Screening All'!J373</f>
        <v>26.2</v>
      </c>
      <c r="C367" s="36"/>
    </row>
    <row r="368" spans="2:3" x14ac:dyDescent="0.2">
      <c r="B368" s="38">
        <f>'Screening All'!J374</f>
        <v>38.200000000000003</v>
      </c>
      <c r="C368" s="36"/>
    </row>
    <row r="369" spans="2:3" x14ac:dyDescent="0.2">
      <c r="B369" s="38">
        <f>'Screening All'!J375</f>
        <v>1.74</v>
      </c>
      <c r="C369" s="36"/>
    </row>
    <row r="370" spans="2:3" x14ac:dyDescent="0.2">
      <c r="B370" s="38">
        <f>'Screening All'!J376</f>
        <v>16.3</v>
      </c>
      <c r="C370" s="36"/>
    </row>
    <row r="371" spans="2:3" x14ac:dyDescent="0.2">
      <c r="B371" s="38">
        <f>'Screening All'!J377</f>
        <v>6.67</v>
      </c>
      <c r="C371" s="36"/>
    </row>
    <row r="372" spans="2:3" x14ac:dyDescent="0.2">
      <c r="B372" s="38">
        <f>'Screening All'!J378</f>
        <v>13.7</v>
      </c>
      <c r="C372" s="36"/>
    </row>
    <row r="373" spans="2:3" x14ac:dyDescent="0.2">
      <c r="B373" s="38">
        <f>'Screening All'!J379</f>
        <v>63.5</v>
      </c>
      <c r="C373" s="36"/>
    </row>
    <row r="374" spans="2:3" x14ac:dyDescent="0.2">
      <c r="B374" s="38">
        <f>'Screening All'!J380</f>
        <v>19.7</v>
      </c>
      <c r="C374" s="36"/>
    </row>
    <row r="375" spans="2:3" x14ac:dyDescent="0.2">
      <c r="B375" s="38">
        <f>'Screening All'!J381</f>
        <v>18</v>
      </c>
      <c r="C375" s="36"/>
    </row>
    <row r="376" spans="2:3" x14ac:dyDescent="0.2">
      <c r="B376" s="38">
        <f>'Screening All'!J382</f>
        <v>51.8</v>
      </c>
      <c r="C376" s="36"/>
    </row>
    <row r="377" spans="2:3" x14ac:dyDescent="0.2">
      <c r="B377" s="38">
        <f>'Screening All'!J383</f>
        <v>21</v>
      </c>
      <c r="C377" s="36"/>
    </row>
    <row r="378" spans="2:3" x14ac:dyDescent="0.2">
      <c r="B378" s="38">
        <f>'Screening All'!J384</f>
        <v>39.6</v>
      </c>
      <c r="C378" s="36"/>
    </row>
    <row r="379" spans="2:3" x14ac:dyDescent="0.2">
      <c r="B379" s="38">
        <f>'Screening All'!J385</f>
        <v>34.200000000000003</v>
      </c>
      <c r="C379" s="36"/>
    </row>
    <row r="380" spans="2:3" x14ac:dyDescent="0.2">
      <c r="B380" s="38">
        <f>'Screening All'!J386</f>
        <v>10.9</v>
      </c>
      <c r="C380" s="36"/>
    </row>
    <row r="381" spans="2:3" x14ac:dyDescent="0.2">
      <c r="B381" s="38">
        <f>'Screening All'!J387</f>
        <v>2.29</v>
      </c>
      <c r="C381" s="36"/>
    </row>
    <row r="382" spans="2:3" x14ac:dyDescent="0.2">
      <c r="B382" s="38">
        <f>'Screening All'!J388</f>
        <v>7.9</v>
      </c>
      <c r="C382" s="36"/>
    </row>
    <row r="383" spans="2:3" x14ac:dyDescent="0.2">
      <c r="B383" s="38">
        <f>'Screening All'!J389</f>
        <v>7.09</v>
      </c>
      <c r="C383" s="36"/>
    </row>
    <row r="384" spans="2:3" x14ac:dyDescent="0.2">
      <c r="B384" s="38">
        <f>'Screening All'!J390</f>
        <v>100.5</v>
      </c>
      <c r="C384" s="36"/>
    </row>
    <row r="385" spans="2:3" x14ac:dyDescent="0.2">
      <c r="B385" s="38">
        <f>'Screening All'!J391</f>
        <v>70.400000000000006</v>
      </c>
      <c r="C385" s="36"/>
    </row>
    <row r="386" spans="2:3" x14ac:dyDescent="0.2">
      <c r="B386" s="38">
        <f>'Screening All'!J392</f>
        <v>14.6</v>
      </c>
      <c r="C386" s="36"/>
    </row>
    <row r="387" spans="2:3" x14ac:dyDescent="0.2">
      <c r="B387" s="38">
        <f>'Screening All'!J393</f>
        <v>47.9</v>
      </c>
      <c r="C387" s="36"/>
    </row>
    <row r="388" spans="2:3" x14ac:dyDescent="0.2">
      <c r="B388" s="38">
        <f>'Screening All'!J394</f>
        <v>6.32</v>
      </c>
      <c r="C388" s="36"/>
    </row>
    <row r="389" spans="2:3" x14ac:dyDescent="0.2">
      <c r="B389" s="38">
        <f>'Screening All'!J395</f>
        <v>15.3</v>
      </c>
      <c r="C389" s="36"/>
    </row>
    <row r="390" spans="2:3" x14ac:dyDescent="0.2">
      <c r="B390" s="38">
        <f>'Screening All'!J396</f>
        <v>2.59</v>
      </c>
      <c r="C390" s="36"/>
    </row>
    <row r="391" spans="2:3" x14ac:dyDescent="0.2">
      <c r="B391" s="38">
        <f>'Screening All'!J397</f>
        <v>47.3</v>
      </c>
      <c r="C391" s="36"/>
    </row>
    <row r="392" spans="2:3" x14ac:dyDescent="0.2">
      <c r="B392" s="38">
        <f>'Screening All'!J398</f>
        <v>20.399999999999999</v>
      </c>
      <c r="C392" s="36"/>
    </row>
    <row r="393" spans="2:3" x14ac:dyDescent="0.2">
      <c r="B393" s="38">
        <f>'Screening All'!J399</f>
        <v>12.2</v>
      </c>
      <c r="C393" s="36"/>
    </row>
    <row r="394" spans="2:3" x14ac:dyDescent="0.2">
      <c r="B394" s="38">
        <f>'Screening All'!J400</f>
        <v>40.6</v>
      </c>
      <c r="C394" s="36"/>
    </row>
    <row r="395" spans="2:3" x14ac:dyDescent="0.2">
      <c r="B395" s="38">
        <f>'Screening All'!J401</f>
        <v>17.7</v>
      </c>
      <c r="C395" s="36"/>
    </row>
    <row r="396" spans="2:3" x14ac:dyDescent="0.2">
      <c r="B396" s="38">
        <f>'Screening All'!J402</f>
        <v>87.6</v>
      </c>
      <c r="C396" s="36"/>
    </row>
    <row r="397" spans="2:3" x14ac:dyDescent="0.2">
      <c r="B397" s="38">
        <f>'Screening All'!J403</f>
        <v>4.37</v>
      </c>
      <c r="C397" s="36"/>
    </row>
    <row r="398" spans="2:3" x14ac:dyDescent="0.2">
      <c r="B398" s="38">
        <f>'Screening All'!J404</f>
        <v>174</v>
      </c>
      <c r="C398" s="36"/>
    </row>
    <row r="399" spans="2:3" x14ac:dyDescent="0.2">
      <c r="B399" s="38">
        <f>'Screening All'!J405</f>
        <v>36.799999999999997</v>
      </c>
      <c r="C399" s="36"/>
    </row>
    <row r="400" spans="2:3" x14ac:dyDescent="0.2">
      <c r="B400" s="38">
        <f>'Screening All'!J406</f>
        <v>4.1500000000000004</v>
      </c>
      <c r="C400" s="36"/>
    </row>
    <row r="401" spans="2:3" x14ac:dyDescent="0.2">
      <c r="B401" s="38">
        <f>'Screening All'!J407</f>
        <v>154</v>
      </c>
      <c r="C401" s="36"/>
    </row>
    <row r="402" spans="2:3" x14ac:dyDescent="0.2">
      <c r="B402" s="38">
        <f>'Screening All'!J408</f>
        <v>30</v>
      </c>
      <c r="C402" s="36"/>
    </row>
    <row r="403" spans="2:3" x14ac:dyDescent="0.2">
      <c r="B403" s="38">
        <f>'Screening All'!J409</f>
        <v>2.54</v>
      </c>
      <c r="C403" s="36"/>
    </row>
    <row r="404" spans="2:3" x14ac:dyDescent="0.2">
      <c r="B404" s="38">
        <f>'Screening All'!J410</f>
        <v>19.2</v>
      </c>
      <c r="C404" s="36"/>
    </row>
    <row r="405" spans="2:3" x14ac:dyDescent="0.2">
      <c r="B405" s="38">
        <f>'Screening All'!J411</f>
        <v>365.1</v>
      </c>
      <c r="C405" s="36"/>
    </row>
    <row r="406" spans="2:3" x14ac:dyDescent="0.2">
      <c r="B406" s="38">
        <f>'Screening All'!J412</f>
        <v>15</v>
      </c>
      <c r="C406" s="36"/>
    </row>
    <row r="407" spans="2:3" x14ac:dyDescent="0.2">
      <c r="B407" s="38">
        <f>'Screening All'!J413</f>
        <v>6.73</v>
      </c>
      <c r="C407" s="36"/>
    </row>
    <row r="408" spans="2:3" x14ac:dyDescent="0.2">
      <c r="B408" s="38">
        <f>'Screening All'!J414</f>
        <v>1080.3</v>
      </c>
      <c r="C408" s="36"/>
    </row>
    <row r="409" spans="2:3" x14ac:dyDescent="0.2">
      <c r="B409" s="38">
        <f>'Screening All'!J415</f>
        <v>10.9</v>
      </c>
      <c r="C409" s="36"/>
    </row>
    <row r="410" spans="2:3" x14ac:dyDescent="0.2">
      <c r="B410" s="38">
        <f>'Screening All'!J416</f>
        <v>6.61</v>
      </c>
      <c r="C410" s="36"/>
    </row>
    <row r="411" spans="2:3" x14ac:dyDescent="0.2">
      <c r="B411" s="38">
        <f>'Screening All'!J417</f>
        <v>35.1</v>
      </c>
      <c r="C411" s="36"/>
    </row>
    <row r="412" spans="2:3" x14ac:dyDescent="0.2">
      <c r="B412" s="38">
        <f>'Screening All'!J418</f>
        <v>5.89</v>
      </c>
      <c r="C412" s="36"/>
    </row>
    <row r="413" spans="2:3" x14ac:dyDescent="0.2">
      <c r="B413" s="38">
        <f>'Screening All'!J419</f>
        <v>9.16</v>
      </c>
      <c r="C413" s="36"/>
    </row>
    <row r="414" spans="2:3" x14ac:dyDescent="0.2">
      <c r="B414" s="38">
        <f>'Screening All'!J420</f>
        <v>1.7</v>
      </c>
      <c r="C414" s="36"/>
    </row>
    <row r="415" spans="2:3" x14ac:dyDescent="0.2">
      <c r="B415" s="38">
        <f>'Screening All'!J421</f>
        <v>14.1</v>
      </c>
      <c r="C415" s="36"/>
    </row>
    <row r="416" spans="2:3" x14ac:dyDescent="0.2">
      <c r="B416" s="38">
        <f>'Screening All'!J422</f>
        <v>38.6</v>
      </c>
      <c r="C416" s="36"/>
    </row>
    <row r="417" spans="2:3" x14ac:dyDescent="0.2">
      <c r="B417" s="38">
        <f>'Screening All'!J423</f>
        <v>10.7</v>
      </c>
      <c r="C417" s="36"/>
    </row>
    <row r="418" spans="2:3" x14ac:dyDescent="0.2">
      <c r="B418" s="38">
        <f>'Screening All'!J424</f>
        <v>30.5</v>
      </c>
      <c r="C418" s="36"/>
    </row>
    <row r="419" spans="2:3" x14ac:dyDescent="0.2">
      <c r="B419" s="38">
        <f>'Screening All'!J425</f>
        <v>5.24</v>
      </c>
      <c r="C419" s="36"/>
    </row>
    <row r="420" spans="2:3" x14ac:dyDescent="0.2">
      <c r="B420" s="38">
        <f>'Screening All'!J426</f>
        <v>24.6</v>
      </c>
      <c r="C420" s="36"/>
    </row>
    <row r="421" spans="2:3" x14ac:dyDescent="0.2">
      <c r="B421" s="38">
        <f>'Screening All'!J427</f>
        <v>11.7</v>
      </c>
      <c r="C421" s="36"/>
    </row>
    <row r="422" spans="2:3" x14ac:dyDescent="0.2">
      <c r="B422" s="38">
        <f>'Screening All'!J428</f>
        <v>6.05</v>
      </c>
      <c r="C422" s="36"/>
    </row>
    <row r="423" spans="2:3" x14ac:dyDescent="0.2">
      <c r="B423" s="38">
        <f>'Screening All'!J429</f>
        <v>4.47</v>
      </c>
      <c r="C423" s="36"/>
    </row>
    <row r="424" spans="2:3" x14ac:dyDescent="0.2">
      <c r="B424" s="38">
        <f>'Screening All'!J430</f>
        <v>2.08</v>
      </c>
      <c r="C424" s="36"/>
    </row>
    <row r="425" spans="2:3" x14ac:dyDescent="0.2">
      <c r="B425" s="38">
        <f>'Screening All'!J431</f>
        <v>14.1</v>
      </c>
      <c r="C425" s="36"/>
    </row>
    <row r="426" spans="2:3" x14ac:dyDescent="0.2">
      <c r="B426" s="38">
        <f>'Screening All'!J432</f>
        <v>22.6</v>
      </c>
      <c r="C426" s="36"/>
    </row>
    <row r="427" spans="2:3" x14ac:dyDescent="0.2">
      <c r="B427" s="38">
        <f>'Screening All'!J433</f>
        <v>8.11</v>
      </c>
      <c r="C427" s="36"/>
    </row>
    <row r="428" spans="2:3" x14ac:dyDescent="0.2">
      <c r="B428" s="38">
        <f>'Screening All'!J434</f>
        <v>4.12</v>
      </c>
      <c r="C428" s="36"/>
    </row>
    <row r="429" spans="2:3" x14ac:dyDescent="0.2">
      <c r="B429" s="38">
        <f>'Screening All'!J435</f>
        <v>8.2100000000000009</v>
      </c>
      <c r="C429" s="36"/>
    </row>
    <row r="430" spans="2:3" x14ac:dyDescent="0.2">
      <c r="B430" s="38">
        <f>'Screening All'!J436</f>
        <v>31.6</v>
      </c>
      <c r="C430" s="36"/>
    </row>
    <row r="431" spans="2:3" x14ac:dyDescent="0.2">
      <c r="B431" s="38">
        <f>'Screening All'!J437</f>
        <v>3.61</v>
      </c>
      <c r="C431" s="36"/>
    </row>
    <row r="432" spans="2:3" x14ac:dyDescent="0.2">
      <c r="B432" s="38">
        <f>'Screening All'!J438</f>
        <v>2.63</v>
      </c>
      <c r="C432" s="36"/>
    </row>
    <row r="433" spans="2:3" x14ac:dyDescent="0.2">
      <c r="B433" s="38">
        <f>'Screening All'!J439</f>
        <v>3.33</v>
      </c>
      <c r="C433" s="36"/>
    </row>
    <row r="434" spans="2:3" x14ac:dyDescent="0.2">
      <c r="B434" s="38">
        <f>'Screening All'!J440</f>
        <v>5.27</v>
      </c>
      <c r="C434" s="36"/>
    </row>
    <row r="435" spans="2:3" x14ac:dyDescent="0.2">
      <c r="B435" s="38">
        <f>'Screening All'!J441</f>
        <v>20.3</v>
      </c>
      <c r="C435" s="36"/>
    </row>
    <row r="436" spans="2:3" x14ac:dyDescent="0.2">
      <c r="B436" s="38">
        <f>'Screening All'!J442</f>
        <v>8.39</v>
      </c>
      <c r="C436" s="36"/>
    </row>
    <row r="437" spans="2:3" x14ac:dyDescent="0.2">
      <c r="B437" s="38">
        <f>'Screening All'!J443</f>
        <v>7.42</v>
      </c>
      <c r="C437" s="36"/>
    </row>
    <row r="438" spans="2:3" x14ac:dyDescent="0.2">
      <c r="B438" s="38">
        <f>'Screening All'!J444</f>
        <v>5.78</v>
      </c>
      <c r="C438" s="36"/>
    </row>
    <row r="439" spans="2:3" x14ac:dyDescent="0.2">
      <c r="B439" s="38">
        <f>'Screening All'!J445</f>
        <v>4.45</v>
      </c>
      <c r="C439" s="36"/>
    </row>
    <row r="440" spans="2:3" x14ac:dyDescent="0.2">
      <c r="B440" s="38">
        <f>'Screening All'!J446</f>
        <v>5.74</v>
      </c>
      <c r="C440" s="36"/>
    </row>
    <row r="441" spans="2:3" x14ac:dyDescent="0.2">
      <c r="B441" s="38">
        <f>'Screening All'!J447</f>
        <v>32</v>
      </c>
      <c r="C441" s="36"/>
    </row>
    <row r="442" spans="2:3" x14ac:dyDescent="0.2">
      <c r="B442" s="38">
        <f>'Screening All'!J448</f>
        <v>33.700000000000003</v>
      </c>
      <c r="C442" s="36"/>
    </row>
    <row r="443" spans="2:3" x14ac:dyDescent="0.2">
      <c r="B443" s="38">
        <f>'Screening All'!J449</f>
        <v>16.8</v>
      </c>
      <c r="C443" s="36"/>
    </row>
    <row r="444" spans="2:3" x14ac:dyDescent="0.2">
      <c r="B444" s="38">
        <f>'Screening All'!J450</f>
        <v>18.5</v>
      </c>
      <c r="C444" s="36"/>
    </row>
    <row r="445" spans="2:3" x14ac:dyDescent="0.2">
      <c r="B445" s="38">
        <f>'Screening All'!J451</f>
        <v>18</v>
      </c>
      <c r="C445" s="36"/>
    </row>
    <row r="446" spans="2:3" x14ac:dyDescent="0.2">
      <c r="B446" s="38">
        <f>'Screening All'!J452</f>
        <v>10.3</v>
      </c>
      <c r="C446" s="36"/>
    </row>
    <row r="447" spans="2:3" x14ac:dyDescent="0.2">
      <c r="B447" s="38">
        <f>'Screening All'!J453</f>
        <v>7.67</v>
      </c>
      <c r="C447" s="36"/>
    </row>
    <row r="448" spans="2:3" x14ac:dyDescent="0.2">
      <c r="B448" s="38">
        <f>'Screening All'!J454</f>
        <v>118.5</v>
      </c>
      <c r="C448" s="36"/>
    </row>
    <row r="449" spans="2:3" x14ac:dyDescent="0.2">
      <c r="B449" s="38">
        <f>'Screening All'!J455</f>
        <v>1.93</v>
      </c>
      <c r="C449" s="36"/>
    </row>
    <row r="450" spans="2:3" x14ac:dyDescent="0.2">
      <c r="B450" s="38">
        <f>'Screening All'!J456</f>
        <v>2.68</v>
      </c>
      <c r="C450" s="36"/>
    </row>
    <row r="451" spans="2:3" x14ac:dyDescent="0.2">
      <c r="B451" s="38">
        <f>'Screening All'!J457</f>
        <v>10.199999999999999</v>
      </c>
      <c r="C451" s="36"/>
    </row>
    <row r="452" spans="2:3" x14ac:dyDescent="0.2">
      <c r="B452" s="38">
        <f>'Screening All'!J458</f>
        <v>14.3</v>
      </c>
      <c r="C452" s="36"/>
    </row>
    <row r="453" spans="2:3" x14ac:dyDescent="0.2">
      <c r="B453" s="38">
        <f>'Screening All'!J459</f>
        <v>15.6</v>
      </c>
      <c r="C453" s="36"/>
    </row>
    <row r="454" spans="2:3" x14ac:dyDescent="0.2">
      <c r="B454" s="38">
        <f>'Screening All'!J460</f>
        <v>6.83</v>
      </c>
      <c r="C454" s="36"/>
    </row>
    <row r="455" spans="2:3" x14ac:dyDescent="0.2">
      <c r="B455" s="38">
        <f>'Screening All'!J461</f>
        <v>5.27</v>
      </c>
      <c r="C455" s="36"/>
    </row>
    <row r="456" spans="2:3" x14ac:dyDescent="0.2">
      <c r="B456" s="38">
        <f>'Screening All'!J462</f>
        <v>23.6</v>
      </c>
      <c r="C456" s="36"/>
    </row>
    <row r="457" spans="2:3" x14ac:dyDescent="0.2">
      <c r="B457" s="38">
        <f>'Screening All'!J463</f>
        <v>3.41</v>
      </c>
      <c r="C457" s="36"/>
    </row>
    <row r="458" spans="2:3" x14ac:dyDescent="0.2">
      <c r="B458" s="38">
        <f>'Screening All'!J464</f>
        <v>7.88</v>
      </c>
      <c r="C458" s="36"/>
    </row>
    <row r="459" spans="2:3" x14ac:dyDescent="0.2">
      <c r="B459" s="38">
        <f>'Screening All'!J465</f>
        <v>13.5</v>
      </c>
      <c r="C459" s="36"/>
    </row>
    <row r="460" spans="2:3" x14ac:dyDescent="0.2">
      <c r="B460" s="38">
        <f>'Screening All'!J466</f>
        <v>382.5</v>
      </c>
      <c r="C460" s="36"/>
    </row>
    <row r="461" spans="2:3" x14ac:dyDescent="0.2">
      <c r="B461" s="38">
        <f>'Screening All'!J467</f>
        <v>3.07</v>
      </c>
      <c r="C461" s="36"/>
    </row>
    <row r="462" spans="2:3" x14ac:dyDescent="0.2">
      <c r="B462" s="38">
        <f>'Screening All'!J468</f>
        <v>54.5</v>
      </c>
      <c r="C462" s="36"/>
    </row>
    <row r="463" spans="2:3" x14ac:dyDescent="0.2">
      <c r="B463" s="38">
        <f>'Screening All'!J469</f>
        <v>22.5</v>
      </c>
      <c r="C463" s="36"/>
    </row>
    <row r="464" spans="2:3" x14ac:dyDescent="0.2">
      <c r="B464" s="38">
        <f>'Screening All'!J470</f>
        <v>24.1</v>
      </c>
      <c r="C464" s="36"/>
    </row>
    <row r="465" spans="2:3" x14ac:dyDescent="0.2">
      <c r="B465" s="38">
        <f>'Screening All'!J471</f>
        <v>8.09</v>
      </c>
      <c r="C465" s="36"/>
    </row>
    <row r="466" spans="2:3" x14ac:dyDescent="0.2">
      <c r="B466" s="38">
        <f>'Screening All'!J472</f>
        <v>36</v>
      </c>
      <c r="C466" s="36"/>
    </row>
    <row r="467" spans="2:3" x14ac:dyDescent="0.2">
      <c r="B467" s="38">
        <f>'Screening All'!J473</f>
        <v>15.8</v>
      </c>
      <c r="C467" s="36"/>
    </row>
    <row r="468" spans="2:3" x14ac:dyDescent="0.2">
      <c r="B468" s="38">
        <f>'Screening All'!J474</f>
        <v>3.66</v>
      </c>
      <c r="C468" s="36"/>
    </row>
    <row r="469" spans="2:3" x14ac:dyDescent="0.2">
      <c r="B469" s="38">
        <f>'Screening All'!J475</f>
        <v>93.9</v>
      </c>
      <c r="C469" s="36"/>
    </row>
    <row r="470" spans="2:3" x14ac:dyDescent="0.2">
      <c r="B470" s="38">
        <f>'Screening All'!J476</f>
        <v>226.2</v>
      </c>
      <c r="C470" s="36"/>
    </row>
    <row r="471" spans="2:3" x14ac:dyDescent="0.2">
      <c r="B471" s="38">
        <f>'Screening All'!J477</f>
        <v>10.6</v>
      </c>
      <c r="C471" s="36"/>
    </row>
    <row r="472" spans="2:3" x14ac:dyDescent="0.2">
      <c r="B472" s="38">
        <f>'Screening All'!J478</f>
        <v>2.81</v>
      </c>
      <c r="C472" s="36"/>
    </row>
    <row r="473" spans="2:3" x14ac:dyDescent="0.2">
      <c r="B473" s="38">
        <f>'Screening All'!J479</f>
        <v>3.91</v>
      </c>
      <c r="C473" s="36"/>
    </row>
    <row r="474" spans="2:3" x14ac:dyDescent="0.2">
      <c r="B474" s="38">
        <f>'Screening All'!J480</f>
        <v>11</v>
      </c>
      <c r="C474" s="36"/>
    </row>
    <row r="475" spans="2:3" x14ac:dyDescent="0.2">
      <c r="B475" s="38">
        <f>'Screening All'!J481</f>
        <v>3.16</v>
      </c>
      <c r="C475" s="36"/>
    </row>
    <row r="476" spans="2:3" x14ac:dyDescent="0.2">
      <c r="B476" s="38">
        <f>'Screening All'!J482</f>
        <v>3.81</v>
      </c>
      <c r="C476" s="36"/>
    </row>
    <row r="477" spans="2:3" x14ac:dyDescent="0.2">
      <c r="B477" s="38">
        <f>'Screening All'!J483</f>
        <v>10.4</v>
      </c>
      <c r="C477" s="36"/>
    </row>
    <row r="478" spans="2:3" x14ac:dyDescent="0.2">
      <c r="B478" s="38">
        <f>'Screening All'!J484</f>
        <v>16.899999999999999</v>
      </c>
      <c r="C478" s="36"/>
    </row>
    <row r="479" spans="2:3" x14ac:dyDescent="0.2">
      <c r="B479" s="38">
        <f>'Screening All'!J485</f>
        <v>4.58</v>
      </c>
      <c r="C479" s="36"/>
    </row>
    <row r="480" spans="2:3" x14ac:dyDescent="0.2">
      <c r="B480" s="38">
        <f>'Screening All'!J486</f>
        <v>4.67</v>
      </c>
      <c r="C480" s="36"/>
    </row>
    <row r="481" spans="2:3" x14ac:dyDescent="0.2">
      <c r="B481" s="38">
        <f>'Screening All'!J487</f>
        <v>259.7</v>
      </c>
      <c r="C481" s="36"/>
    </row>
    <row r="482" spans="2:3" x14ac:dyDescent="0.2">
      <c r="B482" s="38">
        <f>'Screening All'!J488</f>
        <v>7.59</v>
      </c>
      <c r="C482" s="36"/>
    </row>
    <row r="483" spans="2:3" x14ac:dyDescent="0.2">
      <c r="B483" s="38">
        <f>'Screening All'!J489</f>
        <v>7.39</v>
      </c>
      <c r="C483" s="36"/>
    </row>
    <row r="484" spans="2:3" x14ac:dyDescent="0.2">
      <c r="B484" s="38">
        <f>'Screening All'!J490</f>
        <v>12.9</v>
      </c>
      <c r="C484" s="36"/>
    </row>
    <row r="485" spans="2:3" x14ac:dyDescent="0.2">
      <c r="B485" s="38">
        <f>'Screening All'!J491</f>
        <v>32.4</v>
      </c>
      <c r="C485" s="36"/>
    </row>
    <row r="486" spans="2:3" x14ac:dyDescent="0.2">
      <c r="B486" s="38">
        <f>'Screening All'!J492</f>
        <v>2.4500000000000002</v>
      </c>
      <c r="C486" s="36"/>
    </row>
    <row r="487" spans="2:3" x14ac:dyDescent="0.2">
      <c r="B487" s="38">
        <f>'Screening All'!J493</f>
        <v>3.45</v>
      </c>
      <c r="C487" s="36"/>
    </row>
    <row r="488" spans="2:3" x14ac:dyDescent="0.2">
      <c r="B488" s="38">
        <f>'Screening All'!J494</f>
        <v>8.39</v>
      </c>
      <c r="C488" s="36"/>
    </row>
    <row r="489" spans="2:3" x14ac:dyDescent="0.2">
      <c r="B489" s="38">
        <f>'Screening All'!J495</f>
        <v>6.61</v>
      </c>
      <c r="C489" s="36"/>
    </row>
    <row r="490" spans="2:3" x14ac:dyDescent="0.2">
      <c r="B490" s="38">
        <f>'Screening All'!J496</f>
        <v>6.93</v>
      </c>
      <c r="C490" s="36"/>
    </row>
    <row r="491" spans="2:3" x14ac:dyDescent="0.2">
      <c r="B491" s="38">
        <f>'Screening All'!J497</f>
        <v>5.53</v>
      </c>
      <c r="C491" s="36"/>
    </row>
    <row r="492" spans="2:3" x14ac:dyDescent="0.2">
      <c r="B492" s="38">
        <f>'Screening All'!J498</f>
        <v>2.4</v>
      </c>
      <c r="C492" s="36"/>
    </row>
    <row r="493" spans="2:3" x14ac:dyDescent="0.2">
      <c r="B493" s="38">
        <f>'Screening All'!J499</f>
        <v>27.7</v>
      </c>
      <c r="C493" s="36"/>
    </row>
    <row r="494" spans="2:3" x14ac:dyDescent="0.2">
      <c r="B494" s="38">
        <f>'Screening All'!J500</f>
        <v>2.0699999999999998</v>
      </c>
      <c r="C494" s="36"/>
    </row>
    <row r="495" spans="2:3" x14ac:dyDescent="0.2">
      <c r="B495" s="38">
        <f>'Screening All'!J501</f>
        <v>9.73</v>
      </c>
      <c r="C495" s="36"/>
    </row>
    <row r="496" spans="2:3" x14ac:dyDescent="0.2">
      <c r="B496" s="38">
        <f>'Screening All'!J502</f>
        <v>2.91</v>
      </c>
      <c r="C496" s="36"/>
    </row>
    <row r="497" spans="2:3" x14ac:dyDescent="0.2">
      <c r="B497" s="38">
        <f>'Screening All'!J503</f>
        <v>64.8</v>
      </c>
      <c r="C497" s="36"/>
    </row>
    <row r="498" spans="2:3" x14ac:dyDescent="0.2">
      <c r="B498" s="38">
        <f>'Screening All'!J504</f>
        <v>2.1</v>
      </c>
      <c r="C498" s="36"/>
    </row>
    <row r="499" spans="2:3" x14ac:dyDescent="0.2">
      <c r="B499" s="38">
        <f>'Screening All'!J505</f>
        <v>4.29</v>
      </c>
      <c r="C499" s="36"/>
    </row>
    <row r="500" spans="2:3" x14ac:dyDescent="0.2">
      <c r="B500" s="38">
        <f>'Screening All'!J506</f>
        <v>15.8</v>
      </c>
      <c r="C500" s="36"/>
    </row>
    <row r="501" spans="2:3" x14ac:dyDescent="0.2">
      <c r="B501" s="38">
        <f>'Screening All'!J507</f>
        <v>6.11</v>
      </c>
      <c r="C501" s="36"/>
    </row>
    <row r="502" spans="2:3" x14ac:dyDescent="0.2">
      <c r="B502" s="38">
        <f>'Screening All'!J508</f>
        <v>54.2</v>
      </c>
      <c r="C502" s="36"/>
    </row>
    <row r="503" spans="2:3" x14ac:dyDescent="0.2">
      <c r="B503" s="38">
        <f>'Screening All'!J509</f>
        <v>8.23</v>
      </c>
      <c r="C503" s="36"/>
    </row>
    <row r="504" spans="2:3" x14ac:dyDescent="0.2">
      <c r="B504" s="38">
        <f>'Screening All'!J510</f>
        <v>4.42</v>
      </c>
      <c r="C504" s="36"/>
    </row>
    <row r="505" spans="2:3" x14ac:dyDescent="0.2">
      <c r="B505" s="38">
        <f>'Screening All'!J511</f>
        <v>1.23</v>
      </c>
      <c r="C505" s="36"/>
    </row>
    <row r="506" spans="2:3" x14ac:dyDescent="0.2">
      <c r="B506" s="38">
        <f>'Screening All'!J512</f>
        <v>56.6</v>
      </c>
      <c r="C506" s="36"/>
    </row>
    <row r="507" spans="2:3" x14ac:dyDescent="0.2">
      <c r="B507" s="38">
        <f>'Screening All'!J513</f>
        <v>3.73</v>
      </c>
      <c r="C507" s="36"/>
    </row>
    <row r="508" spans="2:3" x14ac:dyDescent="0.2">
      <c r="B508" s="38">
        <f>'Screening All'!J514</f>
        <v>2.36</v>
      </c>
      <c r="C508" s="36"/>
    </row>
    <row r="509" spans="2:3" x14ac:dyDescent="0.2">
      <c r="B509" s="38">
        <f>'Screening All'!J515</f>
        <v>16.7</v>
      </c>
      <c r="C509" s="36"/>
    </row>
    <row r="510" spans="2:3" x14ac:dyDescent="0.2">
      <c r="B510" s="38">
        <f>'Screening All'!J516</f>
        <v>13.2</v>
      </c>
      <c r="C510" s="36"/>
    </row>
    <row r="511" spans="2:3" x14ac:dyDescent="0.2">
      <c r="B511" s="38">
        <f>'Screening All'!J517</f>
        <v>7.14</v>
      </c>
      <c r="C511" s="36"/>
    </row>
    <row r="512" spans="2:3" x14ac:dyDescent="0.2">
      <c r="B512" s="38">
        <f>'Screening All'!J518</f>
        <v>3.4</v>
      </c>
      <c r="C512" s="36"/>
    </row>
    <row r="513" spans="2:3" x14ac:dyDescent="0.2">
      <c r="B513" s="38">
        <f>'Screening All'!J519</f>
        <v>2.08</v>
      </c>
      <c r="C513" s="36"/>
    </row>
    <row r="514" spans="2:3" x14ac:dyDescent="0.2">
      <c r="B514" s="38">
        <f>'Screening All'!J520</f>
        <v>4.0999999999999996</v>
      </c>
      <c r="C514" s="36"/>
    </row>
    <row r="515" spans="2:3" x14ac:dyDescent="0.2">
      <c r="B515" s="38">
        <f>'Screening All'!J521</f>
        <v>7.87</v>
      </c>
      <c r="C515" s="36"/>
    </row>
    <row r="516" spans="2:3" x14ac:dyDescent="0.2">
      <c r="B516" s="38">
        <f>'Screening All'!J522</f>
        <v>14.5</v>
      </c>
      <c r="C516" s="36"/>
    </row>
    <row r="517" spans="2:3" x14ac:dyDescent="0.2">
      <c r="B517" s="38">
        <f>'Screening All'!J523</f>
        <v>27.6</v>
      </c>
      <c r="C517" s="36"/>
    </row>
    <row r="518" spans="2:3" x14ac:dyDescent="0.2">
      <c r="B518" s="38">
        <f>'Screening All'!J524</f>
        <v>15.3</v>
      </c>
      <c r="C518" s="36"/>
    </row>
    <row r="519" spans="2:3" x14ac:dyDescent="0.2">
      <c r="B519" s="38">
        <f>'Screening All'!J525</f>
        <v>11.8</v>
      </c>
      <c r="C519" s="36"/>
    </row>
    <row r="520" spans="2:3" x14ac:dyDescent="0.2">
      <c r="B520" s="38">
        <f>'Screening All'!J526</f>
        <v>3.32</v>
      </c>
      <c r="C520" s="36"/>
    </row>
    <row r="521" spans="2:3" x14ac:dyDescent="0.2">
      <c r="B521" s="38">
        <f>'Screening All'!J527</f>
        <v>5.0599999999999996</v>
      </c>
      <c r="C521" s="36"/>
    </row>
    <row r="522" spans="2:3" x14ac:dyDescent="0.2">
      <c r="B522" s="38">
        <f>'Screening All'!J528</f>
        <v>1.61</v>
      </c>
      <c r="C522" s="36"/>
    </row>
    <row r="523" spans="2:3" x14ac:dyDescent="0.2">
      <c r="B523" s="38">
        <f>'Screening All'!J529</f>
        <v>45.6</v>
      </c>
      <c r="C523" s="36"/>
    </row>
    <row r="524" spans="2:3" x14ac:dyDescent="0.2">
      <c r="B524" s="38">
        <f>'Screening All'!J530</f>
        <v>17.8</v>
      </c>
      <c r="C524" s="36"/>
    </row>
    <row r="525" spans="2:3" x14ac:dyDescent="0.2">
      <c r="B525" s="38">
        <f>'Screening All'!J531</f>
        <v>7.63</v>
      </c>
      <c r="C525" s="36"/>
    </row>
    <row r="526" spans="2:3" x14ac:dyDescent="0.2">
      <c r="B526" s="38">
        <f>'Screening All'!J532</f>
        <v>4.34</v>
      </c>
      <c r="C526" s="36"/>
    </row>
    <row r="527" spans="2:3" x14ac:dyDescent="0.2">
      <c r="B527" s="38">
        <f>'Screening All'!J533</f>
        <v>10.199999999999999</v>
      </c>
      <c r="C527" s="36"/>
    </row>
    <row r="528" spans="2:3" x14ac:dyDescent="0.2">
      <c r="B528" s="38">
        <f>'Screening All'!J534</f>
        <v>4.6500000000000004</v>
      </c>
      <c r="C528" s="36"/>
    </row>
    <row r="529" spans="2:3" x14ac:dyDescent="0.2">
      <c r="B529" s="38">
        <f>'Screening All'!J535</f>
        <v>3.99</v>
      </c>
      <c r="C529" s="36"/>
    </row>
    <row r="530" spans="2:3" x14ac:dyDescent="0.2">
      <c r="B530" s="38">
        <f>'Screening All'!J536</f>
        <v>1.28</v>
      </c>
      <c r="C530" s="36"/>
    </row>
    <row r="531" spans="2:3" x14ac:dyDescent="0.2">
      <c r="B531" s="38">
        <f>'Screening All'!J537</f>
        <v>4.22</v>
      </c>
      <c r="C531" s="36"/>
    </row>
    <row r="532" spans="2:3" x14ac:dyDescent="0.2">
      <c r="B532" s="38">
        <f>'Screening All'!J538</f>
        <v>9.15</v>
      </c>
      <c r="C532" s="36"/>
    </row>
    <row r="533" spans="2:3" x14ac:dyDescent="0.2">
      <c r="B533" s="38">
        <f>'Screening All'!J539</f>
        <v>21.3</v>
      </c>
      <c r="C533" s="36"/>
    </row>
    <row r="534" spans="2:3" x14ac:dyDescent="0.2">
      <c r="B534" s="38">
        <f>'Screening All'!J540</f>
        <v>8.82</v>
      </c>
      <c r="C534" s="36"/>
    </row>
    <row r="535" spans="2:3" x14ac:dyDescent="0.2">
      <c r="B535" s="38">
        <f>'Screening All'!J541</f>
        <v>31.1</v>
      </c>
      <c r="C535" s="36"/>
    </row>
    <row r="536" spans="2:3" x14ac:dyDescent="0.2">
      <c r="B536" s="38">
        <f>'Screening All'!J542</f>
        <v>9.74</v>
      </c>
      <c r="C536" s="36"/>
    </row>
    <row r="537" spans="2:3" x14ac:dyDescent="0.2">
      <c r="B537" s="38">
        <f>'Screening All'!J543</f>
        <v>10.3</v>
      </c>
      <c r="C537" s="36"/>
    </row>
    <row r="538" spans="2:3" x14ac:dyDescent="0.2">
      <c r="B538" s="38">
        <f>'Screening All'!J544</f>
        <v>5</v>
      </c>
      <c r="C538" s="36"/>
    </row>
    <row r="539" spans="2:3" x14ac:dyDescent="0.2">
      <c r="B539" s="38">
        <f>'Screening All'!J545</f>
        <v>6.52</v>
      </c>
      <c r="C539" s="36"/>
    </row>
    <row r="540" spans="2:3" x14ac:dyDescent="0.2">
      <c r="B540" s="38">
        <f>'Screening All'!J546</f>
        <v>2.63</v>
      </c>
      <c r="C540" s="36"/>
    </row>
    <row r="541" spans="2:3" x14ac:dyDescent="0.2">
      <c r="B541" s="38">
        <f>'Screening All'!J547</f>
        <v>19.399999999999999</v>
      </c>
      <c r="C541" s="36"/>
    </row>
    <row r="542" spans="2:3" x14ac:dyDescent="0.2">
      <c r="B542" s="38">
        <f>'Screening All'!J548</f>
        <v>38.200000000000003</v>
      </c>
      <c r="C542" s="36"/>
    </row>
    <row r="543" spans="2:3" x14ac:dyDescent="0.2">
      <c r="B543" s="38">
        <f>'Screening All'!J549</f>
        <v>3.44</v>
      </c>
      <c r="C543" s="36"/>
    </row>
    <row r="544" spans="2:3" x14ac:dyDescent="0.2">
      <c r="B544" s="38">
        <f>'Screening All'!J550</f>
        <v>13.7</v>
      </c>
      <c r="C544" s="36"/>
    </row>
    <row r="545" spans="2:3" x14ac:dyDescent="0.2">
      <c r="B545" s="38">
        <f>'Screening All'!J551</f>
        <v>4.33</v>
      </c>
      <c r="C545" s="36"/>
    </row>
    <row r="546" spans="2:3" x14ac:dyDescent="0.2">
      <c r="B546" s="38">
        <f>'Screening All'!J552</f>
        <v>17</v>
      </c>
      <c r="C546" s="36"/>
    </row>
    <row r="547" spans="2:3" x14ac:dyDescent="0.2">
      <c r="B547" s="38">
        <f>'Screening All'!J553</f>
        <v>2.3199999999999998</v>
      </c>
      <c r="C547" s="36"/>
    </row>
    <row r="548" spans="2:3" x14ac:dyDescent="0.2">
      <c r="B548" s="38">
        <f>'Screening All'!J554</f>
        <v>3.13</v>
      </c>
      <c r="C548" s="36"/>
    </row>
    <row r="549" spans="2:3" x14ac:dyDescent="0.2">
      <c r="B549" s="38">
        <f>'Screening All'!J555</f>
        <v>4.54</v>
      </c>
      <c r="C549" s="36"/>
    </row>
    <row r="550" spans="2:3" x14ac:dyDescent="0.2">
      <c r="B550" s="38">
        <f>'Screening All'!J556</f>
        <v>3.6</v>
      </c>
      <c r="C550" s="36"/>
    </row>
    <row r="551" spans="2:3" x14ac:dyDescent="0.2">
      <c r="B551" s="38">
        <f>'Screening All'!J557</f>
        <v>10.9</v>
      </c>
      <c r="C551" s="36"/>
    </row>
    <row r="552" spans="2:3" x14ac:dyDescent="0.2">
      <c r="B552" s="38">
        <f>'Screening All'!J558</f>
        <v>0.90300000000000002</v>
      </c>
      <c r="C552" s="36"/>
    </row>
    <row r="553" spans="2:3" x14ac:dyDescent="0.2">
      <c r="B553" s="38">
        <f>'Screening All'!J559</f>
        <v>0.8</v>
      </c>
      <c r="C553" s="36"/>
    </row>
    <row r="554" spans="2:3" x14ac:dyDescent="0.2">
      <c r="B554" s="38">
        <f>'Screening All'!J560</f>
        <v>14.3</v>
      </c>
      <c r="C554" s="36"/>
    </row>
    <row r="555" spans="2:3" x14ac:dyDescent="0.2">
      <c r="B555" s="38">
        <f>'Screening All'!J561</f>
        <v>5.12</v>
      </c>
      <c r="C555" s="36"/>
    </row>
    <row r="556" spans="2:3" x14ac:dyDescent="0.2">
      <c r="B556" s="38">
        <f>'Screening All'!J562</f>
        <v>5.84</v>
      </c>
      <c r="C556" s="36"/>
    </row>
    <row r="557" spans="2:3" x14ac:dyDescent="0.2">
      <c r="B557" s="38">
        <f>'Screening All'!J563</f>
        <v>16.100000000000001</v>
      </c>
      <c r="C557" s="36"/>
    </row>
    <row r="558" spans="2:3" x14ac:dyDescent="0.2">
      <c r="B558" s="38">
        <f>'Screening All'!J564</f>
        <v>20.6</v>
      </c>
      <c r="C558" s="36"/>
    </row>
    <row r="559" spans="2:3" x14ac:dyDescent="0.2">
      <c r="B559" s="38">
        <f>'Screening All'!J565</f>
        <v>1.23</v>
      </c>
      <c r="C559" s="36"/>
    </row>
    <row r="560" spans="2:3" x14ac:dyDescent="0.2">
      <c r="B560" s="38">
        <f>'Screening All'!J566</f>
        <v>38.9</v>
      </c>
      <c r="C560" s="36"/>
    </row>
    <row r="561" spans="2:3" x14ac:dyDescent="0.2">
      <c r="B561" s="38">
        <f>'Screening All'!J567</f>
        <v>8.0299999999999994</v>
      </c>
      <c r="C561" s="36"/>
    </row>
    <row r="562" spans="2:3" x14ac:dyDescent="0.2">
      <c r="B562" s="38">
        <f>'Screening All'!J568</f>
        <v>192.2</v>
      </c>
      <c r="C562" s="36"/>
    </row>
    <row r="563" spans="2:3" x14ac:dyDescent="0.2">
      <c r="B563" s="38">
        <f>'Screening All'!J569</f>
        <v>6.03</v>
      </c>
      <c r="C563" s="36"/>
    </row>
    <row r="564" spans="2:3" x14ac:dyDescent="0.2">
      <c r="B564" s="38">
        <f>'Screening All'!J570</f>
        <v>15.4</v>
      </c>
      <c r="C564" s="36"/>
    </row>
    <row r="565" spans="2:3" x14ac:dyDescent="0.2">
      <c r="B565" s="38">
        <f>'Screening All'!J571</f>
        <v>0.79200000000000004</v>
      </c>
      <c r="C565" s="36"/>
    </row>
    <row r="566" spans="2:3" x14ac:dyDescent="0.2">
      <c r="B566" s="38">
        <f>'Screening All'!J572</f>
        <v>21.8</v>
      </c>
      <c r="C566" s="36"/>
    </row>
    <row r="567" spans="2:3" x14ac:dyDescent="0.2">
      <c r="B567" s="38">
        <f>'Screening All'!J573</f>
        <v>2.86</v>
      </c>
      <c r="C567" s="36"/>
    </row>
    <row r="568" spans="2:3" x14ac:dyDescent="0.2">
      <c r="B568" s="38">
        <f>'Screening All'!J574</f>
        <v>10.9</v>
      </c>
      <c r="C568" s="36"/>
    </row>
    <row r="569" spans="2:3" x14ac:dyDescent="0.2">
      <c r="B569" s="38">
        <f>'Screening All'!J575</f>
        <v>7.18</v>
      </c>
      <c r="C569" s="36"/>
    </row>
    <row r="570" spans="2:3" x14ac:dyDescent="0.2">
      <c r="B570" s="38">
        <f>'Screening All'!J576</f>
        <v>30.9</v>
      </c>
      <c r="C570" s="36"/>
    </row>
    <row r="571" spans="2:3" x14ac:dyDescent="0.2">
      <c r="B571" s="38">
        <f>'Screening All'!J577</f>
        <v>7.54</v>
      </c>
      <c r="C571" s="36"/>
    </row>
    <row r="572" spans="2:3" x14ac:dyDescent="0.2">
      <c r="B572" s="38">
        <f>'Screening All'!J578</f>
        <v>0.68500000000000005</v>
      </c>
      <c r="C572" s="36"/>
    </row>
    <row r="573" spans="2:3" x14ac:dyDescent="0.2">
      <c r="B573" s="38">
        <f>'Screening All'!J579</f>
        <v>3.88</v>
      </c>
      <c r="C573" s="36"/>
    </row>
    <row r="574" spans="2:3" x14ac:dyDescent="0.2">
      <c r="B574" s="38">
        <f>'Screening All'!J580</f>
        <v>2.1</v>
      </c>
      <c r="C574" s="36"/>
    </row>
    <row r="575" spans="2:3" x14ac:dyDescent="0.2">
      <c r="B575" s="38">
        <f>'Screening All'!J581</f>
        <v>13.9</v>
      </c>
      <c r="C575" s="36"/>
    </row>
    <row r="576" spans="2:3" x14ac:dyDescent="0.2">
      <c r="B576" s="38">
        <f>'Screening All'!J582</f>
        <v>19</v>
      </c>
      <c r="C576" s="36"/>
    </row>
    <row r="577" spans="2:3" x14ac:dyDescent="0.2">
      <c r="B577" s="38">
        <f>'Screening All'!J583</f>
        <v>5.07</v>
      </c>
      <c r="C577" s="36"/>
    </row>
    <row r="578" spans="2:3" x14ac:dyDescent="0.2">
      <c r="B578" s="38">
        <f>'Screening All'!J584</f>
        <v>3.69</v>
      </c>
      <c r="C578" s="36"/>
    </row>
    <row r="579" spans="2:3" x14ac:dyDescent="0.2">
      <c r="B579" s="38">
        <f>'Screening All'!J585</f>
        <v>6.01</v>
      </c>
      <c r="C579" s="36"/>
    </row>
    <row r="580" spans="2:3" x14ac:dyDescent="0.2">
      <c r="B580" s="38">
        <f>'Screening All'!J586</f>
        <v>42.3</v>
      </c>
      <c r="C580" s="36"/>
    </row>
    <row r="581" spans="2:3" x14ac:dyDescent="0.2">
      <c r="B581" s="38">
        <f>'Screening All'!J587</f>
        <v>4.26</v>
      </c>
      <c r="C581" s="36"/>
    </row>
    <row r="582" spans="2:3" x14ac:dyDescent="0.2">
      <c r="B582" s="38">
        <f>'Screening All'!J588</f>
        <v>7.77</v>
      </c>
      <c r="C582" s="36"/>
    </row>
    <row r="583" spans="2:3" x14ac:dyDescent="0.2">
      <c r="B583" s="38">
        <f>'Screening All'!J589</f>
        <v>25.5</v>
      </c>
      <c r="C583" s="36"/>
    </row>
    <row r="584" spans="2:3" x14ac:dyDescent="0.2">
      <c r="B584" s="38">
        <f>'Screening All'!J590</f>
        <v>1.97</v>
      </c>
      <c r="C584" s="36"/>
    </row>
    <row r="585" spans="2:3" x14ac:dyDescent="0.2">
      <c r="B585" s="38">
        <f>'Screening All'!J591</f>
        <v>1.2</v>
      </c>
      <c r="C585" s="36"/>
    </row>
    <row r="586" spans="2:3" x14ac:dyDescent="0.2">
      <c r="B586" s="38">
        <f>'Screening All'!J592</f>
        <v>6.9</v>
      </c>
      <c r="C586" s="36"/>
    </row>
    <row r="587" spans="2:3" x14ac:dyDescent="0.2">
      <c r="B587" s="38">
        <f>'Screening All'!J593</f>
        <v>3.7</v>
      </c>
      <c r="C587" s="36"/>
    </row>
    <row r="588" spans="2:3" x14ac:dyDescent="0.2">
      <c r="B588" s="38">
        <f>'Screening All'!J594</f>
        <v>14.1</v>
      </c>
      <c r="C588" s="36"/>
    </row>
    <row r="589" spans="2:3" x14ac:dyDescent="0.2">
      <c r="B589" s="38">
        <f>'Screening All'!J595</f>
        <v>0.86699999999999999</v>
      </c>
      <c r="C589" s="36"/>
    </row>
    <row r="590" spans="2:3" x14ac:dyDescent="0.2">
      <c r="B590" s="38">
        <f>'Screening All'!J596</f>
        <v>79.099999999999994</v>
      </c>
      <c r="C590" s="36"/>
    </row>
    <row r="591" spans="2:3" x14ac:dyDescent="0.2">
      <c r="B591" s="38">
        <f>'Screening All'!J597</f>
        <v>3.38</v>
      </c>
      <c r="C591" s="36"/>
    </row>
    <row r="592" spans="2:3" x14ac:dyDescent="0.2">
      <c r="B592" s="38">
        <f>'Screening All'!J598</f>
        <v>28.5</v>
      </c>
      <c r="C592" s="36"/>
    </row>
    <row r="593" spans="2:3" x14ac:dyDescent="0.2">
      <c r="B593" s="38">
        <f>'Screening All'!J599</f>
        <v>14.5</v>
      </c>
      <c r="C593" s="36"/>
    </row>
    <row r="594" spans="2:3" x14ac:dyDescent="0.2">
      <c r="B594" s="38">
        <f>'Screening All'!J600</f>
        <v>2.76</v>
      </c>
      <c r="C594" s="36"/>
    </row>
    <row r="595" spans="2:3" x14ac:dyDescent="0.2">
      <c r="B595" s="38">
        <f>'Screening All'!J601</f>
        <v>22.7</v>
      </c>
      <c r="C595" s="36"/>
    </row>
    <row r="596" spans="2:3" x14ac:dyDescent="0.2">
      <c r="B596" s="38">
        <f>'Screening All'!J602</f>
        <v>24.3</v>
      </c>
      <c r="C596" s="36"/>
    </row>
    <row r="597" spans="2:3" x14ac:dyDescent="0.2">
      <c r="B597" s="38">
        <f>'Screening All'!J603</f>
        <v>3.38</v>
      </c>
      <c r="C597" s="36"/>
    </row>
    <row r="598" spans="2:3" x14ac:dyDescent="0.2">
      <c r="B598" s="38">
        <f>'Screening All'!J604</f>
        <v>1.81</v>
      </c>
      <c r="C598" s="36"/>
    </row>
    <row r="599" spans="2:3" x14ac:dyDescent="0.2">
      <c r="B599" s="38">
        <f>'Screening All'!J605</f>
        <v>2.37</v>
      </c>
      <c r="C599" s="36"/>
    </row>
    <row r="600" spans="2:3" x14ac:dyDescent="0.2">
      <c r="B600" s="38">
        <f>'Screening All'!J606</f>
        <v>1.46</v>
      </c>
      <c r="C600" s="36"/>
    </row>
    <row r="601" spans="2:3" x14ac:dyDescent="0.2">
      <c r="B601" s="38">
        <f>'Screening All'!J607</f>
        <v>1.64</v>
      </c>
      <c r="C601" s="36"/>
    </row>
    <row r="602" spans="2:3" x14ac:dyDescent="0.2">
      <c r="B602" s="38">
        <f>'Screening All'!J608</f>
        <v>4.7300000000000004</v>
      </c>
      <c r="C602" s="36"/>
    </row>
    <row r="603" spans="2:3" x14ac:dyDescent="0.2">
      <c r="B603" s="38">
        <f>'Screening All'!J609</f>
        <v>2.97</v>
      </c>
      <c r="C603" s="36"/>
    </row>
    <row r="604" spans="2:3" x14ac:dyDescent="0.2">
      <c r="B604" s="38">
        <f>'Screening All'!J610</f>
        <v>0.80900000000000005</v>
      </c>
      <c r="C604" s="36"/>
    </row>
    <row r="605" spans="2:3" x14ac:dyDescent="0.2">
      <c r="B605" s="38">
        <f>'Screening All'!J611</f>
        <v>2.9</v>
      </c>
      <c r="C605" s="36"/>
    </row>
    <row r="606" spans="2:3" x14ac:dyDescent="0.2">
      <c r="B606" s="38">
        <f>'Screening All'!J612</f>
        <v>6.41</v>
      </c>
      <c r="C606" s="36"/>
    </row>
    <row r="607" spans="2:3" x14ac:dyDescent="0.2">
      <c r="B607" s="38">
        <f>'Screening All'!J613</f>
        <v>0.93500000000000005</v>
      </c>
      <c r="C607" s="36"/>
    </row>
    <row r="608" spans="2:3" x14ac:dyDescent="0.2">
      <c r="B608" s="38">
        <f>'Screening All'!J614</f>
        <v>5.52</v>
      </c>
      <c r="C608" s="36"/>
    </row>
    <row r="609" spans="2:3" x14ac:dyDescent="0.2">
      <c r="B609" s="38">
        <f>'Screening All'!J615</f>
        <v>173.9</v>
      </c>
      <c r="C609" s="36"/>
    </row>
    <row r="610" spans="2:3" x14ac:dyDescent="0.2">
      <c r="B610" s="38">
        <f>'Screening All'!J616</f>
        <v>1.58</v>
      </c>
      <c r="C610" s="36"/>
    </row>
    <row r="611" spans="2:3" x14ac:dyDescent="0.2">
      <c r="B611" s="38">
        <f>'Screening All'!J617</f>
        <v>59.7</v>
      </c>
      <c r="C611" s="36"/>
    </row>
    <row r="612" spans="2:3" x14ac:dyDescent="0.2">
      <c r="B612" s="38">
        <f>'Screening All'!J618</f>
        <v>0.52500000000000002</v>
      </c>
      <c r="C612" s="36"/>
    </row>
    <row r="613" spans="2:3" x14ac:dyDescent="0.2">
      <c r="B613" s="38">
        <f>'Screening All'!J619</f>
        <v>5.0599999999999996</v>
      </c>
      <c r="C613" s="36"/>
    </row>
    <row r="614" spans="2:3" x14ac:dyDescent="0.2">
      <c r="B614" s="38">
        <f>'Screening All'!J620</f>
        <v>7.03</v>
      </c>
      <c r="C614" s="36"/>
    </row>
    <row r="615" spans="2:3" x14ac:dyDescent="0.2">
      <c r="B615" s="38">
        <f>'Screening All'!J621</f>
        <v>8.93</v>
      </c>
      <c r="C615" s="36"/>
    </row>
    <row r="616" spans="2:3" x14ac:dyDescent="0.2">
      <c r="B616" s="38">
        <f>'Screening All'!J622</f>
        <v>3.23</v>
      </c>
      <c r="C616" s="36"/>
    </row>
    <row r="617" spans="2:3" x14ac:dyDescent="0.2">
      <c r="B617" s="38">
        <f>'Screening All'!J623</f>
        <v>1.34</v>
      </c>
      <c r="C617" s="36"/>
    </row>
    <row r="618" spans="2:3" x14ac:dyDescent="0.2">
      <c r="B618" s="38">
        <f>'Screening All'!J624</f>
        <v>0.51300000000000001</v>
      </c>
      <c r="C618" s="36"/>
    </row>
    <row r="619" spans="2:3" x14ac:dyDescent="0.2">
      <c r="B619" s="38">
        <f>'Screening All'!J625</f>
        <v>6.69</v>
      </c>
      <c r="C619" s="36"/>
    </row>
    <row r="620" spans="2:3" x14ac:dyDescent="0.2">
      <c r="B620" s="38">
        <f>'Screening All'!J626</f>
        <v>2.04</v>
      </c>
      <c r="C620" s="36"/>
    </row>
    <row r="621" spans="2:3" x14ac:dyDescent="0.2">
      <c r="B621" s="38">
        <f>'Screening All'!J627</f>
        <v>1318.5</v>
      </c>
      <c r="C621" s="36"/>
    </row>
    <row r="622" spans="2:3" x14ac:dyDescent="0.2">
      <c r="B622" s="38">
        <f>'Screening All'!J628</f>
        <v>3.95</v>
      </c>
      <c r="C622" s="36"/>
    </row>
    <row r="623" spans="2:3" x14ac:dyDescent="0.2">
      <c r="B623" s="38">
        <f>'Screening All'!J629</f>
        <v>110.3</v>
      </c>
      <c r="C623" s="36"/>
    </row>
    <row r="624" spans="2:3" x14ac:dyDescent="0.2">
      <c r="B624" s="38">
        <f>'Screening All'!J630</f>
        <v>6.1</v>
      </c>
      <c r="C624" s="36"/>
    </row>
    <row r="625" spans="2:3" x14ac:dyDescent="0.2">
      <c r="B625" s="38">
        <f>'Screening All'!J631</f>
        <v>11.5</v>
      </c>
      <c r="C625" s="36"/>
    </row>
    <row r="626" spans="2:3" x14ac:dyDescent="0.2">
      <c r="B626" s="38">
        <f>'Screening All'!J632</f>
        <v>3.81</v>
      </c>
      <c r="C626" s="36"/>
    </row>
    <row r="627" spans="2:3" x14ac:dyDescent="0.2">
      <c r="B627" s="38">
        <f>'Screening All'!J633</f>
        <v>1.63</v>
      </c>
      <c r="C627" s="36"/>
    </row>
    <row r="628" spans="2:3" x14ac:dyDescent="0.2">
      <c r="B628" s="38">
        <f>'Screening All'!J634</f>
        <v>1.3</v>
      </c>
      <c r="C628" s="36"/>
    </row>
    <row r="629" spans="2:3" x14ac:dyDescent="0.2">
      <c r="B629" s="38">
        <f>'Screening All'!J635</f>
        <v>2.4900000000000002</v>
      </c>
      <c r="C629" s="36"/>
    </row>
    <row r="630" spans="2:3" x14ac:dyDescent="0.2">
      <c r="B630" s="38">
        <f>'Screening All'!J636</f>
        <v>15.6</v>
      </c>
      <c r="C630" s="36"/>
    </row>
    <row r="631" spans="2:3" x14ac:dyDescent="0.2">
      <c r="B631" s="38">
        <f>'Screening All'!J637</f>
        <v>4.88</v>
      </c>
      <c r="C631" s="36"/>
    </row>
    <row r="632" spans="2:3" x14ac:dyDescent="0.2">
      <c r="B632" s="38">
        <f>'Screening All'!J638</f>
        <v>5.13</v>
      </c>
      <c r="C632" s="36"/>
    </row>
    <row r="633" spans="2:3" x14ac:dyDescent="0.2">
      <c r="B633" s="38">
        <f>'Screening All'!J639</f>
        <v>0.752</v>
      </c>
      <c r="C633" s="36"/>
    </row>
    <row r="634" spans="2:3" x14ac:dyDescent="0.2">
      <c r="B634" s="38">
        <f>'Screening All'!J640</f>
        <v>5.04</v>
      </c>
      <c r="C634" s="36"/>
    </row>
    <row r="635" spans="2:3" x14ac:dyDescent="0.2">
      <c r="B635" s="38">
        <f>'Screening All'!J641</f>
        <v>5</v>
      </c>
      <c r="C635" s="36"/>
    </row>
    <row r="636" spans="2:3" x14ac:dyDescent="0.2">
      <c r="B636" s="38">
        <f>'Screening All'!J642</f>
        <v>12.1</v>
      </c>
      <c r="C636" s="36"/>
    </row>
    <row r="637" spans="2:3" x14ac:dyDescent="0.2">
      <c r="B637" s="38">
        <f>'Screening All'!J643</f>
        <v>3.31</v>
      </c>
      <c r="C637" s="36"/>
    </row>
    <row r="638" spans="2:3" x14ac:dyDescent="0.2">
      <c r="B638" s="38">
        <f>'Screening All'!J644</f>
        <v>12.9</v>
      </c>
      <c r="C638" s="36"/>
    </row>
    <row r="639" spans="2:3" x14ac:dyDescent="0.2">
      <c r="B639" s="38">
        <f>'Screening All'!J645</f>
        <v>3.1</v>
      </c>
      <c r="C639" s="36"/>
    </row>
    <row r="640" spans="2:3" x14ac:dyDescent="0.2">
      <c r="B640" s="38">
        <f>'Screening All'!J646</f>
        <v>3.06</v>
      </c>
      <c r="C640" s="36"/>
    </row>
    <row r="641" spans="2:3" x14ac:dyDescent="0.2">
      <c r="B641" s="38">
        <f>'Screening All'!J647</f>
        <v>0.875</v>
      </c>
      <c r="C641" s="36"/>
    </row>
    <row r="642" spans="2:3" x14ac:dyDescent="0.2">
      <c r="B642" s="38">
        <f>'Screening All'!J648</f>
        <v>47</v>
      </c>
      <c r="C642" s="36"/>
    </row>
    <row r="643" spans="2:3" x14ac:dyDescent="0.2">
      <c r="B643" s="38">
        <f>'Screening All'!J649</f>
        <v>1.76</v>
      </c>
      <c r="C643" s="36"/>
    </row>
    <row r="644" spans="2:3" x14ac:dyDescent="0.2">
      <c r="B644" s="38">
        <f>'Screening All'!J650</f>
        <v>1.95</v>
      </c>
      <c r="C644" s="36"/>
    </row>
    <row r="645" spans="2:3" x14ac:dyDescent="0.2">
      <c r="B645" s="38">
        <f>'Screening All'!J651</f>
        <v>22.7</v>
      </c>
      <c r="C645" s="36"/>
    </row>
    <row r="646" spans="2:3" x14ac:dyDescent="0.2">
      <c r="B646" s="38">
        <f>'Screening All'!J652</f>
        <v>3.47</v>
      </c>
      <c r="C646" s="36"/>
    </row>
    <row r="647" spans="2:3" x14ac:dyDescent="0.2">
      <c r="B647" s="38">
        <f>'Screening All'!J653</f>
        <v>12.3</v>
      </c>
      <c r="C647" s="36"/>
    </row>
    <row r="648" spans="2:3" x14ac:dyDescent="0.2">
      <c r="B648" s="38">
        <f>'Screening All'!J654</f>
        <v>10.6</v>
      </c>
      <c r="C648" s="36"/>
    </row>
    <row r="649" spans="2:3" x14ac:dyDescent="0.2">
      <c r="B649" s="38">
        <f>'Screening All'!J655</f>
        <v>54.1</v>
      </c>
      <c r="C649" s="36"/>
    </row>
    <row r="650" spans="2:3" x14ac:dyDescent="0.2">
      <c r="B650" s="38">
        <f>'Screening All'!J656</f>
        <v>4.33</v>
      </c>
      <c r="C650" s="36"/>
    </row>
    <row r="651" spans="2:3" x14ac:dyDescent="0.2">
      <c r="B651" s="38">
        <f>'Screening All'!J657</f>
        <v>0.66100000000000003</v>
      </c>
      <c r="C651" s="36"/>
    </row>
    <row r="652" spans="2:3" x14ac:dyDescent="0.2">
      <c r="B652" s="38">
        <f>'Screening All'!J658</f>
        <v>29.6</v>
      </c>
      <c r="C652" s="36"/>
    </row>
    <row r="653" spans="2:3" x14ac:dyDescent="0.2">
      <c r="B653" s="38">
        <f>'Screening All'!J659</f>
        <v>15.3</v>
      </c>
      <c r="C653" s="36"/>
    </row>
    <row r="654" spans="2:3" x14ac:dyDescent="0.2">
      <c r="B654" s="38">
        <f>'Screening All'!J660</f>
        <v>4.42</v>
      </c>
      <c r="C654" s="36"/>
    </row>
    <row r="655" spans="2:3" x14ac:dyDescent="0.2">
      <c r="B655" s="38">
        <f>'Screening All'!J661</f>
        <v>2.2999999999999998</v>
      </c>
      <c r="C655" s="36"/>
    </row>
    <row r="656" spans="2:3" x14ac:dyDescent="0.2">
      <c r="B656" s="38">
        <f>'Screening All'!J662</f>
        <v>2.0699999999999998</v>
      </c>
      <c r="C656" s="36"/>
    </row>
    <row r="657" spans="2:3" x14ac:dyDescent="0.2">
      <c r="B657" s="38">
        <f>'Screening All'!J663</f>
        <v>0.72399999999999998</v>
      </c>
      <c r="C657" s="36"/>
    </row>
    <row r="658" spans="2:3" x14ac:dyDescent="0.2">
      <c r="B658" s="38">
        <f>'Screening All'!J664</f>
        <v>9.73</v>
      </c>
      <c r="C658" s="36"/>
    </row>
    <row r="659" spans="2:3" x14ac:dyDescent="0.2">
      <c r="B659" s="38">
        <f>'Screening All'!J665</f>
        <v>0.79</v>
      </c>
      <c r="C659" s="36"/>
    </row>
    <row r="660" spans="2:3" x14ac:dyDescent="0.2">
      <c r="B660" s="38">
        <f>'Screening All'!J666</f>
        <v>5.27</v>
      </c>
      <c r="C660" s="36"/>
    </row>
    <row r="661" spans="2:3" x14ac:dyDescent="0.2">
      <c r="B661" s="38">
        <f>'Screening All'!J667</f>
        <v>11.7</v>
      </c>
      <c r="C661" s="36"/>
    </row>
    <row r="662" spans="2:3" x14ac:dyDescent="0.2">
      <c r="B662" s="38">
        <f>'Screening All'!J668</f>
        <v>3.58</v>
      </c>
      <c r="C662" s="36"/>
    </row>
    <row r="663" spans="2:3" x14ac:dyDescent="0.2">
      <c r="B663" s="38">
        <f>'Screening All'!J669</f>
        <v>12.3</v>
      </c>
      <c r="C663" s="36"/>
    </row>
    <row r="664" spans="2:3" x14ac:dyDescent="0.2">
      <c r="B664" s="38">
        <f>'Screening All'!J670</f>
        <v>1.17</v>
      </c>
      <c r="C664" s="36"/>
    </row>
    <row r="665" spans="2:3" x14ac:dyDescent="0.2">
      <c r="B665" s="38">
        <f>'Screening All'!J671</f>
        <v>16</v>
      </c>
      <c r="C665" s="36"/>
    </row>
    <row r="666" spans="2:3" x14ac:dyDescent="0.2">
      <c r="B666" s="38">
        <f>'Screening All'!J672</f>
        <v>2.87</v>
      </c>
      <c r="C666" s="36"/>
    </row>
    <row r="667" spans="2:3" x14ac:dyDescent="0.2">
      <c r="B667" s="38">
        <f>'Screening All'!J673</f>
        <v>2.95</v>
      </c>
      <c r="C667" s="36"/>
    </row>
    <row r="668" spans="2:3" x14ac:dyDescent="0.2">
      <c r="B668" s="38">
        <f>'Screening All'!J674</f>
        <v>0.183</v>
      </c>
      <c r="C668" s="36"/>
    </row>
    <row r="669" spans="2:3" x14ac:dyDescent="0.2">
      <c r="B669" s="38">
        <f>'Screening All'!J675</f>
        <v>9.49</v>
      </c>
      <c r="C669" s="36"/>
    </row>
    <row r="670" spans="2:3" x14ac:dyDescent="0.2">
      <c r="B670" s="38">
        <f>'Screening All'!J676</f>
        <v>6.67</v>
      </c>
      <c r="C670" s="36"/>
    </row>
    <row r="671" spans="2:3" x14ac:dyDescent="0.2">
      <c r="B671" s="38">
        <f>'Screening All'!J677</f>
        <v>40.6</v>
      </c>
      <c r="C671" s="36"/>
    </row>
    <row r="672" spans="2:3" x14ac:dyDescent="0.2">
      <c r="B672" s="38">
        <f>'Screening All'!J678</f>
        <v>1.31</v>
      </c>
      <c r="C672" s="36"/>
    </row>
    <row r="673" spans="2:3" x14ac:dyDescent="0.2">
      <c r="B673" s="38">
        <f>'Screening All'!J679</f>
        <v>6.95</v>
      </c>
      <c r="C673" s="36"/>
    </row>
    <row r="674" spans="2:3" x14ac:dyDescent="0.2">
      <c r="B674" s="38">
        <f>'Screening All'!J680</f>
        <v>5.53</v>
      </c>
      <c r="C674" s="36"/>
    </row>
    <row r="675" spans="2:3" x14ac:dyDescent="0.2">
      <c r="B675" s="38">
        <f>'Screening All'!J681</f>
        <v>115.4</v>
      </c>
      <c r="C675" s="36"/>
    </row>
    <row r="676" spans="2:3" x14ac:dyDescent="0.2">
      <c r="B676" s="38">
        <f>'Screening All'!J682</f>
        <v>5.38</v>
      </c>
      <c r="C676" s="36"/>
    </row>
    <row r="677" spans="2:3" x14ac:dyDescent="0.2">
      <c r="B677" s="38">
        <f>'Screening All'!J683</f>
        <v>0.92700000000000005</v>
      </c>
      <c r="C677" s="36"/>
    </row>
    <row r="678" spans="2:3" x14ac:dyDescent="0.2">
      <c r="B678" s="38">
        <f>'Screening All'!J684</f>
        <v>25.1</v>
      </c>
      <c r="C678" s="36"/>
    </row>
    <row r="679" spans="2:3" x14ac:dyDescent="0.2">
      <c r="B679" s="38">
        <f>'Screening All'!J685</f>
        <v>2.04</v>
      </c>
      <c r="C679" s="36"/>
    </row>
    <row r="680" spans="2:3" x14ac:dyDescent="0.2">
      <c r="B680" s="38">
        <f>'Screening All'!J686</f>
        <v>3.7</v>
      </c>
      <c r="C680" s="36"/>
    </row>
    <row r="681" spans="2:3" x14ac:dyDescent="0.2">
      <c r="B681" s="38">
        <f>'Screening All'!J687</f>
        <v>11.2</v>
      </c>
      <c r="C681" s="36"/>
    </row>
    <row r="682" spans="2:3" x14ac:dyDescent="0.2">
      <c r="B682" s="38">
        <f>'Screening All'!J688</f>
        <v>2.78</v>
      </c>
      <c r="C682" s="36"/>
    </row>
    <row r="683" spans="2:3" x14ac:dyDescent="0.2">
      <c r="B683" s="38">
        <f>'Screening All'!J689</f>
        <v>11.9</v>
      </c>
      <c r="C683" s="36"/>
    </row>
    <row r="684" spans="2:3" x14ac:dyDescent="0.2">
      <c r="B684" s="38">
        <f>'Screening All'!J690</f>
        <v>2.52</v>
      </c>
      <c r="C684" s="36"/>
    </row>
    <row r="685" spans="2:3" x14ac:dyDescent="0.2">
      <c r="B685" s="38">
        <f>'Screening All'!J691</f>
        <v>6.03</v>
      </c>
      <c r="C685" s="36"/>
    </row>
    <row r="686" spans="2:3" x14ac:dyDescent="0.2">
      <c r="B686" s="38">
        <f>'Screening All'!J692</f>
        <v>3.34</v>
      </c>
      <c r="C686" s="36"/>
    </row>
    <row r="687" spans="2:3" x14ac:dyDescent="0.2">
      <c r="B687" s="38">
        <f>'Screening All'!J693</f>
        <v>4.4400000000000004</v>
      </c>
      <c r="C687" s="36"/>
    </row>
    <row r="688" spans="2:3" x14ac:dyDescent="0.2">
      <c r="B688" s="38">
        <f>'Screening All'!J694</f>
        <v>1.55</v>
      </c>
      <c r="C688" s="36"/>
    </row>
    <row r="689" spans="2:3" x14ac:dyDescent="0.2">
      <c r="B689" s="38">
        <f>'Screening All'!J695</f>
        <v>0.69599999999999995</v>
      </c>
      <c r="C689" s="36"/>
    </row>
    <row r="690" spans="2:3" x14ac:dyDescent="0.2">
      <c r="B690" s="38">
        <f>'Screening All'!J696</f>
        <v>1.42</v>
      </c>
      <c r="C690" s="36"/>
    </row>
    <row r="691" spans="2:3" x14ac:dyDescent="0.2">
      <c r="B691" s="38">
        <f>'Screening All'!J697</f>
        <v>0.35799999999999998</v>
      </c>
      <c r="C691" s="36"/>
    </row>
    <row r="692" spans="2:3" x14ac:dyDescent="0.2">
      <c r="B692" s="38">
        <f>'Screening All'!J698</f>
        <v>2.82</v>
      </c>
      <c r="C692" s="36"/>
    </row>
    <row r="693" spans="2:3" x14ac:dyDescent="0.2">
      <c r="B693" s="38">
        <f>'Screening All'!J699</f>
        <v>1.37</v>
      </c>
      <c r="C693" s="36"/>
    </row>
    <row r="694" spans="2:3" x14ac:dyDescent="0.2">
      <c r="B694" s="38">
        <f>'Screening All'!J700</f>
        <v>0.17699999999999999</v>
      </c>
      <c r="C694" s="36"/>
    </row>
    <row r="695" spans="2:3" x14ac:dyDescent="0.2">
      <c r="B695" s="38">
        <f>'Screening All'!J701</f>
        <v>15.3</v>
      </c>
      <c r="C695" s="36"/>
    </row>
    <row r="696" spans="2:3" x14ac:dyDescent="0.2">
      <c r="B696" s="38">
        <f>'Screening All'!J702</f>
        <v>56.9</v>
      </c>
      <c r="C696" s="36"/>
    </row>
    <row r="697" spans="2:3" x14ac:dyDescent="0.2">
      <c r="B697" s="38">
        <f>'Screening All'!J703</f>
        <v>23.4</v>
      </c>
      <c r="C697" s="36"/>
    </row>
    <row r="698" spans="2:3" x14ac:dyDescent="0.2">
      <c r="B698" s="38">
        <f>'Screening All'!J704</f>
        <v>2.65</v>
      </c>
      <c r="C698" s="36"/>
    </row>
    <row r="699" spans="2:3" x14ac:dyDescent="0.2">
      <c r="B699" s="38">
        <f>'Screening All'!J705</f>
        <v>6.48</v>
      </c>
      <c r="C699" s="36"/>
    </row>
    <row r="700" spans="2:3" x14ac:dyDescent="0.2">
      <c r="B700" s="38">
        <f>'Screening All'!J706</f>
        <v>3.78</v>
      </c>
      <c r="C700" s="36"/>
    </row>
    <row r="701" spans="2:3" x14ac:dyDescent="0.2">
      <c r="B701" s="38">
        <f>'Screening All'!J707</f>
        <v>4.18</v>
      </c>
      <c r="C701" s="36"/>
    </row>
    <row r="702" spans="2:3" x14ac:dyDescent="0.2">
      <c r="B702" s="38">
        <f>'Screening All'!J708</f>
        <v>12.5</v>
      </c>
      <c r="C702" s="36"/>
    </row>
    <row r="703" spans="2:3" x14ac:dyDescent="0.2">
      <c r="B703" s="38">
        <f>'Screening All'!J709</f>
        <v>0.37</v>
      </c>
      <c r="C703" s="36"/>
    </row>
    <row r="704" spans="2:3" x14ac:dyDescent="0.2">
      <c r="B704" s="38">
        <f>'Screening All'!J710</f>
        <v>36.6</v>
      </c>
      <c r="C704" s="36"/>
    </row>
    <row r="705" spans="2:3" x14ac:dyDescent="0.2">
      <c r="B705" s="38">
        <f>'Screening All'!J711</f>
        <v>14.7</v>
      </c>
      <c r="C705" s="36"/>
    </row>
    <row r="706" spans="2:3" x14ac:dyDescent="0.2">
      <c r="B706" s="38">
        <f>'Screening All'!J712</f>
        <v>2.2200000000000002</v>
      </c>
      <c r="C706" s="36"/>
    </row>
    <row r="707" spans="2:3" x14ac:dyDescent="0.2">
      <c r="B707" s="38">
        <f>'Screening All'!J713</f>
        <v>1.93</v>
      </c>
      <c r="C707" s="36"/>
    </row>
    <row r="708" spans="2:3" x14ac:dyDescent="0.2">
      <c r="B708" s="38">
        <f>'Screening All'!J714</f>
        <v>9.92</v>
      </c>
      <c r="C708" s="36"/>
    </row>
    <row r="709" spans="2:3" x14ac:dyDescent="0.2">
      <c r="B709" s="38">
        <f>'Screening All'!J715</f>
        <v>1.17</v>
      </c>
      <c r="C709" s="36"/>
    </row>
    <row r="710" spans="2:3" x14ac:dyDescent="0.2">
      <c r="B710" s="38">
        <f>'Screening All'!J716</f>
        <v>2.2000000000000002</v>
      </c>
      <c r="C710" s="36"/>
    </row>
    <row r="711" spans="2:3" x14ac:dyDescent="0.2">
      <c r="B711" s="38">
        <f>'Screening All'!J717</f>
        <v>4.84</v>
      </c>
      <c r="C711" s="36"/>
    </row>
    <row r="712" spans="2:3" x14ac:dyDescent="0.2">
      <c r="B712" s="38">
        <f>'Screening All'!J718</f>
        <v>0.42199999999999999</v>
      </c>
      <c r="C712" s="36"/>
    </row>
    <row r="713" spans="2:3" x14ac:dyDescent="0.2">
      <c r="B713" s="38">
        <f>'Screening All'!J719</f>
        <v>4.6100000000000003</v>
      </c>
      <c r="C713" s="36"/>
    </row>
    <row r="714" spans="2:3" x14ac:dyDescent="0.2">
      <c r="B714" s="38">
        <f>'Screening All'!J720</f>
        <v>17.3</v>
      </c>
      <c r="C714" s="36"/>
    </row>
    <row r="715" spans="2:3" x14ac:dyDescent="0.2">
      <c r="B715" s="38">
        <f>'Screening All'!J721</f>
        <v>2.75</v>
      </c>
      <c r="C715" s="36"/>
    </row>
    <row r="716" spans="2:3" x14ac:dyDescent="0.2">
      <c r="B716" s="38">
        <f>'Screening All'!J722</f>
        <v>8.07</v>
      </c>
      <c r="C716" s="36"/>
    </row>
    <row r="717" spans="2:3" x14ac:dyDescent="0.2">
      <c r="B717" s="38">
        <f>'Screening All'!J723</f>
        <v>0.65500000000000003</v>
      </c>
      <c r="C717" s="36"/>
    </row>
    <row r="718" spans="2:3" x14ac:dyDescent="0.2">
      <c r="B718" s="38">
        <f>'Screening All'!J724</f>
        <v>43.3</v>
      </c>
      <c r="C718" s="36"/>
    </row>
    <row r="719" spans="2:3" x14ac:dyDescent="0.2">
      <c r="B719" s="38">
        <f>'Screening All'!J725</f>
        <v>4.92</v>
      </c>
      <c r="C719" s="36"/>
    </row>
    <row r="720" spans="2:3" x14ac:dyDescent="0.2">
      <c r="B720" s="38">
        <f>'Screening All'!J726</f>
        <v>20.8</v>
      </c>
      <c r="C720" s="36"/>
    </row>
    <row r="721" spans="2:3" x14ac:dyDescent="0.2">
      <c r="B721" s="38">
        <f>'Screening All'!J727</f>
        <v>0.158</v>
      </c>
      <c r="C721" s="36"/>
    </row>
    <row r="722" spans="2:3" x14ac:dyDescent="0.2">
      <c r="B722" s="38">
        <f>'Screening All'!J728</f>
        <v>4.68</v>
      </c>
      <c r="C722" s="36"/>
    </row>
    <row r="723" spans="2:3" x14ac:dyDescent="0.2">
      <c r="B723" s="38">
        <f>'Screening All'!J729</f>
        <v>1.76</v>
      </c>
      <c r="C723" s="36"/>
    </row>
    <row r="724" spans="2:3" x14ac:dyDescent="0.2">
      <c r="B724" s="38">
        <f>'Screening All'!J730</f>
        <v>1.64</v>
      </c>
      <c r="C724" s="36"/>
    </row>
    <row r="725" spans="2:3" x14ac:dyDescent="0.2">
      <c r="B725" s="38">
        <f>'Screening All'!J731</f>
        <v>1.51</v>
      </c>
      <c r="C725" s="36"/>
    </row>
    <row r="726" spans="2:3" x14ac:dyDescent="0.2">
      <c r="B726" s="38">
        <f>'Screening All'!J732</f>
        <v>6.54</v>
      </c>
      <c r="C726" s="36"/>
    </row>
    <row r="727" spans="2:3" x14ac:dyDescent="0.2">
      <c r="B727" s="38">
        <f>'Screening All'!J733</f>
        <v>1.22</v>
      </c>
      <c r="C727" s="36"/>
    </row>
    <row r="728" spans="2:3" x14ac:dyDescent="0.2">
      <c r="B728" s="38">
        <f>'Screening All'!J734</f>
        <v>1.2E-2</v>
      </c>
      <c r="C728" s="36"/>
    </row>
    <row r="729" spans="2:3" x14ac:dyDescent="0.2">
      <c r="B729" s="38">
        <f>'Screening All'!J735</f>
        <v>2.61</v>
      </c>
      <c r="C729" s="36"/>
    </row>
    <row r="730" spans="2:3" x14ac:dyDescent="0.2">
      <c r="B730" s="38">
        <f>'Screening All'!J736</f>
        <v>0.33800000000000002</v>
      </c>
      <c r="C730" s="36"/>
    </row>
    <row r="731" spans="2:3" x14ac:dyDescent="0.2">
      <c r="B731" s="38">
        <f>'Screening All'!J737</f>
        <v>2.4500000000000002</v>
      </c>
      <c r="C731" s="36"/>
    </row>
    <row r="732" spans="2:3" x14ac:dyDescent="0.2">
      <c r="B732" s="38">
        <f>'Screening All'!J738</f>
        <v>4.5999999999999996</v>
      </c>
      <c r="C732" s="36"/>
    </row>
    <row r="733" spans="2:3" x14ac:dyDescent="0.2">
      <c r="B733" s="38">
        <f>'Screening All'!J739</f>
        <v>1.38</v>
      </c>
      <c r="C733" s="36"/>
    </row>
    <row r="734" spans="2:3" x14ac:dyDescent="0.2">
      <c r="B734" s="38">
        <f>'Screening All'!J740</f>
        <v>11.2</v>
      </c>
      <c r="C734" s="36"/>
    </row>
    <row r="735" spans="2:3" x14ac:dyDescent="0.2">
      <c r="B735" s="38">
        <f>'Screening All'!J741</f>
        <v>48.9</v>
      </c>
      <c r="C735" s="36"/>
    </row>
    <row r="736" spans="2:3" x14ac:dyDescent="0.2">
      <c r="B736" s="38">
        <f>'Screening All'!J742</f>
        <v>0.83899999999999997</v>
      </c>
      <c r="C736" s="36"/>
    </row>
    <row r="737" spans="2:3" x14ac:dyDescent="0.2">
      <c r="B737" s="38">
        <f>'Screening All'!J743</f>
        <v>4.8600000000000003</v>
      </c>
      <c r="C737" s="36"/>
    </row>
    <row r="738" spans="2:3" x14ac:dyDescent="0.2">
      <c r="B738" s="38">
        <f>'Screening All'!J744</f>
        <v>8.23</v>
      </c>
      <c r="C738" s="36"/>
    </row>
    <row r="739" spans="2:3" x14ac:dyDescent="0.2">
      <c r="B739" s="38">
        <f>'Screening All'!J745</f>
        <v>5.47</v>
      </c>
      <c r="C739" s="36"/>
    </row>
    <row r="740" spans="2:3" x14ac:dyDescent="0.2">
      <c r="B740" s="38">
        <f>'Screening All'!J746</f>
        <v>4.07</v>
      </c>
      <c r="C740" s="36"/>
    </row>
    <row r="741" spans="2:3" x14ac:dyDescent="0.2">
      <c r="B741" s="38">
        <f>'Screening All'!J747</f>
        <v>0.77800000000000002</v>
      </c>
      <c r="C741" s="36"/>
    </row>
    <row r="742" spans="2:3" x14ac:dyDescent="0.2">
      <c r="B742" s="38">
        <f>'Screening All'!J748</f>
        <v>8.92</v>
      </c>
      <c r="C742" s="36"/>
    </row>
    <row r="743" spans="2:3" x14ac:dyDescent="0.2">
      <c r="B743" s="38">
        <f>'Screening All'!J749</f>
        <v>26.7</v>
      </c>
      <c r="C743" s="36"/>
    </row>
    <row r="744" spans="2:3" x14ac:dyDescent="0.2">
      <c r="B744" s="38">
        <f>'Screening All'!J750</f>
        <v>3.13</v>
      </c>
      <c r="C744" s="36"/>
    </row>
    <row r="745" spans="2:3" x14ac:dyDescent="0.2">
      <c r="B745" s="38">
        <f>'Screening All'!J751</f>
        <v>3.54</v>
      </c>
      <c r="C745" s="36"/>
    </row>
    <row r="746" spans="2:3" x14ac:dyDescent="0.2">
      <c r="B746" s="38">
        <f>'Screening All'!J752</f>
        <v>1.2</v>
      </c>
      <c r="C746" s="36"/>
    </row>
    <row r="747" spans="2:3" x14ac:dyDescent="0.2">
      <c r="B747" s="38">
        <f>'Screening All'!J753</f>
        <v>0.92</v>
      </c>
      <c r="C747" s="36"/>
    </row>
    <row r="748" spans="2:3" x14ac:dyDescent="0.2">
      <c r="B748" s="38">
        <f>'Screening All'!J754</f>
        <v>1.95</v>
      </c>
      <c r="C748" s="36"/>
    </row>
    <row r="749" spans="2:3" x14ac:dyDescent="0.2">
      <c r="B749" s="38">
        <f>'Screening All'!J755</f>
        <v>0.55100000000000005</v>
      </c>
      <c r="C749" s="36"/>
    </row>
    <row r="750" spans="2:3" x14ac:dyDescent="0.2">
      <c r="B750" s="38">
        <f>'Screening All'!J756</f>
        <v>0.96299999999999997</v>
      </c>
      <c r="C750" s="36"/>
    </row>
    <row r="751" spans="2:3" x14ac:dyDescent="0.2">
      <c r="B751" s="38">
        <f>'Screening All'!J757</f>
        <v>3.18</v>
      </c>
      <c r="C751" s="36"/>
    </row>
    <row r="752" spans="2:3" x14ac:dyDescent="0.2">
      <c r="B752" s="38">
        <f>'Screening All'!J758</f>
        <v>9.1</v>
      </c>
      <c r="C752" s="36"/>
    </row>
    <row r="753" spans="2:3" x14ac:dyDescent="0.2">
      <c r="B753" s="38">
        <f>'Screening All'!J759</f>
        <v>7.84</v>
      </c>
      <c r="C753" s="36"/>
    </row>
    <row r="754" spans="2:3" x14ac:dyDescent="0.2">
      <c r="B754" s="38">
        <f>'Screening All'!J760</f>
        <v>0.58099999999999996</v>
      </c>
      <c r="C754" s="36"/>
    </row>
    <row r="755" spans="2:3" x14ac:dyDescent="0.2">
      <c r="B755" s="38">
        <f>'Screening All'!J761</f>
        <v>0.80400000000000005</v>
      </c>
      <c r="C755" s="36"/>
    </row>
    <row r="756" spans="2:3" x14ac:dyDescent="0.2">
      <c r="B756" s="38">
        <f>'Screening All'!J762</f>
        <v>5.47</v>
      </c>
      <c r="C756" s="36"/>
    </row>
    <row r="757" spans="2:3" x14ac:dyDescent="0.2">
      <c r="B757" s="38">
        <f>'Screening All'!J763</f>
        <v>5.29</v>
      </c>
      <c r="C757" s="36"/>
    </row>
    <row r="758" spans="2:3" x14ac:dyDescent="0.2">
      <c r="B758" s="38">
        <f>'Screening All'!J764</f>
        <v>3.33</v>
      </c>
      <c r="C758" s="36"/>
    </row>
    <row r="759" spans="2:3" x14ac:dyDescent="0.2">
      <c r="B759" s="38">
        <f>'Screening All'!J765</f>
        <v>4.0199999999999996</v>
      </c>
      <c r="C759" s="36"/>
    </row>
    <row r="760" spans="2:3" x14ac:dyDescent="0.2">
      <c r="B760" s="38">
        <f>'Screening All'!J766</f>
        <v>1.48</v>
      </c>
      <c r="C760" s="36"/>
    </row>
    <row r="761" spans="2:3" x14ac:dyDescent="0.2">
      <c r="B761" s="38">
        <f>'Screening All'!J767</f>
        <v>7.77</v>
      </c>
      <c r="C761" s="36"/>
    </row>
    <row r="762" spans="2:3" x14ac:dyDescent="0.2">
      <c r="B762" s="38">
        <f>'Screening All'!J768</f>
        <v>10.3</v>
      </c>
      <c r="C762" s="36"/>
    </row>
    <row r="763" spans="2:3" x14ac:dyDescent="0.2">
      <c r="B763" s="38">
        <f>'Screening All'!J769</f>
        <v>1.81</v>
      </c>
      <c r="C763" s="36"/>
    </row>
    <row r="764" spans="2:3" x14ac:dyDescent="0.2">
      <c r="B764" s="38">
        <f>'Screening All'!J770</f>
        <v>1.91</v>
      </c>
      <c r="C764" s="36"/>
    </row>
    <row r="765" spans="2:3" x14ac:dyDescent="0.2">
      <c r="B765" s="38">
        <f>'Screening All'!J771</f>
        <v>3.17</v>
      </c>
      <c r="C765" s="36"/>
    </row>
    <row r="766" spans="2:3" x14ac:dyDescent="0.2">
      <c r="B766" s="38">
        <f>'Screening All'!J772</f>
        <v>1.34</v>
      </c>
      <c r="C766" s="36"/>
    </row>
    <row r="767" spans="2:3" x14ac:dyDescent="0.2">
      <c r="B767" s="38">
        <f>'Screening All'!J773</f>
        <v>25.5</v>
      </c>
      <c r="C767" s="36"/>
    </row>
    <row r="768" spans="2:3" x14ac:dyDescent="0.2">
      <c r="B768" s="38">
        <f>'Screening All'!J774</f>
        <v>1.1499999999999999</v>
      </c>
      <c r="C768" s="36"/>
    </row>
    <row r="769" spans="2:3" x14ac:dyDescent="0.2">
      <c r="B769" s="38">
        <f>'Screening All'!J775</f>
        <v>39.1</v>
      </c>
      <c r="C769" s="36"/>
    </row>
    <row r="770" spans="2:3" x14ac:dyDescent="0.2">
      <c r="B770" s="38">
        <f>'Screening All'!J776</f>
        <v>1.56</v>
      </c>
      <c r="C770" s="36"/>
    </row>
    <row r="771" spans="2:3" x14ac:dyDescent="0.2">
      <c r="B771" s="38">
        <f>'Screening All'!J777</f>
        <v>0.875</v>
      </c>
      <c r="C771" s="36"/>
    </row>
    <row r="772" spans="2:3" x14ac:dyDescent="0.2">
      <c r="B772" s="38">
        <f>'Screening All'!J778</f>
        <v>12.9</v>
      </c>
      <c r="C772" s="36"/>
    </row>
    <row r="773" spans="2:3" x14ac:dyDescent="0.2">
      <c r="B773" s="38">
        <f>'Screening All'!J779</f>
        <v>4.5199999999999996</v>
      </c>
      <c r="C773" s="36"/>
    </row>
    <row r="774" spans="2:3" x14ac:dyDescent="0.2">
      <c r="B774" s="38">
        <f>'Screening All'!J780</f>
        <v>0.66800000000000004</v>
      </c>
      <c r="C774" s="36"/>
    </row>
    <row r="775" spans="2:3" x14ac:dyDescent="0.2">
      <c r="B775" s="38">
        <f>'Screening All'!J781</f>
        <v>5.3999999999999999E-2</v>
      </c>
      <c r="C775" s="36"/>
    </row>
    <row r="776" spans="2:3" x14ac:dyDescent="0.2">
      <c r="B776" s="38">
        <f>'Screening All'!J782</f>
        <v>1.1499999999999999</v>
      </c>
      <c r="C776" s="36"/>
    </row>
    <row r="777" spans="2:3" x14ac:dyDescent="0.2">
      <c r="B777" s="38">
        <f>'Screening All'!J783</f>
        <v>3.01</v>
      </c>
      <c r="C777" s="36"/>
    </row>
    <row r="778" spans="2:3" x14ac:dyDescent="0.2">
      <c r="B778" s="38">
        <f>'Screening All'!J784</f>
        <v>154.30000000000001</v>
      </c>
      <c r="C778" s="36"/>
    </row>
    <row r="779" spans="2:3" x14ac:dyDescent="0.2">
      <c r="B779" s="38">
        <f>'Screening All'!J785</f>
        <v>10.1</v>
      </c>
      <c r="C779" s="36"/>
    </row>
    <row r="780" spans="2:3" x14ac:dyDescent="0.2">
      <c r="B780" s="38">
        <f>'Screening All'!J786</f>
        <v>2.99</v>
      </c>
      <c r="C780" s="36"/>
    </row>
    <row r="781" spans="2:3" x14ac:dyDescent="0.2">
      <c r="B781" s="38">
        <f>'Screening All'!J787</f>
        <v>3.71</v>
      </c>
      <c r="C781" s="36"/>
    </row>
    <row r="782" spans="2:3" x14ac:dyDescent="0.2">
      <c r="B782" s="38">
        <f>'Screening All'!J788</f>
        <v>21.9</v>
      </c>
      <c r="C782" s="36"/>
    </row>
    <row r="783" spans="2:3" x14ac:dyDescent="0.2">
      <c r="B783" s="38">
        <f>'Screening All'!J789</f>
        <v>6.53</v>
      </c>
      <c r="C783" s="36"/>
    </row>
    <row r="784" spans="2:3" x14ac:dyDescent="0.2">
      <c r="B784" s="38">
        <f>'Screening All'!J790</f>
        <v>1.88</v>
      </c>
      <c r="C784" s="36"/>
    </row>
    <row r="785" spans="2:3" x14ac:dyDescent="0.2">
      <c r="B785" s="38">
        <f>'Screening All'!J791</f>
        <v>3.75</v>
      </c>
      <c r="C785" s="36"/>
    </row>
    <row r="786" spans="2:3" x14ac:dyDescent="0.2">
      <c r="B786" s="38">
        <f>'Screening All'!J792</f>
        <v>5.71</v>
      </c>
      <c r="C786" s="36"/>
    </row>
    <row r="787" spans="2:3" x14ac:dyDescent="0.2">
      <c r="B787" s="38">
        <f>'Screening All'!J793</f>
        <v>12.6</v>
      </c>
      <c r="C787" s="36"/>
    </row>
    <row r="788" spans="2:3" x14ac:dyDescent="0.2">
      <c r="B788" s="38">
        <f>'Screening All'!J794</f>
        <v>10.7</v>
      </c>
      <c r="C788" s="36"/>
    </row>
    <row r="789" spans="2:3" x14ac:dyDescent="0.2">
      <c r="B789" s="38">
        <f>'Screening All'!J795</f>
        <v>4.49</v>
      </c>
      <c r="C789" s="36"/>
    </row>
    <row r="790" spans="2:3" x14ac:dyDescent="0.2">
      <c r="B790" s="38">
        <f>'Screening All'!J796</f>
        <v>1.99</v>
      </c>
      <c r="C790" s="36"/>
    </row>
    <row r="791" spans="2:3" x14ac:dyDescent="0.2">
      <c r="B791" s="38">
        <f>'Screening All'!J797</f>
        <v>0.68</v>
      </c>
      <c r="C791" s="36"/>
    </row>
    <row r="792" spans="2:3" x14ac:dyDescent="0.2">
      <c r="B792" s="38">
        <f>'Screening All'!J798</f>
        <v>7.3</v>
      </c>
      <c r="C792" s="36"/>
    </row>
    <row r="793" spans="2:3" x14ac:dyDescent="0.2">
      <c r="B793" s="38">
        <f>'Screening All'!J799</f>
        <v>1.6</v>
      </c>
      <c r="C793" s="36"/>
    </row>
    <row r="794" spans="2:3" x14ac:dyDescent="0.2">
      <c r="B794" s="38">
        <f>'Screening All'!J800</f>
        <v>1.77</v>
      </c>
      <c r="C794" s="36"/>
    </row>
    <row r="795" spans="2:3" x14ac:dyDescent="0.2">
      <c r="B795" s="38">
        <f>'Screening All'!J801</f>
        <v>5.22</v>
      </c>
      <c r="C795" s="36"/>
    </row>
    <row r="796" spans="2:3" x14ac:dyDescent="0.2">
      <c r="B796" s="38">
        <f>'Screening All'!J802</f>
        <v>0.52100000000000002</v>
      </c>
      <c r="C796" s="36"/>
    </row>
    <row r="797" spans="2:3" x14ac:dyDescent="0.2">
      <c r="B797" s="38">
        <f>'Screening All'!J803</f>
        <v>2.77</v>
      </c>
      <c r="C797" s="36"/>
    </row>
    <row r="798" spans="2:3" x14ac:dyDescent="0.2">
      <c r="B798" s="38">
        <f>'Screening All'!J804</f>
        <v>3.58</v>
      </c>
      <c r="C798" s="36"/>
    </row>
    <row r="799" spans="2:3" x14ac:dyDescent="0.2">
      <c r="B799" s="38">
        <f>'Screening All'!J805</f>
        <v>0.90400000000000003</v>
      </c>
      <c r="C799" s="36"/>
    </row>
    <row r="800" spans="2:3" x14ac:dyDescent="0.2">
      <c r="B800" s="38">
        <f>'Screening All'!J806</f>
        <v>67.599999999999994</v>
      </c>
      <c r="C800" s="36"/>
    </row>
    <row r="801" spans="2:3" x14ac:dyDescent="0.2">
      <c r="B801" s="38">
        <f>'Screening All'!J807</f>
        <v>0.373</v>
      </c>
      <c r="C801" s="36"/>
    </row>
    <row r="802" spans="2:3" x14ac:dyDescent="0.2">
      <c r="B802" s="38">
        <f>'Screening All'!J808</f>
        <v>5.28</v>
      </c>
      <c r="C802" s="36"/>
    </row>
    <row r="803" spans="2:3" x14ac:dyDescent="0.2">
      <c r="B803" s="38">
        <f>'Screening All'!J809</f>
        <v>4.12</v>
      </c>
      <c r="C803" s="36"/>
    </row>
    <row r="804" spans="2:3" x14ac:dyDescent="0.2">
      <c r="B804" s="38">
        <f>'Screening All'!J810</f>
        <v>1.18</v>
      </c>
      <c r="C804" s="36"/>
    </row>
    <row r="805" spans="2:3" x14ac:dyDescent="0.2">
      <c r="B805" s="38">
        <f>'Screening All'!J811</f>
        <v>0.39800000000000002</v>
      </c>
      <c r="C805" s="36"/>
    </row>
    <row r="806" spans="2:3" x14ac:dyDescent="0.2">
      <c r="B806" s="38">
        <f>'Screening All'!J812</f>
        <v>14.5</v>
      </c>
      <c r="C806" s="36"/>
    </row>
    <row r="807" spans="2:3" x14ac:dyDescent="0.2">
      <c r="B807" s="38">
        <f>'Screening All'!J813</f>
        <v>5.44</v>
      </c>
      <c r="C807" s="36"/>
    </row>
    <row r="808" spans="2:3" x14ac:dyDescent="0.2">
      <c r="B808" s="38">
        <f>'Screening All'!J814</f>
        <v>0.311</v>
      </c>
      <c r="C808" s="36"/>
    </row>
    <row r="809" spans="2:3" x14ac:dyDescent="0.2">
      <c r="B809" s="38">
        <f>'Screening All'!J815</f>
        <v>1.26</v>
      </c>
      <c r="C809" s="36"/>
    </row>
    <row r="810" spans="2:3" x14ac:dyDescent="0.2">
      <c r="B810" s="38">
        <f>'Screening All'!J816</f>
        <v>13.7</v>
      </c>
      <c r="C810" s="36"/>
    </row>
    <row r="811" spans="2:3" x14ac:dyDescent="0.2">
      <c r="B811" s="38">
        <f>'Screening All'!J817</f>
        <v>39</v>
      </c>
      <c r="C811" s="36"/>
    </row>
    <row r="812" spans="2:3" x14ac:dyDescent="0.2">
      <c r="B812" s="38">
        <f>'Screening All'!J818</f>
        <v>1.35</v>
      </c>
      <c r="C812" s="36"/>
    </row>
    <row r="813" spans="2:3" x14ac:dyDescent="0.2">
      <c r="B813" s="38">
        <f>'Screening All'!J819</f>
        <v>3.22</v>
      </c>
      <c r="C813" s="36"/>
    </row>
    <row r="814" spans="2:3" x14ac:dyDescent="0.2">
      <c r="B814" s="38">
        <f>'Screening All'!J820</f>
        <v>240.3</v>
      </c>
      <c r="C814" s="36"/>
    </row>
    <row r="815" spans="2:3" x14ac:dyDescent="0.2">
      <c r="B815" s="38">
        <f>'Screening All'!J821</f>
        <v>0.39200000000000002</v>
      </c>
      <c r="C815" s="36"/>
    </row>
    <row r="816" spans="2:3" x14ac:dyDescent="0.2">
      <c r="B816" s="38">
        <f>'Screening All'!J822</f>
        <v>25.4</v>
      </c>
      <c r="C816" s="36"/>
    </row>
    <row r="817" spans="2:3" x14ac:dyDescent="0.2">
      <c r="B817" s="38">
        <f>'Screening All'!J823</f>
        <v>0.98799999999999999</v>
      </c>
      <c r="C817" s="36"/>
    </row>
    <row r="818" spans="2:3" x14ac:dyDescent="0.2">
      <c r="B818" s="38">
        <f>'Screening All'!J824</f>
        <v>1.42</v>
      </c>
      <c r="C818" s="36"/>
    </row>
    <row r="819" spans="2:3" x14ac:dyDescent="0.2">
      <c r="B819" s="38">
        <f>'Screening All'!J825</f>
        <v>2.1800000000000002</v>
      </c>
      <c r="C819" s="36"/>
    </row>
    <row r="820" spans="2:3" x14ac:dyDescent="0.2">
      <c r="B820" s="38">
        <f>'Screening All'!J826</f>
        <v>4.32</v>
      </c>
      <c r="C820" s="36"/>
    </row>
    <row r="821" spans="2:3" x14ac:dyDescent="0.2">
      <c r="B821" s="38">
        <f>'Screening All'!J827</f>
        <v>6.79</v>
      </c>
      <c r="C821" s="36"/>
    </row>
    <row r="822" spans="2:3" x14ac:dyDescent="0.2">
      <c r="B822" s="38">
        <f>'Screening All'!J828</f>
        <v>1.65</v>
      </c>
      <c r="C822" s="36"/>
    </row>
    <row r="823" spans="2:3" x14ac:dyDescent="0.2">
      <c r="B823" s="38">
        <f>'Screening All'!J829</f>
        <v>3.95</v>
      </c>
      <c r="C823" s="36"/>
    </row>
    <row r="824" spans="2:3" x14ac:dyDescent="0.2">
      <c r="B824" s="38">
        <f>'Screening All'!J830</f>
        <v>0.84699999999999998</v>
      </c>
      <c r="C824" s="36"/>
    </row>
    <row r="825" spans="2:3" x14ac:dyDescent="0.2">
      <c r="B825" s="38">
        <f>'Screening All'!J831</f>
        <v>0.88200000000000001</v>
      </c>
      <c r="C825" s="36"/>
    </row>
    <row r="826" spans="2:3" x14ac:dyDescent="0.2">
      <c r="B826" s="38">
        <f>'Screening All'!J832</f>
        <v>2.68</v>
      </c>
      <c r="C826" s="36"/>
    </row>
    <row r="827" spans="2:3" x14ac:dyDescent="0.2">
      <c r="B827" s="38">
        <f>'Screening All'!J833</f>
        <v>22.4</v>
      </c>
      <c r="C827" s="36"/>
    </row>
    <row r="828" spans="2:3" x14ac:dyDescent="0.2">
      <c r="B828" s="38"/>
      <c r="C828" s="36"/>
    </row>
    <row r="829" spans="2:3" x14ac:dyDescent="0.2">
      <c r="B829" s="38"/>
      <c r="C829" s="36"/>
    </row>
    <row r="830" spans="2:3" x14ac:dyDescent="0.2">
      <c r="B830" s="38"/>
      <c r="C830" s="36"/>
    </row>
    <row r="831" spans="2:3" x14ac:dyDescent="0.2">
      <c r="B831" s="38"/>
      <c r="C831" s="36"/>
    </row>
    <row r="832" spans="2:3" x14ac:dyDescent="0.2">
      <c r="B832" s="38"/>
      <c r="C832" s="36"/>
    </row>
    <row r="833" spans="2:3" x14ac:dyDescent="0.2">
      <c r="B833" s="38"/>
      <c r="C833" s="36"/>
    </row>
    <row r="834" spans="2:3" x14ac:dyDescent="0.2">
      <c r="B834" s="38"/>
      <c r="C834" s="36"/>
    </row>
    <row r="835" spans="2:3" x14ac:dyDescent="0.2">
      <c r="B835" s="38"/>
      <c r="C835" s="36"/>
    </row>
    <row r="836" spans="2:3" x14ac:dyDescent="0.2">
      <c r="B836" s="38"/>
      <c r="C836" s="36"/>
    </row>
    <row r="837" spans="2:3" x14ac:dyDescent="0.2">
      <c r="B837" s="38"/>
      <c r="C837" s="36"/>
    </row>
    <row r="838" spans="2:3" x14ac:dyDescent="0.2">
      <c r="B838" s="38"/>
      <c r="C838" s="36"/>
    </row>
    <row r="839" spans="2:3" x14ac:dyDescent="0.2">
      <c r="B839" s="38"/>
      <c r="C839" s="36"/>
    </row>
    <row r="840" spans="2:3" x14ac:dyDescent="0.2">
      <c r="B840" s="38"/>
      <c r="C840" s="36"/>
    </row>
    <row r="841" spans="2:3" x14ac:dyDescent="0.2">
      <c r="B841" s="38"/>
      <c r="C841" s="36"/>
    </row>
    <row r="842" spans="2:3" x14ac:dyDescent="0.2">
      <c r="B842" s="38"/>
      <c r="C842" s="36"/>
    </row>
    <row r="843" spans="2:3" x14ac:dyDescent="0.2">
      <c r="B843" s="38"/>
      <c r="C843" s="36"/>
    </row>
    <row r="844" spans="2:3" x14ac:dyDescent="0.2">
      <c r="B844" s="38"/>
      <c r="C844" s="36"/>
    </row>
    <row r="845" spans="2:3" x14ac:dyDescent="0.2">
      <c r="B845" s="38"/>
      <c r="C845" s="36"/>
    </row>
    <row r="846" spans="2:3" x14ac:dyDescent="0.2">
      <c r="B846" s="38"/>
      <c r="C846" s="36"/>
    </row>
    <row r="847" spans="2:3" x14ac:dyDescent="0.2">
      <c r="B847" s="38"/>
      <c r="C847" s="36"/>
    </row>
    <row r="848" spans="2:3" x14ac:dyDescent="0.2">
      <c r="B848" s="38"/>
      <c r="C848" s="36"/>
    </row>
    <row r="849" spans="2:3" x14ac:dyDescent="0.2">
      <c r="B849" s="38"/>
      <c r="C849" s="36"/>
    </row>
    <row r="850" spans="2:3" x14ac:dyDescent="0.2">
      <c r="B850" s="38"/>
      <c r="C850" s="36"/>
    </row>
    <row r="851" spans="2:3" x14ac:dyDescent="0.2">
      <c r="B851" s="38"/>
      <c r="C851" s="36"/>
    </row>
    <row r="852" spans="2:3" x14ac:dyDescent="0.2">
      <c r="B852" s="38"/>
      <c r="C852" s="36"/>
    </row>
    <row r="853" spans="2:3" x14ac:dyDescent="0.2">
      <c r="B853" s="38"/>
      <c r="C853" s="36"/>
    </row>
    <row r="854" spans="2:3" x14ac:dyDescent="0.2">
      <c r="B854" s="38"/>
      <c r="C854" s="36"/>
    </row>
    <row r="855" spans="2:3" x14ac:dyDescent="0.2">
      <c r="B855" s="38"/>
      <c r="C855" s="36"/>
    </row>
    <row r="856" spans="2:3" x14ac:dyDescent="0.2">
      <c r="B856" s="38"/>
      <c r="C856" s="36"/>
    </row>
    <row r="857" spans="2:3" x14ac:dyDescent="0.2">
      <c r="B857" s="38"/>
      <c r="C857" s="36"/>
    </row>
    <row r="858" spans="2:3" x14ac:dyDescent="0.2">
      <c r="B858" s="38"/>
      <c r="C858" s="36"/>
    </row>
    <row r="859" spans="2:3" x14ac:dyDescent="0.2">
      <c r="B859" s="38"/>
      <c r="C859" s="36"/>
    </row>
    <row r="860" spans="2:3" x14ac:dyDescent="0.2">
      <c r="B860" s="38"/>
      <c r="C860" s="36"/>
    </row>
    <row r="861" spans="2:3" x14ac:dyDescent="0.2">
      <c r="B861" s="38"/>
      <c r="C861" s="36"/>
    </row>
    <row r="862" spans="2:3" x14ac:dyDescent="0.2">
      <c r="B862" s="38"/>
      <c r="C862" s="36"/>
    </row>
    <row r="863" spans="2:3" x14ac:dyDescent="0.2">
      <c r="B863" s="38"/>
      <c r="C863" s="36"/>
    </row>
    <row r="864" spans="2:3" x14ac:dyDescent="0.2">
      <c r="B864" s="38"/>
      <c r="C864" s="36"/>
    </row>
    <row r="865" spans="2:3" x14ac:dyDescent="0.2">
      <c r="B865" s="38"/>
      <c r="C865" s="36"/>
    </row>
    <row r="866" spans="2:3" x14ac:dyDescent="0.2">
      <c r="B866" s="38"/>
      <c r="C866" s="36"/>
    </row>
    <row r="867" spans="2:3" x14ac:dyDescent="0.2">
      <c r="B867" s="38"/>
      <c r="C867" s="36"/>
    </row>
    <row r="868" spans="2:3" x14ac:dyDescent="0.2">
      <c r="B868" s="38"/>
      <c r="C868" s="36"/>
    </row>
    <row r="869" spans="2:3" x14ac:dyDescent="0.2">
      <c r="B869" s="38"/>
      <c r="C869" s="36"/>
    </row>
    <row r="870" spans="2:3" x14ac:dyDescent="0.2">
      <c r="B870" s="38"/>
      <c r="C870" s="36"/>
    </row>
    <row r="871" spans="2:3" x14ac:dyDescent="0.2">
      <c r="B871" s="38"/>
      <c r="C871" s="36"/>
    </row>
    <row r="872" spans="2:3" x14ac:dyDescent="0.2">
      <c r="B872" s="38"/>
      <c r="C872" s="36"/>
    </row>
    <row r="873" spans="2:3" x14ac:dyDescent="0.2">
      <c r="B873" s="38"/>
      <c r="C873" s="36"/>
    </row>
    <row r="874" spans="2:3" x14ac:dyDescent="0.2">
      <c r="B874" s="38"/>
      <c r="C874" s="36"/>
    </row>
    <row r="875" spans="2:3" x14ac:dyDescent="0.2">
      <c r="B875" s="38"/>
      <c r="C875" s="36"/>
    </row>
    <row r="876" spans="2:3" x14ac:dyDescent="0.2">
      <c r="B876" s="38"/>
      <c r="C876" s="36"/>
    </row>
    <row r="877" spans="2:3" x14ac:dyDescent="0.2">
      <c r="B877" s="38"/>
      <c r="C877" s="36"/>
    </row>
    <row r="878" spans="2:3" x14ac:dyDescent="0.2">
      <c r="B878" s="38"/>
      <c r="C878" s="36"/>
    </row>
    <row r="879" spans="2:3" x14ac:dyDescent="0.2">
      <c r="B879" s="38"/>
      <c r="C879" s="36"/>
    </row>
    <row r="880" spans="2:3" x14ac:dyDescent="0.2">
      <c r="B880" s="38"/>
      <c r="C880" s="36"/>
    </row>
    <row r="881" spans="2:3" x14ac:dyDescent="0.2">
      <c r="B881" s="38"/>
      <c r="C881" s="36"/>
    </row>
    <row r="882" spans="2:3" x14ac:dyDescent="0.2">
      <c r="B882" s="38"/>
      <c r="C882" s="36"/>
    </row>
    <row r="883" spans="2:3" x14ac:dyDescent="0.2">
      <c r="B883" s="38"/>
      <c r="C883" s="36"/>
    </row>
    <row r="884" spans="2:3" x14ac:dyDescent="0.2">
      <c r="B884" s="38"/>
      <c r="C884" s="36"/>
    </row>
    <row r="885" spans="2:3" x14ac:dyDescent="0.2">
      <c r="B885" s="38"/>
      <c r="C885" s="36"/>
    </row>
    <row r="886" spans="2:3" x14ac:dyDescent="0.2">
      <c r="B886" s="38"/>
      <c r="C886" s="36"/>
    </row>
    <row r="887" spans="2:3" x14ac:dyDescent="0.2">
      <c r="B887" s="38"/>
      <c r="C887" s="36"/>
    </row>
    <row r="888" spans="2:3" x14ac:dyDescent="0.2">
      <c r="B888" s="38"/>
      <c r="C888" s="36"/>
    </row>
    <row r="889" spans="2:3" x14ac:dyDescent="0.2">
      <c r="B889" s="38"/>
      <c r="C889" s="36"/>
    </row>
    <row r="890" spans="2:3" x14ac:dyDescent="0.2">
      <c r="B890" s="38"/>
      <c r="C890" s="36"/>
    </row>
    <row r="891" spans="2:3" x14ac:dyDescent="0.2">
      <c r="B891" s="38"/>
      <c r="C891" s="36"/>
    </row>
    <row r="892" spans="2:3" x14ac:dyDescent="0.2">
      <c r="B892" s="38"/>
      <c r="C892" s="36"/>
    </row>
    <row r="893" spans="2:3" x14ac:dyDescent="0.2">
      <c r="B893" s="38"/>
      <c r="C893" s="36"/>
    </row>
    <row r="894" spans="2:3" x14ac:dyDescent="0.2">
      <c r="B894" s="38"/>
      <c r="C894" s="36"/>
    </row>
    <row r="895" spans="2:3" x14ac:dyDescent="0.2">
      <c r="B895" s="38"/>
      <c r="C895" s="36"/>
    </row>
    <row r="896" spans="2:3" x14ac:dyDescent="0.2">
      <c r="B896" s="38"/>
      <c r="C896" s="36"/>
    </row>
    <row r="897" spans="2:3" x14ac:dyDescent="0.2">
      <c r="B897" s="38"/>
      <c r="C897" s="36"/>
    </row>
    <row r="898" spans="2:3" x14ac:dyDescent="0.2">
      <c r="B898" s="38"/>
      <c r="C898" s="36"/>
    </row>
    <row r="899" spans="2:3" x14ac:dyDescent="0.2">
      <c r="B899" s="38"/>
      <c r="C899" s="36"/>
    </row>
    <row r="900" spans="2:3" x14ac:dyDescent="0.2">
      <c r="B900" s="38"/>
      <c r="C900" s="36"/>
    </row>
    <row r="901" spans="2:3" x14ac:dyDescent="0.2">
      <c r="B901" s="38"/>
      <c r="C901" s="36"/>
    </row>
    <row r="902" spans="2:3" x14ac:dyDescent="0.2">
      <c r="B902" s="38"/>
      <c r="C902" s="36"/>
    </row>
    <row r="903" spans="2:3" x14ac:dyDescent="0.2">
      <c r="B903" s="38"/>
      <c r="C903" s="36"/>
    </row>
    <row r="904" spans="2:3" x14ac:dyDescent="0.2">
      <c r="B904" s="38"/>
      <c r="C904" s="36"/>
    </row>
    <row r="905" spans="2:3" x14ac:dyDescent="0.2">
      <c r="B905" s="38"/>
      <c r="C905" s="36"/>
    </row>
    <row r="906" spans="2:3" x14ac:dyDescent="0.2">
      <c r="B906" s="38"/>
      <c r="C906" s="36"/>
    </row>
    <row r="907" spans="2:3" x14ac:dyDescent="0.2">
      <c r="B907" s="38"/>
      <c r="C907" s="36"/>
    </row>
    <row r="908" spans="2:3" x14ac:dyDescent="0.2">
      <c r="B908" s="38"/>
      <c r="C908" s="36"/>
    </row>
    <row r="909" spans="2:3" x14ac:dyDescent="0.2">
      <c r="B909" s="38"/>
      <c r="C909" s="36"/>
    </row>
    <row r="910" spans="2:3" x14ac:dyDescent="0.2">
      <c r="B910" s="38"/>
      <c r="C910" s="36"/>
    </row>
    <row r="911" spans="2:3" x14ac:dyDescent="0.2">
      <c r="B911" s="38"/>
      <c r="C911" s="36"/>
    </row>
    <row r="912" spans="2:3" x14ac:dyDescent="0.2">
      <c r="B912" s="38"/>
      <c r="C912" s="36"/>
    </row>
    <row r="913" spans="2:3" x14ac:dyDescent="0.2">
      <c r="B913" s="38"/>
      <c r="C913" s="36"/>
    </row>
    <row r="914" spans="2:3" x14ac:dyDescent="0.2">
      <c r="B914" s="38"/>
      <c r="C914" s="36"/>
    </row>
    <row r="915" spans="2:3" x14ac:dyDescent="0.2">
      <c r="B915" s="38"/>
      <c r="C915" s="36"/>
    </row>
    <row r="916" spans="2:3" x14ac:dyDescent="0.2">
      <c r="B916" s="38"/>
      <c r="C916" s="36"/>
    </row>
    <row r="917" spans="2:3" x14ac:dyDescent="0.2">
      <c r="B917" s="38"/>
      <c r="C917" s="36"/>
    </row>
    <row r="918" spans="2:3" x14ac:dyDescent="0.2">
      <c r="B918" s="38"/>
      <c r="C918" s="36"/>
    </row>
    <row r="919" spans="2:3" x14ac:dyDescent="0.2">
      <c r="B919" s="38"/>
      <c r="C919" s="36"/>
    </row>
    <row r="920" spans="2:3" x14ac:dyDescent="0.2">
      <c r="B920" s="38"/>
      <c r="C920" s="36"/>
    </row>
    <row r="921" spans="2:3" x14ac:dyDescent="0.2">
      <c r="B921" s="38"/>
      <c r="C921" s="36"/>
    </row>
    <row r="922" spans="2:3" x14ac:dyDescent="0.2">
      <c r="B922" s="38"/>
      <c r="C922" s="36"/>
    </row>
    <row r="923" spans="2:3" x14ac:dyDescent="0.2">
      <c r="B923" s="38"/>
      <c r="C923" s="36"/>
    </row>
    <row r="924" spans="2:3" x14ac:dyDescent="0.2">
      <c r="B924" s="38"/>
      <c r="C924" s="36"/>
    </row>
    <row r="925" spans="2:3" x14ac:dyDescent="0.2">
      <c r="B925" s="38"/>
      <c r="C925" s="36"/>
    </row>
    <row r="926" spans="2:3" x14ac:dyDescent="0.2">
      <c r="B926" s="38"/>
      <c r="C926" s="36"/>
    </row>
    <row r="927" spans="2:3" x14ac:dyDescent="0.2">
      <c r="B927" s="38"/>
      <c r="C927" s="36"/>
    </row>
    <row r="928" spans="2:3" x14ac:dyDescent="0.2">
      <c r="B928" s="38"/>
      <c r="C928" s="36"/>
    </row>
    <row r="929" spans="2:3" x14ac:dyDescent="0.2">
      <c r="B929" s="38"/>
      <c r="C929" s="36"/>
    </row>
    <row r="930" spans="2:3" x14ac:dyDescent="0.2">
      <c r="B930" s="38"/>
      <c r="C930" s="36"/>
    </row>
    <row r="931" spans="2:3" x14ac:dyDescent="0.2">
      <c r="B931" s="38"/>
      <c r="C931" s="36"/>
    </row>
    <row r="932" spans="2:3" x14ac:dyDescent="0.2">
      <c r="B932" s="38"/>
      <c r="C932" s="36"/>
    </row>
    <row r="933" spans="2:3" x14ac:dyDescent="0.2">
      <c r="B933" s="38"/>
      <c r="C933" s="36"/>
    </row>
    <row r="934" spans="2:3" x14ac:dyDescent="0.2">
      <c r="B934" s="38"/>
      <c r="C934" s="36"/>
    </row>
    <row r="935" spans="2:3" x14ac:dyDescent="0.2">
      <c r="B935" s="38"/>
      <c r="C935" s="36"/>
    </row>
    <row r="936" spans="2:3" x14ac:dyDescent="0.2">
      <c r="B936" s="38"/>
      <c r="C936" s="36"/>
    </row>
    <row r="937" spans="2:3" x14ac:dyDescent="0.2">
      <c r="B937" s="38"/>
      <c r="C937" s="36"/>
    </row>
    <row r="938" spans="2:3" x14ac:dyDescent="0.2">
      <c r="B938" s="38"/>
      <c r="C938" s="36"/>
    </row>
    <row r="939" spans="2:3" x14ac:dyDescent="0.2">
      <c r="B939" s="38"/>
      <c r="C939" s="36"/>
    </row>
    <row r="940" spans="2:3" x14ac:dyDescent="0.2">
      <c r="B940" s="38"/>
      <c r="C940" s="36"/>
    </row>
    <row r="941" spans="2:3" x14ac:dyDescent="0.2">
      <c r="B941" s="38"/>
      <c r="C941" s="36"/>
    </row>
    <row r="942" spans="2:3" x14ac:dyDescent="0.2">
      <c r="B942" s="38"/>
      <c r="C942" s="36"/>
    </row>
    <row r="943" spans="2:3" x14ac:dyDescent="0.2">
      <c r="B943" s="38"/>
      <c r="C943" s="36"/>
    </row>
    <row r="944" spans="2:3" x14ac:dyDescent="0.2">
      <c r="B944" s="38"/>
      <c r="C944" s="36"/>
    </row>
    <row r="945" spans="2:3" x14ac:dyDescent="0.2">
      <c r="B945" s="38"/>
      <c r="C945" s="36"/>
    </row>
    <row r="946" spans="2:3" x14ac:dyDescent="0.2">
      <c r="B946" s="38"/>
      <c r="C946" s="36"/>
    </row>
    <row r="947" spans="2:3" x14ac:dyDescent="0.2">
      <c r="B947" s="38"/>
      <c r="C947" s="36"/>
    </row>
    <row r="948" spans="2:3" x14ac:dyDescent="0.2">
      <c r="B948" s="38"/>
      <c r="C948" s="36"/>
    </row>
    <row r="949" spans="2:3" x14ac:dyDescent="0.2">
      <c r="B949" s="38"/>
      <c r="C949" s="36"/>
    </row>
    <row r="950" spans="2:3" x14ac:dyDescent="0.2">
      <c r="B950" s="38"/>
      <c r="C950" s="36"/>
    </row>
    <row r="951" spans="2:3" x14ac:dyDescent="0.2">
      <c r="B951" s="38"/>
      <c r="C951" s="36"/>
    </row>
    <row r="952" spans="2:3" x14ac:dyDescent="0.2">
      <c r="B952" s="38"/>
      <c r="C952" s="36"/>
    </row>
    <row r="953" spans="2:3" x14ac:dyDescent="0.2">
      <c r="B953" s="38"/>
      <c r="C953" s="36"/>
    </row>
    <row r="954" spans="2:3" x14ac:dyDescent="0.2">
      <c r="B954" s="38"/>
      <c r="C954" s="36"/>
    </row>
    <row r="955" spans="2:3" x14ac:dyDescent="0.2">
      <c r="B955" s="38"/>
      <c r="C955" s="36"/>
    </row>
    <row r="956" spans="2:3" x14ac:dyDescent="0.2">
      <c r="B956" s="38"/>
      <c r="C956" s="36"/>
    </row>
    <row r="957" spans="2:3" x14ac:dyDescent="0.2">
      <c r="B957" s="38"/>
      <c r="C957" s="36"/>
    </row>
    <row r="958" spans="2:3" x14ac:dyDescent="0.2">
      <c r="B958" s="38"/>
      <c r="C958" s="36"/>
    </row>
    <row r="959" spans="2:3" x14ac:dyDescent="0.2">
      <c r="B959" s="38"/>
      <c r="C959" s="36"/>
    </row>
    <row r="960" spans="2:3" x14ac:dyDescent="0.2">
      <c r="B960" s="38"/>
      <c r="C960" s="36"/>
    </row>
    <row r="961" spans="2:3" x14ac:dyDescent="0.2">
      <c r="B961" s="38"/>
      <c r="C961" s="36"/>
    </row>
    <row r="962" spans="2:3" x14ac:dyDescent="0.2">
      <c r="B962" s="38"/>
      <c r="C962" s="36"/>
    </row>
    <row r="963" spans="2:3" x14ac:dyDescent="0.2">
      <c r="B963" s="38"/>
      <c r="C963" s="36"/>
    </row>
    <row r="964" spans="2:3" x14ac:dyDescent="0.2">
      <c r="B964" s="38"/>
      <c r="C964" s="36"/>
    </row>
    <row r="965" spans="2:3" x14ac:dyDescent="0.2">
      <c r="B965" s="38"/>
      <c r="C965" s="36"/>
    </row>
    <row r="966" spans="2:3" x14ac:dyDescent="0.2">
      <c r="B966" s="38"/>
      <c r="C966" s="36"/>
    </row>
    <row r="967" spans="2:3" x14ac:dyDescent="0.2">
      <c r="B967" s="38"/>
      <c r="C967" s="36"/>
    </row>
    <row r="968" spans="2:3" x14ac:dyDescent="0.2">
      <c r="B968" s="38"/>
      <c r="C968" s="36"/>
    </row>
    <row r="969" spans="2:3" x14ac:dyDescent="0.2">
      <c r="B969" s="38"/>
      <c r="C969" s="36"/>
    </row>
    <row r="970" spans="2:3" x14ac:dyDescent="0.2">
      <c r="B970" s="38"/>
      <c r="C970" s="36"/>
    </row>
    <row r="971" spans="2:3" x14ac:dyDescent="0.2">
      <c r="B971" s="38"/>
      <c r="C971" s="36"/>
    </row>
    <row r="972" spans="2:3" x14ac:dyDescent="0.2">
      <c r="B972" s="38"/>
      <c r="C972" s="36"/>
    </row>
    <row r="973" spans="2:3" x14ac:dyDescent="0.2">
      <c r="B973" s="38"/>
      <c r="C973" s="36"/>
    </row>
    <row r="974" spans="2:3" x14ac:dyDescent="0.2">
      <c r="B974" s="38"/>
      <c r="C974" s="36"/>
    </row>
    <row r="975" spans="2:3" x14ac:dyDescent="0.2">
      <c r="B975" s="38"/>
      <c r="C975" s="36"/>
    </row>
    <row r="976" spans="2:3" x14ac:dyDescent="0.2">
      <c r="B976" s="38"/>
      <c r="C976" s="36"/>
    </row>
    <row r="977" spans="2:3" x14ac:dyDescent="0.2">
      <c r="B977" s="38"/>
      <c r="C977" s="36"/>
    </row>
    <row r="978" spans="2:3" x14ac:dyDescent="0.2">
      <c r="B978" s="38"/>
      <c r="C978" s="36"/>
    </row>
    <row r="979" spans="2:3" x14ac:dyDescent="0.2">
      <c r="B979" s="38"/>
      <c r="C979" s="36"/>
    </row>
    <row r="980" spans="2:3" x14ac:dyDescent="0.2">
      <c r="B980" s="38"/>
      <c r="C980" s="36"/>
    </row>
    <row r="981" spans="2:3" x14ac:dyDescent="0.2">
      <c r="B981" s="38"/>
      <c r="C981" s="36"/>
    </row>
    <row r="982" spans="2:3" x14ac:dyDescent="0.2">
      <c r="B982" s="38"/>
      <c r="C982" s="36"/>
    </row>
    <row r="983" spans="2:3" x14ac:dyDescent="0.2">
      <c r="B983" s="38"/>
      <c r="C983" s="36"/>
    </row>
    <row r="984" spans="2:3" x14ac:dyDescent="0.2">
      <c r="B984" s="38"/>
      <c r="C984" s="36"/>
    </row>
    <row r="985" spans="2:3" x14ac:dyDescent="0.2">
      <c r="B985" s="38"/>
      <c r="C985" s="36"/>
    </row>
    <row r="986" spans="2:3" x14ac:dyDescent="0.2">
      <c r="B986" s="38"/>
      <c r="C986" s="36"/>
    </row>
    <row r="987" spans="2:3" x14ac:dyDescent="0.2">
      <c r="B987" s="38"/>
      <c r="C987" s="36"/>
    </row>
    <row r="988" spans="2:3" x14ac:dyDescent="0.2">
      <c r="B988" s="38"/>
      <c r="C988" s="36"/>
    </row>
    <row r="989" spans="2:3" x14ac:dyDescent="0.2">
      <c r="B989" s="38"/>
      <c r="C989" s="36"/>
    </row>
    <row r="990" spans="2:3" x14ac:dyDescent="0.2">
      <c r="B990" s="38"/>
      <c r="C990" s="36"/>
    </row>
    <row r="991" spans="2:3" x14ac:dyDescent="0.2">
      <c r="B991" s="38"/>
      <c r="C991" s="36"/>
    </row>
    <row r="992" spans="2:3" x14ac:dyDescent="0.2">
      <c r="B992" s="38"/>
      <c r="C992" s="36"/>
    </row>
    <row r="993" spans="2:3" x14ac:dyDescent="0.2">
      <c r="B993" s="38"/>
      <c r="C993" s="36"/>
    </row>
    <row r="994" spans="2:3" x14ac:dyDescent="0.2">
      <c r="B994" s="38"/>
      <c r="C994" s="36"/>
    </row>
    <row r="995" spans="2:3" x14ac:dyDescent="0.2">
      <c r="B995" s="38"/>
      <c r="C995" s="36"/>
    </row>
    <row r="996" spans="2:3" x14ac:dyDescent="0.2">
      <c r="B996" s="38"/>
      <c r="C996" s="36"/>
    </row>
    <row r="997" spans="2:3" x14ac:dyDescent="0.2">
      <c r="B997" s="38"/>
      <c r="C997" s="36"/>
    </row>
    <row r="998" spans="2:3" x14ac:dyDescent="0.2">
      <c r="B998" s="38"/>
      <c r="C998" s="36"/>
    </row>
    <row r="999" spans="2:3" x14ac:dyDescent="0.2">
      <c r="B999" s="38"/>
      <c r="C999" s="36"/>
    </row>
    <row r="1000" spans="2:3" x14ac:dyDescent="0.2">
      <c r="B1000" s="38"/>
      <c r="C1000" s="36"/>
    </row>
    <row r="1001" spans="2:3" x14ac:dyDescent="0.2">
      <c r="B1001" s="38"/>
      <c r="C1001" s="36"/>
    </row>
    <row r="1002" spans="2:3" x14ac:dyDescent="0.2">
      <c r="B1002" s="38"/>
      <c r="C1002" s="36"/>
    </row>
    <row r="1003" spans="2:3" x14ac:dyDescent="0.2">
      <c r="B1003" s="38"/>
      <c r="C1003" s="36"/>
    </row>
    <row r="1004" spans="2:3" x14ac:dyDescent="0.2">
      <c r="B1004" s="38"/>
      <c r="C1004" s="36"/>
    </row>
    <row r="1005" spans="2:3" x14ac:dyDescent="0.2">
      <c r="B1005" s="38"/>
      <c r="C1005" s="36"/>
    </row>
    <row r="1006" spans="2:3" x14ac:dyDescent="0.2">
      <c r="B1006" s="38"/>
      <c r="C1006" s="36"/>
    </row>
    <row r="1007" spans="2:3" x14ac:dyDescent="0.2">
      <c r="B1007" s="38"/>
      <c r="C1007" s="36"/>
    </row>
    <row r="1008" spans="2:3" x14ac:dyDescent="0.2">
      <c r="B1008" s="38"/>
      <c r="C1008" s="36"/>
    </row>
    <row r="1009" spans="2:3" x14ac:dyDescent="0.2">
      <c r="B1009" s="38"/>
      <c r="C1009" s="36"/>
    </row>
    <row r="1010" spans="2:3" x14ac:dyDescent="0.2">
      <c r="B1010" s="38"/>
      <c r="C1010" s="36"/>
    </row>
    <row r="1011" spans="2:3" x14ac:dyDescent="0.2">
      <c r="B1011" s="38"/>
      <c r="C1011" s="36"/>
    </row>
    <row r="1012" spans="2:3" x14ac:dyDescent="0.2">
      <c r="B1012" s="38"/>
      <c r="C1012" s="36"/>
    </row>
    <row r="1013" spans="2:3" x14ac:dyDescent="0.2">
      <c r="B1013" s="38"/>
      <c r="C1013" s="36"/>
    </row>
    <row r="1014" spans="2:3" x14ac:dyDescent="0.2">
      <c r="B1014" s="38"/>
      <c r="C1014" s="36"/>
    </row>
    <row r="1015" spans="2:3" x14ac:dyDescent="0.2">
      <c r="B1015" s="38"/>
      <c r="C1015" s="36"/>
    </row>
    <row r="1016" spans="2:3" x14ac:dyDescent="0.2">
      <c r="B1016" s="38"/>
      <c r="C1016" s="36"/>
    </row>
    <row r="1017" spans="2:3" x14ac:dyDescent="0.2">
      <c r="B1017" s="38"/>
      <c r="C1017" s="36"/>
    </row>
    <row r="1018" spans="2:3" x14ac:dyDescent="0.2">
      <c r="B1018" s="38"/>
      <c r="C1018" s="36"/>
    </row>
    <row r="1019" spans="2:3" x14ac:dyDescent="0.2">
      <c r="B1019" s="38"/>
      <c r="C1019" s="36"/>
    </row>
    <row r="1020" spans="2:3" x14ac:dyDescent="0.2">
      <c r="B1020" s="38"/>
      <c r="C1020" s="36"/>
    </row>
    <row r="1021" spans="2:3" x14ac:dyDescent="0.2">
      <c r="B1021" s="38"/>
      <c r="C1021" s="36"/>
    </row>
    <row r="1022" spans="2:3" x14ac:dyDescent="0.2">
      <c r="B1022" s="38"/>
      <c r="C1022" s="36"/>
    </row>
    <row r="1023" spans="2:3" x14ac:dyDescent="0.2">
      <c r="B1023" s="38"/>
      <c r="C1023" s="36"/>
    </row>
    <row r="1024" spans="2:3" x14ac:dyDescent="0.2">
      <c r="B1024" s="38"/>
      <c r="C1024" s="36"/>
    </row>
    <row r="1025" spans="2:3" x14ac:dyDescent="0.2">
      <c r="B1025" s="38"/>
      <c r="C1025" s="36"/>
    </row>
    <row r="1026" spans="2:3" x14ac:dyDescent="0.2">
      <c r="B1026" s="38"/>
      <c r="C1026" s="36"/>
    </row>
    <row r="1027" spans="2:3" x14ac:dyDescent="0.2">
      <c r="B1027" s="38"/>
      <c r="C1027" s="36"/>
    </row>
    <row r="1028" spans="2:3" x14ac:dyDescent="0.2">
      <c r="B1028" s="38"/>
      <c r="C1028" s="36"/>
    </row>
    <row r="1029" spans="2:3" x14ac:dyDescent="0.2">
      <c r="B1029" s="38"/>
      <c r="C1029" s="36"/>
    </row>
    <row r="1030" spans="2:3" x14ac:dyDescent="0.2">
      <c r="B1030" s="38"/>
      <c r="C1030" s="36"/>
    </row>
    <row r="1031" spans="2:3" x14ac:dyDescent="0.2">
      <c r="B1031" s="38"/>
      <c r="C1031" s="36"/>
    </row>
    <row r="1032" spans="2:3" x14ac:dyDescent="0.2">
      <c r="B1032" s="38"/>
      <c r="C1032" s="36"/>
    </row>
    <row r="1033" spans="2:3" x14ac:dyDescent="0.2">
      <c r="B1033" s="38"/>
      <c r="C1033" s="36"/>
    </row>
    <row r="1034" spans="2:3" x14ac:dyDescent="0.2">
      <c r="B1034" s="38"/>
      <c r="C1034" s="36"/>
    </row>
    <row r="1035" spans="2:3" x14ac:dyDescent="0.2">
      <c r="B1035" s="38"/>
      <c r="C1035" s="36"/>
    </row>
    <row r="1036" spans="2:3" x14ac:dyDescent="0.2">
      <c r="B1036" s="38"/>
      <c r="C1036" s="36"/>
    </row>
    <row r="1037" spans="2:3" x14ac:dyDescent="0.2">
      <c r="B1037" s="38"/>
      <c r="C1037" s="36"/>
    </row>
    <row r="1038" spans="2:3" x14ac:dyDescent="0.2">
      <c r="B1038" s="38"/>
      <c r="C1038" s="36"/>
    </row>
    <row r="1039" spans="2:3" x14ac:dyDescent="0.2">
      <c r="B1039" s="38"/>
      <c r="C1039" s="36"/>
    </row>
    <row r="1040" spans="2:3" x14ac:dyDescent="0.2">
      <c r="B1040" s="38"/>
      <c r="C1040" s="36"/>
    </row>
    <row r="1041" spans="2:3" x14ac:dyDescent="0.2">
      <c r="B1041" s="38"/>
      <c r="C1041" s="36"/>
    </row>
    <row r="1042" spans="2:3" x14ac:dyDescent="0.2">
      <c r="B1042" s="38"/>
      <c r="C1042" s="36"/>
    </row>
    <row r="1043" spans="2:3" x14ac:dyDescent="0.2">
      <c r="B1043" s="38"/>
      <c r="C1043" s="36"/>
    </row>
    <row r="1044" spans="2:3" x14ac:dyDescent="0.2">
      <c r="B1044" s="38"/>
      <c r="C1044" s="36"/>
    </row>
    <row r="1045" spans="2:3" x14ac:dyDescent="0.2">
      <c r="B1045" s="38"/>
      <c r="C1045" s="36"/>
    </row>
    <row r="1046" spans="2:3" x14ac:dyDescent="0.2">
      <c r="B1046" s="38"/>
      <c r="C1046" s="36"/>
    </row>
    <row r="1047" spans="2:3" x14ac:dyDescent="0.2">
      <c r="B1047" s="38"/>
      <c r="C1047" s="36"/>
    </row>
    <row r="1048" spans="2:3" x14ac:dyDescent="0.2">
      <c r="B1048" s="38"/>
      <c r="C1048" s="36"/>
    </row>
    <row r="1049" spans="2:3" x14ac:dyDescent="0.2">
      <c r="B1049" s="38"/>
      <c r="C1049" s="36"/>
    </row>
    <row r="1050" spans="2:3" x14ac:dyDescent="0.2">
      <c r="B1050" s="38"/>
      <c r="C1050" s="36"/>
    </row>
    <row r="1051" spans="2:3" x14ac:dyDescent="0.2">
      <c r="B1051" s="38"/>
      <c r="C1051" s="36"/>
    </row>
    <row r="1052" spans="2:3" x14ac:dyDescent="0.2">
      <c r="B1052" s="38"/>
      <c r="C1052" s="36"/>
    </row>
    <row r="1053" spans="2:3" x14ac:dyDescent="0.2">
      <c r="B1053" s="38"/>
      <c r="C1053" s="36"/>
    </row>
    <row r="1054" spans="2:3" x14ac:dyDescent="0.2">
      <c r="B1054" s="38"/>
      <c r="C1054" s="36"/>
    </row>
    <row r="1055" spans="2:3" x14ac:dyDescent="0.2">
      <c r="B1055" s="38"/>
      <c r="C1055" s="36"/>
    </row>
    <row r="1056" spans="2:3" x14ac:dyDescent="0.2">
      <c r="B1056" s="38"/>
      <c r="C1056" s="36"/>
    </row>
    <row r="1057" spans="2:3" x14ac:dyDescent="0.2">
      <c r="B1057" s="38"/>
      <c r="C1057" s="36"/>
    </row>
    <row r="1058" spans="2:3" x14ac:dyDescent="0.2">
      <c r="B1058" s="38"/>
      <c r="C1058" s="36"/>
    </row>
    <row r="1059" spans="2:3" x14ac:dyDescent="0.2">
      <c r="B1059" s="38"/>
      <c r="C1059" s="36"/>
    </row>
    <row r="1060" spans="2:3" x14ac:dyDescent="0.2">
      <c r="B1060" s="38"/>
      <c r="C1060" s="36"/>
    </row>
    <row r="1061" spans="2:3" x14ac:dyDescent="0.2">
      <c r="B1061" s="38"/>
      <c r="C1061" s="36"/>
    </row>
    <row r="1062" spans="2:3" x14ac:dyDescent="0.2">
      <c r="B1062" s="38"/>
      <c r="C1062" s="36"/>
    </row>
    <row r="1063" spans="2:3" x14ac:dyDescent="0.2">
      <c r="B1063" s="38"/>
      <c r="C1063" s="36"/>
    </row>
    <row r="1064" spans="2:3" x14ac:dyDescent="0.2">
      <c r="B1064" s="38"/>
      <c r="C1064" s="36"/>
    </row>
    <row r="1065" spans="2:3" x14ac:dyDescent="0.2">
      <c r="B1065" s="38"/>
      <c r="C1065" s="36"/>
    </row>
    <row r="1066" spans="2:3" x14ac:dyDescent="0.2">
      <c r="B1066" s="38"/>
      <c r="C1066" s="36"/>
    </row>
    <row r="1067" spans="2:3" x14ac:dyDescent="0.2">
      <c r="B1067" s="38"/>
      <c r="C1067" s="36"/>
    </row>
    <row r="1068" spans="2:3" x14ac:dyDescent="0.2">
      <c r="B1068" s="38"/>
      <c r="C1068" s="36"/>
    </row>
    <row r="1069" spans="2:3" x14ac:dyDescent="0.2">
      <c r="B1069" s="38"/>
      <c r="C1069" s="36"/>
    </row>
    <row r="1070" spans="2:3" x14ac:dyDescent="0.2">
      <c r="B1070" s="38"/>
      <c r="C1070" s="36"/>
    </row>
    <row r="1071" spans="2:3" x14ac:dyDescent="0.2">
      <c r="B1071" s="38"/>
      <c r="C1071" s="36"/>
    </row>
    <row r="1072" spans="2:3" x14ac:dyDescent="0.2">
      <c r="B1072" s="38"/>
      <c r="C1072" s="36"/>
    </row>
    <row r="1073" spans="2:3" x14ac:dyDescent="0.2">
      <c r="B1073" s="38"/>
      <c r="C1073" s="36"/>
    </row>
    <row r="1074" spans="2:3" x14ac:dyDescent="0.2">
      <c r="B1074" s="38"/>
      <c r="C1074" s="36"/>
    </row>
    <row r="1075" spans="2:3" x14ac:dyDescent="0.2">
      <c r="B1075" s="38"/>
      <c r="C1075" s="36"/>
    </row>
    <row r="1076" spans="2:3" x14ac:dyDescent="0.2">
      <c r="B1076" s="38"/>
      <c r="C1076" s="36"/>
    </row>
    <row r="1077" spans="2:3" x14ac:dyDescent="0.2">
      <c r="B1077" s="38"/>
      <c r="C1077" s="36"/>
    </row>
    <row r="1078" spans="2:3" x14ac:dyDescent="0.2">
      <c r="B1078" s="38"/>
      <c r="C1078" s="36"/>
    </row>
    <row r="1079" spans="2:3" x14ac:dyDescent="0.2">
      <c r="B1079" s="38"/>
      <c r="C1079" s="36"/>
    </row>
    <row r="1080" spans="2:3" x14ac:dyDescent="0.2">
      <c r="B1080" s="38"/>
      <c r="C1080" s="36"/>
    </row>
    <row r="1081" spans="2:3" x14ac:dyDescent="0.2">
      <c r="B1081" s="38"/>
      <c r="C1081" s="36"/>
    </row>
    <row r="1082" spans="2:3" x14ac:dyDescent="0.2">
      <c r="B1082" s="38"/>
      <c r="C1082" s="36"/>
    </row>
    <row r="1083" spans="2:3" x14ac:dyDescent="0.2">
      <c r="B1083" s="38"/>
      <c r="C1083" s="36"/>
    </row>
    <row r="1084" spans="2:3" x14ac:dyDescent="0.2">
      <c r="B1084" s="38"/>
      <c r="C1084" s="36"/>
    </row>
    <row r="1085" spans="2:3" x14ac:dyDescent="0.2">
      <c r="B1085" s="38"/>
      <c r="C1085" s="36"/>
    </row>
    <row r="1086" spans="2:3" x14ac:dyDescent="0.2">
      <c r="B1086" s="38"/>
      <c r="C1086" s="36"/>
    </row>
    <row r="1087" spans="2:3" x14ac:dyDescent="0.2">
      <c r="B1087" s="38"/>
      <c r="C1087" s="36"/>
    </row>
    <row r="1088" spans="2:3" x14ac:dyDescent="0.2">
      <c r="B1088" s="38"/>
      <c r="C1088" s="36"/>
    </row>
    <row r="1089" spans="2:3" x14ac:dyDescent="0.2">
      <c r="B1089" s="38"/>
      <c r="C1089" s="36"/>
    </row>
    <row r="1090" spans="2:3" x14ac:dyDescent="0.2">
      <c r="B1090" s="38"/>
      <c r="C1090" s="36"/>
    </row>
    <row r="1091" spans="2:3" x14ac:dyDescent="0.2">
      <c r="B1091" s="38"/>
      <c r="C1091" s="36"/>
    </row>
    <row r="1092" spans="2:3" x14ac:dyDescent="0.2">
      <c r="B1092" s="38"/>
      <c r="C1092" s="36"/>
    </row>
    <row r="1093" spans="2:3" x14ac:dyDescent="0.2">
      <c r="B1093" s="38"/>
      <c r="C1093" s="36"/>
    </row>
    <row r="1094" spans="2:3" x14ac:dyDescent="0.2">
      <c r="B1094" s="38"/>
      <c r="C1094" s="36"/>
    </row>
    <row r="1095" spans="2:3" x14ac:dyDescent="0.2">
      <c r="B1095" s="38"/>
      <c r="C1095" s="36"/>
    </row>
    <row r="1096" spans="2:3" x14ac:dyDescent="0.2">
      <c r="B1096" s="38"/>
      <c r="C1096" s="36"/>
    </row>
    <row r="1097" spans="2:3" x14ac:dyDescent="0.2">
      <c r="B1097" s="38"/>
      <c r="C1097" s="36"/>
    </row>
    <row r="1098" spans="2:3" x14ac:dyDescent="0.2">
      <c r="B1098" s="38"/>
      <c r="C1098" s="36"/>
    </row>
    <row r="1099" spans="2:3" x14ac:dyDescent="0.2">
      <c r="B1099" s="38"/>
      <c r="C1099" s="36"/>
    </row>
    <row r="1100" spans="2:3" x14ac:dyDescent="0.2">
      <c r="B1100" s="38"/>
      <c r="C1100" s="36"/>
    </row>
    <row r="1101" spans="2:3" x14ac:dyDescent="0.2">
      <c r="B1101" s="38"/>
      <c r="C1101" s="36"/>
    </row>
    <row r="1102" spans="2:3" x14ac:dyDescent="0.2">
      <c r="B1102" s="38"/>
      <c r="C1102" s="36"/>
    </row>
    <row r="1103" spans="2:3" x14ac:dyDescent="0.2">
      <c r="B1103" s="38"/>
      <c r="C1103" s="36"/>
    </row>
    <row r="1104" spans="2:3" x14ac:dyDescent="0.2">
      <c r="B1104" s="38"/>
      <c r="C1104" s="36"/>
    </row>
    <row r="1105" spans="2:3" x14ac:dyDescent="0.2">
      <c r="B1105" s="38"/>
      <c r="C1105" s="36"/>
    </row>
    <row r="1106" spans="2:3" x14ac:dyDescent="0.2">
      <c r="B1106" s="38"/>
      <c r="C1106" s="36"/>
    </row>
    <row r="1107" spans="2:3" x14ac:dyDescent="0.2">
      <c r="B1107" s="38"/>
      <c r="C1107" s="36"/>
    </row>
    <row r="1108" spans="2:3" x14ac:dyDescent="0.2">
      <c r="B1108" s="38"/>
      <c r="C1108" s="36"/>
    </row>
    <row r="1109" spans="2:3" x14ac:dyDescent="0.2">
      <c r="B1109" s="38"/>
      <c r="C1109" s="36"/>
    </row>
    <row r="1110" spans="2:3" x14ac:dyDescent="0.2">
      <c r="B1110" s="38"/>
      <c r="C1110" s="36"/>
    </row>
    <row r="1111" spans="2:3" x14ac:dyDescent="0.2">
      <c r="B1111" s="38"/>
      <c r="C1111" s="36"/>
    </row>
    <row r="1112" spans="2:3" x14ac:dyDescent="0.2">
      <c r="B1112" s="38"/>
      <c r="C1112" s="36"/>
    </row>
    <row r="1113" spans="2:3" x14ac:dyDescent="0.2">
      <c r="B1113" s="38"/>
      <c r="C1113" s="36"/>
    </row>
    <row r="1114" spans="2:3" x14ac:dyDescent="0.2">
      <c r="B1114" s="38"/>
      <c r="C1114" s="36"/>
    </row>
    <row r="1115" spans="2:3" x14ac:dyDescent="0.2">
      <c r="B1115" s="38"/>
      <c r="C1115" s="36"/>
    </row>
    <row r="1116" spans="2:3" x14ac:dyDescent="0.2">
      <c r="B1116" s="38"/>
      <c r="C1116" s="36"/>
    </row>
    <row r="1117" spans="2:3" x14ac:dyDescent="0.2">
      <c r="B1117" s="38"/>
      <c r="C1117" s="36"/>
    </row>
    <row r="1118" spans="2:3" x14ac:dyDescent="0.2">
      <c r="B1118" s="38"/>
      <c r="C1118" s="36"/>
    </row>
    <row r="1119" spans="2:3" x14ac:dyDescent="0.2">
      <c r="B1119" s="38"/>
      <c r="C1119" s="36"/>
    </row>
    <row r="1120" spans="2:3" x14ac:dyDescent="0.2">
      <c r="B1120" s="38"/>
      <c r="C1120" s="36"/>
    </row>
    <row r="1121" spans="2:3" x14ac:dyDescent="0.2">
      <c r="B1121" s="38"/>
      <c r="C1121" s="36"/>
    </row>
    <row r="1122" spans="2:3" x14ac:dyDescent="0.2">
      <c r="B1122" s="38"/>
      <c r="C1122" s="36"/>
    </row>
    <row r="1123" spans="2:3" x14ac:dyDescent="0.2">
      <c r="B1123" s="38"/>
      <c r="C1123" s="36"/>
    </row>
    <row r="1124" spans="2:3" x14ac:dyDescent="0.2">
      <c r="B1124" s="38"/>
      <c r="C1124" s="36"/>
    </row>
    <row r="1125" spans="2:3" x14ac:dyDescent="0.2">
      <c r="B1125" s="38"/>
      <c r="C1125" s="36"/>
    </row>
    <row r="1126" spans="2:3" x14ac:dyDescent="0.2">
      <c r="B1126" s="38"/>
      <c r="C1126" s="36"/>
    </row>
    <row r="1127" spans="2:3" x14ac:dyDescent="0.2">
      <c r="B1127" s="38"/>
      <c r="C1127" s="36"/>
    </row>
    <row r="1128" spans="2:3" x14ac:dyDescent="0.2">
      <c r="B1128" s="38"/>
      <c r="C1128" s="36"/>
    </row>
    <row r="1129" spans="2:3" x14ac:dyDescent="0.2">
      <c r="B1129" s="38"/>
      <c r="C1129" s="36"/>
    </row>
    <row r="1130" spans="2:3" x14ac:dyDescent="0.2">
      <c r="B1130" s="38"/>
      <c r="C1130" s="36"/>
    </row>
    <row r="1131" spans="2:3" x14ac:dyDescent="0.2">
      <c r="B1131" s="38"/>
      <c r="C1131" s="36"/>
    </row>
    <row r="1132" spans="2:3" x14ac:dyDescent="0.2">
      <c r="B1132" s="38"/>
      <c r="C1132" s="36"/>
    </row>
    <row r="1133" spans="2:3" x14ac:dyDescent="0.2">
      <c r="B1133" s="38"/>
      <c r="C1133" s="36"/>
    </row>
    <row r="1134" spans="2:3" x14ac:dyDescent="0.2">
      <c r="B1134" s="38"/>
      <c r="C1134" s="36"/>
    </row>
    <row r="1135" spans="2:3" x14ac:dyDescent="0.2">
      <c r="B1135" s="38"/>
      <c r="C1135" s="36"/>
    </row>
    <row r="1136" spans="2:3" x14ac:dyDescent="0.2">
      <c r="B1136" s="38"/>
      <c r="C1136" s="36"/>
    </row>
    <row r="1137" spans="2:3" x14ac:dyDescent="0.2">
      <c r="B1137" s="38"/>
      <c r="C1137" s="36"/>
    </row>
    <row r="1138" spans="2:3" x14ac:dyDescent="0.2">
      <c r="B1138" s="38"/>
      <c r="C1138" s="36"/>
    </row>
    <row r="1139" spans="2:3" x14ac:dyDescent="0.2">
      <c r="B1139" s="38"/>
      <c r="C1139" s="36"/>
    </row>
    <row r="1140" spans="2:3" x14ac:dyDescent="0.2">
      <c r="B1140" s="38"/>
      <c r="C1140" s="36"/>
    </row>
    <row r="1141" spans="2:3" x14ac:dyDescent="0.2">
      <c r="B1141" s="38"/>
      <c r="C1141" s="36"/>
    </row>
    <row r="1142" spans="2:3" x14ac:dyDescent="0.2">
      <c r="B1142" s="38"/>
      <c r="C1142" s="36"/>
    </row>
    <row r="1143" spans="2:3" x14ac:dyDescent="0.2">
      <c r="B1143" s="38"/>
      <c r="C1143" s="36"/>
    </row>
    <row r="1144" spans="2:3" x14ac:dyDescent="0.2">
      <c r="B1144" s="38"/>
      <c r="C1144" s="36"/>
    </row>
    <row r="1145" spans="2:3" x14ac:dyDescent="0.2">
      <c r="B1145" s="38"/>
      <c r="C1145" s="36"/>
    </row>
    <row r="1146" spans="2:3" x14ac:dyDescent="0.2">
      <c r="B1146" s="38"/>
      <c r="C1146" s="36"/>
    </row>
    <row r="1147" spans="2:3" x14ac:dyDescent="0.2">
      <c r="B1147" s="38"/>
      <c r="C1147" s="36"/>
    </row>
    <row r="1148" spans="2:3" x14ac:dyDescent="0.2">
      <c r="B1148" s="38"/>
      <c r="C1148" s="36"/>
    </row>
    <row r="1149" spans="2:3" x14ac:dyDescent="0.2">
      <c r="B1149" s="38"/>
      <c r="C1149" s="36"/>
    </row>
    <row r="1150" spans="2:3" x14ac:dyDescent="0.2">
      <c r="B1150" s="38"/>
      <c r="C1150" s="36"/>
    </row>
    <row r="1151" spans="2:3" x14ac:dyDescent="0.2">
      <c r="B1151" s="38"/>
      <c r="C1151" s="36"/>
    </row>
    <row r="1152" spans="2:3" x14ac:dyDescent="0.2">
      <c r="B1152" s="38"/>
      <c r="C1152" s="36"/>
    </row>
    <row r="1153" spans="2:3" x14ac:dyDescent="0.2">
      <c r="B1153" s="38"/>
      <c r="C1153" s="36"/>
    </row>
    <row r="1154" spans="2:3" x14ac:dyDescent="0.2">
      <c r="B1154" s="38"/>
      <c r="C1154" s="36"/>
    </row>
    <row r="1155" spans="2:3" x14ac:dyDescent="0.2">
      <c r="B1155" s="38"/>
      <c r="C1155" s="36"/>
    </row>
    <row r="1156" spans="2:3" x14ac:dyDescent="0.2">
      <c r="B1156" s="38"/>
      <c r="C1156" s="36"/>
    </row>
    <row r="1157" spans="2:3" x14ac:dyDescent="0.2">
      <c r="B1157" s="38"/>
      <c r="C1157" s="36"/>
    </row>
    <row r="1158" spans="2:3" x14ac:dyDescent="0.2">
      <c r="B1158" s="38"/>
      <c r="C1158" s="36"/>
    </row>
    <row r="1159" spans="2:3" x14ac:dyDescent="0.2">
      <c r="B1159" s="38"/>
      <c r="C1159" s="36"/>
    </row>
    <row r="1160" spans="2:3" x14ac:dyDescent="0.2">
      <c r="B1160" s="38"/>
      <c r="C1160" s="36"/>
    </row>
    <row r="1161" spans="2:3" x14ac:dyDescent="0.2">
      <c r="B1161" s="38"/>
      <c r="C1161" s="36"/>
    </row>
    <row r="1162" spans="2:3" x14ac:dyDescent="0.2">
      <c r="B1162" s="38"/>
      <c r="C1162" s="36"/>
    </row>
    <row r="1163" spans="2:3" x14ac:dyDescent="0.2">
      <c r="B1163" s="38"/>
      <c r="C1163" s="36"/>
    </row>
    <row r="1164" spans="2:3" x14ac:dyDescent="0.2">
      <c r="B1164" s="38"/>
      <c r="C1164" s="36"/>
    </row>
    <row r="1165" spans="2:3" x14ac:dyDescent="0.2">
      <c r="B1165" s="38"/>
      <c r="C1165" s="36"/>
    </row>
    <row r="1166" spans="2:3" x14ac:dyDescent="0.2">
      <c r="B1166" s="38"/>
      <c r="C1166" s="36"/>
    </row>
    <row r="1167" spans="2:3" x14ac:dyDescent="0.2">
      <c r="B1167" s="38"/>
      <c r="C1167" s="36"/>
    </row>
    <row r="1168" spans="2:3" x14ac:dyDescent="0.2">
      <c r="B1168" s="38"/>
      <c r="C1168" s="36"/>
    </row>
    <row r="1169" spans="2:3" x14ac:dyDescent="0.2">
      <c r="B1169" s="38"/>
      <c r="C1169" s="36"/>
    </row>
    <row r="1170" spans="2:3" x14ac:dyDescent="0.2">
      <c r="B1170" s="38"/>
      <c r="C1170" s="36"/>
    </row>
    <row r="1171" spans="2:3" x14ac:dyDescent="0.2">
      <c r="B1171" s="38"/>
      <c r="C1171" s="36"/>
    </row>
    <row r="1172" spans="2:3" x14ac:dyDescent="0.2">
      <c r="B1172" s="38"/>
      <c r="C1172" s="36"/>
    </row>
    <row r="1173" spans="2:3" x14ac:dyDescent="0.2">
      <c r="B1173" s="38"/>
      <c r="C1173" s="36"/>
    </row>
    <row r="1174" spans="2:3" x14ac:dyDescent="0.2">
      <c r="B1174" s="38"/>
      <c r="C1174" s="36"/>
    </row>
    <row r="1175" spans="2:3" x14ac:dyDescent="0.2">
      <c r="B1175" s="38"/>
      <c r="C1175" s="36"/>
    </row>
    <row r="1176" spans="2:3" x14ac:dyDescent="0.2">
      <c r="B1176" s="38"/>
      <c r="C1176" s="36"/>
    </row>
    <row r="1177" spans="2:3" x14ac:dyDescent="0.2">
      <c r="B1177" s="38"/>
      <c r="C1177" s="36"/>
    </row>
    <row r="1178" spans="2:3" x14ac:dyDescent="0.2">
      <c r="B1178" s="38"/>
      <c r="C1178" s="36"/>
    </row>
    <row r="1179" spans="2:3" x14ac:dyDescent="0.2">
      <c r="B1179" s="38"/>
      <c r="C1179" s="36"/>
    </row>
    <row r="1180" spans="2:3" x14ac:dyDescent="0.2">
      <c r="B1180" s="38"/>
      <c r="C1180" s="36"/>
    </row>
    <row r="1181" spans="2:3" x14ac:dyDescent="0.2">
      <c r="B1181" s="38"/>
      <c r="C1181" s="36"/>
    </row>
    <row r="1182" spans="2:3" x14ac:dyDescent="0.2">
      <c r="B1182" s="38"/>
      <c r="C1182" s="36"/>
    </row>
    <row r="1183" spans="2:3" x14ac:dyDescent="0.2">
      <c r="B1183" s="38"/>
      <c r="C1183" s="36"/>
    </row>
    <row r="1184" spans="2:3" x14ac:dyDescent="0.2">
      <c r="B1184" s="38"/>
      <c r="C1184" s="36"/>
    </row>
    <row r="1185" spans="2:3" x14ac:dyDescent="0.2">
      <c r="B1185" s="38"/>
      <c r="C1185" s="36"/>
    </row>
    <row r="1186" spans="2:3" x14ac:dyDescent="0.2">
      <c r="B1186" s="38"/>
      <c r="C1186" s="36"/>
    </row>
    <row r="1187" spans="2:3" x14ac:dyDescent="0.2">
      <c r="B1187" s="38"/>
      <c r="C1187" s="36"/>
    </row>
    <row r="1188" spans="2:3" x14ac:dyDescent="0.2">
      <c r="B1188" s="38"/>
      <c r="C1188" s="36"/>
    </row>
    <row r="1189" spans="2:3" x14ac:dyDescent="0.2">
      <c r="B1189" s="38"/>
      <c r="C1189" s="36"/>
    </row>
    <row r="1190" spans="2:3" x14ac:dyDescent="0.2">
      <c r="B1190" s="38"/>
      <c r="C1190" s="36"/>
    </row>
    <row r="1191" spans="2:3" x14ac:dyDescent="0.2">
      <c r="B1191" s="38"/>
      <c r="C1191" s="36"/>
    </row>
    <row r="1192" spans="2:3" x14ac:dyDescent="0.2">
      <c r="B1192" s="38"/>
      <c r="C1192" s="36"/>
    </row>
    <row r="1193" spans="2:3" x14ac:dyDescent="0.2">
      <c r="B1193" s="38"/>
      <c r="C1193" s="36"/>
    </row>
    <row r="1194" spans="2:3" x14ac:dyDescent="0.2">
      <c r="B1194" s="38"/>
      <c r="C1194" s="36"/>
    </row>
    <row r="1195" spans="2:3" x14ac:dyDescent="0.2">
      <c r="B1195" s="38"/>
      <c r="C1195" s="36"/>
    </row>
    <row r="1196" spans="2:3" x14ac:dyDescent="0.2">
      <c r="B1196" s="38"/>
      <c r="C1196" s="36"/>
    </row>
    <row r="1197" spans="2:3" x14ac:dyDescent="0.2">
      <c r="B1197" s="38"/>
      <c r="C1197" s="36"/>
    </row>
    <row r="1198" spans="2:3" x14ac:dyDescent="0.2">
      <c r="B1198" s="38"/>
      <c r="C1198" s="36"/>
    </row>
    <row r="1199" spans="2:3" x14ac:dyDescent="0.2">
      <c r="B1199" s="38"/>
      <c r="C1199" s="36"/>
    </row>
    <row r="1200" spans="2:3" x14ac:dyDescent="0.2">
      <c r="B1200" s="38"/>
      <c r="C1200" s="36"/>
    </row>
    <row r="1201" spans="2:3" x14ac:dyDescent="0.2">
      <c r="B1201" s="38"/>
      <c r="C1201" s="36"/>
    </row>
    <row r="1202" spans="2:3" x14ac:dyDescent="0.2">
      <c r="B1202" s="38"/>
      <c r="C1202" s="36"/>
    </row>
    <row r="1203" spans="2:3" x14ac:dyDescent="0.2">
      <c r="B1203" s="38"/>
      <c r="C1203" s="36"/>
    </row>
    <row r="1204" spans="2:3" x14ac:dyDescent="0.2">
      <c r="B1204" s="38"/>
      <c r="C1204" s="36"/>
    </row>
    <row r="1205" spans="2:3" x14ac:dyDescent="0.2">
      <c r="B1205" s="38"/>
      <c r="C1205" s="36"/>
    </row>
    <row r="1206" spans="2:3" x14ac:dyDescent="0.2">
      <c r="B1206" s="38"/>
      <c r="C1206" s="36"/>
    </row>
    <row r="1207" spans="2:3" x14ac:dyDescent="0.2">
      <c r="B1207" s="38"/>
      <c r="C1207" s="36"/>
    </row>
    <row r="1208" spans="2:3" x14ac:dyDescent="0.2">
      <c r="B1208" s="38"/>
      <c r="C1208" s="36"/>
    </row>
    <row r="1209" spans="2:3" x14ac:dyDescent="0.2">
      <c r="B1209" s="38"/>
      <c r="C1209" s="36"/>
    </row>
    <row r="1210" spans="2:3" x14ac:dyDescent="0.2">
      <c r="B1210" s="38"/>
      <c r="C1210" s="36"/>
    </row>
    <row r="1211" spans="2:3" x14ac:dyDescent="0.2">
      <c r="B1211" s="38"/>
      <c r="C1211" s="36"/>
    </row>
    <row r="1212" spans="2:3" x14ac:dyDescent="0.2">
      <c r="B1212" s="38"/>
      <c r="C1212" s="36"/>
    </row>
    <row r="1213" spans="2:3" x14ac:dyDescent="0.2">
      <c r="B1213" s="38"/>
      <c r="C1213" s="36"/>
    </row>
    <row r="1214" spans="2:3" x14ac:dyDescent="0.2">
      <c r="B1214" s="38"/>
      <c r="C1214" s="36"/>
    </row>
    <row r="1215" spans="2:3" x14ac:dyDescent="0.2">
      <c r="B1215" s="38"/>
      <c r="C1215" s="36"/>
    </row>
    <row r="1216" spans="2:3" x14ac:dyDescent="0.2">
      <c r="B1216" s="38"/>
      <c r="C1216" s="36"/>
    </row>
    <row r="1217" spans="2:3" x14ac:dyDescent="0.2">
      <c r="B1217" s="38"/>
      <c r="C1217" s="36"/>
    </row>
    <row r="1218" spans="2:3" x14ac:dyDescent="0.2">
      <c r="B1218" s="38"/>
      <c r="C1218" s="36"/>
    </row>
    <row r="1219" spans="2:3" x14ac:dyDescent="0.2">
      <c r="B1219" s="38"/>
      <c r="C1219" s="36"/>
    </row>
    <row r="1220" spans="2:3" x14ac:dyDescent="0.2">
      <c r="B1220" s="38"/>
      <c r="C1220" s="36"/>
    </row>
    <row r="1221" spans="2:3" x14ac:dyDescent="0.2">
      <c r="B1221" s="38"/>
      <c r="C1221" s="36"/>
    </row>
    <row r="1222" spans="2:3" x14ac:dyDescent="0.2">
      <c r="B1222" s="38"/>
      <c r="C1222" s="36"/>
    </row>
    <row r="1223" spans="2:3" x14ac:dyDescent="0.2">
      <c r="B1223" s="38"/>
      <c r="C1223" s="36"/>
    </row>
    <row r="1224" spans="2:3" x14ac:dyDescent="0.2">
      <c r="B1224" s="38"/>
      <c r="C1224" s="36"/>
    </row>
    <row r="1225" spans="2:3" x14ac:dyDescent="0.2">
      <c r="B1225" s="38"/>
      <c r="C1225" s="36"/>
    </row>
    <row r="1226" spans="2:3" x14ac:dyDescent="0.2">
      <c r="B1226" s="38"/>
      <c r="C1226" s="36"/>
    </row>
    <row r="1227" spans="2:3" x14ac:dyDescent="0.2">
      <c r="B1227" s="38"/>
      <c r="C1227" s="36"/>
    </row>
    <row r="1228" spans="2:3" x14ac:dyDescent="0.2">
      <c r="B1228" s="38"/>
      <c r="C1228" s="36"/>
    </row>
    <row r="1229" spans="2:3" x14ac:dyDescent="0.2">
      <c r="B1229" s="38"/>
      <c r="C1229" s="36"/>
    </row>
    <row r="1230" spans="2:3" x14ac:dyDescent="0.2">
      <c r="B1230" s="38"/>
      <c r="C1230" s="36"/>
    </row>
    <row r="1231" spans="2:3" x14ac:dyDescent="0.2">
      <c r="B1231" s="38"/>
      <c r="C1231" s="36"/>
    </row>
    <row r="1232" spans="2:3" x14ac:dyDescent="0.2">
      <c r="B1232" s="38"/>
      <c r="C1232" s="36"/>
    </row>
    <row r="1233" spans="2:3" x14ac:dyDescent="0.2">
      <c r="B1233" s="38"/>
      <c r="C1233" s="36"/>
    </row>
    <row r="1234" spans="2:3" x14ac:dyDescent="0.2">
      <c r="B1234" s="38"/>
      <c r="C1234" s="36"/>
    </row>
    <row r="1235" spans="2:3" x14ac:dyDescent="0.2">
      <c r="B1235" s="38"/>
      <c r="C1235" s="36"/>
    </row>
    <row r="1236" spans="2:3" x14ac:dyDescent="0.2">
      <c r="B1236" s="38"/>
      <c r="C1236" s="36"/>
    </row>
    <row r="1237" spans="2:3" x14ac:dyDescent="0.2">
      <c r="B1237" s="38"/>
      <c r="C1237" s="36"/>
    </row>
    <row r="1238" spans="2:3" x14ac:dyDescent="0.2">
      <c r="B1238" s="38"/>
      <c r="C1238" s="36"/>
    </row>
    <row r="1239" spans="2:3" x14ac:dyDescent="0.2">
      <c r="B1239" s="38"/>
      <c r="C1239" s="36"/>
    </row>
    <row r="1240" spans="2:3" x14ac:dyDescent="0.2">
      <c r="B1240" s="38"/>
      <c r="C1240" s="36"/>
    </row>
    <row r="1241" spans="2:3" x14ac:dyDescent="0.2">
      <c r="B1241" s="38"/>
      <c r="C1241" s="36"/>
    </row>
    <row r="1242" spans="2:3" x14ac:dyDescent="0.2">
      <c r="B1242" s="38"/>
      <c r="C1242" s="36"/>
    </row>
    <row r="1243" spans="2:3" x14ac:dyDescent="0.2">
      <c r="B1243" s="38"/>
      <c r="C1243" s="36"/>
    </row>
    <row r="1244" spans="2:3" x14ac:dyDescent="0.2">
      <c r="B1244" s="38"/>
      <c r="C1244" s="36"/>
    </row>
    <row r="1245" spans="2:3" x14ac:dyDescent="0.2">
      <c r="B1245" s="38"/>
      <c r="C1245" s="36"/>
    </row>
    <row r="1246" spans="2:3" x14ac:dyDescent="0.2">
      <c r="B1246" s="38"/>
      <c r="C1246" s="36"/>
    </row>
    <row r="1247" spans="2:3" x14ac:dyDescent="0.2">
      <c r="B1247" s="38"/>
      <c r="C1247" s="36"/>
    </row>
    <row r="1248" spans="2:3" x14ac:dyDescent="0.2">
      <c r="B1248" s="38"/>
      <c r="C1248" s="36"/>
    </row>
    <row r="1249" spans="2:3" x14ac:dyDescent="0.2">
      <c r="B1249" s="38"/>
      <c r="C1249" s="36"/>
    </row>
    <row r="1250" spans="2:3" x14ac:dyDescent="0.2">
      <c r="B1250" s="38"/>
      <c r="C1250" s="36"/>
    </row>
    <row r="1251" spans="2:3" x14ac:dyDescent="0.2">
      <c r="B1251" s="38"/>
      <c r="C1251" s="36"/>
    </row>
    <row r="1252" spans="2:3" x14ac:dyDescent="0.2">
      <c r="B1252" s="38"/>
      <c r="C1252" s="36"/>
    </row>
    <row r="1253" spans="2:3" x14ac:dyDescent="0.2">
      <c r="B1253" s="38"/>
      <c r="C1253" s="36"/>
    </row>
    <row r="1254" spans="2:3" x14ac:dyDescent="0.2">
      <c r="B1254" s="38"/>
      <c r="C1254" s="36"/>
    </row>
    <row r="1255" spans="2:3" x14ac:dyDescent="0.2">
      <c r="B1255" s="38"/>
      <c r="C1255" s="36"/>
    </row>
    <row r="1256" spans="2:3" x14ac:dyDescent="0.2">
      <c r="B1256" s="38"/>
      <c r="C1256" s="36"/>
    </row>
    <row r="1257" spans="2:3" x14ac:dyDescent="0.2">
      <c r="B1257" s="38"/>
      <c r="C1257" s="36"/>
    </row>
    <row r="1258" spans="2:3" x14ac:dyDescent="0.2">
      <c r="B1258" s="38"/>
      <c r="C1258" s="36"/>
    </row>
    <row r="1259" spans="2:3" x14ac:dyDescent="0.2">
      <c r="B1259" s="38"/>
      <c r="C1259" s="36"/>
    </row>
    <row r="1260" spans="2:3" x14ac:dyDescent="0.2">
      <c r="B1260" s="38"/>
      <c r="C1260" s="36"/>
    </row>
    <row r="1261" spans="2:3" x14ac:dyDescent="0.2">
      <c r="B1261" s="38"/>
      <c r="C1261" s="36"/>
    </row>
    <row r="1262" spans="2:3" x14ac:dyDescent="0.2">
      <c r="B1262" s="38"/>
      <c r="C1262" s="36"/>
    </row>
    <row r="1263" spans="2:3" x14ac:dyDescent="0.2">
      <c r="B1263" s="38"/>
      <c r="C1263" s="36"/>
    </row>
    <row r="1264" spans="2:3" x14ac:dyDescent="0.2">
      <c r="B1264" s="38"/>
      <c r="C1264" s="36"/>
    </row>
    <row r="1265" spans="2:3" x14ac:dyDescent="0.2">
      <c r="B1265" s="38"/>
      <c r="C1265" s="36"/>
    </row>
    <row r="1266" spans="2:3" x14ac:dyDescent="0.2">
      <c r="B1266" s="38"/>
      <c r="C1266" s="36"/>
    </row>
    <row r="1267" spans="2:3" x14ac:dyDescent="0.2">
      <c r="B1267" s="38"/>
      <c r="C1267" s="36"/>
    </row>
    <row r="1268" spans="2:3" x14ac:dyDescent="0.2">
      <c r="B1268" s="38"/>
      <c r="C1268" s="36"/>
    </row>
    <row r="1269" spans="2:3" x14ac:dyDescent="0.2">
      <c r="B1269" s="38"/>
      <c r="C1269" s="36"/>
    </row>
    <row r="1270" spans="2:3" x14ac:dyDescent="0.2">
      <c r="B1270" s="38"/>
      <c r="C1270" s="36"/>
    </row>
    <row r="1271" spans="2:3" x14ac:dyDescent="0.2">
      <c r="B1271" s="38"/>
      <c r="C1271" s="36"/>
    </row>
    <row r="1272" spans="2:3" x14ac:dyDescent="0.2">
      <c r="B1272" s="38"/>
      <c r="C1272" s="36"/>
    </row>
    <row r="1273" spans="2:3" x14ac:dyDescent="0.2">
      <c r="B1273" s="38"/>
      <c r="C1273" s="36"/>
    </row>
    <row r="1274" spans="2:3" x14ac:dyDescent="0.2">
      <c r="B1274" s="38"/>
      <c r="C1274" s="36"/>
    </row>
    <row r="1275" spans="2:3" x14ac:dyDescent="0.2">
      <c r="B1275" s="38"/>
      <c r="C1275" s="36"/>
    </row>
    <row r="1276" spans="2:3" x14ac:dyDescent="0.2">
      <c r="B1276" s="38"/>
      <c r="C1276" s="36"/>
    </row>
    <row r="1277" spans="2:3" x14ac:dyDescent="0.2">
      <c r="B1277" s="38"/>
      <c r="C1277" s="36"/>
    </row>
    <row r="1278" spans="2:3" x14ac:dyDescent="0.2">
      <c r="B1278" s="38"/>
      <c r="C1278" s="36"/>
    </row>
    <row r="1279" spans="2:3" x14ac:dyDescent="0.2">
      <c r="B1279" s="38"/>
      <c r="C1279" s="36"/>
    </row>
    <row r="1280" spans="2:3" x14ac:dyDescent="0.2">
      <c r="B1280" s="38"/>
      <c r="C1280" s="36"/>
    </row>
    <row r="1281" spans="2:3" x14ac:dyDescent="0.2">
      <c r="B1281" s="38"/>
      <c r="C1281" s="36"/>
    </row>
    <row r="1282" spans="2:3" x14ac:dyDescent="0.2">
      <c r="B1282" s="38"/>
      <c r="C1282" s="36"/>
    </row>
    <row r="1283" spans="2:3" x14ac:dyDescent="0.2">
      <c r="B1283" s="38"/>
      <c r="C1283" s="36"/>
    </row>
    <row r="1284" spans="2:3" x14ac:dyDescent="0.2">
      <c r="B1284" s="38"/>
      <c r="C1284" s="36"/>
    </row>
    <row r="1285" spans="2:3" x14ac:dyDescent="0.2">
      <c r="B1285" s="38"/>
      <c r="C1285" s="36"/>
    </row>
    <row r="1286" spans="2:3" x14ac:dyDescent="0.2">
      <c r="B1286" s="38"/>
      <c r="C1286" s="36"/>
    </row>
    <row r="1287" spans="2:3" x14ac:dyDescent="0.2">
      <c r="B1287" s="38"/>
      <c r="C1287" s="36"/>
    </row>
    <row r="1288" spans="2:3" x14ac:dyDescent="0.2">
      <c r="B1288" s="38"/>
      <c r="C1288" s="36"/>
    </row>
    <row r="1289" spans="2:3" x14ac:dyDescent="0.2">
      <c r="B1289" s="38"/>
      <c r="C1289" s="36"/>
    </row>
    <row r="1290" spans="2:3" x14ac:dyDescent="0.2">
      <c r="B1290" s="38"/>
      <c r="C1290" s="36"/>
    </row>
    <row r="1291" spans="2:3" x14ac:dyDescent="0.2">
      <c r="B1291" s="38"/>
      <c r="C1291" s="36"/>
    </row>
    <row r="1292" spans="2:3" x14ac:dyDescent="0.2">
      <c r="B1292" s="38"/>
      <c r="C1292" s="36"/>
    </row>
    <row r="1293" spans="2:3" x14ac:dyDescent="0.2">
      <c r="B1293" s="38"/>
      <c r="C1293" s="36"/>
    </row>
    <row r="1294" spans="2:3" x14ac:dyDescent="0.2">
      <c r="B1294" s="38"/>
      <c r="C1294" s="36"/>
    </row>
    <row r="1295" spans="2:3" x14ac:dyDescent="0.2">
      <c r="B1295" s="38"/>
      <c r="C1295" s="36"/>
    </row>
    <row r="1296" spans="2:3" x14ac:dyDescent="0.2">
      <c r="B1296" s="38"/>
      <c r="C1296" s="36"/>
    </row>
    <row r="1297" spans="2:3" x14ac:dyDescent="0.2">
      <c r="B1297" s="38"/>
      <c r="C1297" s="36"/>
    </row>
    <row r="1298" spans="2:3" x14ac:dyDescent="0.2">
      <c r="B1298" s="38"/>
      <c r="C1298" s="36"/>
    </row>
    <row r="1299" spans="2:3" x14ac:dyDescent="0.2">
      <c r="B1299" s="38"/>
      <c r="C1299" s="36"/>
    </row>
    <row r="1300" spans="2:3" x14ac:dyDescent="0.2">
      <c r="B1300" s="38"/>
      <c r="C1300" s="36"/>
    </row>
    <row r="1301" spans="2:3" x14ac:dyDescent="0.2">
      <c r="B1301" s="38"/>
      <c r="C1301" s="36"/>
    </row>
    <row r="1302" spans="2:3" x14ac:dyDescent="0.2">
      <c r="B1302" s="38"/>
      <c r="C1302" s="36"/>
    </row>
    <row r="1303" spans="2:3" x14ac:dyDescent="0.2">
      <c r="B1303" s="38"/>
      <c r="C1303" s="36"/>
    </row>
    <row r="1304" spans="2:3" x14ac:dyDescent="0.2">
      <c r="B1304" s="38"/>
      <c r="C1304" s="36"/>
    </row>
    <row r="1305" spans="2:3" x14ac:dyDescent="0.2">
      <c r="B1305" s="38"/>
      <c r="C1305" s="36"/>
    </row>
    <row r="1306" spans="2:3" x14ac:dyDescent="0.2">
      <c r="B1306" s="38"/>
      <c r="C1306" s="36"/>
    </row>
    <row r="1307" spans="2:3" x14ac:dyDescent="0.2">
      <c r="B1307" s="38"/>
      <c r="C1307" s="36"/>
    </row>
    <row r="1308" spans="2:3" x14ac:dyDescent="0.2">
      <c r="B1308" s="38"/>
      <c r="C1308" s="36"/>
    </row>
    <row r="1309" spans="2:3" x14ac:dyDescent="0.2">
      <c r="B1309" s="38"/>
      <c r="C1309" s="36"/>
    </row>
    <row r="1310" spans="2:3" x14ac:dyDescent="0.2">
      <c r="B1310" s="38"/>
      <c r="C1310" s="36"/>
    </row>
    <row r="1311" spans="2:3" x14ac:dyDescent="0.2">
      <c r="B1311" s="38"/>
      <c r="C1311" s="36"/>
    </row>
    <row r="1312" spans="2:3" x14ac:dyDescent="0.2">
      <c r="B1312" s="38"/>
      <c r="C1312" s="36"/>
    </row>
    <row r="1313" spans="2:3" x14ac:dyDescent="0.2">
      <c r="B1313" s="38"/>
      <c r="C1313" s="36"/>
    </row>
    <row r="1314" spans="2:3" x14ac:dyDescent="0.2">
      <c r="B1314" s="38"/>
      <c r="C1314" s="36"/>
    </row>
    <row r="1315" spans="2:3" x14ac:dyDescent="0.2">
      <c r="B1315" s="38"/>
      <c r="C1315" s="36"/>
    </row>
    <row r="1316" spans="2:3" x14ac:dyDescent="0.2">
      <c r="B1316" s="38"/>
      <c r="C1316" s="36"/>
    </row>
    <row r="1317" spans="2:3" x14ac:dyDescent="0.2">
      <c r="B1317" s="38"/>
      <c r="C1317" s="36"/>
    </row>
    <row r="1318" spans="2:3" x14ac:dyDescent="0.2">
      <c r="B1318" s="38"/>
      <c r="C1318" s="36"/>
    </row>
    <row r="1319" spans="2:3" x14ac:dyDescent="0.2">
      <c r="B1319" s="38"/>
      <c r="C1319" s="36"/>
    </row>
    <row r="1320" spans="2:3" x14ac:dyDescent="0.2">
      <c r="B1320" s="38"/>
      <c r="C1320" s="36"/>
    </row>
    <row r="1321" spans="2:3" x14ac:dyDescent="0.2">
      <c r="B1321" s="38"/>
      <c r="C1321" s="36"/>
    </row>
    <row r="1322" spans="2:3" x14ac:dyDescent="0.2">
      <c r="B1322" s="38"/>
      <c r="C1322" s="36"/>
    </row>
    <row r="1323" spans="2:3" x14ac:dyDescent="0.2">
      <c r="B1323" s="38"/>
      <c r="C1323" s="36"/>
    </row>
    <row r="1324" spans="2:3" x14ac:dyDescent="0.2">
      <c r="B1324" s="38"/>
      <c r="C1324" s="36"/>
    </row>
    <row r="1325" spans="2:3" x14ac:dyDescent="0.2">
      <c r="B1325" s="38"/>
      <c r="C1325" s="36"/>
    </row>
    <row r="1326" spans="2:3" x14ac:dyDescent="0.2">
      <c r="B1326" s="38"/>
      <c r="C1326" s="36"/>
    </row>
    <row r="1327" spans="2:3" x14ac:dyDescent="0.2">
      <c r="B1327" s="38"/>
      <c r="C1327" s="36"/>
    </row>
    <row r="1328" spans="2:3" x14ac:dyDescent="0.2">
      <c r="B1328" s="38"/>
      <c r="C1328" s="36"/>
    </row>
    <row r="1329" spans="2:3" x14ac:dyDescent="0.2">
      <c r="B1329" s="38"/>
      <c r="C1329" s="36"/>
    </row>
    <row r="1330" spans="2:3" x14ac:dyDescent="0.2">
      <c r="B1330" s="38"/>
      <c r="C1330" s="36"/>
    </row>
    <row r="1331" spans="2:3" x14ac:dyDescent="0.2">
      <c r="B1331" s="38"/>
      <c r="C1331" s="36"/>
    </row>
    <row r="1332" spans="2:3" x14ac:dyDescent="0.2">
      <c r="B1332" s="38"/>
      <c r="C1332" s="36"/>
    </row>
    <row r="1333" spans="2:3" x14ac:dyDescent="0.2">
      <c r="B1333" s="38"/>
      <c r="C1333" s="36"/>
    </row>
    <row r="1334" spans="2:3" x14ac:dyDescent="0.2">
      <c r="B1334" s="38"/>
      <c r="C1334" s="36"/>
    </row>
    <row r="1335" spans="2:3" x14ac:dyDescent="0.2">
      <c r="B1335" s="38"/>
      <c r="C1335" s="36"/>
    </row>
    <row r="1336" spans="2:3" x14ac:dyDescent="0.2">
      <c r="B1336" s="38"/>
      <c r="C1336" s="36"/>
    </row>
    <row r="1337" spans="2:3" x14ac:dyDescent="0.2">
      <c r="B1337" s="38"/>
      <c r="C1337" s="36"/>
    </row>
    <row r="1338" spans="2:3" x14ac:dyDescent="0.2">
      <c r="B1338" s="38"/>
      <c r="C1338" s="36"/>
    </row>
    <row r="1339" spans="2:3" x14ac:dyDescent="0.2">
      <c r="B1339" s="38"/>
      <c r="C1339" s="36"/>
    </row>
    <row r="1340" spans="2:3" x14ac:dyDescent="0.2">
      <c r="B1340" s="38"/>
      <c r="C1340" s="36"/>
    </row>
    <row r="1341" spans="2:3" x14ac:dyDescent="0.2">
      <c r="B1341" s="38"/>
      <c r="C1341" s="36"/>
    </row>
    <row r="1342" spans="2:3" x14ac:dyDescent="0.2">
      <c r="B1342" s="38"/>
      <c r="C1342" s="36"/>
    </row>
    <row r="1343" spans="2:3" x14ac:dyDescent="0.2">
      <c r="B1343" s="38"/>
      <c r="C1343" s="36"/>
    </row>
    <row r="1344" spans="2:3" x14ac:dyDescent="0.2">
      <c r="B1344" s="38"/>
      <c r="C1344" s="36"/>
    </row>
    <row r="1345" spans="2:3" x14ac:dyDescent="0.2">
      <c r="B1345" s="38"/>
      <c r="C1345" s="36"/>
    </row>
    <row r="1346" spans="2:3" x14ac:dyDescent="0.2">
      <c r="B1346" s="38"/>
      <c r="C1346" s="36"/>
    </row>
    <row r="1347" spans="2:3" x14ac:dyDescent="0.2">
      <c r="B1347" s="38"/>
      <c r="C1347" s="36"/>
    </row>
    <row r="1348" spans="2:3" x14ac:dyDescent="0.2">
      <c r="B1348" s="38"/>
      <c r="C1348" s="36"/>
    </row>
    <row r="1349" spans="2:3" x14ac:dyDescent="0.2">
      <c r="B1349" s="38"/>
      <c r="C1349" s="36"/>
    </row>
    <row r="1350" spans="2:3" x14ac:dyDescent="0.2">
      <c r="B1350" s="38"/>
      <c r="C1350" s="36"/>
    </row>
    <row r="1351" spans="2:3" x14ac:dyDescent="0.2">
      <c r="B1351" s="38"/>
      <c r="C1351" s="36"/>
    </row>
    <row r="1352" spans="2:3" x14ac:dyDescent="0.2">
      <c r="B1352" s="38"/>
      <c r="C1352" s="36"/>
    </row>
    <row r="1353" spans="2:3" x14ac:dyDescent="0.2">
      <c r="B1353" s="38"/>
      <c r="C1353" s="36"/>
    </row>
    <row r="1354" spans="2:3" x14ac:dyDescent="0.2">
      <c r="B1354" s="38"/>
      <c r="C1354" s="36"/>
    </row>
    <row r="1355" spans="2:3" x14ac:dyDescent="0.2">
      <c r="B1355" s="38"/>
      <c r="C1355" s="36"/>
    </row>
    <row r="1356" spans="2:3" x14ac:dyDescent="0.2">
      <c r="B1356" s="38"/>
      <c r="C1356" s="36"/>
    </row>
    <row r="1357" spans="2:3" x14ac:dyDescent="0.2">
      <c r="B1357" s="38"/>
      <c r="C1357" s="36"/>
    </row>
    <row r="1358" spans="2:3" x14ac:dyDescent="0.2">
      <c r="B1358" s="38"/>
      <c r="C1358" s="36"/>
    </row>
    <row r="1359" spans="2:3" x14ac:dyDescent="0.2">
      <c r="B1359" s="38"/>
      <c r="C1359" s="36"/>
    </row>
    <row r="1360" spans="2:3" x14ac:dyDescent="0.2">
      <c r="B1360" s="38"/>
      <c r="C1360" s="36"/>
    </row>
    <row r="1361" spans="2:3" x14ac:dyDescent="0.2">
      <c r="B1361" s="38"/>
      <c r="C1361" s="36"/>
    </row>
    <row r="1362" spans="2:3" x14ac:dyDescent="0.2">
      <c r="B1362" s="38"/>
      <c r="C1362" s="36"/>
    </row>
    <row r="1363" spans="2:3" x14ac:dyDescent="0.2">
      <c r="B1363" s="38"/>
      <c r="C1363" s="36"/>
    </row>
    <row r="1364" spans="2:3" x14ac:dyDescent="0.2">
      <c r="B1364" s="38"/>
      <c r="C1364" s="36"/>
    </row>
    <row r="1365" spans="2:3" x14ac:dyDescent="0.2">
      <c r="B1365" s="38"/>
      <c r="C1365" s="36"/>
    </row>
    <row r="1366" spans="2:3" x14ac:dyDescent="0.2">
      <c r="B1366" s="38"/>
      <c r="C1366" s="36"/>
    </row>
    <row r="1367" spans="2:3" x14ac:dyDescent="0.2">
      <c r="B1367" s="38"/>
      <c r="C1367" s="36"/>
    </row>
    <row r="1368" spans="2:3" x14ac:dyDescent="0.2">
      <c r="B1368" s="38"/>
      <c r="C1368" s="36"/>
    </row>
    <row r="1369" spans="2:3" x14ac:dyDescent="0.2">
      <c r="B1369" s="38"/>
      <c r="C1369" s="36"/>
    </row>
    <row r="1370" spans="2:3" x14ac:dyDescent="0.2">
      <c r="B1370" s="38"/>
      <c r="C1370" s="36"/>
    </row>
    <row r="1371" spans="2:3" x14ac:dyDescent="0.2">
      <c r="B1371" s="38"/>
      <c r="C1371" s="36"/>
    </row>
    <row r="1372" spans="2:3" x14ac:dyDescent="0.2">
      <c r="B1372" s="38"/>
      <c r="C1372" s="36"/>
    </row>
    <row r="1373" spans="2:3" x14ac:dyDescent="0.2">
      <c r="B1373" s="38"/>
      <c r="C1373" s="36"/>
    </row>
    <row r="1374" spans="2:3" x14ac:dyDescent="0.2">
      <c r="B1374" s="38"/>
      <c r="C1374" s="36"/>
    </row>
    <row r="1375" spans="2:3" x14ac:dyDescent="0.2">
      <c r="B1375" s="38"/>
      <c r="C1375" s="36"/>
    </row>
    <row r="1376" spans="2:3" x14ac:dyDescent="0.2">
      <c r="B1376" s="38"/>
      <c r="C1376" s="36"/>
    </row>
    <row r="1377" spans="2:3" x14ac:dyDescent="0.2">
      <c r="B1377" s="38"/>
      <c r="C1377" s="36"/>
    </row>
    <row r="1378" spans="2:3" x14ac:dyDescent="0.2">
      <c r="B1378" s="38"/>
      <c r="C1378" s="36"/>
    </row>
    <row r="1379" spans="2:3" x14ac:dyDescent="0.2">
      <c r="B1379" s="38"/>
      <c r="C1379" s="36"/>
    </row>
    <row r="1380" spans="2:3" x14ac:dyDescent="0.2">
      <c r="B1380" s="38"/>
      <c r="C1380" s="36"/>
    </row>
    <row r="1381" spans="2:3" x14ac:dyDescent="0.2">
      <c r="B1381" s="38"/>
      <c r="C1381" s="36"/>
    </row>
    <row r="1382" spans="2:3" x14ac:dyDescent="0.2">
      <c r="B1382" s="38"/>
      <c r="C1382" s="36"/>
    </row>
    <row r="1383" spans="2:3" x14ac:dyDescent="0.2">
      <c r="B1383" s="38"/>
      <c r="C1383" s="36"/>
    </row>
    <row r="1384" spans="2:3" x14ac:dyDescent="0.2">
      <c r="B1384" s="38"/>
      <c r="C1384" s="36"/>
    </row>
    <row r="1385" spans="2:3" x14ac:dyDescent="0.2">
      <c r="B1385" s="38"/>
      <c r="C1385" s="36"/>
    </row>
    <row r="1386" spans="2:3" x14ac:dyDescent="0.2">
      <c r="B1386" s="38"/>
      <c r="C1386" s="36"/>
    </row>
    <row r="1387" spans="2:3" x14ac:dyDescent="0.2">
      <c r="B1387" s="38"/>
      <c r="C1387" s="36"/>
    </row>
    <row r="1388" spans="2:3" x14ac:dyDescent="0.2">
      <c r="B1388" s="38"/>
      <c r="C1388" s="36"/>
    </row>
    <row r="1389" spans="2:3" x14ac:dyDescent="0.2">
      <c r="B1389" s="38"/>
      <c r="C1389" s="36"/>
    </row>
    <row r="1390" spans="2:3" x14ac:dyDescent="0.2">
      <c r="B1390" s="38"/>
      <c r="C1390" s="36"/>
    </row>
    <row r="1391" spans="2:3" x14ac:dyDescent="0.2">
      <c r="B1391" s="38"/>
      <c r="C1391" s="36"/>
    </row>
    <row r="1392" spans="2:3" x14ac:dyDescent="0.2">
      <c r="B1392" s="38"/>
      <c r="C1392" s="36"/>
    </row>
    <row r="1393" spans="2:3" x14ac:dyDescent="0.2">
      <c r="B1393" s="38"/>
      <c r="C1393" s="36"/>
    </row>
    <row r="1394" spans="2:3" x14ac:dyDescent="0.2">
      <c r="B1394" s="38"/>
      <c r="C1394" s="36"/>
    </row>
    <row r="1395" spans="2:3" x14ac:dyDescent="0.2">
      <c r="B1395" s="38"/>
      <c r="C1395" s="36"/>
    </row>
    <row r="1396" spans="2:3" x14ac:dyDescent="0.2">
      <c r="B1396" s="38"/>
      <c r="C1396" s="36"/>
    </row>
    <row r="1397" spans="2:3" x14ac:dyDescent="0.2">
      <c r="B1397" s="38"/>
      <c r="C1397" s="36"/>
    </row>
    <row r="1398" spans="2:3" x14ac:dyDescent="0.2">
      <c r="B1398" s="38"/>
      <c r="C1398" s="36"/>
    </row>
    <row r="1399" spans="2:3" x14ac:dyDescent="0.2">
      <c r="B1399" s="38"/>
      <c r="C1399" s="36"/>
    </row>
    <row r="1400" spans="2:3" x14ac:dyDescent="0.2">
      <c r="B1400" s="38"/>
      <c r="C1400" s="36"/>
    </row>
    <row r="1401" spans="2:3" x14ac:dyDescent="0.2">
      <c r="B1401" s="38"/>
      <c r="C1401" s="36"/>
    </row>
    <row r="1402" spans="2:3" x14ac:dyDescent="0.2">
      <c r="B1402" s="38"/>
      <c r="C1402" s="36"/>
    </row>
    <row r="1403" spans="2:3" x14ac:dyDescent="0.2">
      <c r="B1403" s="38"/>
      <c r="C1403" s="36"/>
    </row>
    <row r="1404" spans="2:3" x14ac:dyDescent="0.2">
      <c r="B1404" s="38"/>
      <c r="C1404" s="36"/>
    </row>
    <row r="1405" spans="2:3" x14ac:dyDescent="0.2">
      <c r="B1405" s="38"/>
      <c r="C1405" s="36"/>
    </row>
    <row r="1406" spans="2:3" x14ac:dyDescent="0.2">
      <c r="B1406" s="38"/>
      <c r="C1406" s="36"/>
    </row>
    <row r="1407" spans="2:3" x14ac:dyDescent="0.2">
      <c r="B1407" s="38"/>
      <c r="C1407" s="36"/>
    </row>
    <row r="1408" spans="2:3" x14ac:dyDescent="0.2">
      <c r="B1408" s="38"/>
      <c r="C1408" s="36"/>
    </row>
    <row r="1409" spans="2:3" x14ac:dyDescent="0.2">
      <c r="B1409" s="38"/>
      <c r="C1409" s="36"/>
    </row>
    <row r="1410" spans="2:3" x14ac:dyDescent="0.2">
      <c r="B1410" s="38"/>
      <c r="C1410" s="36"/>
    </row>
    <row r="1411" spans="2:3" x14ac:dyDescent="0.2">
      <c r="B1411" s="38"/>
      <c r="C1411" s="36"/>
    </row>
    <row r="1412" spans="2:3" x14ac:dyDescent="0.2">
      <c r="B1412" s="38"/>
      <c r="C1412" s="36"/>
    </row>
    <row r="1413" spans="2:3" x14ac:dyDescent="0.2">
      <c r="B1413" s="38"/>
      <c r="C1413" s="36"/>
    </row>
    <row r="1414" spans="2:3" x14ac:dyDescent="0.2">
      <c r="B1414" s="38"/>
      <c r="C1414" s="36"/>
    </row>
    <row r="1415" spans="2:3" x14ac:dyDescent="0.2">
      <c r="B1415" s="38"/>
      <c r="C1415" s="36"/>
    </row>
    <row r="1416" spans="2:3" x14ac:dyDescent="0.2">
      <c r="B1416" s="38"/>
      <c r="C1416" s="36"/>
    </row>
    <row r="1417" spans="2:3" x14ac:dyDescent="0.2">
      <c r="B1417" s="38"/>
      <c r="C1417" s="36"/>
    </row>
    <row r="1418" spans="2:3" x14ac:dyDescent="0.2">
      <c r="B1418" s="38"/>
      <c r="C1418" s="36"/>
    </row>
    <row r="1419" spans="2:3" x14ac:dyDescent="0.2">
      <c r="B1419" s="38"/>
      <c r="C1419" s="36"/>
    </row>
    <row r="1420" spans="2:3" x14ac:dyDescent="0.2">
      <c r="B1420" s="38"/>
      <c r="C1420" s="36"/>
    </row>
    <row r="1421" spans="2:3" x14ac:dyDescent="0.2">
      <c r="B1421" s="38"/>
      <c r="C1421" s="36"/>
    </row>
    <row r="1422" spans="2:3" x14ac:dyDescent="0.2">
      <c r="B1422" s="38"/>
      <c r="C1422" s="36"/>
    </row>
    <row r="1423" spans="2:3" x14ac:dyDescent="0.2">
      <c r="B1423" s="38"/>
      <c r="C1423" s="36"/>
    </row>
    <row r="1424" spans="2:3" x14ac:dyDescent="0.2">
      <c r="B1424" s="38"/>
      <c r="C1424" s="36"/>
    </row>
    <row r="1425" spans="2:3" x14ac:dyDescent="0.2">
      <c r="B1425" s="38"/>
      <c r="C1425" s="36"/>
    </row>
    <row r="1426" spans="2:3" x14ac:dyDescent="0.2">
      <c r="B1426" s="38"/>
      <c r="C1426" s="36"/>
    </row>
    <row r="1427" spans="2:3" x14ac:dyDescent="0.2">
      <c r="B1427" s="38"/>
      <c r="C1427" s="36"/>
    </row>
    <row r="1428" spans="2:3" x14ac:dyDescent="0.2">
      <c r="B1428" s="38"/>
      <c r="C1428" s="36"/>
    </row>
    <row r="1429" spans="2:3" x14ac:dyDescent="0.2">
      <c r="B1429" s="38"/>
      <c r="C1429" s="36"/>
    </row>
    <row r="1430" spans="2:3" x14ac:dyDescent="0.2">
      <c r="B1430" s="38"/>
      <c r="C1430" s="36"/>
    </row>
    <row r="1431" spans="2:3" x14ac:dyDescent="0.2">
      <c r="B1431" s="38"/>
      <c r="C1431" s="36"/>
    </row>
    <row r="1432" spans="2:3" x14ac:dyDescent="0.2">
      <c r="B1432" s="38"/>
      <c r="C1432" s="36"/>
    </row>
    <row r="1433" spans="2:3" x14ac:dyDescent="0.2">
      <c r="B1433" s="38"/>
      <c r="C1433" s="36"/>
    </row>
    <row r="1434" spans="2:3" x14ac:dyDescent="0.2">
      <c r="B1434" s="38"/>
      <c r="C1434" s="36"/>
    </row>
    <row r="1435" spans="2:3" x14ac:dyDescent="0.2">
      <c r="B1435" s="38"/>
      <c r="C1435" s="36"/>
    </row>
    <row r="1436" spans="2:3" x14ac:dyDescent="0.2">
      <c r="B1436" s="38"/>
      <c r="C1436" s="36"/>
    </row>
    <row r="1437" spans="2:3" x14ac:dyDescent="0.2">
      <c r="B1437" s="38"/>
      <c r="C1437" s="36"/>
    </row>
    <row r="1438" spans="2:3" x14ac:dyDescent="0.2">
      <c r="B1438" s="38"/>
      <c r="C1438" s="36"/>
    </row>
    <row r="1439" spans="2:3" x14ac:dyDescent="0.2">
      <c r="B1439" s="38"/>
      <c r="C1439" s="36"/>
    </row>
    <row r="1440" spans="2:3" x14ac:dyDescent="0.2">
      <c r="B1440" s="38"/>
      <c r="C1440" s="36"/>
    </row>
    <row r="1441" spans="2:3" x14ac:dyDescent="0.2">
      <c r="B1441" s="38"/>
      <c r="C1441" s="36"/>
    </row>
    <row r="1442" spans="2:3" x14ac:dyDescent="0.2">
      <c r="B1442" s="38"/>
      <c r="C1442" s="36"/>
    </row>
    <row r="1443" spans="2:3" x14ac:dyDescent="0.2">
      <c r="B1443" s="38"/>
      <c r="C1443" s="36"/>
    </row>
    <row r="1444" spans="2:3" x14ac:dyDescent="0.2">
      <c r="B1444" s="38"/>
      <c r="C1444" s="36"/>
    </row>
    <row r="1445" spans="2:3" x14ac:dyDescent="0.2">
      <c r="B1445" s="38"/>
      <c r="C1445" s="36"/>
    </row>
    <row r="1446" spans="2:3" x14ac:dyDescent="0.2">
      <c r="B1446" s="38"/>
      <c r="C1446" s="36"/>
    </row>
    <row r="1447" spans="2:3" x14ac:dyDescent="0.2">
      <c r="B1447" s="38"/>
      <c r="C1447" s="36"/>
    </row>
    <row r="1448" spans="2:3" x14ac:dyDescent="0.2">
      <c r="B1448" s="38"/>
      <c r="C1448" s="36"/>
    </row>
    <row r="1449" spans="2:3" x14ac:dyDescent="0.2">
      <c r="B1449" s="38"/>
      <c r="C1449" s="36"/>
    </row>
    <row r="1450" spans="2:3" x14ac:dyDescent="0.2">
      <c r="B1450" s="38"/>
      <c r="C1450" s="36"/>
    </row>
    <row r="1451" spans="2:3" x14ac:dyDescent="0.2">
      <c r="B1451" s="38"/>
      <c r="C1451" s="36"/>
    </row>
    <row r="1452" spans="2:3" x14ac:dyDescent="0.2">
      <c r="B1452" s="38"/>
      <c r="C1452" s="36"/>
    </row>
    <row r="1453" spans="2:3" x14ac:dyDescent="0.2">
      <c r="B1453" s="38"/>
      <c r="C1453" s="36"/>
    </row>
    <row r="1454" spans="2:3" x14ac:dyDescent="0.2">
      <c r="B1454" s="38"/>
      <c r="C1454" s="36"/>
    </row>
    <row r="1455" spans="2:3" x14ac:dyDescent="0.2">
      <c r="B1455" s="38"/>
      <c r="C1455" s="36"/>
    </row>
    <row r="1456" spans="2:3" x14ac:dyDescent="0.2">
      <c r="B1456" s="38"/>
      <c r="C1456" s="36"/>
    </row>
    <row r="1457" spans="2:3" x14ac:dyDescent="0.2">
      <c r="B1457" s="38"/>
      <c r="C1457" s="36"/>
    </row>
    <row r="1458" spans="2:3" x14ac:dyDescent="0.2">
      <c r="B1458" s="38"/>
      <c r="C1458" s="36"/>
    </row>
    <row r="1459" spans="2:3" x14ac:dyDescent="0.2">
      <c r="B1459" s="38"/>
      <c r="C1459" s="36"/>
    </row>
    <row r="1460" spans="2:3" x14ac:dyDescent="0.2">
      <c r="B1460" s="38"/>
      <c r="C1460" s="36"/>
    </row>
    <row r="1461" spans="2:3" x14ac:dyDescent="0.2">
      <c r="B1461" s="38"/>
      <c r="C1461" s="36"/>
    </row>
    <row r="1462" spans="2:3" x14ac:dyDescent="0.2">
      <c r="B1462" s="38"/>
      <c r="C1462" s="36"/>
    </row>
    <row r="1463" spans="2:3" x14ac:dyDescent="0.2">
      <c r="B1463" s="38"/>
      <c r="C1463" s="36"/>
    </row>
    <row r="1464" spans="2:3" x14ac:dyDescent="0.2">
      <c r="B1464" s="38"/>
      <c r="C1464" s="36"/>
    </row>
    <row r="1465" spans="2:3" x14ac:dyDescent="0.2">
      <c r="B1465" s="38"/>
      <c r="C1465" s="36"/>
    </row>
    <row r="1466" spans="2:3" x14ac:dyDescent="0.2">
      <c r="B1466" s="38"/>
      <c r="C1466" s="36"/>
    </row>
    <row r="1467" spans="2:3" x14ac:dyDescent="0.2">
      <c r="B1467" s="38"/>
      <c r="C1467" s="36"/>
    </row>
    <row r="1468" spans="2:3" x14ac:dyDescent="0.2">
      <c r="B1468" s="38"/>
      <c r="C1468" s="36"/>
    </row>
    <row r="1469" spans="2:3" x14ac:dyDescent="0.2">
      <c r="B1469" s="38"/>
      <c r="C1469" s="36"/>
    </row>
    <row r="1470" spans="2:3" x14ac:dyDescent="0.2">
      <c r="B1470" s="38"/>
      <c r="C1470" s="36"/>
    </row>
    <row r="1471" spans="2:3" x14ac:dyDescent="0.2">
      <c r="B1471" s="38"/>
      <c r="C1471" s="36"/>
    </row>
    <row r="1472" spans="2:3" x14ac:dyDescent="0.2">
      <c r="B1472" s="38"/>
      <c r="C1472" s="36"/>
    </row>
    <row r="1473" spans="2:3" x14ac:dyDescent="0.2">
      <c r="B1473" s="38"/>
      <c r="C1473" s="36"/>
    </row>
    <row r="1474" spans="2:3" x14ac:dyDescent="0.2">
      <c r="B1474" s="38"/>
      <c r="C1474" s="36"/>
    </row>
    <row r="1475" spans="2:3" x14ac:dyDescent="0.2">
      <c r="B1475" s="38"/>
      <c r="C1475" s="36"/>
    </row>
    <row r="1476" spans="2:3" x14ac:dyDescent="0.2">
      <c r="B1476" s="38"/>
      <c r="C1476" s="36"/>
    </row>
    <row r="1477" spans="2:3" x14ac:dyDescent="0.2">
      <c r="B1477" s="38"/>
      <c r="C1477" s="36"/>
    </row>
    <row r="1478" spans="2:3" x14ac:dyDescent="0.2">
      <c r="B1478" s="38"/>
      <c r="C1478" s="36"/>
    </row>
    <row r="1479" spans="2:3" x14ac:dyDescent="0.2">
      <c r="B1479" s="38"/>
      <c r="C1479" s="36"/>
    </row>
    <row r="1480" spans="2:3" x14ac:dyDescent="0.2">
      <c r="B1480" s="38"/>
      <c r="C1480" s="36"/>
    </row>
    <row r="1481" spans="2:3" x14ac:dyDescent="0.2">
      <c r="B1481" s="38"/>
      <c r="C1481" s="36"/>
    </row>
    <row r="1482" spans="2:3" x14ac:dyDescent="0.2">
      <c r="B1482" s="38"/>
      <c r="C1482" s="36"/>
    </row>
    <row r="1483" spans="2:3" x14ac:dyDescent="0.2">
      <c r="B1483" s="38"/>
      <c r="C1483" s="36"/>
    </row>
    <row r="1484" spans="2:3" x14ac:dyDescent="0.2">
      <c r="B1484" s="38"/>
      <c r="C1484" s="36"/>
    </row>
    <row r="1485" spans="2:3" x14ac:dyDescent="0.2">
      <c r="B1485" s="38"/>
      <c r="C1485" s="36"/>
    </row>
    <row r="1486" spans="2:3" x14ac:dyDescent="0.2">
      <c r="B1486" s="38"/>
      <c r="C1486" s="36"/>
    </row>
    <row r="1487" spans="2:3" x14ac:dyDescent="0.2">
      <c r="B1487" s="38"/>
      <c r="C1487" s="36"/>
    </row>
    <row r="1488" spans="2:3" x14ac:dyDescent="0.2">
      <c r="B1488" s="38"/>
      <c r="C1488" s="36"/>
    </row>
    <row r="1489" spans="2:3" x14ac:dyDescent="0.2">
      <c r="B1489" s="38"/>
      <c r="C1489" s="36"/>
    </row>
    <row r="1490" spans="2:3" x14ac:dyDescent="0.2">
      <c r="B1490" s="38"/>
      <c r="C1490" s="36"/>
    </row>
    <row r="1491" spans="2:3" x14ac:dyDescent="0.2">
      <c r="B1491" s="38"/>
      <c r="C1491" s="36"/>
    </row>
    <row r="1492" spans="2:3" x14ac:dyDescent="0.2">
      <c r="B1492" s="38"/>
      <c r="C1492" s="36"/>
    </row>
    <row r="1493" spans="2:3" x14ac:dyDescent="0.2">
      <c r="B1493" s="38"/>
      <c r="C1493" s="36"/>
    </row>
    <row r="1494" spans="2:3" x14ac:dyDescent="0.2">
      <c r="B1494" s="38"/>
      <c r="C1494" s="36"/>
    </row>
    <row r="1495" spans="2:3" x14ac:dyDescent="0.2">
      <c r="B1495" s="38"/>
      <c r="C1495" s="36"/>
    </row>
    <row r="1496" spans="2:3" x14ac:dyDescent="0.2">
      <c r="B1496" s="38"/>
      <c r="C1496" s="36"/>
    </row>
    <row r="1497" spans="2:3" x14ac:dyDescent="0.2">
      <c r="B1497" s="38"/>
      <c r="C1497" s="36"/>
    </row>
    <row r="1498" spans="2:3" x14ac:dyDescent="0.2">
      <c r="B1498" s="38"/>
      <c r="C1498" s="36"/>
    </row>
    <row r="1499" spans="2:3" x14ac:dyDescent="0.2">
      <c r="B1499" s="38"/>
      <c r="C1499" s="36"/>
    </row>
    <row r="1500" spans="2:3" x14ac:dyDescent="0.2">
      <c r="B1500" s="38"/>
      <c r="C1500" s="36"/>
    </row>
    <row r="1501" spans="2:3" x14ac:dyDescent="0.2">
      <c r="B1501" s="38"/>
      <c r="C1501" s="36"/>
    </row>
    <row r="1502" spans="2:3" x14ac:dyDescent="0.2">
      <c r="B1502" s="38"/>
      <c r="C1502" s="36"/>
    </row>
    <row r="1503" spans="2:3" x14ac:dyDescent="0.2">
      <c r="B1503" s="38"/>
      <c r="C1503" s="36"/>
    </row>
    <row r="1504" spans="2:3" x14ac:dyDescent="0.2">
      <c r="B1504" s="38"/>
      <c r="C1504" s="36"/>
    </row>
    <row r="1505" spans="2:3" x14ac:dyDescent="0.2">
      <c r="B1505" s="38"/>
      <c r="C1505" s="36"/>
    </row>
    <row r="1506" spans="2:3" x14ac:dyDescent="0.2">
      <c r="B1506" s="38"/>
      <c r="C1506" s="36"/>
    </row>
    <row r="1507" spans="2:3" x14ac:dyDescent="0.2">
      <c r="B1507" s="38"/>
      <c r="C1507" s="36"/>
    </row>
    <row r="1508" spans="2:3" x14ac:dyDescent="0.2">
      <c r="B1508" s="38"/>
      <c r="C1508" s="36"/>
    </row>
    <row r="1509" spans="2:3" x14ac:dyDescent="0.2">
      <c r="B1509" s="38"/>
      <c r="C1509" s="36"/>
    </row>
    <row r="1510" spans="2:3" x14ac:dyDescent="0.2">
      <c r="B1510" s="38"/>
      <c r="C1510" s="36"/>
    </row>
    <row r="1511" spans="2:3" x14ac:dyDescent="0.2">
      <c r="B1511" s="38"/>
      <c r="C1511" s="36"/>
    </row>
    <row r="1512" spans="2:3" x14ac:dyDescent="0.2">
      <c r="B1512" s="38"/>
      <c r="C1512" s="36"/>
    </row>
    <row r="1513" spans="2:3" x14ac:dyDescent="0.2">
      <c r="B1513" s="38"/>
      <c r="C1513" s="36"/>
    </row>
    <row r="1514" spans="2:3" x14ac:dyDescent="0.2">
      <c r="B1514" s="38"/>
      <c r="C1514" s="36"/>
    </row>
    <row r="1515" spans="2:3" x14ac:dyDescent="0.2">
      <c r="B1515" s="38"/>
      <c r="C1515" s="36"/>
    </row>
    <row r="1516" spans="2:3" x14ac:dyDescent="0.2">
      <c r="B1516" s="38"/>
      <c r="C1516" s="36"/>
    </row>
    <row r="1517" spans="2:3" x14ac:dyDescent="0.2">
      <c r="B1517" s="38"/>
      <c r="C1517" s="36"/>
    </row>
    <row r="1518" spans="2:3" x14ac:dyDescent="0.2">
      <c r="B1518" s="38"/>
      <c r="C1518" s="36"/>
    </row>
    <row r="1519" spans="2:3" x14ac:dyDescent="0.2">
      <c r="B1519" s="38"/>
      <c r="C1519" s="36"/>
    </row>
    <row r="1520" spans="2:3" x14ac:dyDescent="0.2">
      <c r="B1520" s="38"/>
      <c r="C1520" s="36"/>
    </row>
    <row r="1521" spans="2:3" x14ac:dyDescent="0.2">
      <c r="B1521" s="38"/>
      <c r="C1521" s="36"/>
    </row>
    <row r="1522" spans="2:3" x14ac:dyDescent="0.2">
      <c r="B1522" s="38"/>
      <c r="C1522" s="36"/>
    </row>
    <row r="1523" spans="2:3" x14ac:dyDescent="0.2">
      <c r="B1523" s="38"/>
      <c r="C1523" s="36"/>
    </row>
    <row r="1524" spans="2:3" x14ac:dyDescent="0.2">
      <c r="B1524" s="38"/>
      <c r="C1524" s="36"/>
    </row>
    <row r="1525" spans="2:3" x14ac:dyDescent="0.2">
      <c r="B1525" s="38"/>
      <c r="C1525" s="36"/>
    </row>
    <row r="1526" spans="2:3" x14ac:dyDescent="0.2">
      <c r="B1526" s="38"/>
      <c r="C1526" s="36"/>
    </row>
    <row r="1527" spans="2:3" x14ac:dyDescent="0.2">
      <c r="B1527" s="38"/>
      <c r="C1527" s="36"/>
    </row>
    <row r="1528" spans="2:3" x14ac:dyDescent="0.2">
      <c r="B1528" s="38"/>
      <c r="C1528" s="36"/>
    </row>
    <row r="1529" spans="2:3" x14ac:dyDescent="0.2">
      <c r="B1529" s="38"/>
      <c r="C1529" s="36"/>
    </row>
    <row r="1530" spans="2:3" x14ac:dyDescent="0.2">
      <c r="B1530" s="38"/>
      <c r="C1530" s="36"/>
    </row>
    <row r="1531" spans="2:3" x14ac:dyDescent="0.2">
      <c r="B1531" s="38"/>
      <c r="C1531" s="36"/>
    </row>
    <row r="1532" spans="2:3" x14ac:dyDescent="0.2">
      <c r="B1532" s="38"/>
      <c r="C1532" s="36"/>
    </row>
    <row r="1533" spans="2:3" x14ac:dyDescent="0.2">
      <c r="B1533" s="38"/>
      <c r="C1533" s="36"/>
    </row>
    <row r="1534" spans="2:3" x14ac:dyDescent="0.2">
      <c r="B1534" s="38"/>
      <c r="C1534" s="36"/>
    </row>
    <row r="1535" spans="2:3" x14ac:dyDescent="0.2">
      <c r="B1535" s="38"/>
      <c r="C1535" s="36"/>
    </row>
    <row r="1536" spans="2:3" x14ac:dyDescent="0.2">
      <c r="B1536" s="38"/>
      <c r="C1536" s="36"/>
    </row>
    <row r="1537" spans="2:3" x14ac:dyDescent="0.2">
      <c r="B1537" s="38"/>
      <c r="C1537" s="36"/>
    </row>
    <row r="1538" spans="2:3" x14ac:dyDescent="0.2">
      <c r="B1538" s="38"/>
      <c r="C1538" s="36"/>
    </row>
    <row r="1539" spans="2:3" x14ac:dyDescent="0.2">
      <c r="B1539" s="38"/>
      <c r="C1539" s="36"/>
    </row>
    <row r="1540" spans="2:3" x14ac:dyDescent="0.2">
      <c r="B1540" s="38"/>
      <c r="C1540" s="36"/>
    </row>
    <row r="1541" spans="2:3" x14ac:dyDescent="0.2">
      <c r="B1541" s="38"/>
      <c r="C1541" s="36"/>
    </row>
    <row r="1542" spans="2:3" x14ac:dyDescent="0.2">
      <c r="B1542" s="38"/>
      <c r="C1542" s="36"/>
    </row>
    <row r="1543" spans="2:3" x14ac:dyDescent="0.2">
      <c r="B1543" s="38"/>
      <c r="C1543" s="36"/>
    </row>
    <row r="1544" spans="2:3" x14ac:dyDescent="0.2">
      <c r="B1544" s="38"/>
      <c r="C1544" s="36"/>
    </row>
    <row r="1545" spans="2:3" x14ac:dyDescent="0.2">
      <c r="B1545" s="38"/>
      <c r="C1545" s="36"/>
    </row>
    <row r="1546" spans="2:3" x14ac:dyDescent="0.2">
      <c r="B1546" s="38"/>
      <c r="C1546" s="36"/>
    </row>
    <row r="1547" spans="2:3" x14ac:dyDescent="0.2">
      <c r="B1547" s="38"/>
      <c r="C1547" s="36"/>
    </row>
    <row r="1548" spans="2:3" x14ac:dyDescent="0.2">
      <c r="B1548" s="38"/>
      <c r="C1548" s="36"/>
    </row>
    <row r="1549" spans="2:3" x14ac:dyDescent="0.2">
      <c r="B1549" s="38"/>
      <c r="C1549" s="36"/>
    </row>
    <row r="1550" spans="2:3" x14ac:dyDescent="0.2">
      <c r="B1550" s="38"/>
      <c r="C1550" s="36"/>
    </row>
    <row r="1551" spans="2:3" x14ac:dyDescent="0.2">
      <c r="B1551" s="38"/>
      <c r="C1551" s="36"/>
    </row>
    <row r="1552" spans="2:3" x14ac:dyDescent="0.2">
      <c r="B1552" s="38"/>
      <c r="C1552" s="36"/>
    </row>
    <row r="1553" spans="2:3" x14ac:dyDescent="0.2">
      <c r="B1553" s="38"/>
      <c r="C1553" s="36"/>
    </row>
    <row r="1554" spans="2:3" x14ac:dyDescent="0.2">
      <c r="B1554" s="38"/>
      <c r="C1554" s="36"/>
    </row>
    <row r="1555" spans="2:3" x14ac:dyDescent="0.2">
      <c r="B1555" s="38"/>
      <c r="C1555" s="36"/>
    </row>
    <row r="1556" spans="2:3" x14ac:dyDescent="0.2">
      <c r="B1556" s="38"/>
      <c r="C1556" s="36"/>
    </row>
    <row r="1557" spans="2:3" x14ac:dyDescent="0.2">
      <c r="B1557" s="38"/>
      <c r="C1557" s="36"/>
    </row>
    <row r="1558" spans="2:3" x14ac:dyDescent="0.2">
      <c r="B1558" s="38"/>
      <c r="C1558" s="36"/>
    </row>
    <row r="1559" spans="2:3" x14ac:dyDescent="0.2">
      <c r="B1559" s="38"/>
      <c r="C1559" s="36"/>
    </row>
    <row r="1560" spans="2:3" x14ac:dyDescent="0.2">
      <c r="B1560" s="38"/>
      <c r="C1560" s="36"/>
    </row>
    <row r="1561" spans="2:3" x14ac:dyDescent="0.2">
      <c r="B1561" s="38"/>
      <c r="C1561" s="36"/>
    </row>
    <row r="1562" spans="2:3" x14ac:dyDescent="0.2">
      <c r="B1562" s="38"/>
      <c r="C1562" s="36"/>
    </row>
    <row r="1563" spans="2:3" x14ac:dyDescent="0.2">
      <c r="B1563" s="38"/>
      <c r="C1563" s="36"/>
    </row>
    <row r="1564" spans="2:3" x14ac:dyDescent="0.2">
      <c r="B1564" s="38"/>
      <c r="C1564" s="36"/>
    </row>
    <row r="1565" spans="2:3" x14ac:dyDescent="0.2">
      <c r="B1565" s="38"/>
      <c r="C1565" s="36"/>
    </row>
    <row r="1566" spans="2:3" x14ac:dyDescent="0.2">
      <c r="B1566" s="38"/>
      <c r="C1566" s="36"/>
    </row>
    <row r="1567" spans="2:3" x14ac:dyDescent="0.2">
      <c r="B1567" s="38"/>
      <c r="C1567" s="36"/>
    </row>
    <row r="1568" spans="2:3" x14ac:dyDescent="0.2">
      <c r="B1568" s="38"/>
      <c r="C1568" s="36"/>
    </row>
    <row r="1569" spans="2:3" x14ac:dyDescent="0.2">
      <c r="B1569" s="38"/>
      <c r="C1569" s="36"/>
    </row>
    <row r="1570" spans="2:3" x14ac:dyDescent="0.2">
      <c r="B1570" s="38"/>
      <c r="C1570" s="36"/>
    </row>
    <row r="1571" spans="2:3" x14ac:dyDescent="0.2">
      <c r="B1571" s="38"/>
      <c r="C1571" s="36"/>
    </row>
    <row r="1572" spans="2:3" x14ac:dyDescent="0.2">
      <c r="B1572" s="38"/>
      <c r="C1572" s="36"/>
    </row>
    <row r="1573" spans="2:3" x14ac:dyDescent="0.2">
      <c r="B1573" s="38"/>
      <c r="C1573" s="36"/>
    </row>
    <row r="1574" spans="2:3" x14ac:dyDescent="0.2">
      <c r="B1574" s="38"/>
      <c r="C1574" s="36"/>
    </row>
    <row r="1575" spans="2:3" x14ac:dyDescent="0.2">
      <c r="B1575" s="38"/>
      <c r="C1575" s="36"/>
    </row>
    <row r="1576" spans="2:3" x14ac:dyDescent="0.2">
      <c r="B1576" s="38"/>
      <c r="C1576" s="36"/>
    </row>
    <row r="1577" spans="2:3" x14ac:dyDescent="0.2">
      <c r="B1577" s="38"/>
      <c r="C1577" s="36"/>
    </row>
    <row r="1578" spans="2:3" x14ac:dyDescent="0.2">
      <c r="B1578" s="38"/>
      <c r="C1578" s="36"/>
    </row>
    <row r="1579" spans="2:3" x14ac:dyDescent="0.2">
      <c r="B1579" s="38"/>
      <c r="C1579" s="36"/>
    </row>
    <row r="1580" spans="2:3" x14ac:dyDescent="0.2">
      <c r="B1580" s="38"/>
      <c r="C1580" s="36"/>
    </row>
    <row r="1581" spans="2:3" x14ac:dyDescent="0.2">
      <c r="B1581" s="38"/>
      <c r="C1581" s="36"/>
    </row>
    <row r="1582" spans="2:3" x14ac:dyDescent="0.2">
      <c r="B1582" s="38"/>
      <c r="C1582" s="36"/>
    </row>
    <row r="1583" spans="2:3" x14ac:dyDescent="0.2">
      <c r="B1583" s="38"/>
      <c r="C1583" s="36"/>
    </row>
    <row r="1584" spans="2:3" x14ac:dyDescent="0.2">
      <c r="B1584" s="38"/>
      <c r="C1584" s="36"/>
    </row>
    <row r="1585" spans="2:3" x14ac:dyDescent="0.2">
      <c r="B1585" s="38"/>
      <c r="C1585" s="36"/>
    </row>
    <row r="1586" spans="2:3" x14ac:dyDescent="0.2">
      <c r="B1586" s="38"/>
      <c r="C1586" s="36"/>
    </row>
    <row r="1587" spans="2:3" x14ac:dyDescent="0.2">
      <c r="B1587" s="38"/>
      <c r="C1587" s="36"/>
    </row>
    <row r="1588" spans="2:3" x14ac:dyDescent="0.2">
      <c r="B1588" s="38"/>
      <c r="C1588" s="36"/>
    </row>
    <row r="1589" spans="2:3" x14ac:dyDescent="0.2">
      <c r="B1589" s="38"/>
      <c r="C1589" s="36"/>
    </row>
    <row r="1590" spans="2:3" x14ac:dyDescent="0.2">
      <c r="B1590" s="38"/>
      <c r="C1590" s="36"/>
    </row>
    <row r="1591" spans="2:3" x14ac:dyDescent="0.2">
      <c r="B1591" s="38"/>
      <c r="C1591" s="36"/>
    </row>
    <row r="1592" spans="2:3" x14ac:dyDescent="0.2">
      <c r="B1592" s="38"/>
      <c r="C1592" s="36"/>
    </row>
    <row r="1593" spans="2:3" x14ac:dyDescent="0.2">
      <c r="B1593" s="38"/>
      <c r="C1593" s="36"/>
    </row>
    <row r="1594" spans="2:3" x14ac:dyDescent="0.2">
      <c r="B1594" s="38"/>
      <c r="C1594" s="36"/>
    </row>
    <row r="1595" spans="2:3" x14ac:dyDescent="0.2">
      <c r="B1595" s="38"/>
      <c r="C1595" s="36"/>
    </row>
    <row r="1596" spans="2:3" x14ac:dyDescent="0.2">
      <c r="B1596" s="38"/>
      <c r="C1596" s="36"/>
    </row>
    <row r="1597" spans="2:3" x14ac:dyDescent="0.2">
      <c r="B1597" s="38"/>
      <c r="C1597" s="36"/>
    </row>
    <row r="1598" spans="2:3" x14ac:dyDescent="0.2">
      <c r="B1598" s="38"/>
      <c r="C1598" s="36"/>
    </row>
    <row r="1599" spans="2:3" x14ac:dyDescent="0.2">
      <c r="B1599" s="38"/>
      <c r="C1599" s="36"/>
    </row>
    <row r="1600" spans="2:3" x14ac:dyDescent="0.2">
      <c r="B1600" s="38"/>
      <c r="C1600" s="36"/>
    </row>
    <row r="1601" spans="2:3" x14ac:dyDescent="0.2">
      <c r="B1601" s="38"/>
      <c r="C1601" s="36"/>
    </row>
    <row r="1602" spans="2:3" x14ac:dyDescent="0.2">
      <c r="B1602" s="38"/>
      <c r="C1602" s="36"/>
    </row>
    <row r="1603" spans="2:3" x14ac:dyDescent="0.2">
      <c r="B1603" s="38"/>
      <c r="C1603" s="36"/>
    </row>
    <row r="1604" spans="2:3" x14ac:dyDescent="0.2">
      <c r="B1604" s="38"/>
      <c r="C1604" s="36"/>
    </row>
    <row r="1605" spans="2:3" x14ac:dyDescent="0.2">
      <c r="B1605" s="38"/>
      <c r="C1605" s="36"/>
    </row>
    <row r="1606" spans="2:3" x14ac:dyDescent="0.2">
      <c r="B1606" s="38"/>
      <c r="C1606" s="36"/>
    </row>
    <row r="1607" spans="2:3" x14ac:dyDescent="0.2">
      <c r="B1607" s="38"/>
      <c r="C1607" s="36"/>
    </row>
    <row r="1608" spans="2:3" x14ac:dyDescent="0.2">
      <c r="B1608" s="38"/>
      <c r="C1608" s="36"/>
    </row>
    <row r="1609" spans="2:3" x14ac:dyDescent="0.2">
      <c r="B1609" s="38"/>
      <c r="C1609" s="36"/>
    </row>
    <row r="1610" spans="2:3" x14ac:dyDescent="0.2">
      <c r="B1610" s="38"/>
      <c r="C1610" s="36"/>
    </row>
    <row r="1611" spans="2:3" x14ac:dyDescent="0.2">
      <c r="B1611" s="38"/>
      <c r="C1611" s="36"/>
    </row>
    <row r="1612" spans="2:3" x14ac:dyDescent="0.2">
      <c r="B1612" s="38"/>
      <c r="C1612" s="36"/>
    </row>
    <row r="1613" spans="2:3" x14ac:dyDescent="0.2">
      <c r="B1613" s="38"/>
      <c r="C1613" s="36"/>
    </row>
    <row r="1614" spans="2:3" x14ac:dyDescent="0.2">
      <c r="B1614" s="38"/>
      <c r="C1614" s="36"/>
    </row>
    <row r="1615" spans="2:3" x14ac:dyDescent="0.2">
      <c r="B1615" s="38"/>
      <c r="C1615" s="36"/>
    </row>
    <row r="1616" spans="2:3" x14ac:dyDescent="0.2">
      <c r="B1616" s="38"/>
      <c r="C1616" s="36"/>
    </row>
    <row r="1617" spans="2:3" x14ac:dyDescent="0.2">
      <c r="B1617" s="38"/>
      <c r="C1617" s="36"/>
    </row>
    <row r="1618" spans="2:3" x14ac:dyDescent="0.2">
      <c r="B1618" s="38"/>
      <c r="C1618" s="36"/>
    </row>
    <row r="1619" spans="2:3" x14ac:dyDescent="0.2">
      <c r="B1619" s="38"/>
      <c r="C1619" s="36"/>
    </row>
    <row r="1620" spans="2:3" x14ac:dyDescent="0.2">
      <c r="B1620" s="38"/>
      <c r="C1620" s="36"/>
    </row>
    <row r="1621" spans="2:3" x14ac:dyDescent="0.2">
      <c r="B1621" s="38"/>
      <c r="C1621" s="36"/>
    </row>
    <row r="1622" spans="2:3" x14ac:dyDescent="0.2">
      <c r="B1622" s="38"/>
      <c r="C1622" s="36"/>
    </row>
    <row r="1623" spans="2:3" x14ac:dyDescent="0.2">
      <c r="B1623" s="38"/>
      <c r="C1623" s="36"/>
    </row>
    <row r="1624" spans="2:3" x14ac:dyDescent="0.2">
      <c r="B1624" s="38"/>
      <c r="C1624" s="36"/>
    </row>
    <row r="1625" spans="2:3" x14ac:dyDescent="0.2">
      <c r="B1625" s="38"/>
      <c r="C1625" s="36"/>
    </row>
    <row r="1626" spans="2:3" x14ac:dyDescent="0.2">
      <c r="B1626" s="38"/>
      <c r="C1626" s="36"/>
    </row>
    <row r="1627" spans="2:3" x14ac:dyDescent="0.2">
      <c r="B1627" s="38"/>
      <c r="C1627" s="36"/>
    </row>
    <row r="1628" spans="2:3" x14ac:dyDescent="0.2">
      <c r="B1628" s="38"/>
      <c r="C1628" s="36"/>
    </row>
    <row r="1629" spans="2:3" x14ac:dyDescent="0.2">
      <c r="B1629" s="38"/>
      <c r="C1629" s="36"/>
    </row>
    <row r="1630" spans="2:3" x14ac:dyDescent="0.2">
      <c r="B1630" s="38"/>
      <c r="C1630" s="36"/>
    </row>
    <row r="1631" spans="2:3" x14ac:dyDescent="0.2">
      <c r="B1631" s="38"/>
      <c r="C1631" s="36"/>
    </row>
    <row r="1632" spans="2:3" x14ac:dyDescent="0.2">
      <c r="B1632" s="38"/>
      <c r="C1632" s="36"/>
    </row>
    <row r="1633" spans="2:3" x14ac:dyDescent="0.2">
      <c r="B1633" s="38"/>
      <c r="C1633" s="36"/>
    </row>
    <row r="1634" spans="2:3" x14ac:dyDescent="0.2">
      <c r="B1634" s="38"/>
      <c r="C1634" s="36"/>
    </row>
    <row r="1635" spans="2:3" x14ac:dyDescent="0.2">
      <c r="B1635" s="38"/>
      <c r="C1635" s="36"/>
    </row>
    <row r="1636" spans="2:3" x14ac:dyDescent="0.2">
      <c r="B1636" s="38"/>
      <c r="C1636" s="36"/>
    </row>
    <row r="1637" spans="2:3" x14ac:dyDescent="0.2">
      <c r="B1637" s="38"/>
      <c r="C1637" s="36"/>
    </row>
    <row r="1638" spans="2:3" x14ac:dyDescent="0.2">
      <c r="B1638" s="38"/>
      <c r="C1638" s="36"/>
    </row>
    <row r="1639" spans="2:3" x14ac:dyDescent="0.2">
      <c r="B1639" s="38"/>
      <c r="C1639" s="36"/>
    </row>
    <row r="1640" spans="2:3" x14ac:dyDescent="0.2">
      <c r="B1640" s="38"/>
      <c r="C1640" s="36"/>
    </row>
    <row r="1641" spans="2:3" x14ac:dyDescent="0.2">
      <c r="B1641" s="38"/>
      <c r="C1641" s="36"/>
    </row>
    <row r="1642" spans="2:3" x14ac:dyDescent="0.2">
      <c r="B1642" s="38"/>
      <c r="C1642" s="36"/>
    </row>
    <row r="1643" spans="2:3" x14ac:dyDescent="0.2">
      <c r="B1643" s="38"/>
      <c r="C1643" s="36"/>
    </row>
    <row r="1644" spans="2:3" x14ac:dyDescent="0.2">
      <c r="B1644" s="38"/>
      <c r="C1644" s="36"/>
    </row>
    <row r="1645" spans="2:3" x14ac:dyDescent="0.2">
      <c r="B1645" s="38"/>
      <c r="C1645" s="36"/>
    </row>
    <row r="1646" spans="2:3" x14ac:dyDescent="0.2">
      <c r="B1646" s="38"/>
      <c r="C1646" s="36"/>
    </row>
    <row r="1647" spans="2:3" x14ac:dyDescent="0.2">
      <c r="B1647" s="38"/>
      <c r="C1647" s="36"/>
    </row>
    <row r="1648" spans="2:3" x14ac:dyDescent="0.2">
      <c r="B1648" s="38"/>
      <c r="C1648" s="36"/>
    </row>
    <row r="1649" spans="2:3" x14ac:dyDescent="0.2">
      <c r="B1649" s="38"/>
      <c r="C1649" s="36"/>
    </row>
    <row r="1650" spans="2:3" x14ac:dyDescent="0.2">
      <c r="B1650" s="38"/>
      <c r="C1650" s="36"/>
    </row>
    <row r="1651" spans="2:3" x14ac:dyDescent="0.2">
      <c r="B1651" s="38"/>
      <c r="C1651" s="36"/>
    </row>
    <row r="1652" spans="2:3" x14ac:dyDescent="0.2">
      <c r="B1652" s="38"/>
      <c r="C1652" s="36"/>
    </row>
    <row r="1653" spans="2:3" x14ac:dyDescent="0.2">
      <c r="B1653" s="38"/>
      <c r="C1653" s="36"/>
    </row>
    <row r="1654" spans="2:3" x14ac:dyDescent="0.2">
      <c r="B1654" s="38"/>
      <c r="C1654" s="36"/>
    </row>
    <row r="1655" spans="2:3" x14ac:dyDescent="0.2">
      <c r="B1655" s="38"/>
      <c r="C1655" s="36"/>
    </row>
    <row r="1656" spans="2:3" x14ac:dyDescent="0.2">
      <c r="B1656" s="38"/>
      <c r="C1656" s="36"/>
    </row>
    <row r="1657" spans="2:3" x14ac:dyDescent="0.2">
      <c r="B1657" s="38"/>
      <c r="C1657" s="36"/>
    </row>
    <row r="1658" spans="2:3" x14ac:dyDescent="0.2">
      <c r="B1658" s="38"/>
      <c r="C1658" s="36"/>
    </row>
    <row r="1659" spans="2:3" x14ac:dyDescent="0.2">
      <c r="B1659" s="38"/>
      <c r="C1659" s="36"/>
    </row>
    <row r="1660" spans="2:3" x14ac:dyDescent="0.2">
      <c r="B1660" s="38"/>
      <c r="C1660" s="36"/>
    </row>
    <row r="1661" spans="2:3" x14ac:dyDescent="0.2">
      <c r="B1661" s="38"/>
      <c r="C1661" s="36"/>
    </row>
    <row r="1662" spans="2:3" x14ac:dyDescent="0.2">
      <c r="B1662" s="38"/>
      <c r="C1662" s="36"/>
    </row>
    <row r="1663" spans="2:3" x14ac:dyDescent="0.2">
      <c r="B1663" s="38"/>
      <c r="C1663" s="36"/>
    </row>
    <row r="1664" spans="2:3" x14ac:dyDescent="0.2">
      <c r="B1664" s="38"/>
      <c r="C1664" s="36"/>
    </row>
    <row r="1665" spans="2:3" x14ac:dyDescent="0.2">
      <c r="B1665" s="38"/>
      <c r="C1665" s="36"/>
    </row>
    <row r="1666" spans="2:3" x14ac:dyDescent="0.2">
      <c r="B1666" s="38"/>
      <c r="C1666" s="36"/>
    </row>
    <row r="1667" spans="2:3" x14ac:dyDescent="0.2">
      <c r="B1667" s="38"/>
      <c r="C1667" s="36"/>
    </row>
    <row r="1668" spans="2:3" x14ac:dyDescent="0.2">
      <c r="B1668" s="38"/>
      <c r="C1668" s="36"/>
    </row>
    <row r="1669" spans="2:3" x14ac:dyDescent="0.2">
      <c r="B1669" s="38"/>
      <c r="C1669" s="36"/>
    </row>
    <row r="1670" spans="2:3" x14ac:dyDescent="0.2">
      <c r="B1670" s="38"/>
      <c r="C1670" s="36"/>
    </row>
    <row r="1671" spans="2:3" x14ac:dyDescent="0.2">
      <c r="B1671" s="38"/>
      <c r="C1671" s="36"/>
    </row>
    <row r="1672" spans="2:3" x14ac:dyDescent="0.2">
      <c r="B1672" s="38"/>
      <c r="C1672" s="36"/>
    </row>
    <row r="1673" spans="2:3" x14ac:dyDescent="0.2">
      <c r="B1673" s="38"/>
      <c r="C1673" s="36"/>
    </row>
    <row r="1674" spans="2:3" x14ac:dyDescent="0.2">
      <c r="B1674" s="38"/>
      <c r="C1674" s="36"/>
    </row>
    <row r="1675" spans="2:3" x14ac:dyDescent="0.2">
      <c r="B1675" s="38"/>
      <c r="C1675" s="36"/>
    </row>
    <row r="1676" spans="2:3" x14ac:dyDescent="0.2">
      <c r="B1676" s="38"/>
      <c r="C1676" s="36"/>
    </row>
    <row r="1677" spans="2:3" x14ac:dyDescent="0.2">
      <c r="B1677" s="38"/>
      <c r="C1677" s="36"/>
    </row>
    <row r="1678" spans="2:3" x14ac:dyDescent="0.2">
      <c r="B1678" s="38"/>
      <c r="C1678" s="36"/>
    </row>
    <row r="1679" spans="2:3" x14ac:dyDescent="0.2">
      <c r="B1679" s="38"/>
      <c r="C1679" s="36"/>
    </row>
    <row r="1680" spans="2:3" x14ac:dyDescent="0.2">
      <c r="B1680" s="38"/>
      <c r="C1680" s="36"/>
    </row>
    <row r="1681" spans="2:3" x14ac:dyDescent="0.2">
      <c r="B1681" s="38"/>
      <c r="C1681" s="36"/>
    </row>
    <row r="1682" spans="2:3" x14ac:dyDescent="0.2">
      <c r="B1682" s="38"/>
      <c r="C1682" s="36"/>
    </row>
    <row r="1683" spans="2:3" x14ac:dyDescent="0.2">
      <c r="B1683" s="38"/>
      <c r="C1683" s="36"/>
    </row>
    <row r="1684" spans="2:3" x14ac:dyDescent="0.2">
      <c r="B1684" s="38"/>
      <c r="C1684" s="36"/>
    </row>
    <row r="1685" spans="2:3" x14ac:dyDescent="0.2">
      <c r="B1685" s="38"/>
      <c r="C1685" s="36"/>
    </row>
    <row r="1686" spans="2:3" x14ac:dyDescent="0.2">
      <c r="B1686" s="38"/>
      <c r="C1686" s="36"/>
    </row>
    <row r="1687" spans="2:3" x14ac:dyDescent="0.2">
      <c r="B1687" s="38"/>
      <c r="C1687" s="36"/>
    </row>
    <row r="1688" spans="2:3" x14ac:dyDescent="0.2">
      <c r="B1688" s="38"/>
      <c r="C1688" s="36"/>
    </row>
    <row r="1689" spans="2:3" x14ac:dyDescent="0.2">
      <c r="B1689" s="38"/>
      <c r="C1689" s="36"/>
    </row>
    <row r="1690" spans="2:3" x14ac:dyDescent="0.2">
      <c r="B1690" s="38"/>
      <c r="C1690" s="36"/>
    </row>
    <row r="1691" spans="2:3" x14ac:dyDescent="0.2">
      <c r="B1691" s="38"/>
      <c r="C1691" s="36"/>
    </row>
    <row r="1692" spans="2:3" x14ac:dyDescent="0.2">
      <c r="B1692" s="38"/>
      <c r="C1692" s="36"/>
    </row>
    <row r="1693" spans="2:3" x14ac:dyDescent="0.2">
      <c r="B1693" s="38"/>
      <c r="C1693" s="36"/>
    </row>
    <row r="1694" spans="2:3" x14ac:dyDescent="0.2">
      <c r="B1694" s="38"/>
      <c r="C1694" s="36"/>
    </row>
    <row r="1695" spans="2:3" x14ac:dyDescent="0.2">
      <c r="B1695" s="38"/>
      <c r="C1695" s="36"/>
    </row>
    <row r="1696" spans="2:3" x14ac:dyDescent="0.2">
      <c r="B1696" s="38"/>
      <c r="C1696" s="36"/>
    </row>
    <row r="1697" spans="2:3" x14ac:dyDescent="0.2">
      <c r="B1697" s="38"/>
      <c r="C1697" s="36"/>
    </row>
    <row r="1698" spans="2:3" x14ac:dyDescent="0.2">
      <c r="B1698" s="38"/>
      <c r="C1698" s="36"/>
    </row>
    <row r="1699" spans="2:3" x14ac:dyDescent="0.2">
      <c r="B1699" s="38"/>
      <c r="C1699" s="36"/>
    </row>
    <row r="1700" spans="2:3" x14ac:dyDescent="0.2">
      <c r="B1700" s="38"/>
      <c r="C1700" s="36"/>
    </row>
    <row r="1701" spans="2:3" x14ac:dyDescent="0.2">
      <c r="B1701" s="38"/>
      <c r="C1701" s="36"/>
    </row>
    <row r="1702" spans="2:3" x14ac:dyDescent="0.2">
      <c r="B1702" s="38"/>
      <c r="C1702" s="36"/>
    </row>
    <row r="1703" spans="2:3" x14ac:dyDescent="0.2">
      <c r="B1703" s="38"/>
      <c r="C1703" s="36"/>
    </row>
    <row r="1704" spans="2:3" x14ac:dyDescent="0.2">
      <c r="B1704" s="38"/>
      <c r="C1704" s="36"/>
    </row>
    <row r="1705" spans="2:3" x14ac:dyDescent="0.2">
      <c r="B1705" s="38"/>
      <c r="C1705" s="36"/>
    </row>
    <row r="1706" spans="2:3" x14ac:dyDescent="0.2">
      <c r="B1706" s="38"/>
      <c r="C1706" s="36"/>
    </row>
    <row r="1707" spans="2:3" x14ac:dyDescent="0.2">
      <c r="B1707" s="38"/>
      <c r="C1707" s="36"/>
    </row>
    <row r="1708" spans="2:3" x14ac:dyDescent="0.2">
      <c r="B1708" s="38"/>
      <c r="C1708" s="36"/>
    </row>
    <row r="1709" spans="2:3" x14ac:dyDescent="0.2">
      <c r="B1709" s="38"/>
      <c r="C1709" s="36"/>
    </row>
    <row r="1710" spans="2:3" x14ac:dyDescent="0.2">
      <c r="B1710" s="38"/>
      <c r="C1710" s="36"/>
    </row>
    <row r="1711" spans="2:3" x14ac:dyDescent="0.2">
      <c r="B1711" s="38"/>
      <c r="C1711" s="36"/>
    </row>
    <row r="1712" spans="2:3" x14ac:dyDescent="0.2">
      <c r="B1712" s="38"/>
      <c r="C1712" s="36"/>
    </row>
    <row r="1713" spans="2:3" x14ac:dyDescent="0.2">
      <c r="B1713" s="38"/>
      <c r="C1713" s="36"/>
    </row>
    <row r="1714" spans="2:3" x14ac:dyDescent="0.2">
      <c r="B1714" s="38"/>
      <c r="C1714" s="36"/>
    </row>
    <row r="1715" spans="2:3" x14ac:dyDescent="0.2">
      <c r="B1715" s="38"/>
      <c r="C1715" s="36"/>
    </row>
    <row r="1716" spans="2:3" x14ac:dyDescent="0.2">
      <c r="B1716" s="38"/>
      <c r="C1716" s="36"/>
    </row>
    <row r="1717" spans="2:3" x14ac:dyDescent="0.2">
      <c r="B1717" s="38"/>
      <c r="C1717" s="36"/>
    </row>
    <row r="1718" spans="2:3" x14ac:dyDescent="0.2">
      <c r="B1718" s="38"/>
      <c r="C1718" s="36"/>
    </row>
    <row r="1719" spans="2:3" x14ac:dyDescent="0.2">
      <c r="B1719" s="38"/>
      <c r="C1719" s="36"/>
    </row>
    <row r="1720" spans="2:3" x14ac:dyDescent="0.2">
      <c r="B1720" s="38"/>
      <c r="C1720" s="36"/>
    </row>
    <row r="1721" spans="2:3" x14ac:dyDescent="0.2">
      <c r="B1721" s="38"/>
      <c r="C1721" s="36"/>
    </row>
    <row r="1722" spans="2:3" x14ac:dyDescent="0.2">
      <c r="B1722" s="38"/>
      <c r="C1722" s="36"/>
    </row>
    <row r="1723" spans="2:3" x14ac:dyDescent="0.2">
      <c r="B1723" s="38"/>
      <c r="C1723" s="36"/>
    </row>
    <row r="1724" spans="2:3" x14ac:dyDescent="0.2">
      <c r="B1724" s="38"/>
      <c r="C1724" s="36"/>
    </row>
    <row r="1725" spans="2:3" x14ac:dyDescent="0.2">
      <c r="B1725" s="38"/>
      <c r="C1725" s="36"/>
    </row>
    <row r="1726" spans="2:3" x14ac:dyDescent="0.2">
      <c r="B1726" s="38"/>
      <c r="C1726" s="36"/>
    </row>
    <row r="1727" spans="2:3" x14ac:dyDescent="0.2">
      <c r="B1727" s="38"/>
      <c r="C1727" s="36"/>
    </row>
    <row r="1728" spans="2:3" x14ac:dyDescent="0.2">
      <c r="B1728" s="38"/>
      <c r="C1728" s="36"/>
    </row>
    <row r="1729" spans="2:3" x14ac:dyDescent="0.2">
      <c r="B1729" s="38"/>
      <c r="C1729" s="36"/>
    </row>
    <row r="1730" spans="2:3" x14ac:dyDescent="0.2">
      <c r="B1730" s="38"/>
      <c r="C1730" s="36"/>
    </row>
    <row r="1731" spans="2:3" x14ac:dyDescent="0.2">
      <c r="B1731" s="38"/>
      <c r="C1731" s="36"/>
    </row>
    <row r="1732" spans="2:3" x14ac:dyDescent="0.2">
      <c r="B1732" s="38"/>
      <c r="C1732" s="36"/>
    </row>
    <row r="1733" spans="2:3" x14ac:dyDescent="0.2">
      <c r="B1733" s="38"/>
      <c r="C1733" s="36"/>
    </row>
    <row r="1734" spans="2:3" x14ac:dyDescent="0.2">
      <c r="B1734" s="38"/>
      <c r="C1734" s="36"/>
    </row>
    <row r="1735" spans="2:3" x14ac:dyDescent="0.2">
      <c r="B1735" s="38"/>
      <c r="C1735" s="36"/>
    </row>
    <row r="1736" spans="2:3" x14ac:dyDescent="0.2">
      <c r="B1736" s="38"/>
      <c r="C1736" s="36"/>
    </row>
    <row r="1737" spans="2:3" x14ac:dyDescent="0.2">
      <c r="B1737" s="38"/>
      <c r="C1737" s="36"/>
    </row>
    <row r="1738" spans="2:3" x14ac:dyDescent="0.2">
      <c r="B1738" s="38"/>
      <c r="C1738" s="36"/>
    </row>
    <row r="1739" spans="2:3" x14ac:dyDescent="0.2">
      <c r="B1739" s="38"/>
      <c r="C1739" s="36"/>
    </row>
    <row r="1740" spans="2:3" x14ac:dyDescent="0.2">
      <c r="B1740" s="38"/>
      <c r="C1740" s="36"/>
    </row>
    <row r="1741" spans="2:3" x14ac:dyDescent="0.2">
      <c r="B1741" s="38"/>
      <c r="C1741" s="36"/>
    </row>
    <row r="1742" spans="2:3" x14ac:dyDescent="0.2">
      <c r="B1742" s="38"/>
      <c r="C1742" s="36"/>
    </row>
    <row r="1743" spans="2:3" x14ac:dyDescent="0.2">
      <c r="B1743" s="38"/>
      <c r="C1743" s="36"/>
    </row>
    <row r="1744" spans="2:3" x14ac:dyDescent="0.2">
      <c r="B1744" s="38"/>
      <c r="C1744" s="36"/>
    </row>
    <row r="1745" spans="2:3" x14ac:dyDescent="0.2">
      <c r="B1745" s="38"/>
      <c r="C1745" s="36"/>
    </row>
    <row r="1746" spans="2:3" x14ac:dyDescent="0.2">
      <c r="B1746" s="38"/>
      <c r="C1746" s="36"/>
    </row>
    <row r="1747" spans="2:3" x14ac:dyDescent="0.2">
      <c r="B1747" s="38"/>
      <c r="C1747" s="36"/>
    </row>
    <row r="1748" spans="2:3" x14ac:dyDescent="0.2">
      <c r="B1748" s="38"/>
      <c r="C1748" s="36"/>
    </row>
    <row r="1749" spans="2:3" x14ac:dyDescent="0.2">
      <c r="B1749" s="38"/>
      <c r="C1749" s="36"/>
    </row>
    <row r="1750" spans="2:3" x14ac:dyDescent="0.2">
      <c r="B1750" s="38"/>
      <c r="C1750" s="36"/>
    </row>
    <row r="1751" spans="2:3" x14ac:dyDescent="0.2">
      <c r="B1751" s="38"/>
      <c r="C1751" s="36"/>
    </row>
    <row r="1752" spans="2:3" x14ac:dyDescent="0.2">
      <c r="B1752" s="38"/>
      <c r="C1752" s="36"/>
    </row>
    <row r="1753" spans="2:3" x14ac:dyDescent="0.2">
      <c r="B1753" s="38"/>
      <c r="C1753" s="36"/>
    </row>
    <row r="1754" spans="2:3" x14ac:dyDescent="0.2">
      <c r="B1754" s="38"/>
      <c r="C1754" s="36"/>
    </row>
    <row r="1755" spans="2:3" x14ac:dyDescent="0.2">
      <c r="B1755" s="38"/>
      <c r="C1755" s="36"/>
    </row>
    <row r="1756" spans="2:3" x14ac:dyDescent="0.2">
      <c r="B1756" s="38"/>
      <c r="C1756" s="36"/>
    </row>
    <row r="1757" spans="2:3" x14ac:dyDescent="0.2">
      <c r="B1757" s="38"/>
      <c r="C1757" s="36"/>
    </row>
    <row r="1758" spans="2:3" x14ac:dyDescent="0.2">
      <c r="B1758" s="38"/>
      <c r="C1758" s="36"/>
    </row>
    <row r="1759" spans="2:3" x14ac:dyDescent="0.2">
      <c r="B1759" s="38"/>
      <c r="C1759" s="36"/>
    </row>
    <row r="1760" spans="2:3" x14ac:dyDescent="0.2">
      <c r="B1760" s="38"/>
      <c r="C1760" s="36"/>
    </row>
    <row r="1761" spans="2:3" x14ac:dyDescent="0.2">
      <c r="B1761" s="38"/>
      <c r="C1761" s="36"/>
    </row>
    <row r="1762" spans="2:3" x14ac:dyDescent="0.2">
      <c r="B1762" s="38"/>
      <c r="C1762" s="36"/>
    </row>
    <row r="1763" spans="2:3" x14ac:dyDescent="0.2">
      <c r="B1763" s="38"/>
      <c r="C1763" s="36"/>
    </row>
    <row r="1764" spans="2:3" x14ac:dyDescent="0.2">
      <c r="B1764" s="38"/>
      <c r="C1764" s="36"/>
    </row>
    <row r="1765" spans="2:3" x14ac:dyDescent="0.2">
      <c r="B1765" s="38"/>
      <c r="C1765" s="36"/>
    </row>
    <row r="1766" spans="2:3" x14ac:dyDescent="0.2">
      <c r="B1766" s="38"/>
      <c r="C1766" s="36"/>
    </row>
    <row r="1767" spans="2:3" x14ac:dyDescent="0.2">
      <c r="B1767" s="38"/>
      <c r="C1767" s="36"/>
    </row>
    <row r="1768" spans="2:3" x14ac:dyDescent="0.2">
      <c r="B1768" s="38"/>
      <c r="C1768" s="36"/>
    </row>
    <row r="1769" spans="2:3" x14ac:dyDescent="0.2">
      <c r="B1769" s="38"/>
      <c r="C1769" s="36"/>
    </row>
    <row r="1770" spans="2:3" x14ac:dyDescent="0.2">
      <c r="B1770" s="38"/>
      <c r="C1770" s="36"/>
    </row>
    <row r="1771" spans="2:3" x14ac:dyDescent="0.2">
      <c r="B1771" s="38"/>
      <c r="C1771" s="36"/>
    </row>
    <row r="1772" spans="2:3" x14ac:dyDescent="0.2">
      <c r="B1772" s="38"/>
      <c r="C1772" s="36"/>
    </row>
    <row r="1773" spans="2:3" ht="12" thickBot="1" x14ac:dyDescent="0.25">
      <c r="B1773" s="38"/>
      <c r="C1773" s="37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E0222-3D57-447B-A0E5-D948CFB26C67}">
  <sheetPr codeName="Planilha6"/>
  <dimension ref="B1:S1773"/>
  <sheetViews>
    <sheetView topLeftCell="A2" workbookViewId="0">
      <selection activeCell="D1" sqref="D1"/>
    </sheetView>
  </sheetViews>
  <sheetFormatPr defaultColWidth="9.140625" defaultRowHeight="11.25" x14ac:dyDescent="0.2"/>
  <cols>
    <col min="2" max="2" width="13.5703125" bestFit="1" customWidth="1"/>
    <col min="3" max="3" width="12.140625" bestFit="1" customWidth="1"/>
    <col min="5" max="5" width="12" bestFit="1" customWidth="1"/>
    <col min="6" max="6" width="13.5703125" bestFit="1" customWidth="1"/>
    <col min="7" max="7" width="12.140625" bestFit="1" customWidth="1"/>
    <col min="10" max="10" width="11.140625" bestFit="1" customWidth="1"/>
    <col min="12" max="12" width="9.85546875" bestFit="1" customWidth="1"/>
    <col min="16" max="16" width="11.140625" bestFit="1" customWidth="1"/>
    <col min="17" max="17" width="11.42578125" bestFit="1" customWidth="1"/>
    <col min="18" max="18" width="9.85546875" bestFit="1" customWidth="1"/>
    <col min="19" max="19" width="10.5703125" bestFit="1" customWidth="1"/>
  </cols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39" t="s">
        <v>1412</v>
      </c>
      <c r="S2" s="3" t="s">
        <v>1413</v>
      </c>
    </row>
    <row r="3" spans="2:19" x14ac:dyDescent="0.2">
      <c r="B3" s="38">
        <f>'Screening All'!C9</f>
        <v>6157.4</v>
      </c>
      <c r="C3" s="36">
        <f>'Screening M&amp;A'!C9</f>
        <v>18200</v>
      </c>
      <c r="E3" s="26" t="s">
        <v>1414</v>
      </c>
      <c r="F3" s="32">
        <f>MIN(B3:B1943)</f>
        <v>4.0000000000000001E-3</v>
      </c>
      <c r="G3" s="35">
        <f>MIN(C3:C1943)</f>
        <v>2.9000000000000001E-2</v>
      </c>
      <c r="I3" s="26">
        <v>1</v>
      </c>
      <c r="J3" s="42">
        <f>$F$8*I3</f>
        <v>127.96843050505039</v>
      </c>
      <c r="K3" s="13">
        <f t="array" ref="K3:K42">FREQUENCY(B3:B1943,J3:J42)</f>
        <v>648</v>
      </c>
      <c r="L3" s="42">
        <f>$G$8*I3</f>
        <v>127.96843050505039</v>
      </c>
      <c r="M3" s="15">
        <f t="array" ref="M3:M42">FREQUENCY(C3:C417,L3:L42)</f>
        <v>72</v>
      </c>
      <c r="O3" s="26">
        <v>1</v>
      </c>
      <c r="P3" s="30">
        <f>O3*$F$10</f>
        <v>568.44096000000002</v>
      </c>
      <c r="Q3" s="44">
        <f>_xlfn.NORM.DIST(P3,$F$5,$F$9,FALSE)</f>
        <v>1.1255163262301062E-4</v>
      </c>
      <c r="R3" s="30">
        <f>O3*$G$10</f>
        <v>929.1947100000001</v>
      </c>
      <c r="S3" s="46">
        <f>_xlfn.NORM.DIST(R3,$G$5,$G$9,FALSE)</f>
        <v>3.6001461046336366E-5</v>
      </c>
    </row>
    <row r="4" spans="2:19" x14ac:dyDescent="0.2">
      <c r="B4" s="38">
        <f>'Screening All'!C10</f>
        <v>10525.4</v>
      </c>
      <c r="C4" s="36">
        <f>'Screening M&amp;A'!C10</f>
        <v>86312.7</v>
      </c>
      <c r="E4" s="26" t="s">
        <v>1415</v>
      </c>
      <c r="F4" s="33">
        <f>MAX(B3:B1943)</f>
        <v>56844.1</v>
      </c>
      <c r="G4" s="36">
        <f>MAX(C3:C1943)</f>
        <v>92919.5</v>
      </c>
      <c r="I4" s="26">
        <v>2</v>
      </c>
      <c r="J4" s="42">
        <f t="shared" ref="J4:J42" si="0">$F$8*I4</f>
        <v>255.93686101010078</v>
      </c>
      <c r="K4" s="13">
        <v>23</v>
      </c>
      <c r="L4" s="42">
        <f t="shared" ref="L4:L42" si="1">$G$8*I4</f>
        <v>255.93686101010078</v>
      </c>
      <c r="M4" s="15">
        <v>16</v>
      </c>
      <c r="O4" s="26">
        <v>2</v>
      </c>
      <c r="P4" s="30">
        <f t="shared" ref="P4:P67" si="2">O4*$F$10</f>
        <v>1136.88192</v>
      </c>
      <c r="Q4" s="44">
        <f t="shared" ref="Q4:Q67" si="3">_xlfn.NORM.DIST(P4,$F$5,$F$9,FALSE)</f>
        <v>1.1211900006033256E-4</v>
      </c>
      <c r="R4" s="30">
        <f t="shared" ref="R4:R67" si="4">O4*$G$10</f>
        <v>1858.3894200000002</v>
      </c>
      <c r="S4" s="46">
        <f t="shared" ref="S4:S67" si="5">_xlfn.NORM.DIST(R4,$G$5,$G$9,FALSE)</f>
        <v>3.6563003278904318E-5</v>
      </c>
    </row>
    <row r="5" spans="2:19" x14ac:dyDescent="0.2">
      <c r="B5" s="38">
        <f>'Screening All'!C11</f>
        <v>56844.1</v>
      </c>
      <c r="C5" s="36">
        <f>'Screening M&amp;A'!C11</f>
        <v>33125</v>
      </c>
      <c r="E5" s="26" t="s">
        <v>1416</v>
      </c>
      <c r="F5" s="33">
        <f>AVERAGE(B3:B1943)</f>
        <v>767.81058303030238</v>
      </c>
      <c r="G5" s="36">
        <f>AVERAGE(C3:C1943)</f>
        <v>3339.90531330472</v>
      </c>
      <c r="I5" s="26">
        <v>3</v>
      </c>
      <c r="J5" s="42">
        <f t="shared" si="0"/>
        <v>383.90529151515119</v>
      </c>
      <c r="K5" s="13">
        <v>17</v>
      </c>
      <c r="L5" s="42">
        <f t="shared" si="1"/>
        <v>383.90529151515119</v>
      </c>
      <c r="M5" s="15">
        <v>21</v>
      </c>
      <c r="O5" s="26">
        <v>3</v>
      </c>
      <c r="P5" s="30">
        <f t="shared" si="2"/>
        <v>1705.3228800000002</v>
      </c>
      <c r="Q5" s="44">
        <f t="shared" si="3"/>
        <v>1.088432505593163E-4</v>
      </c>
      <c r="R5" s="30">
        <f t="shared" si="4"/>
        <v>2787.5841300000002</v>
      </c>
      <c r="S5" s="46">
        <f t="shared" si="5"/>
        <v>3.6859906136780993E-5</v>
      </c>
    </row>
    <row r="6" spans="2:19" x14ac:dyDescent="0.2">
      <c r="B6" s="38">
        <f>'Screening All'!C12</f>
        <v>10742.1</v>
      </c>
      <c r="C6" s="36">
        <f>'Screening M&amp;A'!C12</f>
        <v>31200.799999999999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42">
        <f t="shared" si="0"/>
        <v>511.87372202020157</v>
      </c>
      <c r="K6" s="13">
        <v>20</v>
      </c>
      <c r="L6" s="42">
        <f t="shared" si="1"/>
        <v>511.87372202020157</v>
      </c>
      <c r="M6" s="15">
        <v>12</v>
      </c>
      <c r="O6" s="26">
        <v>4</v>
      </c>
      <c r="P6" s="30">
        <f t="shared" si="2"/>
        <v>2273.7638400000001</v>
      </c>
      <c r="Q6" s="44">
        <f t="shared" si="3"/>
        <v>1.0297188466252944E-4</v>
      </c>
      <c r="R6" s="30">
        <f t="shared" si="4"/>
        <v>3716.7788400000004</v>
      </c>
      <c r="S6" s="46">
        <f t="shared" si="5"/>
        <v>3.6885630953695246E-5</v>
      </c>
    </row>
    <row r="7" spans="2:19" x14ac:dyDescent="0.2">
      <c r="B7" s="38">
        <f>'Screening All'!C13</f>
        <v>3398.2</v>
      </c>
      <c r="C7" s="36">
        <f>'Screening M&amp;A'!C13</f>
        <v>5318.3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42">
        <f t="shared" si="0"/>
        <v>639.842152525252</v>
      </c>
      <c r="K7" s="13">
        <v>15</v>
      </c>
      <c r="L7" s="42">
        <f t="shared" si="1"/>
        <v>639.842152525252</v>
      </c>
      <c r="M7" s="15">
        <v>9</v>
      </c>
      <c r="O7" s="26">
        <v>5</v>
      </c>
      <c r="P7" s="30">
        <f t="shared" si="2"/>
        <v>2842.2048</v>
      </c>
      <c r="Q7" s="44">
        <f t="shared" si="3"/>
        <v>9.4935947798150685E-5</v>
      </c>
      <c r="R7" s="30">
        <f t="shared" si="4"/>
        <v>4645.9735500000006</v>
      </c>
      <c r="S7" s="46">
        <f t="shared" si="5"/>
        <v>3.6639609536403779E-5</v>
      </c>
    </row>
    <row r="8" spans="2:19" x14ac:dyDescent="0.2">
      <c r="B8" s="38">
        <f>'Screening All'!C14</f>
        <v>500.1</v>
      </c>
      <c r="C8" s="36">
        <f>'Screening M&amp;A'!C14</f>
        <v>92919.5</v>
      </c>
      <c r="E8" s="26" t="s">
        <v>1419</v>
      </c>
      <c r="F8" s="40">
        <f>F5/6</f>
        <v>127.96843050505039</v>
      </c>
      <c r="G8" s="41">
        <f>F8</f>
        <v>127.96843050505039</v>
      </c>
      <c r="I8" s="26">
        <v>6</v>
      </c>
      <c r="J8" s="42">
        <f t="shared" si="0"/>
        <v>767.81058303030238</v>
      </c>
      <c r="K8" s="13">
        <v>12</v>
      </c>
      <c r="L8" s="42">
        <f t="shared" si="1"/>
        <v>767.81058303030238</v>
      </c>
      <c r="M8" s="15">
        <v>8</v>
      </c>
      <c r="O8" s="26">
        <v>6</v>
      </c>
      <c r="P8" s="30">
        <f t="shared" si="2"/>
        <v>3410.6457600000003</v>
      </c>
      <c r="Q8" s="44">
        <f t="shared" si="3"/>
        <v>8.5297752918240646E-5</v>
      </c>
      <c r="R8" s="30">
        <f t="shared" si="4"/>
        <v>5575.1682600000004</v>
      </c>
      <c r="S8" s="46">
        <f t="shared" si="5"/>
        <v>3.6127265029838382E-5</v>
      </c>
    </row>
    <row r="9" spans="2:19" x14ac:dyDescent="0.2">
      <c r="B9" s="38">
        <f>'Screening All'!C15</f>
        <v>15135.3</v>
      </c>
      <c r="C9" s="36">
        <f>'Screening M&amp;A'!C15</f>
        <v>34590.699999999997</v>
      </c>
      <c r="E9" s="26" t="s">
        <v>1420</v>
      </c>
      <c r="F9" s="33">
        <f>_xlfn.STDEV.S(B3:B1943)</f>
        <v>3538.9064672108225</v>
      </c>
      <c r="G9" s="36">
        <f>_xlfn.STDEV.S(C3:C1943)</f>
        <v>10809.083480736692</v>
      </c>
      <c r="I9" s="26">
        <v>7</v>
      </c>
      <c r="J9" s="42">
        <f t="shared" si="0"/>
        <v>895.77901353535276</v>
      </c>
      <c r="K9" s="13">
        <v>7</v>
      </c>
      <c r="L9" s="42">
        <f t="shared" si="1"/>
        <v>895.77901353535276</v>
      </c>
      <c r="M9" s="15">
        <v>5</v>
      </c>
      <c r="O9" s="26">
        <v>7</v>
      </c>
      <c r="P9" s="30">
        <f t="shared" si="2"/>
        <v>3979.0867200000002</v>
      </c>
      <c r="Q9" s="44">
        <f t="shared" si="3"/>
        <v>7.4686027589009767E-5</v>
      </c>
      <c r="R9" s="30">
        <f t="shared" si="4"/>
        <v>6504.362970000001</v>
      </c>
      <c r="S9" s="46">
        <f t="shared" si="5"/>
        <v>3.5359813164630952E-5</v>
      </c>
    </row>
    <row r="10" spans="2:19" ht="12" thickBot="1" x14ac:dyDescent="0.25">
      <c r="B10" s="38">
        <f>'Screening All'!C16</f>
        <v>11027.7</v>
      </c>
      <c r="C10" s="36">
        <f>'Screening M&amp;A'!C16</f>
        <v>436.2</v>
      </c>
      <c r="E10" s="27" t="s">
        <v>1421</v>
      </c>
      <c r="F10" s="34">
        <f>(F4-F3)/100</f>
        <v>568.44096000000002</v>
      </c>
      <c r="G10" s="37">
        <f>(G4-G3)/100</f>
        <v>929.1947100000001</v>
      </c>
      <c r="I10" s="26">
        <v>8</v>
      </c>
      <c r="J10" s="42">
        <f t="shared" si="0"/>
        <v>1023.7474440404031</v>
      </c>
      <c r="K10" s="13">
        <v>8</v>
      </c>
      <c r="L10" s="42">
        <f t="shared" si="1"/>
        <v>1023.7474440404031</v>
      </c>
      <c r="M10" s="15">
        <v>11</v>
      </c>
      <c r="O10" s="26">
        <v>8</v>
      </c>
      <c r="P10" s="30">
        <f t="shared" si="2"/>
        <v>4547.5276800000001</v>
      </c>
      <c r="Q10" s="44">
        <f t="shared" si="3"/>
        <v>6.3728838307414829E-5</v>
      </c>
      <c r="R10" s="30">
        <f t="shared" si="4"/>
        <v>7433.5576800000008</v>
      </c>
      <c r="S10" s="46">
        <f t="shared" si="5"/>
        <v>3.4353854059752561E-5</v>
      </c>
    </row>
    <row r="11" spans="2:19" x14ac:dyDescent="0.2">
      <c r="B11" s="38">
        <f>'Screening All'!C17</f>
        <v>14902.7</v>
      </c>
      <c r="C11" s="36">
        <f>'Screening M&amp;A'!C17</f>
        <v>70266.399999999994</v>
      </c>
      <c r="I11" s="26">
        <v>9</v>
      </c>
      <c r="J11" s="42">
        <f t="shared" si="0"/>
        <v>1151.7158745454535</v>
      </c>
      <c r="K11" s="13">
        <v>3</v>
      </c>
      <c r="L11" s="42">
        <f t="shared" si="1"/>
        <v>1151.7158745454535</v>
      </c>
      <c r="M11" s="15">
        <v>6</v>
      </c>
      <c r="O11" s="26">
        <v>9</v>
      </c>
      <c r="P11" s="30">
        <f t="shared" si="2"/>
        <v>5115.9686400000001</v>
      </c>
      <c r="Q11" s="44">
        <f t="shared" si="3"/>
        <v>5.2994099140520921E-5</v>
      </c>
      <c r="R11" s="30">
        <f t="shared" si="4"/>
        <v>8362.7523900000015</v>
      </c>
      <c r="S11" s="46">
        <f t="shared" si="5"/>
        <v>3.3130775328003984E-5</v>
      </c>
    </row>
    <row r="12" spans="2:19" x14ac:dyDescent="0.2">
      <c r="B12" s="38">
        <f>'Screening All'!C18</f>
        <v>20869.3</v>
      </c>
      <c r="C12" s="36">
        <f>'Screening M&amp;A'!C18</f>
        <v>8943.7999999999993</v>
      </c>
      <c r="I12" s="26">
        <v>10</v>
      </c>
      <c r="J12" s="42">
        <f t="shared" si="0"/>
        <v>1279.684305050504</v>
      </c>
      <c r="K12" s="13">
        <v>5</v>
      </c>
      <c r="L12" s="42">
        <f t="shared" si="1"/>
        <v>1279.684305050504</v>
      </c>
      <c r="M12" s="15">
        <v>0</v>
      </c>
      <c r="O12" s="26">
        <v>10</v>
      </c>
      <c r="P12" s="30">
        <f t="shared" si="2"/>
        <v>5684.4096</v>
      </c>
      <c r="Q12" s="44">
        <f t="shared" si="3"/>
        <v>4.2945127509621273E-5</v>
      </c>
      <c r="R12" s="30">
        <f t="shared" si="4"/>
        <v>9291.9471000000012</v>
      </c>
      <c r="S12" s="46">
        <f t="shared" si="5"/>
        <v>3.1715996454565566E-5</v>
      </c>
    </row>
    <row r="13" spans="2:19" x14ac:dyDescent="0.2">
      <c r="B13" s="38">
        <f>'Screening All'!C19</f>
        <v>1008.6</v>
      </c>
      <c r="C13" s="36">
        <f>'Screening M&amp;A'!C19</f>
        <v>2023.5</v>
      </c>
      <c r="I13" s="26">
        <v>11</v>
      </c>
      <c r="J13" s="42">
        <f t="shared" si="0"/>
        <v>1407.6527355555543</v>
      </c>
      <c r="K13" s="13">
        <v>1</v>
      </c>
      <c r="L13" s="42">
        <f>$G$8*I13</f>
        <v>1407.6527355555543</v>
      </c>
      <c r="M13" s="15">
        <v>2</v>
      </c>
      <c r="O13" s="26">
        <v>11</v>
      </c>
      <c r="P13" s="30">
        <f t="shared" si="2"/>
        <v>6252.8505599999999</v>
      </c>
      <c r="Q13" s="44">
        <f t="shared" si="3"/>
        <v>3.3915259936475959E-5</v>
      </c>
      <c r="R13" s="30">
        <f t="shared" si="4"/>
        <v>10221.141810000001</v>
      </c>
      <c r="S13" s="46">
        <f t="shared" si="5"/>
        <v>3.0138091711520778E-5</v>
      </c>
    </row>
    <row r="14" spans="2:19" x14ac:dyDescent="0.2">
      <c r="B14" s="38">
        <f>'Screening All'!C20</f>
        <v>24008.400000000001</v>
      </c>
      <c r="C14" s="36">
        <f>'Screening M&amp;A'!C20</f>
        <v>2124.9</v>
      </c>
      <c r="I14" s="26">
        <v>12</v>
      </c>
      <c r="J14" s="42">
        <f t="shared" si="0"/>
        <v>1535.6211660606048</v>
      </c>
      <c r="K14" s="13">
        <v>1</v>
      </c>
      <c r="L14" s="42">
        <f t="shared" si="1"/>
        <v>1535.6211660606048</v>
      </c>
      <c r="M14" s="15">
        <v>5</v>
      </c>
      <c r="O14" s="26">
        <v>12</v>
      </c>
      <c r="P14" s="30">
        <f t="shared" si="2"/>
        <v>6821.2915200000007</v>
      </c>
      <c r="Q14" s="44">
        <f t="shared" si="3"/>
        <v>2.6101849071950769E-5</v>
      </c>
      <c r="R14" s="30">
        <f t="shared" si="4"/>
        <v>11150.336520000001</v>
      </c>
      <c r="S14" s="46">
        <f t="shared" si="5"/>
        <v>2.8427833808453025E-5</v>
      </c>
    </row>
    <row r="15" spans="2:19" x14ac:dyDescent="0.2">
      <c r="B15" s="38">
        <f>'Screening All'!C21</f>
        <v>18464.8</v>
      </c>
      <c r="C15" s="36">
        <f>'Screening M&amp;A'!C21</f>
        <v>14653</v>
      </c>
      <c r="I15" s="26">
        <v>13</v>
      </c>
      <c r="J15" s="42">
        <f t="shared" si="0"/>
        <v>1663.589596565655</v>
      </c>
      <c r="K15" s="13">
        <v>2</v>
      </c>
      <c r="L15" s="42">
        <f t="shared" si="1"/>
        <v>1663.589596565655</v>
      </c>
      <c r="M15" s="15">
        <v>6</v>
      </c>
      <c r="O15" s="26">
        <v>13</v>
      </c>
      <c r="P15" s="30">
        <f t="shared" si="2"/>
        <v>7389.7324800000006</v>
      </c>
      <c r="Q15" s="44">
        <f t="shared" si="3"/>
        <v>1.9576825469092999E-5</v>
      </c>
      <c r="R15" s="30">
        <f t="shared" si="4"/>
        <v>12079.531230000001</v>
      </c>
      <c r="S15" s="46">
        <f t="shared" si="5"/>
        <v>2.6617202816562284E-5</v>
      </c>
    </row>
    <row r="16" spans="2:19" x14ac:dyDescent="0.2">
      <c r="B16" s="38">
        <f>'Screening All'!C22</f>
        <v>11649.2</v>
      </c>
      <c r="C16" s="36">
        <f>'Screening M&amp;A'!C22</f>
        <v>8415.6</v>
      </c>
      <c r="I16" s="26">
        <v>14</v>
      </c>
      <c r="J16" s="42">
        <f t="shared" si="0"/>
        <v>1791.5580270707055</v>
      </c>
      <c r="K16" s="13">
        <v>4</v>
      </c>
      <c r="L16" s="42">
        <f t="shared" si="1"/>
        <v>1791.5580270707055</v>
      </c>
      <c r="M16" s="15">
        <v>3</v>
      </c>
      <c r="O16" s="26">
        <v>14</v>
      </c>
      <c r="P16" s="30">
        <f t="shared" si="2"/>
        <v>7958.1734400000005</v>
      </c>
      <c r="Q16" s="44">
        <f t="shared" si="3"/>
        <v>1.43089621426833E-5</v>
      </c>
      <c r="R16" s="30">
        <f t="shared" si="4"/>
        <v>13008.725940000002</v>
      </c>
      <c r="S16" s="46">
        <f t="shared" si="5"/>
        <v>2.4738404591873208E-5</v>
      </c>
    </row>
    <row r="17" spans="2:19" x14ac:dyDescent="0.2">
      <c r="B17" s="38">
        <f>'Screening All'!C23</f>
        <v>5190.2</v>
      </c>
      <c r="C17" s="36">
        <f>'Screening M&amp;A'!C23</f>
        <v>45359.3</v>
      </c>
      <c r="I17" s="26">
        <v>15</v>
      </c>
      <c r="J17" s="42">
        <f t="shared" si="0"/>
        <v>1919.5264575757558</v>
      </c>
      <c r="K17" s="13">
        <v>5</v>
      </c>
      <c r="L17" s="42">
        <f t="shared" si="1"/>
        <v>1919.5264575757558</v>
      </c>
      <c r="M17" s="15">
        <v>1</v>
      </c>
      <c r="O17" s="26">
        <v>15</v>
      </c>
      <c r="P17" s="30">
        <f t="shared" si="2"/>
        <v>8526.6144000000004</v>
      </c>
      <c r="Q17" s="44">
        <f t="shared" si="3"/>
        <v>1.0192221916474578E-5</v>
      </c>
      <c r="R17" s="30">
        <f t="shared" si="4"/>
        <v>13937.920650000002</v>
      </c>
      <c r="S17" s="46">
        <f t="shared" si="5"/>
        <v>2.2822940103857685E-5</v>
      </c>
    </row>
    <row r="18" spans="2:19" x14ac:dyDescent="0.2">
      <c r="B18" s="38">
        <f>'Screening All'!C24</f>
        <v>3718.1</v>
      </c>
      <c r="C18" s="36">
        <f>'Screening M&amp;A'!C24</f>
        <v>2708.6</v>
      </c>
      <c r="I18" s="26">
        <v>20</v>
      </c>
      <c r="J18" s="42">
        <f t="shared" si="0"/>
        <v>2559.368610101008</v>
      </c>
      <c r="K18" s="13">
        <v>7</v>
      </c>
      <c r="L18" s="42">
        <f t="shared" si="1"/>
        <v>2559.368610101008</v>
      </c>
      <c r="M18" s="15">
        <v>8</v>
      </c>
      <c r="O18" s="26">
        <v>16</v>
      </c>
      <c r="P18" s="30">
        <f t="shared" si="2"/>
        <v>9095.0553600000003</v>
      </c>
      <c r="Q18" s="44">
        <f t="shared" si="3"/>
        <v>7.0749679717104379E-6</v>
      </c>
      <c r="R18" s="30">
        <f t="shared" si="4"/>
        <v>14867.115360000002</v>
      </c>
      <c r="S18" s="46">
        <f t="shared" si="5"/>
        <v>2.0900762062364004E-5</v>
      </c>
    </row>
    <row r="19" spans="2:19" x14ac:dyDescent="0.2">
      <c r="B19" s="38">
        <f>'Screening All'!C25</f>
        <v>26987.5</v>
      </c>
      <c r="C19" s="36">
        <f>'Screening M&amp;A'!C25</f>
        <v>4296</v>
      </c>
      <c r="I19" s="26">
        <v>21</v>
      </c>
      <c r="J19" s="42">
        <f t="shared" si="0"/>
        <v>2687.3370406060581</v>
      </c>
      <c r="K19" s="13">
        <v>1</v>
      </c>
      <c r="L19" s="42">
        <f t="shared" si="1"/>
        <v>2687.3370406060581</v>
      </c>
      <c r="M19" s="15">
        <v>1</v>
      </c>
      <c r="O19" s="26">
        <v>17</v>
      </c>
      <c r="P19" s="30">
        <f t="shared" si="2"/>
        <v>9663.4963200000002</v>
      </c>
      <c r="Q19" s="44">
        <f t="shared" si="3"/>
        <v>4.7860249247421489E-6</v>
      </c>
      <c r="R19" s="30">
        <f t="shared" si="4"/>
        <v>15796.310070000001</v>
      </c>
      <c r="S19" s="46">
        <f t="shared" si="5"/>
        <v>1.8999548479168434E-5</v>
      </c>
    </row>
    <row r="20" spans="2:19" x14ac:dyDescent="0.2">
      <c r="B20" s="38">
        <f>'Screening All'!C26</f>
        <v>463.1</v>
      </c>
      <c r="C20" s="36">
        <f>'Screening M&amp;A'!C26</f>
        <v>26845.4</v>
      </c>
      <c r="I20" s="26">
        <v>22</v>
      </c>
      <c r="J20" s="42">
        <f t="shared" si="0"/>
        <v>2815.3054711111085</v>
      </c>
      <c r="K20" s="13">
        <v>1</v>
      </c>
      <c r="L20" s="42">
        <f t="shared" si="1"/>
        <v>2815.3054711111085</v>
      </c>
      <c r="M20" s="15">
        <v>1</v>
      </c>
      <c r="O20" s="26">
        <v>18</v>
      </c>
      <c r="P20" s="30">
        <f t="shared" si="2"/>
        <v>10231.93728</v>
      </c>
      <c r="Q20" s="44">
        <f t="shared" si="3"/>
        <v>3.1551521329954753E-6</v>
      </c>
      <c r="R20" s="30">
        <f t="shared" si="4"/>
        <v>16725.504780000003</v>
      </c>
      <c r="S20" s="46">
        <f t="shared" si="5"/>
        <v>1.7144114846320354E-5</v>
      </c>
    </row>
    <row r="21" spans="2:19" x14ac:dyDescent="0.2">
      <c r="B21" s="38">
        <f>'Screening All'!C27</f>
        <v>11226.7</v>
      </c>
      <c r="C21" s="36">
        <f>'Screening M&amp;A'!C27</f>
        <v>12595.1</v>
      </c>
      <c r="I21" s="26">
        <v>23</v>
      </c>
      <c r="J21" s="42">
        <f t="shared" si="0"/>
        <v>2943.273901616159</v>
      </c>
      <c r="K21" s="13">
        <v>2</v>
      </c>
      <c r="L21" s="42">
        <f t="shared" si="1"/>
        <v>2943.273901616159</v>
      </c>
      <c r="M21" s="15">
        <v>0</v>
      </c>
      <c r="O21" s="26">
        <v>19</v>
      </c>
      <c r="P21" s="30">
        <f t="shared" si="2"/>
        <v>10800.37824</v>
      </c>
      <c r="Q21" s="44">
        <f t="shared" si="3"/>
        <v>2.0270316226097659E-6</v>
      </c>
      <c r="R21" s="30">
        <f t="shared" si="4"/>
        <v>17654.699490000003</v>
      </c>
      <c r="S21" s="46">
        <f t="shared" si="5"/>
        <v>1.535597805329759E-5</v>
      </c>
    </row>
    <row r="22" spans="2:19" x14ac:dyDescent="0.2">
      <c r="B22" s="38">
        <f>'Screening All'!C28</f>
        <v>2559.1</v>
      </c>
      <c r="C22" s="36">
        <f>'Screening M&amp;A'!C28</f>
        <v>17416.599999999999</v>
      </c>
      <c r="I22" s="26">
        <v>24</v>
      </c>
      <c r="J22" s="42">
        <f t="shared" si="0"/>
        <v>3071.2423321212095</v>
      </c>
      <c r="K22" s="13">
        <v>1</v>
      </c>
      <c r="L22" s="42">
        <f t="shared" si="1"/>
        <v>3071.2423321212095</v>
      </c>
      <c r="M22" s="15">
        <v>2</v>
      </c>
      <c r="O22" s="26">
        <v>20</v>
      </c>
      <c r="P22" s="30">
        <f t="shared" si="2"/>
        <v>11368.8192</v>
      </c>
      <c r="Q22" s="44">
        <f t="shared" si="3"/>
        <v>1.2690993275956171E-6</v>
      </c>
      <c r="R22" s="30">
        <f t="shared" si="4"/>
        <v>18583.894200000002</v>
      </c>
      <c r="S22" s="46">
        <f t="shared" si="5"/>
        <v>1.3653076587333834E-5</v>
      </c>
    </row>
    <row r="23" spans="2:19" x14ac:dyDescent="0.2">
      <c r="B23" s="38">
        <f>'Screening All'!C29</f>
        <v>5958.5</v>
      </c>
      <c r="C23" s="36">
        <f>'Screening M&amp;A'!C29</f>
        <v>1509.6</v>
      </c>
      <c r="I23" s="26">
        <v>25</v>
      </c>
      <c r="J23" s="42">
        <f t="shared" si="0"/>
        <v>3199.21076262626</v>
      </c>
      <c r="K23" s="13">
        <v>0</v>
      </c>
      <c r="L23" s="42">
        <f t="shared" si="1"/>
        <v>3199.21076262626</v>
      </c>
      <c r="M23" s="15">
        <v>2</v>
      </c>
      <c r="O23" s="26">
        <v>21</v>
      </c>
      <c r="P23" s="30">
        <f t="shared" si="2"/>
        <v>11937.26016</v>
      </c>
      <c r="Q23" s="44">
        <f t="shared" si="3"/>
        <v>7.7432908941577025E-7</v>
      </c>
      <c r="R23" s="30">
        <f t="shared" si="4"/>
        <v>19513.088910000002</v>
      </c>
      <c r="S23" s="46">
        <f t="shared" si="5"/>
        <v>1.2049643506585496E-5</v>
      </c>
    </row>
    <row r="24" spans="2:19" x14ac:dyDescent="0.2">
      <c r="B24" s="38">
        <f>'Screening All'!C30</f>
        <v>2451</v>
      </c>
      <c r="C24" s="36">
        <f>'Screening M&amp;A'!C30</f>
        <v>15386.5</v>
      </c>
      <c r="I24" s="26">
        <v>26</v>
      </c>
      <c r="J24" s="42">
        <f t="shared" si="0"/>
        <v>3327.1791931313101</v>
      </c>
      <c r="K24" s="13">
        <v>0</v>
      </c>
      <c r="L24" s="42">
        <f t="shared" si="1"/>
        <v>3327.1791931313101</v>
      </c>
      <c r="M24" s="15">
        <v>1</v>
      </c>
      <c r="O24" s="26">
        <v>22</v>
      </c>
      <c r="P24" s="30">
        <f t="shared" si="2"/>
        <v>12505.70112</v>
      </c>
      <c r="Q24" s="44">
        <f t="shared" si="3"/>
        <v>4.6041599883882909E-7</v>
      </c>
      <c r="R24" s="30">
        <f t="shared" si="4"/>
        <v>20442.283620000002</v>
      </c>
      <c r="S24" s="46">
        <f t="shared" si="5"/>
        <v>1.0556221599254361E-5</v>
      </c>
    </row>
    <row r="25" spans="2:19" x14ac:dyDescent="0.2">
      <c r="B25" s="38">
        <f>'Screening All'!C31</f>
        <v>982.3</v>
      </c>
      <c r="C25" s="36">
        <f>'Screening M&amp;A'!C31</f>
        <v>5162.2</v>
      </c>
      <c r="I25" s="26">
        <v>27</v>
      </c>
      <c r="J25" s="42">
        <f t="shared" si="0"/>
        <v>3455.1476236363605</v>
      </c>
      <c r="K25" s="13">
        <v>3</v>
      </c>
      <c r="L25" s="42">
        <f t="shared" si="1"/>
        <v>3455.1476236363605</v>
      </c>
      <c r="M25" s="15">
        <v>1</v>
      </c>
      <c r="O25" s="26">
        <v>23</v>
      </c>
      <c r="P25" s="30">
        <f t="shared" si="2"/>
        <v>13074.14208</v>
      </c>
      <c r="Q25" s="44">
        <f t="shared" si="3"/>
        <v>2.6679034501088046E-7</v>
      </c>
      <c r="R25" s="30">
        <f t="shared" si="4"/>
        <v>21371.478330000002</v>
      </c>
      <c r="S25" s="46">
        <f t="shared" si="5"/>
        <v>9.1798043865343433E-6</v>
      </c>
    </row>
    <row r="26" spans="2:19" x14ac:dyDescent="0.2">
      <c r="B26" s="38">
        <f>'Screening All'!C32</f>
        <v>2956</v>
      </c>
      <c r="C26" s="36">
        <f>'Screening M&amp;A'!C32</f>
        <v>684</v>
      </c>
      <c r="I26" s="26">
        <v>28</v>
      </c>
      <c r="J26" s="42">
        <f t="shared" si="0"/>
        <v>3583.116054141411</v>
      </c>
      <c r="K26" s="13">
        <v>1</v>
      </c>
      <c r="L26" s="42">
        <f t="shared" si="1"/>
        <v>3583.116054141411</v>
      </c>
      <c r="M26" s="15">
        <v>3</v>
      </c>
      <c r="O26" s="26">
        <v>24</v>
      </c>
      <c r="P26" s="30">
        <f t="shared" si="2"/>
        <v>13642.583040000001</v>
      </c>
      <c r="Q26" s="44">
        <f t="shared" si="3"/>
        <v>1.5065539265167527E-7</v>
      </c>
      <c r="R26" s="30">
        <f t="shared" si="4"/>
        <v>22300.673040000001</v>
      </c>
      <c r="S26" s="46">
        <f t="shared" si="5"/>
        <v>7.9240824095747399E-6</v>
      </c>
    </row>
    <row r="27" spans="2:19" x14ac:dyDescent="0.2">
      <c r="B27" s="38">
        <f>'Screening All'!C33</f>
        <v>15339.2</v>
      </c>
      <c r="C27" s="36">
        <f>'Screening M&amp;A'!C33</f>
        <v>129.19999999999999</v>
      </c>
      <c r="I27" s="26">
        <v>29</v>
      </c>
      <c r="J27" s="42">
        <f t="shared" si="0"/>
        <v>3711.0844846464615</v>
      </c>
      <c r="K27" s="13">
        <v>0</v>
      </c>
      <c r="L27" s="42">
        <f t="shared" si="1"/>
        <v>3711.0844846464615</v>
      </c>
      <c r="M27" s="15">
        <v>2</v>
      </c>
      <c r="O27" s="26">
        <v>25</v>
      </c>
      <c r="P27" s="30">
        <f t="shared" si="2"/>
        <v>14211.024000000001</v>
      </c>
      <c r="Q27" s="44">
        <f t="shared" si="3"/>
        <v>8.2907558391357347E-8</v>
      </c>
      <c r="R27" s="30">
        <f t="shared" si="4"/>
        <v>23229.867750000001</v>
      </c>
      <c r="S27" s="46">
        <f t="shared" si="5"/>
        <v>6.789771647109069E-6</v>
      </c>
    </row>
    <row r="28" spans="2:19" x14ac:dyDescent="0.2">
      <c r="B28" s="38">
        <f>'Screening All'!C34</f>
        <v>23882.1</v>
      </c>
      <c r="C28" s="36">
        <f>'Screening M&amp;A'!C34</f>
        <v>3689</v>
      </c>
      <c r="I28" s="26">
        <v>30</v>
      </c>
      <c r="J28" s="42">
        <f t="shared" si="0"/>
        <v>3839.0529151515116</v>
      </c>
      <c r="K28" s="13">
        <v>1</v>
      </c>
      <c r="L28" s="42">
        <f t="shared" si="1"/>
        <v>3839.0529151515116</v>
      </c>
      <c r="M28" s="15">
        <v>0</v>
      </c>
      <c r="O28" s="26">
        <v>26</v>
      </c>
      <c r="P28" s="30">
        <f t="shared" si="2"/>
        <v>14779.464960000001</v>
      </c>
      <c r="Q28" s="44">
        <f t="shared" si="3"/>
        <v>4.4462967030959006E-8</v>
      </c>
      <c r="R28" s="30">
        <f t="shared" si="4"/>
        <v>24159.062460000001</v>
      </c>
      <c r="S28" s="46">
        <f t="shared" si="5"/>
        <v>5.7749999060162174E-6</v>
      </c>
    </row>
    <row r="29" spans="2:19" x14ac:dyDescent="0.2">
      <c r="B29" s="38">
        <f>'Screening All'!C35</f>
        <v>672.3</v>
      </c>
      <c r="C29" s="36">
        <f>'Screening M&amp;A'!C35</f>
        <v>760.2</v>
      </c>
      <c r="I29" s="26">
        <v>31</v>
      </c>
      <c r="J29" s="42">
        <f t="shared" si="0"/>
        <v>3967.0213456565621</v>
      </c>
      <c r="K29" s="13">
        <v>0</v>
      </c>
      <c r="L29" s="42">
        <f t="shared" si="1"/>
        <v>3967.0213456565621</v>
      </c>
      <c r="M29" s="15">
        <v>0</v>
      </c>
      <c r="O29" s="26">
        <v>27</v>
      </c>
      <c r="P29" s="30">
        <f t="shared" si="2"/>
        <v>15347.905920000001</v>
      </c>
      <c r="Q29" s="44">
        <f t="shared" si="3"/>
        <v>2.3237939956474415E-8</v>
      </c>
      <c r="R29" s="30">
        <f t="shared" si="4"/>
        <v>25088.257170000004</v>
      </c>
      <c r="S29" s="46">
        <f t="shared" si="5"/>
        <v>4.8757274725637109E-6</v>
      </c>
    </row>
    <row r="30" spans="2:19" x14ac:dyDescent="0.2">
      <c r="B30" s="38">
        <f>'Screening All'!C36</f>
        <v>13361.2</v>
      </c>
      <c r="C30" s="36">
        <f>'Screening M&amp;A'!C36</f>
        <v>6259.8</v>
      </c>
      <c r="I30" s="26">
        <v>32</v>
      </c>
      <c r="J30" s="42">
        <f t="shared" si="0"/>
        <v>4094.9897761616126</v>
      </c>
      <c r="K30" s="13">
        <v>0</v>
      </c>
      <c r="L30" s="42">
        <f t="shared" si="1"/>
        <v>4094.9897761616126</v>
      </c>
      <c r="M30" s="15">
        <v>1</v>
      </c>
      <c r="O30" s="26">
        <v>28</v>
      </c>
      <c r="P30" s="30">
        <f t="shared" si="2"/>
        <v>15916.346880000001</v>
      </c>
      <c r="Q30" s="44">
        <f t="shared" si="3"/>
        <v>1.1835638208902655E-8</v>
      </c>
      <c r="R30" s="30">
        <f t="shared" si="4"/>
        <v>26017.451880000004</v>
      </c>
      <c r="S30" s="46">
        <f t="shared" si="5"/>
        <v>4.0861799874372345E-6</v>
      </c>
    </row>
    <row r="31" spans="2:19" x14ac:dyDescent="0.2">
      <c r="B31" s="38">
        <f>'Screening All'!C37</f>
        <v>15694.7</v>
      </c>
      <c r="C31" s="36">
        <f>'Screening M&amp;A'!C37</f>
        <v>3400.8</v>
      </c>
      <c r="I31" s="26">
        <v>33</v>
      </c>
      <c r="J31" s="42">
        <f t="shared" si="0"/>
        <v>4222.9582066666626</v>
      </c>
      <c r="K31" s="13">
        <v>4</v>
      </c>
      <c r="L31" s="42">
        <f t="shared" si="1"/>
        <v>4222.9582066666626</v>
      </c>
      <c r="M31" s="15">
        <v>1</v>
      </c>
      <c r="O31" s="26">
        <v>29</v>
      </c>
      <c r="P31" s="30">
        <f t="shared" si="2"/>
        <v>16484.787840000001</v>
      </c>
      <c r="Q31" s="44">
        <f t="shared" si="3"/>
        <v>5.8746312060404777E-9</v>
      </c>
      <c r="R31" s="30">
        <f t="shared" si="4"/>
        <v>26946.646590000004</v>
      </c>
      <c r="S31" s="46">
        <f t="shared" si="5"/>
        <v>3.3992741393426821E-6</v>
      </c>
    </row>
    <row r="32" spans="2:19" x14ac:dyDescent="0.2">
      <c r="B32" s="38">
        <f>'Screening All'!C38</f>
        <v>7350.1</v>
      </c>
      <c r="C32" s="36">
        <f>'Screening M&amp;A'!C38</f>
        <v>8187.4</v>
      </c>
      <c r="I32" s="26">
        <v>34</v>
      </c>
      <c r="J32" s="42">
        <f t="shared" si="0"/>
        <v>4350.9266371717131</v>
      </c>
      <c r="K32" s="13">
        <v>0</v>
      </c>
      <c r="L32" s="42">
        <f t="shared" si="1"/>
        <v>4350.9266371717131</v>
      </c>
      <c r="M32" s="15">
        <v>3</v>
      </c>
      <c r="O32" s="26">
        <v>30</v>
      </c>
      <c r="P32" s="30">
        <f t="shared" si="2"/>
        <v>17053.228800000001</v>
      </c>
      <c r="Q32" s="44">
        <f t="shared" si="3"/>
        <v>2.8416095613180438E-9</v>
      </c>
      <c r="R32" s="30">
        <f t="shared" si="4"/>
        <v>27875.841300000004</v>
      </c>
      <c r="S32" s="46">
        <f t="shared" si="5"/>
        <v>2.8070200606924434E-6</v>
      </c>
    </row>
    <row r="33" spans="2:19" x14ac:dyDescent="0.2">
      <c r="B33" s="38">
        <f>'Screening All'!C39</f>
        <v>26223.1</v>
      </c>
      <c r="C33" s="36">
        <f>'Screening M&amp;A'!C39</f>
        <v>3509.5</v>
      </c>
      <c r="I33" s="26">
        <v>35</v>
      </c>
      <c r="J33" s="42">
        <f t="shared" si="0"/>
        <v>4478.8950676767636</v>
      </c>
      <c r="K33" s="13">
        <v>0</v>
      </c>
      <c r="L33" s="42">
        <f t="shared" si="1"/>
        <v>4478.8950676767636</v>
      </c>
      <c r="M33" s="15">
        <v>1</v>
      </c>
      <c r="O33" s="26">
        <v>31</v>
      </c>
      <c r="P33" s="30">
        <f t="shared" si="2"/>
        <v>17621.669760000001</v>
      </c>
      <c r="Q33" s="44">
        <f t="shared" si="3"/>
        <v>1.3395010969548052E-9</v>
      </c>
      <c r="R33" s="30">
        <f t="shared" si="4"/>
        <v>28805.036010000003</v>
      </c>
      <c r="S33" s="46">
        <f t="shared" si="5"/>
        <v>2.3008879555739215E-6</v>
      </c>
    </row>
    <row r="34" spans="2:19" x14ac:dyDescent="0.2">
      <c r="B34" s="38">
        <f>'Screening All'!C40</f>
        <v>5202</v>
      </c>
      <c r="C34" s="36">
        <f>'Screening M&amp;A'!C40</f>
        <v>4322.3999999999996</v>
      </c>
      <c r="I34" s="26">
        <v>36</v>
      </c>
      <c r="J34" s="42">
        <f t="shared" si="0"/>
        <v>4606.8634981818141</v>
      </c>
      <c r="K34" s="13">
        <v>1</v>
      </c>
      <c r="L34" s="42">
        <f t="shared" si="1"/>
        <v>4606.8634981818141</v>
      </c>
      <c r="M34" s="15">
        <v>0</v>
      </c>
      <c r="O34" s="26">
        <v>32</v>
      </c>
      <c r="P34" s="30">
        <f t="shared" si="2"/>
        <v>18190.110720000001</v>
      </c>
      <c r="Q34" s="44">
        <f t="shared" si="3"/>
        <v>6.1534207621917272E-10</v>
      </c>
      <c r="R34" s="30">
        <f t="shared" si="4"/>
        <v>29734.230720000003</v>
      </c>
      <c r="S34" s="46">
        <f t="shared" si="5"/>
        <v>1.8721302180362153E-6</v>
      </c>
    </row>
    <row r="35" spans="2:19" x14ac:dyDescent="0.2">
      <c r="B35" s="38">
        <f>'Screening All'!C41</f>
        <v>89.5</v>
      </c>
      <c r="C35" s="36">
        <f>'Screening M&amp;A'!C41</f>
        <v>5010.1000000000004</v>
      </c>
      <c r="I35" s="26">
        <v>37</v>
      </c>
      <c r="J35" s="42">
        <f t="shared" si="0"/>
        <v>4734.8319286868646</v>
      </c>
      <c r="K35" s="13">
        <v>0</v>
      </c>
      <c r="L35" s="42">
        <f t="shared" si="1"/>
        <v>4734.8319286868646</v>
      </c>
      <c r="M35" s="15">
        <v>0</v>
      </c>
      <c r="O35" s="26">
        <v>33</v>
      </c>
      <c r="P35" s="30">
        <f t="shared" si="2"/>
        <v>18758.55168</v>
      </c>
      <c r="Q35" s="44">
        <f t="shared" si="3"/>
        <v>2.7547679539960222E-10</v>
      </c>
      <c r="R35" s="30">
        <f t="shared" si="4"/>
        <v>30663.425430000003</v>
      </c>
      <c r="S35" s="46">
        <f t="shared" si="5"/>
        <v>1.5120538700556455E-6</v>
      </c>
    </row>
    <row r="36" spans="2:19" x14ac:dyDescent="0.2">
      <c r="B36" s="38">
        <f>'Screening All'!C42</f>
        <v>6532.8</v>
      </c>
      <c r="C36" s="36">
        <f>'Screening M&amp;A'!C42</f>
        <v>2049.6</v>
      </c>
      <c r="I36" s="26">
        <v>38</v>
      </c>
      <c r="J36" s="42">
        <f t="shared" si="0"/>
        <v>4862.800359191915</v>
      </c>
      <c r="K36" s="13">
        <v>0</v>
      </c>
      <c r="L36" s="42">
        <f t="shared" si="1"/>
        <v>4862.800359191915</v>
      </c>
      <c r="M36" s="15">
        <v>0</v>
      </c>
      <c r="O36" s="26">
        <v>34</v>
      </c>
      <c r="P36" s="30">
        <f t="shared" si="2"/>
        <v>19326.99264</v>
      </c>
      <c r="Q36" s="44">
        <f t="shared" si="3"/>
        <v>1.2018445617292723E-10</v>
      </c>
      <c r="R36" s="30">
        <f t="shared" si="4"/>
        <v>31592.620140000003</v>
      </c>
      <c r="S36" s="46">
        <f t="shared" si="5"/>
        <v>1.2122413758513292E-6</v>
      </c>
    </row>
    <row r="37" spans="2:19" x14ac:dyDescent="0.2">
      <c r="B37" s="38">
        <f>'Screening All'!C43</f>
        <v>498.4</v>
      </c>
      <c r="C37" s="36">
        <f>'Screening M&amp;A'!C43</f>
        <v>621.29999999999995</v>
      </c>
      <c r="I37" s="26">
        <v>39</v>
      </c>
      <c r="J37" s="42">
        <f t="shared" si="0"/>
        <v>4990.7687896969655</v>
      </c>
      <c r="K37" s="13">
        <v>0</v>
      </c>
      <c r="L37" s="42">
        <f t="shared" si="1"/>
        <v>4990.7687896969655</v>
      </c>
      <c r="M37" s="15">
        <v>0</v>
      </c>
      <c r="O37" s="26">
        <v>35</v>
      </c>
      <c r="P37" s="30">
        <f t="shared" si="2"/>
        <v>19895.4336</v>
      </c>
      <c r="Q37" s="44">
        <f t="shared" si="3"/>
        <v>5.1098300243835711E-11</v>
      </c>
      <c r="R37" s="30">
        <f t="shared" si="4"/>
        <v>32521.814850000002</v>
      </c>
      <c r="S37" s="46">
        <f t="shared" si="5"/>
        <v>9.6472064035667707E-7</v>
      </c>
    </row>
    <row r="38" spans="2:19" x14ac:dyDescent="0.2">
      <c r="B38" s="38">
        <f>'Screening All'!C44</f>
        <v>4219.5</v>
      </c>
      <c r="C38" s="36">
        <f>'Screening M&amp;A'!C44</f>
        <v>581.5</v>
      </c>
      <c r="I38" s="26">
        <v>40</v>
      </c>
      <c r="J38" s="42">
        <f t="shared" si="0"/>
        <v>5118.737220202016</v>
      </c>
      <c r="K38" s="13">
        <v>0</v>
      </c>
      <c r="L38" s="42">
        <f t="shared" si="1"/>
        <v>5118.737220202016</v>
      </c>
      <c r="M38" s="15">
        <v>2</v>
      </c>
      <c r="O38" s="26">
        <v>36</v>
      </c>
      <c r="P38" s="30">
        <f t="shared" si="2"/>
        <v>20463.87456</v>
      </c>
      <c r="Q38" s="44">
        <f t="shared" si="3"/>
        <v>2.1171882531344679E-11</v>
      </c>
      <c r="R38" s="30">
        <f t="shared" si="4"/>
        <v>33451.009560000006</v>
      </c>
      <c r="S38" s="46">
        <f t="shared" si="5"/>
        <v>7.6208719767007687E-7</v>
      </c>
    </row>
    <row r="39" spans="2:19" x14ac:dyDescent="0.2">
      <c r="B39" s="38">
        <f>'Screening All'!C45</f>
        <v>636.6</v>
      </c>
      <c r="C39" s="36">
        <f>'Screening M&amp;A'!C45</f>
        <v>4061</v>
      </c>
      <c r="I39" s="26">
        <v>41</v>
      </c>
      <c r="J39" s="42">
        <f t="shared" si="0"/>
        <v>5246.7056507070665</v>
      </c>
      <c r="K39" s="13">
        <v>2</v>
      </c>
      <c r="L39" s="42">
        <f t="shared" si="1"/>
        <v>5246.7056507070665</v>
      </c>
      <c r="M39" s="15">
        <v>1</v>
      </c>
      <c r="O39" s="26">
        <v>37</v>
      </c>
      <c r="P39" s="30">
        <f t="shared" si="2"/>
        <v>21032.31552</v>
      </c>
      <c r="Q39" s="44">
        <f t="shared" si="3"/>
        <v>8.5488435323765053E-12</v>
      </c>
      <c r="R39" s="30">
        <f t="shared" si="4"/>
        <v>34380.204270000002</v>
      </c>
      <c r="S39" s="46">
        <f t="shared" si="5"/>
        <v>5.975832140093415E-7</v>
      </c>
    </row>
    <row r="40" spans="2:19" x14ac:dyDescent="0.2">
      <c r="B40" s="38">
        <f>'Screening All'!C46</f>
        <v>19835.400000000001</v>
      </c>
      <c r="C40" s="36">
        <f>'Screening M&amp;A'!C46</f>
        <v>6448.5</v>
      </c>
      <c r="I40" s="26">
        <v>42</v>
      </c>
      <c r="J40" s="42">
        <f t="shared" si="0"/>
        <v>5374.6740812121161</v>
      </c>
      <c r="K40" s="13">
        <v>2</v>
      </c>
      <c r="L40" s="42">
        <f t="shared" si="1"/>
        <v>5374.6740812121161</v>
      </c>
      <c r="M40" s="15">
        <v>1</v>
      </c>
      <c r="O40" s="26">
        <v>38</v>
      </c>
      <c r="P40" s="30">
        <f t="shared" si="2"/>
        <v>21600.75648</v>
      </c>
      <c r="Q40" s="44">
        <f t="shared" si="3"/>
        <v>3.3639546450707308E-12</v>
      </c>
      <c r="R40" s="30">
        <f t="shared" si="4"/>
        <v>35309.398980000005</v>
      </c>
      <c r="S40" s="46">
        <f t="shared" si="5"/>
        <v>4.6513898597064816E-7</v>
      </c>
    </row>
    <row r="41" spans="2:19" x14ac:dyDescent="0.2">
      <c r="B41" s="38">
        <f>'Screening All'!C47</f>
        <v>1099</v>
      </c>
      <c r="C41" s="36">
        <f>'Screening M&amp;A'!C47</f>
        <v>822.7</v>
      </c>
      <c r="I41" s="26">
        <v>43</v>
      </c>
      <c r="J41" s="42">
        <f t="shared" si="0"/>
        <v>5502.6425117171666</v>
      </c>
      <c r="K41" s="13">
        <v>0</v>
      </c>
      <c r="L41" s="42">
        <f t="shared" si="1"/>
        <v>5502.6425117171666</v>
      </c>
      <c r="M41" s="15">
        <v>0</v>
      </c>
      <c r="O41" s="26">
        <v>39</v>
      </c>
      <c r="P41" s="30">
        <f t="shared" si="2"/>
        <v>22169.19744</v>
      </c>
      <c r="Q41" s="44">
        <f t="shared" si="3"/>
        <v>1.2899942243676425E-12</v>
      </c>
      <c r="R41" s="30">
        <f t="shared" si="4"/>
        <v>36238.593690000002</v>
      </c>
      <c r="S41" s="46">
        <f t="shared" si="5"/>
        <v>3.5938315914083495E-7</v>
      </c>
    </row>
    <row r="42" spans="2:19" ht="12" thickBot="1" x14ac:dyDescent="0.25">
      <c r="B42" s="38">
        <f>'Screening All'!C48</f>
        <v>54.6</v>
      </c>
      <c r="C42" s="36">
        <f>'Screening M&amp;A'!C48</f>
        <v>5033.1000000000004</v>
      </c>
      <c r="I42" s="27">
        <v>44</v>
      </c>
      <c r="J42" s="43">
        <f t="shared" si="0"/>
        <v>5630.6109422222171</v>
      </c>
      <c r="K42" s="14">
        <v>0</v>
      </c>
      <c r="L42" s="43">
        <f t="shared" si="1"/>
        <v>5630.6109422222171</v>
      </c>
      <c r="M42" s="16">
        <v>0</v>
      </c>
      <c r="O42" s="26">
        <v>40</v>
      </c>
      <c r="P42" s="30">
        <f t="shared" si="2"/>
        <v>22737.6384</v>
      </c>
      <c r="Q42" s="44">
        <f t="shared" si="3"/>
        <v>4.8208128362567972E-13</v>
      </c>
      <c r="R42" s="30">
        <f t="shared" si="4"/>
        <v>37167.788400000005</v>
      </c>
      <c r="S42" s="46">
        <f t="shared" si="5"/>
        <v>2.7562799791302944E-7</v>
      </c>
    </row>
    <row r="43" spans="2:19" x14ac:dyDescent="0.2">
      <c r="B43" s="38">
        <f>'Screening All'!C49</f>
        <v>4575.1000000000004</v>
      </c>
      <c r="C43" s="36">
        <f>'Screening M&amp;A'!C49</f>
        <v>518.6</v>
      </c>
      <c r="O43" s="26">
        <v>41</v>
      </c>
      <c r="P43" s="30">
        <f t="shared" si="2"/>
        <v>23306.07936</v>
      </c>
      <c r="Q43" s="44">
        <f t="shared" si="3"/>
        <v>1.7556892351823921E-13</v>
      </c>
      <c r="R43" s="30">
        <f t="shared" si="4"/>
        <v>38096.983110000001</v>
      </c>
      <c r="S43" s="46">
        <f t="shared" si="5"/>
        <v>2.0983579143463167E-7</v>
      </c>
    </row>
    <row r="44" spans="2:19" x14ac:dyDescent="0.2">
      <c r="B44" s="38">
        <f>'Screening All'!C50</f>
        <v>4116.5</v>
      </c>
      <c r="C44" s="36">
        <f>'Screening M&amp;A'!C50</f>
        <v>1560.1</v>
      </c>
      <c r="E44" s="24" t="s">
        <v>1429</v>
      </c>
      <c r="O44" s="26">
        <v>42</v>
      </c>
      <c r="P44" s="30">
        <f t="shared" si="2"/>
        <v>23874.52032</v>
      </c>
      <c r="Q44" s="44">
        <f t="shared" si="3"/>
        <v>6.2311742000109611E-14</v>
      </c>
      <c r="R44" s="30">
        <f t="shared" si="4"/>
        <v>39026.177820000004</v>
      </c>
      <c r="S44" s="46">
        <f t="shared" si="5"/>
        <v>1.585719738733306E-7</v>
      </c>
    </row>
    <row r="45" spans="2:19" x14ac:dyDescent="0.2">
      <c r="B45" s="38">
        <f>'Screening All'!C51</f>
        <v>1566.7</v>
      </c>
      <c r="C45" s="36">
        <f>'Screening M&amp;A'!C51</f>
        <v>1046.4000000000001</v>
      </c>
      <c r="O45" s="26">
        <v>43</v>
      </c>
      <c r="P45" s="30">
        <f t="shared" si="2"/>
        <v>24442.96128</v>
      </c>
      <c r="Q45" s="44">
        <f t="shared" si="3"/>
        <v>2.1551971780591278E-14</v>
      </c>
      <c r="R45" s="30">
        <f t="shared" si="4"/>
        <v>39955.372530000008</v>
      </c>
      <c r="S45" s="46">
        <f t="shared" si="5"/>
        <v>1.189498573273233E-7</v>
      </c>
    </row>
    <row r="46" spans="2:19" x14ac:dyDescent="0.2">
      <c r="B46" s="38">
        <f>'Screening All'!C52</f>
        <v>2713.2</v>
      </c>
      <c r="C46" s="36">
        <f>'Screening M&amp;A'!C52</f>
        <v>292.39999999999998</v>
      </c>
      <c r="O46" s="26">
        <v>44</v>
      </c>
      <c r="P46" s="30">
        <f t="shared" si="2"/>
        <v>25011.402239999999</v>
      </c>
      <c r="Q46" s="44">
        <f t="shared" si="3"/>
        <v>7.264387417979075E-15</v>
      </c>
      <c r="R46" s="30">
        <f t="shared" si="4"/>
        <v>40884.567240000004</v>
      </c>
      <c r="S46" s="46">
        <f t="shared" si="5"/>
        <v>8.8571101742586733E-8</v>
      </c>
    </row>
    <row r="47" spans="2:19" x14ac:dyDescent="0.2">
      <c r="B47" s="38">
        <f>'Screening All'!C53</f>
        <v>3406</v>
      </c>
      <c r="C47" s="36">
        <f>'Screening M&amp;A'!C53</f>
        <v>2944.9</v>
      </c>
      <c r="O47" s="26">
        <v>45</v>
      </c>
      <c r="P47" s="30">
        <f t="shared" si="2"/>
        <v>25579.843199999999</v>
      </c>
      <c r="Q47" s="44">
        <f t="shared" si="3"/>
        <v>2.3861945865195727E-15</v>
      </c>
      <c r="R47" s="30">
        <f t="shared" si="4"/>
        <v>41813.761950000007</v>
      </c>
      <c r="S47" s="46">
        <f t="shared" si="5"/>
        <v>6.5465244864792339E-8</v>
      </c>
    </row>
    <row r="48" spans="2:19" x14ac:dyDescent="0.2">
      <c r="B48" s="38">
        <f>'Screening All'!C54</f>
        <v>817.2</v>
      </c>
      <c r="C48" s="36">
        <f>'Screening M&amp;A'!C54</f>
        <v>276.10000000000002</v>
      </c>
      <c r="O48" s="26">
        <v>46</v>
      </c>
      <c r="P48" s="30">
        <f t="shared" si="2"/>
        <v>26148.284159999999</v>
      </c>
      <c r="Q48" s="44">
        <f t="shared" si="3"/>
        <v>7.6384912486575593E-16</v>
      </c>
      <c r="R48" s="30">
        <f t="shared" si="4"/>
        <v>42742.956660000003</v>
      </c>
      <c r="S48" s="46">
        <f t="shared" si="5"/>
        <v>4.8030839183223629E-8</v>
      </c>
    </row>
    <row r="49" spans="2:19" x14ac:dyDescent="0.2">
      <c r="B49" s="38">
        <f>'Screening All'!C55</f>
        <v>1362.5</v>
      </c>
      <c r="C49" s="36">
        <f>'Screening M&amp;A'!C55</f>
        <v>3087.3</v>
      </c>
      <c r="O49" s="26">
        <v>47</v>
      </c>
      <c r="P49" s="30">
        <f t="shared" si="2"/>
        <v>26716.725119999999</v>
      </c>
      <c r="Q49" s="44">
        <f t="shared" si="3"/>
        <v>2.3828910463978756E-16</v>
      </c>
      <c r="R49" s="30">
        <f t="shared" si="4"/>
        <v>43672.151370000007</v>
      </c>
      <c r="S49" s="46">
        <f t="shared" si="5"/>
        <v>3.4980030256020508E-8</v>
      </c>
    </row>
    <row r="50" spans="2:19" x14ac:dyDescent="0.2">
      <c r="B50" s="38">
        <f>'Screening All'!C56</f>
        <v>19734.2</v>
      </c>
      <c r="C50" s="36">
        <f>'Screening M&amp;A'!C56</f>
        <v>950</v>
      </c>
      <c r="O50" s="26">
        <v>48</v>
      </c>
      <c r="P50" s="30">
        <f t="shared" si="2"/>
        <v>27285.166080000003</v>
      </c>
      <c r="Q50" s="44">
        <f t="shared" si="3"/>
        <v>7.2442871433281416E-17</v>
      </c>
      <c r="R50" s="30">
        <f t="shared" si="4"/>
        <v>44601.346080000003</v>
      </c>
      <c r="S50" s="46">
        <f t="shared" si="5"/>
        <v>2.5287786444106474E-8</v>
      </c>
    </row>
    <row r="51" spans="2:19" x14ac:dyDescent="0.2">
      <c r="B51" s="38">
        <f>'Screening All'!C57</f>
        <v>264.10000000000002</v>
      </c>
      <c r="C51" s="36">
        <f>'Screening M&amp;A'!C57</f>
        <v>174.5</v>
      </c>
      <c r="O51" s="26">
        <v>49</v>
      </c>
      <c r="P51" s="30">
        <f t="shared" si="2"/>
        <v>27853.607040000003</v>
      </c>
      <c r="Q51" s="44">
        <f t="shared" si="3"/>
        <v>2.1462583496365961E-17</v>
      </c>
      <c r="R51" s="30">
        <f t="shared" si="4"/>
        <v>45530.540790000006</v>
      </c>
      <c r="S51" s="46">
        <f t="shared" si="5"/>
        <v>1.8146466775515218E-8</v>
      </c>
    </row>
    <row r="52" spans="2:19" x14ac:dyDescent="0.2">
      <c r="B52" s="38">
        <f>'Screening All'!C58</f>
        <v>1826.8</v>
      </c>
      <c r="C52" s="36">
        <f>'Screening M&amp;A'!C58</f>
        <v>1030.8</v>
      </c>
      <c r="O52" s="26">
        <v>50</v>
      </c>
      <c r="P52" s="30">
        <f t="shared" si="2"/>
        <v>28422.048000000003</v>
      </c>
      <c r="Q52" s="44">
        <f t="shared" si="3"/>
        <v>6.1967390778071759E-18</v>
      </c>
      <c r="R52" s="30">
        <f t="shared" si="4"/>
        <v>46459.735500000003</v>
      </c>
      <c r="S52" s="46">
        <f t="shared" si="5"/>
        <v>1.2925994560130592E-8</v>
      </c>
    </row>
    <row r="53" spans="2:19" x14ac:dyDescent="0.2">
      <c r="B53" s="38">
        <f>'Screening All'!C59</f>
        <v>388.2</v>
      </c>
      <c r="C53" s="36">
        <f>'Screening M&amp;A'!C59</f>
        <v>3113.1</v>
      </c>
      <c r="O53" s="26">
        <v>51</v>
      </c>
      <c r="P53" s="30">
        <f t="shared" si="2"/>
        <v>28990.488960000002</v>
      </c>
      <c r="Q53" s="44">
        <f t="shared" si="3"/>
        <v>1.7435696188284446E-18</v>
      </c>
      <c r="R53" s="30">
        <f t="shared" si="4"/>
        <v>47388.930210000006</v>
      </c>
      <c r="S53" s="46">
        <f t="shared" si="5"/>
        <v>9.1395852472479656E-9</v>
      </c>
    </row>
    <row r="54" spans="2:19" x14ac:dyDescent="0.2">
      <c r="B54" s="38">
        <f>'Screening All'!C60</f>
        <v>2521.1</v>
      </c>
      <c r="C54" s="36">
        <f>'Screening M&amp;A'!C60</f>
        <v>1825.4</v>
      </c>
      <c r="O54" s="26">
        <v>52</v>
      </c>
      <c r="P54" s="30">
        <f t="shared" si="2"/>
        <v>29558.929920000002</v>
      </c>
      <c r="Q54" s="44">
        <f t="shared" si="3"/>
        <v>4.7809064603076695E-19</v>
      </c>
      <c r="R54" s="30">
        <f t="shared" si="4"/>
        <v>48318.124920000002</v>
      </c>
      <c r="S54" s="46">
        <f t="shared" si="5"/>
        <v>6.4147485222880424E-9</v>
      </c>
    </row>
    <row r="55" spans="2:19" x14ac:dyDescent="0.2">
      <c r="B55" s="38">
        <f>'Screening All'!C61</f>
        <v>956.9</v>
      </c>
      <c r="C55" s="36">
        <f>'Screening M&amp;A'!C61</f>
        <v>971.6</v>
      </c>
      <c r="O55" s="26">
        <v>53</v>
      </c>
      <c r="P55" s="30">
        <f t="shared" si="2"/>
        <v>30127.370880000002</v>
      </c>
      <c r="Q55" s="44">
        <f t="shared" si="3"/>
        <v>1.2775446016466977E-19</v>
      </c>
      <c r="R55" s="30">
        <f t="shared" si="4"/>
        <v>49247.319630000005</v>
      </c>
      <c r="S55" s="46">
        <f t="shared" si="5"/>
        <v>4.4691343552515091E-9</v>
      </c>
    </row>
    <row r="56" spans="2:19" x14ac:dyDescent="0.2">
      <c r="B56" s="38">
        <f>'Screening All'!C62</f>
        <v>16780.599999999999</v>
      </c>
      <c r="C56" s="36">
        <f>'Screening M&amp;A'!C62</f>
        <v>18171.7</v>
      </c>
      <c r="J56" s="123" t="s">
        <v>1423</v>
      </c>
      <c r="K56" s="123"/>
      <c r="L56" s="123"/>
      <c r="M56" s="123"/>
      <c r="O56" s="26">
        <v>54</v>
      </c>
      <c r="P56" s="30">
        <f t="shared" si="2"/>
        <v>30695.811840000002</v>
      </c>
      <c r="Q56" s="44">
        <f t="shared" si="3"/>
        <v>3.3268771667991387E-20</v>
      </c>
      <c r="R56" s="30">
        <f t="shared" si="4"/>
        <v>50176.514340000009</v>
      </c>
      <c r="S56" s="46">
        <f t="shared" si="5"/>
        <v>3.0907068515705982E-9</v>
      </c>
    </row>
    <row r="57" spans="2:19" x14ac:dyDescent="0.2">
      <c r="B57" s="38">
        <f>'Screening All'!C63</f>
        <v>7499.5</v>
      </c>
      <c r="C57" s="36">
        <f>'Screening M&amp;A'!C63</f>
        <v>71.599999999999994</v>
      </c>
      <c r="E57" s="24" t="s">
        <v>1430</v>
      </c>
      <c r="O57" s="26">
        <v>55</v>
      </c>
      <c r="P57" s="30">
        <f t="shared" si="2"/>
        <v>31264.252800000002</v>
      </c>
      <c r="Q57" s="44">
        <f t="shared" si="3"/>
        <v>8.4429133540891179E-21</v>
      </c>
      <c r="R57" s="30">
        <f t="shared" si="4"/>
        <v>51105.709050000005</v>
      </c>
      <c r="S57" s="46">
        <f t="shared" si="5"/>
        <v>2.1216944826791632E-9</v>
      </c>
    </row>
    <row r="58" spans="2:19" x14ac:dyDescent="0.2">
      <c r="B58" s="38">
        <f>'Screening All'!C64</f>
        <v>136.9</v>
      </c>
      <c r="C58" s="36">
        <f>'Screening M&amp;A'!C64</f>
        <v>4161.8</v>
      </c>
      <c r="O58" s="26">
        <v>56</v>
      </c>
      <c r="P58" s="30">
        <f t="shared" si="2"/>
        <v>31832.693760000002</v>
      </c>
      <c r="Q58" s="44">
        <f t="shared" si="3"/>
        <v>2.0880590150161379E-21</v>
      </c>
      <c r="R58" s="30">
        <f t="shared" si="4"/>
        <v>52034.903760000008</v>
      </c>
      <c r="S58" s="46">
        <f t="shared" si="5"/>
        <v>1.4457676649902975E-9</v>
      </c>
    </row>
    <row r="59" spans="2:19" x14ac:dyDescent="0.2">
      <c r="B59" s="38">
        <f>'Screening All'!C65</f>
        <v>728.1</v>
      </c>
      <c r="C59" s="36">
        <f>'Screening M&amp;A'!C65</f>
        <v>675.5</v>
      </c>
      <c r="O59" s="26">
        <v>57</v>
      </c>
      <c r="P59" s="30">
        <f t="shared" si="2"/>
        <v>32401.134720000002</v>
      </c>
      <c r="Q59" s="44">
        <f t="shared" si="3"/>
        <v>5.0325497450863109E-22</v>
      </c>
      <c r="R59" s="30">
        <f t="shared" si="4"/>
        <v>52964.098470000004</v>
      </c>
      <c r="S59" s="46">
        <f t="shared" si="5"/>
        <v>9.7792330508144276E-10</v>
      </c>
    </row>
    <row r="60" spans="2:19" x14ac:dyDescent="0.2">
      <c r="B60" s="38">
        <f>'Screening All'!C66</f>
        <v>1003.2</v>
      </c>
      <c r="C60" s="36">
        <f>'Screening M&amp;A'!C66</f>
        <v>971.5</v>
      </c>
      <c r="O60" s="26">
        <v>58</v>
      </c>
      <c r="P60" s="30">
        <f t="shared" si="2"/>
        <v>32969.575680000002</v>
      </c>
      <c r="Q60" s="44">
        <f t="shared" si="3"/>
        <v>1.1820293345334867E-22</v>
      </c>
      <c r="R60" s="30">
        <f t="shared" si="4"/>
        <v>53893.293180000008</v>
      </c>
      <c r="S60" s="46">
        <f t="shared" si="5"/>
        <v>6.5660126161259958E-10</v>
      </c>
    </row>
    <row r="61" spans="2:19" x14ac:dyDescent="0.2">
      <c r="B61" s="38">
        <f>'Screening All'!C67</f>
        <v>1820.8</v>
      </c>
      <c r="C61" s="36">
        <f>'Screening M&amp;A'!C67</f>
        <v>5922.1</v>
      </c>
      <c r="O61" s="26">
        <v>59</v>
      </c>
      <c r="P61" s="30">
        <f t="shared" si="2"/>
        <v>33538.016640000002</v>
      </c>
      <c r="Q61" s="44">
        <f t="shared" si="3"/>
        <v>2.7055982136398832E-23</v>
      </c>
      <c r="R61" s="30">
        <f t="shared" si="4"/>
        <v>54822.487890000004</v>
      </c>
      <c r="S61" s="46">
        <f t="shared" si="5"/>
        <v>4.3761203570691333E-10</v>
      </c>
    </row>
    <row r="62" spans="2:19" x14ac:dyDescent="0.2">
      <c r="B62" s="38">
        <f>'Screening All'!C68</f>
        <v>1843.2</v>
      </c>
      <c r="C62" s="36">
        <f>'Screening M&amp;A'!C68</f>
        <v>963.2</v>
      </c>
      <c r="O62" s="26">
        <v>60</v>
      </c>
      <c r="P62" s="30">
        <f t="shared" si="2"/>
        <v>34106.457600000002</v>
      </c>
      <c r="Q62" s="44">
        <f t="shared" si="3"/>
        <v>6.0352216291646524E-24</v>
      </c>
      <c r="R62" s="30">
        <f t="shared" si="4"/>
        <v>55751.682600000007</v>
      </c>
      <c r="S62" s="46">
        <f t="shared" si="5"/>
        <v>2.8951257446836079E-10</v>
      </c>
    </row>
    <row r="63" spans="2:19" x14ac:dyDescent="0.2">
      <c r="B63" s="38">
        <f>'Screening All'!C69</f>
        <v>826.6</v>
      </c>
      <c r="C63" s="36">
        <f>'Screening M&amp;A'!C69</f>
        <v>1411.8</v>
      </c>
      <c r="O63" s="26">
        <v>61</v>
      </c>
      <c r="P63" s="30">
        <f t="shared" si="2"/>
        <v>34674.898560000001</v>
      </c>
      <c r="Q63" s="44">
        <f t="shared" si="3"/>
        <v>1.3119522042634335E-24</v>
      </c>
      <c r="R63" s="30">
        <f t="shared" si="4"/>
        <v>56680.877310000003</v>
      </c>
      <c r="S63" s="46">
        <f t="shared" si="5"/>
        <v>1.901236892084569E-10</v>
      </c>
    </row>
    <row r="64" spans="2:19" x14ac:dyDescent="0.2">
      <c r="B64" s="38">
        <f>'Screening All'!C70</f>
        <v>27027.200000000001</v>
      </c>
      <c r="C64" s="36">
        <f>'Screening M&amp;A'!C70</f>
        <v>2451</v>
      </c>
      <c r="O64" s="26">
        <v>62</v>
      </c>
      <c r="P64" s="30">
        <f t="shared" si="2"/>
        <v>35243.339520000001</v>
      </c>
      <c r="Q64" s="44">
        <f t="shared" si="3"/>
        <v>2.7793143814543185E-25</v>
      </c>
      <c r="R64" s="30">
        <f t="shared" si="4"/>
        <v>57610.072020000007</v>
      </c>
      <c r="S64" s="46">
        <f t="shared" si="5"/>
        <v>1.2393548272725213E-10</v>
      </c>
    </row>
    <row r="65" spans="2:19" x14ac:dyDescent="0.2">
      <c r="B65" s="38">
        <f>'Screening All'!C71</f>
        <v>4098.7</v>
      </c>
      <c r="C65" s="36">
        <f>'Screening M&amp;A'!C71</f>
        <v>510</v>
      </c>
      <c r="O65" s="26">
        <v>63</v>
      </c>
      <c r="P65" s="30">
        <f t="shared" si="2"/>
        <v>35811.780480000001</v>
      </c>
      <c r="Q65" s="44">
        <f t="shared" si="3"/>
        <v>5.7378898456750037E-26</v>
      </c>
      <c r="R65" s="30">
        <f t="shared" si="4"/>
        <v>58539.266730000003</v>
      </c>
      <c r="S65" s="46">
        <f t="shared" si="5"/>
        <v>8.0194709909838206E-11</v>
      </c>
    </row>
    <row r="66" spans="2:19" x14ac:dyDescent="0.2">
      <c r="B66" s="38">
        <f>'Screening All'!C72</f>
        <v>70</v>
      </c>
      <c r="C66" s="36">
        <f>'Screening M&amp;A'!C72</f>
        <v>3665.9</v>
      </c>
      <c r="O66" s="26">
        <v>64</v>
      </c>
      <c r="P66" s="30">
        <f t="shared" si="2"/>
        <v>36380.221440000001</v>
      </c>
      <c r="Q66" s="44">
        <f t="shared" si="3"/>
        <v>1.1544140642475057E-26</v>
      </c>
      <c r="R66" s="30">
        <f t="shared" si="4"/>
        <v>59468.461440000006</v>
      </c>
      <c r="S66" s="46">
        <f t="shared" si="5"/>
        <v>5.1509390031714959E-11</v>
      </c>
    </row>
    <row r="67" spans="2:19" x14ac:dyDescent="0.2">
      <c r="B67" s="38">
        <f>'Screening All'!C73</f>
        <v>905.8</v>
      </c>
      <c r="C67" s="36">
        <f>'Screening M&amp;A'!C73</f>
        <v>443</v>
      </c>
      <c r="O67" s="26">
        <v>65</v>
      </c>
      <c r="P67" s="30">
        <f t="shared" si="2"/>
        <v>36948.662400000001</v>
      </c>
      <c r="Q67" s="44">
        <f t="shared" si="3"/>
        <v>2.2634238222892443E-27</v>
      </c>
      <c r="R67" s="30">
        <f t="shared" si="4"/>
        <v>60397.65615000001</v>
      </c>
      <c r="S67" s="46">
        <f t="shared" si="5"/>
        <v>3.2841101994213609E-11</v>
      </c>
    </row>
    <row r="68" spans="2:19" x14ac:dyDescent="0.2">
      <c r="B68" s="38">
        <f>'Screening All'!C74</f>
        <v>1704</v>
      </c>
      <c r="C68" s="36">
        <f>'Screening M&amp;A'!C74</f>
        <v>3492.4</v>
      </c>
      <c r="J68" s="123" t="s">
        <v>1423</v>
      </c>
      <c r="K68" s="123"/>
      <c r="L68" s="123"/>
      <c r="M68" s="123"/>
      <c r="O68" s="26">
        <v>66</v>
      </c>
      <c r="P68" s="30">
        <f t="shared" ref="P68:P102" si="6">O68*$F$10</f>
        <v>37517.103360000001</v>
      </c>
      <c r="Q68" s="44">
        <f t="shared" ref="Q68:Q102" si="7">_xlfn.NORM.DIST(P68,$F$5,$F$9,FALSE)</f>
        <v>4.3247900239163894E-28</v>
      </c>
      <c r="R68" s="30">
        <f t="shared" ref="R68:R102" si="8">O68*$G$10</f>
        <v>61326.850860000006</v>
      </c>
      <c r="S68" s="46">
        <f t="shared" ref="S68:S102" si="9">_xlfn.NORM.DIST(R68,$G$5,$G$9,FALSE)</f>
        <v>2.0784503970460754E-11</v>
      </c>
    </row>
    <row r="69" spans="2:19" x14ac:dyDescent="0.2">
      <c r="B69" s="38">
        <f>'Screening All'!C75</f>
        <v>882</v>
      </c>
      <c r="C69" s="36">
        <f>'Screening M&amp;A'!C75</f>
        <v>4384.3</v>
      </c>
      <c r="O69" s="26">
        <v>67</v>
      </c>
      <c r="P69" s="30">
        <f t="shared" si="6"/>
        <v>38085.544320000001</v>
      </c>
      <c r="Q69" s="44">
        <f t="shared" si="7"/>
        <v>8.0530248897140253E-29</v>
      </c>
      <c r="R69" s="30">
        <f t="shared" si="8"/>
        <v>62256.045570000009</v>
      </c>
      <c r="S69" s="46">
        <f t="shared" si="9"/>
        <v>1.3057265514099692E-11</v>
      </c>
    </row>
    <row r="70" spans="2:19" x14ac:dyDescent="0.2">
      <c r="B70" s="38">
        <f>'Screening All'!C76</f>
        <v>257.10000000000002</v>
      </c>
      <c r="C70" s="36">
        <f>'Screening M&amp;A'!C76</f>
        <v>2173.1</v>
      </c>
      <c r="O70" s="26">
        <v>68</v>
      </c>
      <c r="P70" s="30">
        <f t="shared" si="6"/>
        <v>38653.985280000001</v>
      </c>
      <c r="Q70" s="44">
        <f t="shared" si="7"/>
        <v>1.4613287443145532E-29</v>
      </c>
      <c r="R70" s="30">
        <f t="shared" si="8"/>
        <v>63185.240280000005</v>
      </c>
      <c r="S70" s="46">
        <f t="shared" si="9"/>
        <v>8.1424562672922558E-12</v>
      </c>
    </row>
    <row r="71" spans="2:19" x14ac:dyDescent="0.2">
      <c r="B71" s="38">
        <f>'Screening All'!C77</f>
        <v>1236.0999999999999</v>
      </c>
      <c r="C71" s="36">
        <f>'Screening M&amp;A'!C77</f>
        <v>13.3</v>
      </c>
      <c r="O71" s="26">
        <v>69</v>
      </c>
      <c r="P71" s="30">
        <f t="shared" si="6"/>
        <v>39222.426240000001</v>
      </c>
      <c r="Q71" s="44">
        <f t="shared" si="7"/>
        <v>2.5842330906204469E-30</v>
      </c>
      <c r="R71" s="30">
        <f t="shared" si="8"/>
        <v>64114.434990000009</v>
      </c>
      <c r="S71" s="46">
        <f t="shared" si="9"/>
        <v>5.0402173173810217E-12</v>
      </c>
    </row>
    <row r="72" spans="2:19" x14ac:dyDescent="0.2">
      <c r="B72" s="38">
        <f>'Screening All'!C78</f>
        <v>2021.1</v>
      </c>
      <c r="C72" s="36">
        <f>'Screening M&amp;A'!C78</f>
        <v>1012</v>
      </c>
      <c r="O72" s="26">
        <v>70</v>
      </c>
      <c r="P72" s="30">
        <f t="shared" si="6"/>
        <v>39790.867200000001</v>
      </c>
      <c r="Q72" s="44">
        <f t="shared" si="7"/>
        <v>4.4535907910172941E-31</v>
      </c>
      <c r="R72" s="30">
        <f t="shared" si="8"/>
        <v>65043.629700000005</v>
      </c>
      <c r="S72" s="46">
        <f t="shared" si="9"/>
        <v>3.0969466068452262E-12</v>
      </c>
    </row>
    <row r="73" spans="2:19" x14ac:dyDescent="0.2">
      <c r="B73" s="38">
        <f>'Screening All'!C79</f>
        <v>1001</v>
      </c>
      <c r="C73" s="36">
        <f>'Screening M&amp;A'!C79</f>
        <v>2096.9</v>
      </c>
      <c r="O73" s="26">
        <v>71</v>
      </c>
      <c r="P73" s="30">
        <f t="shared" si="6"/>
        <v>40359.30816</v>
      </c>
      <c r="Q73" s="44">
        <f t="shared" si="7"/>
        <v>7.479693606471543E-32</v>
      </c>
      <c r="R73" s="30">
        <f t="shared" si="8"/>
        <v>65972.824410000001</v>
      </c>
      <c r="S73" s="46">
        <f t="shared" si="9"/>
        <v>1.8888992837559929E-12</v>
      </c>
    </row>
    <row r="74" spans="2:19" x14ac:dyDescent="0.2">
      <c r="B74" s="38">
        <f>'Screening All'!C80</f>
        <v>666.3</v>
      </c>
      <c r="C74" s="36">
        <f>'Screening M&amp;A'!C80</f>
        <v>83.7</v>
      </c>
      <c r="O74" s="26">
        <v>72</v>
      </c>
      <c r="P74" s="30">
        <f t="shared" si="6"/>
        <v>40927.74912</v>
      </c>
      <c r="Q74" s="44">
        <f t="shared" si="7"/>
        <v>1.2241994402205605E-32</v>
      </c>
      <c r="R74" s="30">
        <f t="shared" si="8"/>
        <v>66902.019120000012</v>
      </c>
      <c r="S74" s="46">
        <f t="shared" si="9"/>
        <v>1.1436009676518798E-12</v>
      </c>
    </row>
    <row r="75" spans="2:19" x14ac:dyDescent="0.2">
      <c r="B75" s="38">
        <f>'Screening All'!C81</f>
        <v>171.4</v>
      </c>
      <c r="C75" s="36">
        <f>'Screening M&amp;A'!C81</f>
        <v>584.6</v>
      </c>
      <c r="O75" s="26">
        <v>73</v>
      </c>
      <c r="P75" s="30">
        <f t="shared" si="6"/>
        <v>41496.19008</v>
      </c>
      <c r="Q75" s="44">
        <f t="shared" si="7"/>
        <v>1.9526095804257151E-33</v>
      </c>
      <c r="R75" s="30">
        <f t="shared" si="8"/>
        <v>67831.213830000008</v>
      </c>
      <c r="S75" s="46">
        <f t="shared" si="9"/>
        <v>6.8727548763409979E-13</v>
      </c>
    </row>
    <row r="76" spans="2:19" x14ac:dyDescent="0.2">
      <c r="B76" s="38">
        <f>'Screening All'!C82</f>
        <v>636.9</v>
      </c>
      <c r="C76" s="36">
        <f>'Screening M&amp;A'!C82</f>
        <v>294.60000000000002</v>
      </c>
      <c r="O76" s="26">
        <v>74</v>
      </c>
      <c r="P76" s="30">
        <f t="shared" si="6"/>
        <v>42064.63104</v>
      </c>
      <c r="Q76" s="44">
        <f t="shared" si="7"/>
        <v>3.0351036418692293E-34</v>
      </c>
      <c r="R76" s="30">
        <f t="shared" si="8"/>
        <v>68760.408540000004</v>
      </c>
      <c r="S76" s="46">
        <f t="shared" si="9"/>
        <v>4.0999430418502763E-13</v>
      </c>
    </row>
    <row r="77" spans="2:19" x14ac:dyDescent="0.2">
      <c r="B77" s="38">
        <f>'Screening All'!C83</f>
        <v>742.9</v>
      </c>
      <c r="C77" s="36">
        <f>'Screening M&amp;A'!C83</f>
        <v>5911.1</v>
      </c>
      <c r="O77" s="26">
        <v>75</v>
      </c>
      <c r="P77" s="30">
        <f t="shared" si="6"/>
        <v>42633.072</v>
      </c>
      <c r="Q77" s="44">
        <f t="shared" si="7"/>
        <v>4.5975504819199486E-35</v>
      </c>
      <c r="R77" s="30">
        <f t="shared" si="8"/>
        <v>69689.603250000015</v>
      </c>
      <c r="S77" s="46">
        <f t="shared" si="9"/>
        <v>2.4278140495645427E-13</v>
      </c>
    </row>
    <row r="78" spans="2:19" x14ac:dyDescent="0.2">
      <c r="B78" s="38">
        <f>'Screening All'!C84</f>
        <v>1084.3</v>
      </c>
      <c r="C78" s="36">
        <f>'Screening M&amp;A'!C84</f>
        <v>3469.1</v>
      </c>
      <c r="O78" s="26">
        <v>76</v>
      </c>
      <c r="P78" s="30">
        <f t="shared" si="6"/>
        <v>43201.51296</v>
      </c>
      <c r="Q78" s="44">
        <f t="shared" si="7"/>
        <v>6.7869454417750115E-36</v>
      </c>
      <c r="R78" s="30">
        <f t="shared" si="8"/>
        <v>70618.797960000011</v>
      </c>
      <c r="S78" s="46">
        <f t="shared" si="9"/>
        <v>1.4270646408400731E-13</v>
      </c>
    </row>
    <row r="79" spans="2:19" x14ac:dyDescent="0.2">
      <c r="B79" s="38">
        <f>'Screening All'!C85</f>
        <v>1260</v>
      </c>
      <c r="C79" s="36">
        <f>'Screening M&amp;A'!C85</f>
        <v>322.7</v>
      </c>
      <c r="O79" s="26">
        <v>77</v>
      </c>
      <c r="P79" s="30">
        <f t="shared" si="6"/>
        <v>43769.95392</v>
      </c>
      <c r="Q79" s="44">
        <f t="shared" si="7"/>
        <v>9.7637596546822105E-37</v>
      </c>
      <c r="R79" s="30">
        <f t="shared" si="8"/>
        <v>71547.992670000007</v>
      </c>
      <c r="S79" s="46">
        <f t="shared" si="9"/>
        <v>8.3265002411489146E-14</v>
      </c>
    </row>
    <row r="80" spans="2:19" x14ac:dyDescent="0.2">
      <c r="B80" s="38">
        <f>'Screening All'!C86</f>
        <v>446.1</v>
      </c>
      <c r="C80" s="36">
        <f>'Screening M&amp;A'!C86</f>
        <v>1718.2</v>
      </c>
      <c r="O80" s="26">
        <v>78</v>
      </c>
      <c r="P80" s="30">
        <f t="shared" si="6"/>
        <v>44338.39488</v>
      </c>
      <c r="Q80" s="44">
        <f t="shared" si="7"/>
        <v>1.3688462584178949E-37</v>
      </c>
      <c r="R80" s="30">
        <f t="shared" si="8"/>
        <v>72477.187380000003</v>
      </c>
      <c r="S80" s="46">
        <f t="shared" si="9"/>
        <v>4.8224971610445146E-14</v>
      </c>
    </row>
    <row r="81" spans="2:19" x14ac:dyDescent="0.2">
      <c r="B81" s="38">
        <f>'Screening All'!C87</f>
        <v>2941.2</v>
      </c>
      <c r="C81" s="36">
        <f>'Screening M&amp;A'!C87</f>
        <v>338.5</v>
      </c>
      <c r="O81" s="26">
        <v>79</v>
      </c>
      <c r="P81" s="30">
        <f t="shared" si="6"/>
        <v>44906.83584</v>
      </c>
      <c r="Q81" s="44">
        <f t="shared" si="7"/>
        <v>1.8701960564862042E-38</v>
      </c>
      <c r="R81" s="30">
        <f t="shared" si="8"/>
        <v>73406.382090000014</v>
      </c>
      <c r="S81" s="46">
        <f t="shared" si="9"/>
        <v>2.7725034202337127E-14</v>
      </c>
    </row>
    <row r="82" spans="2:19" x14ac:dyDescent="0.2">
      <c r="B82" s="38">
        <f>'Screening All'!C88</f>
        <v>122.4</v>
      </c>
      <c r="C82" s="36">
        <f>'Screening M&amp;A'!C88</f>
        <v>10676.2</v>
      </c>
      <c r="O82" s="26">
        <v>80</v>
      </c>
      <c r="P82" s="30">
        <f t="shared" si="6"/>
        <v>45475.2768</v>
      </c>
      <c r="Q82" s="44">
        <f t="shared" si="7"/>
        <v>2.4900867153894067E-39</v>
      </c>
      <c r="R82" s="30">
        <f t="shared" si="8"/>
        <v>74335.57680000001</v>
      </c>
      <c r="S82" s="46">
        <f t="shared" si="9"/>
        <v>1.5822052773698751E-14</v>
      </c>
    </row>
    <row r="83" spans="2:19" x14ac:dyDescent="0.2">
      <c r="B83" s="38">
        <f>'Screening All'!C89</f>
        <v>70.2</v>
      </c>
      <c r="C83" s="36">
        <f>'Screening M&amp;A'!C89</f>
        <v>1011.7</v>
      </c>
      <c r="O83" s="26">
        <v>81</v>
      </c>
      <c r="P83" s="30">
        <f t="shared" si="6"/>
        <v>46043.71776</v>
      </c>
      <c r="Q83" s="44">
        <f t="shared" si="7"/>
        <v>3.2309979056696744E-40</v>
      </c>
      <c r="R83" s="30">
        <f t="shared" si="8"/>
        <v>75264.771510000006</v>
      </c>
      <c r="S83" s="46">
        <f t="shared" si="9"/>
        <v>8.9628101056756832E-15</v>
      </c>
    </row>
    <row r="84" spans="2:19" x14ac:dyDescent="0.2">
      <c r="B84" s="38">
        <f>'Screening All'!C90</f>
        <v>741</v>
      </c>
      <c r="C84" s="36">
        <f>'Screening M&amp;A'!C90</f>
        <v>1624.5</v>
      </c>
      <c r="O84" s="26">
        <v>82</v>
      </c>
      <c r="P84" s="30">
        <f t="shared" si="6"/>
        <v>46612.158719999999</v>
      </c>
      <c r="Q84" s="44">
        <f t="shared" si="7"/>
        <v>4.0855803156549894E-41</v>
      </c>
      <c r="R84" s="30">
        <f t="shared" si="8"/>
        <v>76193.966220000002</v>
      </c>
      <c r="S84" s="46">
        <f t="shared" si="9"/>
        <v>5.0398335096477451E-15</v>
      </c>
    </row>
    <row r="85" spans="2:19" x14ac:dyDescent="0.2">
      <c r="B85" s="38">
        <f>'Screening All'!C91</f>
        <v>468.9</v>
      </c>
      <c r="C85" s="36">
        <f>'Screening M&amp;A'!C91</f>
        <v>1324.2</v>
      </c>
      <c r="O85" s="26">
        <v>83</v>
      </c>
      <c r="P85" s="30">
        <f t="shared" si="6"/>
        <v>47180.599679999999</v>
      </c>
      <c r="Q85" s="44">
        <f t="shared" si="7"/>
        <v>5.034608434726789E-42</v>
      </c>
      <c r="R85" s="30">
        <f t="shared" si="8"/>
        <v>77123.160930000013</v>
      </c>
      <c r="S85" s="46">
        <f t="shared" si="9"/>
        <v>2.8130588168371299E-15</v>
      </c>
    </row>
    <row r="86" spans="2:19" x14ac:dyDescent="0.2">
      <c r="B86" s="38">
        <f>'Screening All'!C92</f>
        <v>197.2</v>
      </c>
      <c r="C86" s="36">
        <f>'Screening M&amp;A'!C92</f>
        <v>5700.1</v>
      </c>
      <c r="O86" s="26">
        <v>84</v>
      </c>
      <c r="P86" s="30">
        <f t="shared" si="6"/>
        <v>47749.040639999999</v>
      </c>
      <c r="Q86" s="44">
        <f t="shared" si="7"/>
        <v>6.0460608873277955E-43</v>
      </c>
      <c r="R86" s="30">
        <f t="shared" si="8"/>
        <v>78052.355640000009</v>
      </c>
      <c r="S86" s="46">
        <f t="shared" si="9"/>
        <v>1.5585906401939596E-15</v>
      </c>
    </row>
    <row r="87" spans="2:19" x14ac:dyDescent="0.2">
      <c r="B87" s="38">
        <f>'Screening All'!C93</f>
        <v>551.79999999999995</v>
      </c>
      <c r="C87" s="36">
        <f>'Screening M&amp;A'!C93</f>
        <v>4309.2</v>
      </c>
      <c r="O87" s="26">
        <v>85</v>
      </c>
      <c r="P87" s="30">
        <f t="shared" si="6"/>
        <v>48317.481599999999</v>
      </c>
      <c r="Q87" s="44">
        <f t="shared" si="7"/>
        <v>7.0757780972984374E-44</v>
      </c>
      <c r="R87" s="30">
        <f t="shared" si="8"/>
        <v>78981.550350000005</v>
      </c>
      <c r="S87" s="46">
        <f t="shared" si="9"/>
        <v>8.5718772487894037E-16</v>
      </c>
    </row>
    <row r="88" spans="2:19" x14ac:dyDescent="0.2">
      <c r="B88" s="38">
        <f>'Screening All'!C94</f>
        <v>296.10000000000002</v>
      </c>
      <c r="C88" s="36">
        <f>'Screening M&amp;A'!C94</f>
        <v>410.9</v>
      </c>
      <c r="O88" s="26">
        <v>86</v>
      </c>
      <c r="P88" s="30">
        <f t="shared" si="6"/>
        <v>48885.922559999999</v>
      </c>
      <c r="Q88" s="44">
        <f t="shared" si="7"/>
        <v>8.0699485049228929E-45</v>
      </c>
      <c r="R88" s="30">
        <f t="shared" si="8"/>
        <v>79910.745060000016</v>
      </c>
      <c r="S88" s="46">
        <f t="shared" si="9"/>
        <v>4.6796185175864654E-16</v>
      </c>
    </row>
    <row r="89" spans="2:19" x14ac:dyDescent="0.2">
      <c r="B89" s="38">
        <f>'Screening All'!C95</f>
        <v>81.8</v>
      </c>
      <c r="C89" s="36">
        <f>'Screening M&amp;A'!C95</f>
        <v>518.70000000000005</v>
      </c>
      <c r="O89" s="26">
        <v>87</v>
      </c>
      <c r="P89" s="30">
        <f t="shared" si="6"/>
        <v>49454.363519999999</v>
      </c>
      <c r="Q89" s="44">
        <f t="shared" si="7"/>
        <v>8.9693752330198777E-46</v>
      </c>
      <c r="R89" s="30">
        <f t="shared" si="8"/>
        <v>80839.939770000012</v>
      </c>
      <c r="S89" s="46">
        <f t="shared" si="9"/>
        <v>2.5359202210013984E-16</v>
      </c>
    </row>
    <row r="90" spans="2:19" x14ac:dyDescent="0.2">
      <c r="B90" s="38">
        <f>'Screening All'!C96</f>
        <v>2897</v>
      </c>
      <c r="C90" s="36">
        <f>'Screening M&amp;A'!C96</f>
        <v>46.7</v>
      </c>
      <c r="O90" s="26">
        <v>88</v>
      </c>
      <c r="P90" s="30">
        <f t="shared" si="6"/>
        <v>50022.804479999999</v>
      </c>
      <c r="Q90" s="44">
        <f t="shared" si="7"/>
        <v>9.7151272498854281E-47</v>
      </c>
      <c r="R90" s="30">
        <f t="shared" si="8"/>
        <v>81769.134480000008</v>
      </c>
      <c r="S90" s="46">
        <f t="shared" si="9"/>
        <v>1.3641161505110974E-16</v>
      </c>
    </row>
    <row r="91" spans="2:19" x14ac:dyDescent="0.2">
      <c r="B91" s="38">
        <f>'Screening All'!C97</f>
        <v>552</v>
      </c>
      <c r="C91" s="36">
        <f>'Screening M&amp;A'!C97</f>
        <v>454.2</v>
      </c>
      <c r="O91" s="26">
        <v>89</v>
      </c>
      <c r="P91" s="30">
        <f t="shared" si="6"/>
        <v>50591.245439999999</v>
      </c>
      <c r="Q91" s="44">
        <f t="shared" si="7"/>
        <v>1.0254858318096393E-47</v>
      </c>
      <c r="R91" s="30">
        <f t="shared" si="8"/>
        <v>82698.329190000004</v>
      </c>
      <c r="S91" s="46">
        <f t="shared" si="9"/>
        <v>7.283795485157088E-17</v>
      </c>
    </row>
    <row r="92" spans="2:19" x14ac:dyDescent="0.2">
      <c r="B92" s="38">
        <f>'Screening All'!C98</f>
        <v>446.2</v>
      </c>
      <c r="C92" s="36">
        <f>'Screening M&amp;A'!C98</f>
        <v>1388.8</v>
      </c>
      <c r="O92" s="26">
        <v>90</v>
      </c>
      <c r="P92" s="30">
        <f t="shared" si="6"/>
        <v>51159.686399999999</v>
      </c>
      <c r="Q92" s="44">
        <f t="shared" si="7"/>
        <v>1.0548864317033639E-48</v>
      </c>
      <c r="R92" s="30">
        <f t="shared" si="8"/>
        <v>83627.523900000015</v>
      </c>
      <c r="S92" s="46">
        <f t="shared" si="9"/>
        <v>3.8605996212612603E-17</v>
      </c>
    </row>
    <row r="93" spans="2:19" x14ac:dyDescent="0.2">
      <c r="B93" s="38">
        <f>'Screening All'!C99</f>
        <v>222.7</v>
      </c>
      <c r="C93" s="36">
        <f>'Screening M&amp;A'!C99</f>
        <v>410.1</v>
      </c>
      <c r="O93" s="26">
        <v>91</v>
      </c>
      <c r="P93" s="30">
        <f t="shared" si="6"/>
        <v>51728.127359999999</v>
      </c>
      <c r="Q93" s="44">
        <f t="shared" si="7"/>
        <v>1.057490851426884E-49</v>
      </c>
      <c r="R93" s="30">
        <f t="shared" si="8"/>
        <v>84556.718610000011</v>
      </c>
      <c r="S93" s="46">
        <f t="shared" si="9"/>
        <v>2.0311519428623028E-17</v>
      </c>
    </row>
    <row r="94" spans="2:19" x14ac:dyDescent="0.2">
      <c r="B94" s="38">
        <f>'Screening All'!C100</f>
        <v>6551.2</v>
      </c>
      <c r="C94" s="36">
        <f>'Screening M&amp;A'!C100</f>
        <v>6118.8</v>
      </c>
      <c r="O94" s="26">
        <v>92</v>
      </c>
      <c r="P94" s="30">
        <f t="shared" si="6"/>
        <v>52296.568319999998</v>
      </c>
      <c r="Q94" s="44">
        <f t="shared" si="7"/>
        <v>1.0331000967010806E-50</v>
      </c>
      <c r="R94" s="30">
        <f t="shared" si="8"/>
        <v>85485.913320000007</v>
      </c>
      <c r="S94" s="46">
        <f t="shared" si="9"/>
        <v>1.0607686830674726E-17</v>
      </c>
    </row>
    <row r="95" spans="2:19" x14ac:dyDescent="0.2">
      <c r="B95" s="38">
        <f>'Screening All'!C101</f>
        <v>2615.4</v>
      </c>
      <c r="C95" s="36">
        <f>'Screening M&amp;A'!C101</f>
        <v>1062.3</v>
      </c>
      <c r="O95" s="26">
        <v>93</v>
      </c>
      <c r="P95" s="30">
        <f t="shared" si="6"/>
        <v>52865.009279999998</v>
      </c>
      <c r="Q95" s="44">
        <f t="shared" si="7"/>
        <v>9.8356497779831606E-52</v>
      </c>
      <c r="R95" s="30">
        <f t="shared" si="8"/>
        <v>86415.108030000003</v>
      </c>
      <c r="S95" s="46">
        <f t="shared" si="9"/>
        <v>5.4990743925658387E-18</v>
      </c>
    </row>
    <row r="96" spans="2:19" x14ac:dyDescent="0.2">
      <c r="B96" s="38">
        <f>'Screening All'!C102</f>
        <v>598.9</v>
      </c>
      <c r="C96" s="36">
        <f>'Screening M&amp;A'!C102</f>
        <v>982</v>
      </c>
      <c r="O96" s="26">
        <v>94</v>
      </c>
      <c r="P96" s="30">
        <f t="shared" si="6"/>
        <v>53433.450239999998</v>
      </c>
      <c r="Q96" s="44">
        <f t="shared" si="7"/>
        <v>9.125540166857385E-53</v>
      </c>
      <c r="R96" s="30">
        <f t="shared" si="8"/>
        <v>87344.302740000014</v>
      </c>
      <c r="S96" s="46">
        <f t="shared" si="9"/>
        <v>2.8297569060655414E-18</v>
      </c>
    </row>
    <row r="97" spans="2:19" x14ac:dyDescent="0.2">
      <c r="B97" s="38">
        <f>'Screening All'!C103</f>
        <v>498.5</v>
      </c>
      <c r="C97" s="36">
        <f>'Screening M&amp;A'!C103</f>
        <v>470.2</v>
      </c>
      <c r="O97" s="26">
        <v>95</v>
      </c>
      <c r="P97" s="30">
        <f t="shared" si="6"/>
        <v>54001.891199999998</v>
      </c>
      <c r="Q97" s="44">
        <f t="shared" si="7"/>
        <v>8.2510453960411657E-54</v>
      </c>
      <c r="R97" s="30">
        <f t="shared" si="8"/>
        <v>88273.49745000001</v>
      </c>
      <c r="S97" s="46">
        <f t="shared" si="9"/>
        <v>1.4454374086610997E-18</v>
      </c>
    </row>
    <row r="98" spans="2:19" x14ac:dyDescent="0.2">
      <c r="B98" s="38">
        <f>'Screening All'!C104</f>
        <v>500.2</v>
      </c>
      <c r="C98" s="36">
        <f>'Screening M&amp;A'!C104</f>
        <v>622.70000000000005</v>
      </c>
      <c r="O98" s="26">
        <v>96</v>
      </c>
      <c r="P98" s="30">
        <f t="shared" si="6"/>
        <v>54570.332160000005</v>
      </c>
      <c r="Q98" s="44">
        <f t="shared" si="7"/>
        <v>7.270331990317169E-55</v>
      </c>
      <c r="R98" s="30">
        <f t="shared" si="8"/>
        <v>89202.692160000006</v>
      </c>
      <c r="S98" s="46">
        <f t="shared" si="9"/>
        <v>7.3289216743803529E-19</v>
      </c>
    </row>
    <row r="99" spans="2:19" x14ac:dyDescent="0.2">
      <c r="B99" s="38">
        <f>'Screening All'!C105</f>
        <v>1708.5</v>
      </c>
      <c r="C99" s="36">
        <f>'Screening M&amp;A'!C105</f>
        <v>764.3</v>
      </c>
      <c r="O99" s="26">
        <v>97</v>
      </c>
      <c r="P99" s="30">
        <f t="shared" si="6"/>
        <v>55138.773120000005</v>
      </c>
      <c r="Q99" s="44">
        <f t="shared" si="7"/>
        <v>6.2430150201845294E-56</v>
      </c>
      <c r="R99" s="30">
        <f t="shared" si="8"/>
        <v>90131.886870000017</v>
      </c>
      <c r="S99" s="46">
        <f t="shared" si="9"/>
        <v>3.6886843963806132E-19</v>
      </c>
    </row>
    <row r="100" spans="2:19" x14ac:dyDescent="0.2">
      <c r="B100" s="38">
        <f>'Screening All'!C106</f>
        <v>5251.1</v>
      </c>
      <c r="C100" s="36">
        <f>'Screening M&amp;A'!C106</f>
        <v>2602.6</v>
      </c>
      <c r="O100" s="26">
        <v>98</v>
      </c>
      <c r="P100" s="30">
        <f t="shared" si="6"/>
        <v>55707.214080000005</v>
      </c>
      <c r="Q100" s="44">
        <f t="shared" si="7"/>
        <v>5.2243153935322049E-57</v>
      </c>
      <c r="R100" s="30">
        <f t="shared" si="8"/>
        <v>91061.081580000013</v>
      </c>
      <c r="S100" s="46">
        <f t="shared" si="9"/>
        <v>1.8428650984537956E-19</v>
      </c>
    </row>
    <row r="101" spans="2:19" x14ac:dyDescent="0.2">
      <c r="B101" s="38">
        <f>'Screening All'!C107</f>
        <v>273.7</v>
      </c>
      <c r="C101" s="36">
        <f>'Screening M&amp;A'!C107</f>
        <v>90.8</v>
      </c>
      <c r="O101" s="26">
        <v>99</v>
      </c>
      <c r="P101" s="30">
        <f t="shared" si="6"/>
        <v>56275.655040000005</v>
      </c>
      <c r="Q101" s="44">
        <f t="shared" si="7"/>
        <v>4.2604872113726737E-58</v>
      </c>
      <c r="R101" s="30">
        <f t="shared" si="8"/>
        <v>91990.276290000009</v>
      </c>
      <c r="S101" s="46">
        <f t="shared" si="9"/>
        <v>9.1391587219439648E-20</v>
      </c>
    </row>
    <row r="102" spans="2:19" ht="12" thickBot="1" x14ac:dyDescent="0.25">
      <c r="B102" s="38">
        <f>'Screening All'!C108</f>
        <v>470.3</v>
      </c>
      <c r="C102" s="36">
        <f>'Screening M&amp;A'!C108</f>
        <v>1096.7</v>
      </c>
      <c r="O102" s="27">
        <v>100</v>
      </c>
      <c r="P102" s="31">
        <f t="shared" si="6"/>
        <v>56844.096000000005</v>
      </c>
      <c r="Q102" s="45">
        <f t="shared" si="7"/>
        <v>3.3859770897255043E-59</v>
      </c>
      <c r="R102" s="31">
        <f t="shared" si="8"/>
        <v>92919.471000000005</v>
      </c>
      <c r="S102" s="47">
        <f t="shared" si="9"/>
        <v>4.4989329727893876E-20</v>
      </c>
    </row>
    <row r="103" spans="2:19" x14ac:dyDescent="0.2">
      <c r="B103" s="38">
        <f>'Screening All'!C109</f>
        <v>277.39999999999998</v>
      </c>
      <c r="C103" s="36">
        <f>'Screening M&amp;A'!C109</f>
        <v>929.3</v>
      </c>
    </row>
    <row r="104" spans="2:19" x14ac:dyDescent="0.2">
      <c r="B104" s="38">
        <f>'Screening All'!C110</f>
        <v>512.5</v>
      </c>
      <c r="C104" s="36">
        <f>'Screening M&amp;A'!C110</f>
        <v>52.7</v>
      </c>
    </row>
    <row r="105" spans="2:19" x14ac:dyDescent="0.2">
      <c r="B105" s="38">
        <f>'Screening All'!C111</f>
        <v>8</v>
      </c>
      <c r="C105" s="36">
        <f>'Screening M&amp;A'!C111</f>
        <v>699.8</v>
      </c>
    </row>
    <row r="106" spans="2:19" x14ac:dyDescent="0.2">
      <c r="B106" s="38">
        <f>'Screening All'!C112</f>
        <v>527.20000000000005</v>
      </c>
      <c r="C106" s="36">
        <f>'Screening M&amp;A'!C112</f>
        <v>149.9</v>
      </c>
    </row>
    <row r="107" spans="2:19" x14ac:dyDescent="0.2">
      <c r="B107" s="38">
        <f>'Screening All'!C113</f>
        <v>36.200000000000003</v>
      </c>
      <c r="C107" s="36">
        <f>'Screening M&amp;A'!C113</f>
        <v>23</v>
      </c>
    </row>
    <row r="108" spans="2:19" x14ac:dyDescent="0.2">
      <c r="B108" s="38">
        <f>'Screening All'!C114</f>
        <v>624.29999999999995</v>
      </c>
      <c r="C108" s="36">
        <f>'Screening M&amp;A'!C114</f>
        <v>327.39999999999998</v>
      </c>
    </row>
    <row r="109" spans="2:19" x14ac:dyDescent="0.2">
      <c r="B109" s="38">
        <f>'Screening All'!C115</f>
        <v>1836.9</v>
      </c>
      <c r="C109" s="36">
        <f>'Screening M&amp;A'!C115</f>
        <v>931.8</v>
      </c>
    </row>
    <row r="110" spans="2:19" x14ac:dyDescent="0.2">
      <c r="B110" s="38">
        <f>'Screening All'!C116</f>
        <v>950.6</v>
      </c>
      <c r="C110" s="36">
        <f>'Screening M&amp;A'!C116</f>
        <v>1692.9</v>
      </c>
    </row>
    <row r="111" spans="2:19" x14ac:dyDescent="0.2">
      <c r="B111" s="38">
        <f>'Screening All'!C117</f>
        <v>121.2</v>
      </c>
      <c r="C111" s="36">
        <f>'Screening M&amp;A'!C117</f>
        <v>477.7</v>
      </c>
    </row>
    <row r="112" spans="2:19" x14ac:dyDescent="0.2">
      <c r="B112" s="38">
        <f>'Screening All'!C118</f>
        <v>368.1</v>
      </c>
      <c r="C112" s="36">
        <f>'Screening M&amp;A'!C118</f>
        <v>839.5</v>
      </c>
    </row>
    <row r="113" spans="2:3" x14ac:dyDescent="0.2">
      <c r="B113" s="38">
        <f>'Screening All'!C119</f>
        <v>3412.4</v>
      </c>
      <c r="C113" s="36">
        <f>'Screening M&amp;A'!C119</f>
        <v>2142.6</v>
      </c>
    </row>
    <row r="114" spans="2:3" x14ac:dyDescent="0.2">
      <c r="B114" s="38">
        <f>'Screening All'!C120</f>
        <v>126.8</v>
      </c>
      <c r="C114" s="36">
        <f>'Screening M&amp;A'!C120</f>
        <v>783.7</v>
      </c>
    </row>
    <row r="115" spans="2:3" x14ac:dyDescent="0.2">
      <c r="B115" s="38">
        <f>'Screening All'!C121</f>
        <v>1811.9</v>
      </c>
      <c r="C115" s="36">
        <f>'Screening M&amp;A'!C121</f>
        <v>1630.3</v>
      </c>
    </row>
    <row r="116" spans="2:3" x14ac:dyDescent="0.2">
      <c r="B116" s="38">
        <f>'Screening All'!C122</f>
        <v>1184.5</v>
      </c>
      <c r="C116" s="36">
        <f>'Screening M&amp;A'!C122</f>
        <v>283.2</v>
      </c>
    </row>
    <row r="117" spans="2:3" x14ac:dyDescent="0.2">
      <c r="B117" s="38">
        <f>'Screening All'!C123</f>
        <v>183.1</v>
      </c>
      <c r="C117" s="36">
        <f>'Screening M&amp;A'!C123</f>
        <v>185.6</v>
      </c>
    </row>
    <row r="118" spans="2:3" x14ac:dyDescent="0.2">
      <c r="B118" s="38">
        <f>'Screening All'!C124</f>
        <v>487</v>
      </c>
      <c r="C118" s="36">
        <f>'Screening M&amp;A'!C124</f>
        <v>428.2</v>
      </c>
    </row>
    <row r="119" spans="2:3" x14ac:dyDescent="0.2">
      <c r="B119" s="38">
        <f>'Screening All'!C125</f>
        <v>301</v>
      </c>
      <c r="C119" s="36">
        <f>'Screening M&amp;A'!C125</f>
        <v>735.4</v>
      </c>
    </row>
    <row r="120" spans="2:3" x14ac:dyDescent="0.2">
      <c r="B120" s="38">
        <f>'Screening All'!C126</f>
        <v>268.10000000000002</v>
      </c>
      <c r="C120" s="36">
        <f>'Screening M&amp;A'!C126</f>
        <v>311.89999999999998</v>
      </c>
    </row>
    <row r="121" spans="2:3" x14ac:dyDescent="0.2">
      <c r="B121" s="38">
        <f>'Screening All'!C127</f>
        <v>472.4</v>
      </c>
      <c r="C121" s="36">
        <f>'Screening M&amp;A'!C127</f>
        <v>3240</v>
      </c>
    </row>
    <row r="122" spans="2:3" x14ac:dyDescent="0.2">
      <c r="B122" s="38">
        <f>'Screening All'!C128</f>
        <v>250.5</v>
      </c>
      <c r="C122" s="36">
        <f>'Screening M&amp;A'!C128</f>
        <v>826</v>
      </c>
    </row>
    <row r="123" spans="2:3" x14ac:dyDescent="0.2">
      <c r="B123" s="38">
        <f>'Screening All'!C129</f>
        <v>5866.9</v>
      </c>
      <c r="C123" s="36">
        <f>'Screening M&amp;A'!C129</f>
        <v>1123.5</v>
      </c>
    </row>
    <row r="124" spans="2:3" x14ac:dyDescent="0.2">
      <c r="B124" s="38">
        <f>'Screening All'!C130</f>
        <v>337.3</v>
      </c>
      <c r="C124" s="36">
        <f>'Screening M&amp;A'!C130</f>
        <v>618.5</v>
      </c>
    </row>
    <row r="125" spans="2:3" x14ac:dyDescent="0.2">
      <c r="B125" s="38">
        <f>'Screening All'!C131</f>
        <v>1465.5</v>
      </c>
      <c r="C125" s="36">
        <f>'Screening M&amp;A'!C131</f>
        <v>1741.1</v>
      </c>
    </row>
    <row r="126" spans="2:3" x14ac:dyDescent="0.2">
      <c r="B126" s="38">
        <f>'Screening All'!C132</f>
        <v>526.20000000000005</v>
      </c>
      <c r="C126" s="36">
        <f>'Screening M&amp;A'!C132</f>
        <v>855</v>
      </c>
    </row>
    <row r="127" spans="2:3" x14ac:dyDescent="0.2">
      <c r="B127" s="38">
        <f>'Screening All'!C133</f>
        <v>121.6</v>
      </c>
      <c r="C127" s="36">
        <f>'Screening M&amp;A'!C133</f>
        <v>1431</v>
      </c>
    </row>
    <row r="128" spans="2:3" x14ac:dyDescent="0.2">
      <c r="B128" s="38">
        <f>'Screening All'!C134</f>
        <v>631.79999999999995</v>
      </c>
      <c r="C128" s="36">
        <f>'Screening M&amp;A'!C134</f>
        <v>209.2</v>
      </c>
    </row>
    <row r="129" spans="2:3" x14ac:dyDescent="0.2">
      <c r="B129" s="38">
        <f>'Screening All'!C135</f>
        <v>2335.3000000000002</v>
      </c>
      <c r="C129" s="36">
        <f>'Screening M&amp;A'!C135</f>
        <v>1552.5</v>
      </c>
    </row>
    <row r="130" spans="2:3" x14ac:dyDescent="0.2">
      <c r="B130" s="38">
        <f>'Screening All'!C136</f>
        <v>417.1</v>
      </c>
      <c r="C130" s="36">
        <f>'Screening M&amp;A'!C136</f>
        <v>172</v>
      </c>
    </row>
    <row r="131" spans="2:3" x14ac:dyDescent="0.2">
      <c r="B131" s="38">
        <f>'Screening All'!C137</f>
        <v>58.6</v>
      </c>
      <c r="C131" s="36">
        <f>'Screening M&amp;A'!C137</f>
        <v>124</v>
      </c>
    </row>
    <row r="132" spans="2:3" x14ac:dyDescent="0.2">
      <c r="B132" s="38">
        <f>'Screening All'!C138</f>
        <v>55.6</v>
      </c>
      <c r="C132" s="36">
        <f>'Screening M&amp;A'!C138</f>
        <v>219.2</v>
      </c>
    </row>
    <row r="133" spans="2:3" x14ac:dyDescent="0.2">
      <c r="B133" s="38">
        <f>'Screening All'!C139</f>
        <v>2100.6</v>
      </c>
      <c r="C133" s="36">
        <f>'Screening M&amp;A'!C139</f>
        <v>259.7</v>
      </c>
    </row>
    <row r="134" spans="2:3" x14ac:dyDescent="0.2">
      <c r="B134" s="38">
        <f>'Screening All'!C140</f>
        <v>5282.2</v>
      </c>
      <c r="C134" s="36">
        <f>'Screening M&amp;A'!C140</f>
        <v>311.60000000000002</v>
      </c>
    </row>
    <row r="135" spans="2:3" x14ac:dyDescent="0.2">
      <c r="B135" s="38">
        <f>'Screening All'!C141</f>
        <v>74.8</v>
      </c>
      <c r="C135" s="36">
        <f>'Screening M&amp;A'!C141</f>
        <v>52.1</v>
      </c>
    </row>
    <row r="136" spans="2:3" x14ac:dyDescent="0.2">
      <c r="B136" s="38">
        <f>'Screening All'!C142</f>
        <v>460.5</v>
      </c>
      <c r="C136" s="36">
        <f>'Screening M&amp;A'!C142</f>
        <v>3011.7</v>
      </c>
    </row>
    <row r="137" spans="2:3" x14ac:dyDescent="0.2">
      <c r="B137" s="38">
        <f>'Screening All'!C143</f>
        <v>775.7</v>
      </c>
      <c r="C137" s="36">
        <f>'Screening M&amp;A'!C143</f>
        <v>266.8</v>
      </c>
    </row>
    <row r="138" spans="2:3" x14ac:dyDescent="0.2">
      <c r="B138" s="38">
        <f>'Screening All'!C144</f>
        <v>566.5</v>
      </c>
      <c r="C138" s="36">
        <f>'Screening M&amp;A'!C144</f>
        <v>366.4</v>
      </c>
    </row>
    <row r="139" spans="2:3" x14ac:dyDescent="0.2">
      <c r="B139" s="38">
        <f>'Screening All'!C145</f>
        <v>670.2</v>
      </c>
      <c r="C139" s="36">
        <f>'Screening M&amp;A'!C145</f>
        <v>27.8</v>
      </c>
    </row>
    <row r="140" spans="2:3" x14ac:dyDescent="0.2">
      <c r="B140" s="38">
        <f>'Screening All'!C146</f>
        <v>4156.5</v>
      </c>
      <c r="C140" s="36">
        <f>'Screening M&amp;A'!C146</f>
        <v>524.4</v>
      </c>
    </row>
    <row r="141" spans="2:3" x14ac:dyDescent="0.2">
      <c r="B141" s="38">
        <f>'Screening All'!C147</f>
        <v>703.6</v>
      </c>
      <c r="C141" s="36">
        <f>'Screening M&amp;A'!C147</f>
        <v>21.6</v>
      </c>
    </row>
    <row r="142" spans="2:3" x14ac:dyDescent="0.2">
      <c r="B142" s="38">
        <f>'Screening All'!C148</f>
        <v>129.30000000000001</v>
      </c>
      <c r="C142" s="36">
        <f>'Screening M&amp;A'!C148</f>
        <v>88.4</v>
      </c>
    </row>
    <row r="143" spans="2:3" x14ac:dyDescent="0.2">
      <c r="B143" s="38">
        <f>'Screening All'!C149</f>
        <v>378.9</v>
      </c>
      <c r="C143" s="36">
        <f>'Screening M&amp;A'!C149</f>
        <v>105.2</v>
      </c>
    </row>
    <row r="144" spans="2:3" x14ac:dyDescent="0.2">
      <c r="B144" s="38">
        <f>'Screening All'!C150</f>
        <v>571.20000000000005</v>
      </c>
      <c r="C144" s="36">
        <f>'Screening M&amp;A'!C150</f>
        <v>349.1</v>
      </c>
    </row>
    <row r="145" spans="2:3" x14ac:dyDescent="0.2">
      <c r="B145" s="38">
        <f>'Screening All'!C151</f>
        <v>142.4</v>
      </c>
      <c r="C145" s="36">
        <f>'Screening M&amp;A'!C151</f>
        <v>329.3</v>
      </c>
    </row>
    <row r="146" spans="2:3" x14ac:dyDescent="0.2">
      <c r="B146" s="38">
        <f>'Screening All'!C152</f>
        <v>19.3</v>
      </c>
      <c r="C146" s="36">
        <f>'Screening M&amp;A'!C152</f>
        <v>1639.9</v>
      </c>
    </row>
    <row r="147" spans="2:3" x14ac:dyDescent="0.2">
      <c r="B147" s="38">
        <f>'Screening All'!C153</f>
        <v>7.74</v>
      </c>
      <c r="C147" s="36">
        <f>'Screening M&amp;A'!C153</f>
        <v>975.6</v>
      </c>
    </row>
    <row r="148" spans="2:3" x14ac:dyDescent="0.2">
      <c r="B148" s="38">
        <f>'Screening All'!C154</f>
        <v>350.4</v>
      </c>
      <c r="C148" s="36">
        <f>'Screening M&amp;A'!C154</f>
        <v>74.099999999999994</v>
      </c>
    </row>
    <row r="149" spans="2:3" x14ac:dyDescent="0.2">
      <c r="B149" s="38">
        <f>'Screening All'!C155</f>
        <v>1607.1</v>
      </c>
      <c r="C149" s="36">
        <f>'Screening M&amp;A'!C155</f>
        <v>1615.5</v>
      </c>
    </row>
    <row r="150" spans="2:3" x14ac:dyDescent="0.2">
      <c r="B150" s="38">
        <f>'Screening All'!C156</f>
        <v>109.3</v>
      </c>
      <c r="C150" s="36">
        <f>'Screening M&amp;A'!C156</f>
        <v>41.4</v>
      </c>
    </row>
    <row r="151" spans="2:3" x14ac:dyDescent="0.2">
      <c r="B151" s="38">
        <f>'Screening All'!C157</f>
        <v>157.4</v>
      </c>
      <c r="C151" s="36">
        <f>'Screening M&amp;A'!C157</f>
        <v>6997.1</v>
      </c>
    </row>
    <row r="152" spans="2:3" x14ac:dyDescent="0.2">
      <c r="B152" s="38">
        <f>'Screening All'!C158</f>
        <v>228.6</v>
      </c>
      <c r="C152" s="36">
        <f>'Screening M&amp;A'!C158</f>
        <v>289.39999999999998</v>
      </c>
    </row>
    <row r="153" spans="2:3" x14ac:dyDescent="0.2">
      <c r="B153" s="38">
        <f>'Screening All'!C159</f>
        <v>21.7</v>
      </c>
      <c r="C153" s="36">
        <f>'Screening M&amp;A'!C159</f>
        <v>79.8</v>
      </c>
    </row>
    <row r="154" spans="2:3" x14ac:dyDescent="0.2">
      <c r="B154" s="38">
        <f>'Screening All'!C160</f>
        <v>94.3</v>
      </c>
      <c r="C154" s="36">
        <f>'Screening M&amp;A'!C160</f>
        <v>178.3</v>
      </c>
    </row>
    <row r="155" spans="2:3" x14ac:dyDescent="0.2">
      <c r="B155" s="38">
        <f>'Screening All'!C161</f>
        <v>101.6</v>
      </c>
      <c r="C155" s="36">
        <f>'Screening M&amp;A'!C161</f>
        <v>82.9</v>
      </c>
    </row>
    <row r="156" spans="2:3" x14ac:dyDescent="0.2">
      <c r="B156" s="38">
        <f>'Screening All'!C162</f>
        <v>11.9</v>
      </c>
      <c r="C156" s="36">
        <f>'Screening M&amp;A'!C162</f>
        <v>219.7</v>
      </c>
    </row>
    <row r="157" spans="2:3" x14ac:dyDescent="0.2">
      <c r="B157" s="38">
        <f>'Screening All'!C163</f>
        <v>108.2</v>
      </c>
      <c r="C157" s="36">
        <f>'Screening M&amp;A'!C163</f>
        <v>53</v>
      </c>
    </row>
    <row r="158" spans="2:3" x14ac:dyDescent="0.2">
      <c r="B158" s="38">
        <f>'Screening All'!C164</f>
        <v>444.2</v>
      </c>
      <c r="C158" s="36">
        <f>'Screening M&amp;A'!C164</f>
        <v>288.5</v>
      </c>
    </row>
    <row r="159" spans="2:3" x14ac:dyDescent="0.2">
      <c r="B159" s="38">
        <f>'Screening All'!C165</f>
        <v>692.3</v>
      </c>
      <c r="C159" s="36">
        <f>'Screening M&amp;A'!C165</f>
        <v>379</v>
      </c>
    </row>
    <row r="160" spans="2:3" x14ac:dyDescent="0.2">
      <c r="B160" s="38">
        <f>'Screening All'!C166</f>
        <v>132.1</v>
      </c>
      <c r="C160" s="36">
        <f>'Screening M&amp;A'!C166</f>
        <v>1497.8</v>
      </c>
    </row>
    <row r="161" spans="2:3" x14ac:dyDescent="0.2">
      <c r="B161" s="38">
        <f>'Screening All'!C167</f>
        <v>69.8</v>
      </c>
      <c r="C161" s="36">
        <f>'Screening M&amp;A'!C167</f>
        <v>957.5</v>
      </c>
    </row>
    <row r="162" spans="2:3" x14ac:dyDescent="0.2">
      <c r="B162" s="38">
        <f>'Screening All'!C168</f>
        <v>46</v>
      </c>
      <c r="C162" s="36">
        <f>'Screening M&amp;A'!C168</f>
        <v>658.3</v>
      </c>
    </row>
    <row r="163" spans="2:3" x14ac:dyDescent="0.2">
      <c r="B163" s="38">
        <f>'Screening All'!C169</f>
        <v>72.5</v>
      </c>
      <c r="C163" s="36">
        <f>'Screening M&amp;A'!C169</f>
        <v>77.599999999999994</v>
      </c>
    </row>
    <row r="164" spans="2:3" x14ac:dyDescent="0.2">
      <c r="B164" s="38">
        <f>'Screening All'!C170</f>
        <v>57.1</v>
      </c>
      <c r="C164" s="36">
        <f>'Screening M&amp;A'!C170</f>
        <v>229.8</v>
      </c>
    </row>
    <row r="165" spans="2:3" x14ac:dyDescent="0.2">
      <c r="B165" s="38">
        <f>'Screening All'!C171</f>
        <v>115.8</v>
      </c>
      <c r="C165" s="36">
        <f>'Screening M&amp;A'!C171</f>
        <v>110.3</v>
      </c>
    </row>
    <row r="166" spans="2:3" x14ac:dyDescent="0.2">
      <c r="B166" s="38">
        <f>'Screening All'!C172</f>
        <v>191.8</v>
      </c>
      <c r="C166" s="36">
        <f>'Screening M&amp;A'!C172</f>
        <v>296.10000000000002</v>
      </c>
    </row>
    <row r="167" spans="2:3" x14ac:dyDescent="0.2">
      <c r="B167" s="38">
        <f>'Screening All'!C173</f>
        <v>542.79999999999995</v>
      </c>
      <c r="C167" s="36">
        <f>'Screening M&amp;A'!C173</f>
        <v>52.5</v>
      </c>
    </row>
    <row r="168" spans="2:3" x14ac:dyDescent="0.2">
      <c r="B168" s="38">
        <f>'Screening All'!C174</f>
        <v>38</v>
      </c>
      <c r="C168" s="36">
        <f>'Screening M&amp;A'!C174</f>
        <v>169.2</v>
      </c>
    </row>
    <row r="169" spans="2:3" x14ac:dyDescent="0.2">
      <c r="B169" s="38">
        <f>'Screening All'!C175</f>
        <v>88</v>
      </c>
      <c r="C169" s="36">
        <f>'Screening M&amp;A'!C175</f>
        <v>185.9</v>
      </c>
    </row>
    <row r="170" spans="2:3" x14ac:dyDescent="0.2">
      <c r="B170" s="38">
        <f>'Screening All'!C176</f>
        <v>440.9</v>
      </c>
      <c r="C170" s="36">
        <f>'Screening M&amp;A'!C176</f>
        <v>1448.5</v>
      </c>
    </row>
    <row r="171" spans="2:3" x14ac:dyDescent="0.2">
      <c r="B171" s="38">
        <f>'Screening All'!C177</f>
        <v>138.9</v>
      </c>
      <c r="C171" s="36">
        <f>'Screening M&amp;A'!C177</f>
        <v>678.3</v>
      </c>
    </row>
    <row r="172" spans="2:3" x14ac:dyDescent="0.2">
      <c r="B172" s="38">
        <f>'Screening All'!C178</f>
        <v>10.9</v>
      </c>
      <c r="C172" s="36">
        <f>'Screening M&amp;A'!C178</f>
        <v>16.399999999999999</v>
      </c>
    </row>
    <row r="173" spans="2:3" x14ac:dyDescent="0.2">
      <c r="B173" s="38">
        <f>'Screening All'!C179</f>
        <v>213.6</v>
      </c>
      <c r="C173" s="36">
        <f>'Screening M&amp;A'!C179</f>
        <v>9.11</v>
      </c>
    </row>
    <row r="174" spans="2:3" x14ac:dyDescent="0.2">
      <c r="B174" s="38">
        <f>'Screening All'!C180</f>
        <v>62.4</v>
      </c>
      <c r="C174" s="36">
        <f>'Screening M&amp;A'!C180</f>
        <v>31.3</v>
      </c>
    </row>
    <row r="175" spans="2:3" x14ac:dyDescent="0.2">
      <c r="B175" s="38">
        <f>'Screening All'!C181</f>
        <v>101.5</v>
      </c>
      <c r="C175" s="36">
        <f>'Screening M&amp;A'!C181</f>
        <v>105.8</v>
      </c>
    </row>
    <row r="176" spans="2:3" x14ac:dyDescent="0.2">
      <c r="B176" s="38">
        <f>'Screening All'!C182</f>
        <v>113.9</v>
      </c>
      <c r="C176" s="36">
        <f>'Screening M&amp;A'!C182</f>
        <v>94.7</v>
      </c>
    </row>
    <row r="177" spans="2:3" x14ac:dyDescent="0.2">
      <c r="B177" s="38">
        <f>'Screening All'!C183</f>
        <v>68.400000000000006</v>
      </c>
      <c r="C177" s="36">
        <f>'Screening M&amp;A'!C183</f>
        <v>181.1</v>
      </c>
    </row>
    <row r="178" spans="2:3" x14ac:dyDescent="0.2">
      <c r="B178" s="38">
        <f>'Screening All'!C184</f>
        <v>103.1</v>
      </c>
      <c r="C178" s="36">
        <f>'Screening M&amp;A'!C184</f>
        <v>9.18</v>
      </c>
    </row>
    <row r="179" spans="2:3" x14ac:dyDescent="0.2">
      <c r="B179" s="38">
        <f>'Screening All'!C185</f>
        <v>47.9</v>
      </c>
      <c r="C179" s="36">
        <f>'Screening M&amp;A'!C185</f>
        <v>198.2</v>
      </c>
    </row>
    <row r="180" spans="2:3" x14ac:dyDescent="0.2">
      <c r="B180" s="38">
        <f>'Screening All'!C186</f>
        <v>92.5</v>
      </c>
      <c r="C180" s="36">
        <f>'Screening M&amp;A'!C186</f>
        <v>55.5</v>
      </c>
    </row>
    <row r="181" spans="2:3" x14ac:dyDescent="0.2">
      <c r="B181" s="38">
        <f>'Screening All'!C187</f>
        <v>48.9</v>
      </c>
      <c r="C181" s="36">
        <f>'Screening M&amp;A'!C187</f>
        <v>21.8</v>
      </c>
    </row>
    <row r="182" spans="2:3" x14ac:dyDescent="0.2">
      <c r="B182" s="38">
        <f>'Screening All'!C188</f>
        <v>290.7</v>
      </c>
      <c r="C182" s="36">
        <f>'Screening M&amp;A'!C188</f>
        <v>46.7</v>
      </c>
    </row>
    <row r="183" spans="2:3" x14ac:dyDescent="0.2">
      <c r="B183" s="38">
        <f>'Screening All'!C189</f>
        <v>1716.3</v>
      </c>
      <c r="C183" s="36">
        <f>'Screening M&amp;A'!C189</f>
        <v>114.4</v>
      </c>
    </row>
    <row r="184" spans="2:3" x14ac:dyDescent="0.2">
      <c r="B184" s="38">
        <f>'Screening All'!C190</f>
        <v>714.5</v>
      </c>
      <c r="C184" s="36">
        <f>'Screening M&amp;A'!C190</f>
        <v>345.3</v>
      </c>
    </row>
    <row r="185" spans="2:3" x14ac:dyDescent="0.2">
      <c r="B185" s="38">
        <f>'Screening All'!C191</f>
        <v>369.7</v>
      </c>
      <c r="C185" s="36">
        <f>'Screening M&amp;A'!C191</f>
        <v>439.1</v>
      </c>
    </row>
    <row r="186" spans="2:3" x14ac:dyDescent="0.2">
      <c r="B186" s="38">
        <f>'Screening All'!C192</f>
        <v>57.2</v>
      </c>
      <c r="C186" s="36">
        <f>'Screening M&amp;A'!C192</f>
        <v>53.5</v>
      </c>
    </row>
    <row r="187" spans="2:3" x14ac:dyDescent="0.2">
      <c r="B187" s="38">
        <f>'Screening All'!C193</f>
        <v>1025.5</v>
      </c>
      <c r="C187" s="36">
        <f>'Screening M&amp;A'!C193</f>
        <v>427.1</v>
      </c>
    </row>
    <row r="188" spans="2:3" x14ac:dyDescent="0.2">
      <c r="B188" s="38">
        <f>'Screening All'!C194</f>
        <v>1931.5</v>
      </c>
      <c r="C188" s="36">
        <f>'Screening M&amp;A'!C194</f>
        <v>110.8</v>
      </c>
    </row>
    <row r="189" spans="2:3" x14ac:dyDescent="0.2">
      <c r="B189" s="38">
        <f>'Screening All'!C195</f>
        <v>325.8</v>
      </c>
      <c r="C189" s="36">
        <f>'Screening M&amp;A'!C195</f>
        <v>59</v>
      </c>
    </row>
    <row r="190" spans="2:3" x14ac:dyDescent="0.2">
      <c r="B190" s="38">
        <f>'Screening All'!C196</f>
        <v>857.2</v>
      </c>
      <c r="C190" s="36">
        <f>'Screening M&amp;A'!C196</f>
        <v>23</v>
      </c>
    </row>
    <row r="191" spans="2:3" x14ac:dyDescent="0.2">
      <c r="B191" s="38">
        <f>'Screening All'!C197</f>
        <v>14.1</v>
      </c>
      <c r="C191" s="36">
        <f>'Screening M&amp;A'!C197</f>
        <v>30.1</v>
      </c>
    </row>
    <row r="192" spans="2:3" x14ac:dyDescent="0.2">
      <c r="B192" s="38">
        <f>'Screening All'!C198</f>
        <v>643</v>
      </c>
      <c r="C192" s="36">
        <f>'Screening M&amp;A'!C198</f>
        <v>10.8</v>
      </c>
    </row>
    <row r="193" spans="2:3" x14ac:dyDescent="0.2">
      <c r="B193" s="38">
        <f>'Screening All'!C199</f>
        <v>105.6</v>
      </c>
      <c r="C193" s="36">
        <f>'Screening M&amp;A'!C199</f>
        <v>4.97</v>
      </c>
    </row>
    <row r="194" spans="2:3" x14ac:dyDescent="0.2">
      <c r="B194" s="38">
        <f>'Screening All'!C200</f>
        <v>810.2</v>
      </c>
      <c r="C194" s="36">
        <f>'Screening M&amp;A'!C200</f>
        <v>116.5</v>
      </c>
    </row>
    <row r="195" spans="2:3" x14ac:dyDescent="0.2">
      <c r="B195" s="38">
        <f>'Screening All'!C201</f>
        <v>10.3</v>
      </c>
      <c r="C195" s="36">
        <f>'Screening M&amp;A'!C201</f>
        <v>157.1</v>
      </c>
    </row>
    <row r="196" spans="2:3" x14ac:dyDescent="0.2">
      <c r="B196" s="38">
        <f>'Screening All'!C202</f>
        <v>7.16</v>
      </c>
      <c r="C196" s="36">
        <f>'Screening M&amp;A'!C202</f>
        <v>22.9</v>
      </c>
    </row>
    <row r="197" spans="2:3" x14ac:dyDescent="0.2">
      <c r="B197" s="38">
        <f>'Screening All'!C203</f>
        <v>83.7</v>
      </c>
      <c r="C197" s="36">
        <f>'Screening M&amp;A'!C203</f>
        <v>528.9</v>
      </c>
    </row>
    <row r="198" spans="2:3" x14ac:dyDescent="0.2">
      <c r="B198" s="38">
        <f>'Screening All'!C204</f>
        <v>380.7</v>
      </c>
      <c r="C198" s="36">
        <f>'Screening M&amp;A'!C204</f>
        <v>102.9</v>
      </c>
    </row>
    <row r="199" spans="2:3" x14ac:dyDescent="0.2">
      <c r="B199" s="38">
        <f>'Screening All'!C205</f>
        <v>823.7</v>
      </c>
      <c r="C199" s="36">
        <f>'Screening M&amp;A'!C205</f>
        <v>1.1299999999999999</v>
      </c>
    </row>
    <row r="200" spans="2:3" x14ac:dyDescent="0.2">
      <c r="B200" s="38">
        <f>'Screening All'!C206</f>
        <v>11.6</v>
      </c>
      <c r="C200" s="36">
        <f>'Screening M&amp;A'!C206</f>
        <v>115.9</v>
      </c>
    </row>
    <row r="201" spans="2:3" x14ac:dyDescent="0.2">
      <c r="B201" s="38">
        <f>'Screening All'!C207</f>
        <v>58.2</v>
      </c>
      <c r="C201" s="36">
        <f>'Screening M&amp;A'!C207</f>
        <v>1970.5</v>
      </c>
    </row>
    <row r="202" spans="2:3" x14ac:dyDescent="0.2">
      <c r="B202" s="38">
        <f>'Screening All'!C208</f>
        <v>17</v>
      </c>
      <c r="C202" s="36">
        <f>'Screening M&amp;A'!C208</f>
        <v>7.56</v>
      </c>
    </row>
    <row r="203" spans="2:3" x14ac:dyDescent="0.2">
      <c r="B203" s="38">
        <f>'Screening All'!C209</f>
        <v>33.700000000000003</v>
      </c>
      <c r="C203" s="36">
        <f>'Screening M&amp;A'!C209</f>
        <v>1.05</v>
      </c>
    </row>
    <row r="204" spans="2:3" x14ac:dyDescent="0.2">
      <c r="B204" s="38">
        <f>'Screening All'!C210</f>
        <v>509</v>
      </c>
      <c r="C204" s="36">
        <f>'Screening M&amp;A'!C210</f>
        <v>37.6</v>
      </c>
    </row>
    <row r="205" spans="2:3" x14ac:dyDescent="0.2">
      <c r="B205" s="38">
        <f>'Screening All'!C211</f>
        <v>166</v>
      </c>
      <c r="C205" s="36">
        <f>'Screening M&amp;A'!C211</f>
        <v>22.7</v>
      </c>
    </row>
    <row r="206" spans="2:3" x14ac:dyDescent="0.2">
      <c r="B206" s="38">
        <f>'Screening All'!C212</f>
        <v>142.19999999999999</v>
      </c>
      <c r="C206" s="36">
        <f>'Screening M&amp;A'!C212</f>
        <v>12.1</v>
      </c>
    </row>
    <row r="207" spans="2:3" x14ac:dyDescent="0.2">
      <c r="B207" s="38">
        <f>'Screening All'!C213</f>
        <v>10.8</v>
      </c>
      <c r="C207" s="36">
        <f>'Screening M&amp;A'!C213</f>
        <v>333.2</v>
      </c>
    </row>
    <row r="208" spans="2:3" x14ac:dyDescent="0.2">
      <c r="B208" s="38">
        <f>'Screening All'!C214</f>
        <v>0.27</v>
      </c>
      <c r="C208" s="36">
        <f>'Screening M&amp;A'!C214</f>
        <v>36.299999999999997</v>
      </c>
    </row>
    <row r="209" spans="2:3" x14ac:dyDescent="0.2">
      <c r="B209" s="38">
        <f>'Screening All'!C215</f>
        <v>23.6</v>
      </c>
      <c r="C209" s="36">
        <f>'Screening M&amp;A'!C215</f>
        <v>79.5</v>
      </c>
    </row>
    <row r="210" spans="2:3" x14ac:dyDescent="0.2">
      <c r="B210" s="38">
        <f>'Screening All'!C216</f>
        <v>1201.9000000000001</v>
      </c>
      <c r="C210" s="36">
        <f>'Screening M&amp;A'!C216</f>
        <v>4.7300000000000004</v>
      </c>
    </row>
    <row r="211" spans="2:3" x14ac:dyDescent="0.2">
      <c r="B211" s="38">
        <f>'Screening All'!C217</f>
        <v>935.1</v>
      </c>
      <c r="C211" s="36">
        <f>'Screening M&amp;A'!C217</f>
        <v>6.7</v>
      </c>
    </row>
    <row r="212" spans="2:3" x14ac:dyDescent="0.2">
      <c r="B212" s="38">
        <f>'Screening All'!C218</f>
        <v>12.2</v>
      </c>
      <c r="C212" s="36">
        <f>'Screening M&amp;A'!C218</f>
        <v>21.8</v>
      </c>
    </row>
    <row r="213" spans="2:3" x14ac:dyDescent="0.2">
      <c r="B213" s="38">
        <f>'Screening All'!C219</f>
        <v>3565.9</v>
      </c>
      <c r="C213" s="36">
        <f>'Screening M&amp;A'!C219</f>
        <v>8.74</v>
      </c>
    </row>
    <row r="214" spans="2:3" x14ac:dyDescent="0.2">
      <c r="B214" s="38">
        <f>'Screening All'!C220</f>
        <v>749.6</v>
      </c>
      <c r="C214" s="36">
        <f>'Screening M&amp;A'!C220</f>
        <v>276.89999999999998</v>
      </c>
    </row>
    <row r="215" spans="2:3" x14ac:dyDescent="0.2">
      <c r="B215" s="38">
        <f>'Screening All'!C221</f>
        <v>15.6</v>
      </c>
      <c r="C215" s="36">
        <f>'Screening M&amp;A'!C221</f>
        <v>1.66</v>
      </c>
    </row>
    <row r="216" spans="2:3" x14ac:dyDescent="0.2">
      <c r="B216" s="38">
        <f>'Screening All'!C222</f>
        <v>4.6500000000000004</v>
      </c>
      <c r="C216" s="36">
        <f>'Screening M&amp;A'!C222</f>
        <v>134.4</v>
      </c>
    </row>
    <row r="217" spans="2:3" x14ac:dyDescent="0.2">
      <c r="B217" s="38">
        <f>'Screening All'!C223</f>
        <v>142.4</v>
      </c>
      <c r="C217" s="36">
        <f>'Screening M&amp;A'!C223</f>
        <v>44.1</v>
      </c>
    </row>
    <row r="218" spans="2:3" x14ac:dyDescent="0.2">
      <c r="B218" s="38">
        <f>'Screening All'!C224</f>
        <v>70.900000000000006</v>
      </c>
      <c r="C218" s="36">
        <f>'Screening M&amp;A'!C224</f>
        <v>452.7</v>
      </c>
    </row>
    <row r="219" spans="2:3" x14ac:dyDescent="0.2">
      <c r="B219" s="38">
        <f>'Screening All'!C225</f>
        <v>16.8</v>
      </c>
      <c r="C219" s="36">
        <f>'Screening M&amp;A'!C225</f>
        <v>38.6</v>
      </c>
    </row>
    <row r="220" spans="2:3" x14ac:dyDescent="0.2">
      <c r="B220" s="38">
        <f>'Screening All'!C226</f>
        <v>448.6</v>
      </c>
      <c r="C220" s="36">
        <f>'Screening M&amp;A'!C226</f>
        <v>3.06</v>
      </c>
    </row>
    <row r="221" spans="2:3" x14ac:dyDescent="0.2">
      <c r="B221" s="38">
        <f>'Screening All'!C227</f>
        <v>57.7</v>
      </c>
      <c r="C221" s="36">
        <f>'Screening M&amp;A'!C227</f>
        <v>15.7</v>
      </c>
    </row>
    <row r="222" spans="2:3" x14ac:dyDescent="0.2">
      <c r="B222" s="38">
        <f>'Screening All'!C228</f>
        <v>136.6</v>
      </c>
      <c r="C222" s="36">
        <f>'Screening M&amp;A'!C228</f>
        <v>96.4</v>
      </c>
    </row>
    <row r="223" spans="2:3" x14ac:dyDescent="0.2">
      <c r="B223" s="38">
        <f>'Screening All'!C229</f>
        <v>0.77700000000000002</v>
      </c>
      <c r="C223" s="36">
        <f>'Screening M&amp;A'!C229</f>
        <v>1079.5</v>
      </c>
    </row>
    <row r="224" spans="2:3" x14ac:dyDescent="0.2">
      <c r="B224" s="38">
        <f>'Screening All'!C230</f>
        <v>81.7</v>
      </c>
      <c r="C224" s="36">
        <f>'Screening M&amp;A'!C230</f>
        <v>2.61</v>
      </c>
    </row>
    <row r="225" spans="2:3" x14ac:dyDescent="0.2">
      <c r="B225" s="38">
        <f>'Screening All'!C231</f>
        <v>34.799999999999997</v>
      </c>
      <c r="C225" s="36">
        <f>'Screening M&amp;A'!C231</f>
        <v>1.0900000000000001</v>
      </c>
    </row>
    <row r="226" spans="2:3" x14ac:dyDescent="0.2">
      <c r="B226" s="38">
        <f>'Screening All'!C232</f>
        <v>179.5</v>
      </c>
      <c r="C226" s="36">
        <f>'Screening M&amp;A'!C232</f>
        <v>2.9000000000000001E-2</v>
      </c>
    </row>
    <row r="227" spans="2:3" x14ac:dyDescent="0.2">
      <c r="B227" s="38">
        <f>'Screening All'!C233</f>
        <v>12.4</v>
      </c>
      <c r="C227" s="36">
        <f>'Screening M&amp;A'!C233</f>
        <v>0.63</v>
      </c>
    </row>
    <row r="228" spans="2:3" x14ac:dyDescent="0.2">
      <c r="B228" s="38">
        <f>'Screening All'!C234</f>
        <v>161.5</v>
      </c>
      <c r="C228" s="36">
        <f>'Screening M&amp;A'!C234</f>
        <v>66.900000000000006</v>
      </c>
    </row>
    <row r="229" spans="2:3" x14ac:dyDescent="0.2">
      <c r="B229" s="38">
        <f>'Screening All'!C235</f>
        <v>21.6</v>
      </c>
      <c r="C229" s="36">
        <f>'Screening M&amp;A'!C235</f>
        <v>1.79</v>
      </c>
    </row>
    <row r="230" spans="2:3" x14ac:dyDescent="0.2">
      <c r="B230" s="38">
        <f>'Screening All'!C236</f>
        <v>53.9</v>
      </c>
      <c r="C230" s="36">
        <f>'Screening M&amp;A'!C236</f>
        <v>60</v>
      </c>
    </row>
    <row r="231" spans="2:3" x14ac:dyDescent="0.2">
      <c r="B231" s="38">
        <f>'Screening All'!C237</f>
        <v>31.5</v>
      </c>
      <c r="C231" s="36">
        <f>'Screening M&amp;A'!C237</f>
        <v>21</v>
      </c>
    </row>
    <row r="232" spans="2:3" x14ac:dyDescent="0.2">
      <c r="B232" s="38">
        <f>'Screening All'!C238</f>
        <v>20.8</v>
      </c>
      <c r="C232" s="36">
        <f>'Screening M&amp;A'!C238</f>
        <v>6.44</v>
      </c>
    </row>
    <row r="233" spans="2:3" x14ac:dyDescent="0.2">
      <c r="B233" s="38">
        <f>'Screening All'!C239</f>
        <v>1783.2</v>
      </c>
      <c r="C233" s="36">
        <f>'Screening M&amp;A'!C239</f>
        <v>0.33900000000000002</v>
      </c>
    </row>
    <row r="234" spans="2:3" x14ac:dyDescent="0.2">
      <c r="B234" s="38">
        <f>'Screening All'!C240</f>
        <v>442.8</v>
      </c>
      <c r="C234" s="36">
        <f>'Screening M&amp;A'!C240</f>
        <v>18.100000000000001</v>
      </c>
    </row>
    <row r="235" spans="2:3" x14ac:dyDescent="0.2">
      <c r="B235" s="38">
        <f>'Screening All'!C241</f>
        <v>15.1</v>
      </c>
      <c r="C235" s="36">
        <f>'Screening M&amp;A'!C241</f>
        <v>3.02</v>
      </c>
    </row>
    <row r="236" spans="2:3" x14ac:dyDescent="0.2">
      <c r="B236" s="38">
        <f>'Screening All'!C242</f>
        <v>120</v>
      </c>
      <c r="C236" s="36"/>
    </row>
    <row r="237" spans="2:3" x14ac:dyDescent="0.2">
      <c r="B237" s="38">
        <f>'Screening All'!C243</f>
        <v>6.21</v>
      </c>
      <c r="C237" s="36"/>
    </row>
    <row r="238" spans="2:3" x14ac:dyDescent="0.2">
      <c r="B238" s="38">
        <f>'Screening All'!C244</f>
        <v>95.7</v>
      </c>
      <c r="C238" s="36"/>
    </row>
    <row r="239" spans="2:3" x14ac:dyDescent="0.2">
      <c r="B239" s="38">
        <f>'Screening All'!C245</f>
        <v>295.3</v>
      </c>
      <c r="C239" s="36"/>
    </row>
    <row r="240" spans="2:3" x14ac:dyDescent="0.2">
      <c r="B240" s="38">
        <f>'Screening All'!C246</f>
        <v>35.700000000000003</v>
      </c>
      <c r="C240" s="36"/>
    </row>
    <row r="241" spans="2:3" x14ac:dyDescent="0.2">
      <c r="B241" s="38">
        <f>'Screening All'!C247</f>
        <v>1.81</v>
      </c>
      <c r="C241" s="36"/>
    </row>
    <row r="242" spans="2:3" x14ac:dyDescent="0.2">
      <c r="B242" s="38">
        <f>'Screening All'!C248</f>
        <v>30.6</v>
      </c>
      <c r="C242" s="36"/>
    </row>
    <row r="243" spans="2:3" x14ac:dyDescent="0.2">
      <c r="B243" s="38">
        <f>'Screening All'!C249</f>
        <v>1.03</v>
      </c>
      <c r="C243" s="36"/>
    </row>
    <row r="244" spans="2:3" x14ac:dyDescent="0.2">
      <c r="B244" s="38">
        <f>'Screening All'!C250</f>
        <v>2.4900000000000002</v>
      </c>
      <c r="C244" s="36"/>
    </row>
    <row r="245" spans="2:3" x14ac:dyDescent="0.2">
      <c r="B245" s="38">
        <f>'Screening All'!C251</f>
        <v>5.47</v>
      </c>
      <c r="C245" s="36"/>
    </row>
    <row r="246" spans="2:3" x14ac:dyDescent="0.2">
      <c r="B246" s="38">
        <f>'Screening All'!C252</f>
        <v>83.9</v>
      </c>
      <c r="C246" s="36"/>
    </row>
    <row r="247" spans="2:3" x14ac:dyDescent="0.2">
      <c r="B247" s="38">
        <f>'Screening All'!C253</f>
        <v>2.86</v>
      </c>
      <c r="C247" s="36"/>
    </row>
    <row r="248" spans="2:3" x14ac:dyDescent="0.2">
      <c r="B248" s="38">
        <f>'Screening All'!C254</f>
        <v>56.1</v>
      </c>
      <c r="C248" s="36"/>
    </row>
    <row r="249" spans="2:3" x14ac:dyDescent="0.2">
      <c r="B249" s="38">
        <f>'Screening All'!C255</f>
        <v>11.5</v>
      </c>
      <c r="C249" s="36"/>
    </row>
    <row r="250" spans="2:3" x14ac:dyDescent="0.2">
      <c r="B250" s="38">
        <f>'Screening All'!C256</f>
        <v>9.85</v>
      </c>
      <c r="C250" s="36"/>
    </row>
    <row r="251" spans="2:3" x14ac:dyDescent="0.2">
      <c r="B251" s="38">
        <f>'Screening All'!C257</f>
        <v>7.81</v>
      </c>
      <c r="C251" s="36"/>
    </row>
    <row r="252" spans="2:3" x14ac:dyDescent="0.2">
      <c r="B252" s="38">
        <f>'Screening All'!C258</f>
        <v>46.1</v>
      </c>
      <c r="C252" s="36"/>
    </row>
    <row r="253" spans="2:3" x14ac:dyDescent="0.2">
      <c r="B253" s="38">
        <f>'Screening All'!C259</f>
        <v>53.1</v>
      </c>
      <c r="C253" s="36"/>
    </row>
    <row r="254" spans="2:3" x14ac:dyDescent="0.2">
      <c r="B254" s="38">
        <f>'Screening All'!C260</f>
        <v>1188</v>
      </c>
      <c r="C254" s="36"/>
    </row>
    <row r="255" spans="2:3" x14ac:dyDescent="0.2">
      <c r="B255" s="38">
        <f>'Screening All'!C261</f>
        <v>5.14</v>
      </c>
      <c r="C255" s="36"/>
    </row>
    <row r="256" spans="2:3" x14ac:dyDescent="0.2">
      <c r="B256" s="38">
        <f>'Screening All'!C262</f>
        <v>49.6</v>
      </c>
      <c r="C256" s="36"/>
    </row>
    <row r="257" spans="2:3" x14ac:dyDescent="0.2">
      <c r="B257" s="38">
        <f>'Screening All'!C263</f>
        <v>16</v>
      </c>
      <c r="C257" s="36"/>
    </row>
    <row r="258" spans="2:3" x14ac:dyDescent="0.2">
      <c r="B258" s="38">
        <f>'Screening All'!C264</f>
        <v>85.9</v>
      </c>
      <c r="C258" s="36"/>
    </row>
    <row r="259" spans="2:3" x14ac:dyDescent="0.2">
      <c r="B259" s="38">
        <f>'Screening All'!C265</f>
        <v>17.399999999999999</v>
      </c>
      <c r="C259" s="36"/>
    </row>
    <row r="260" spans="2:3" x14ac:dyDescent="0.2">
      <c r="B260" s="38">
        <f>'Screening All'!C266</f>
        <v>0.73099999999999998</v>
      </c>
      <c r="C260" s="36"/>
    </row>
    <row r="261" spans="2:3" x14ac:dyDescent="0.2">
      <c r="B261" s="38">
        <f>'Screening All'!C267</f>
        <v>5.18</v>
      </c>
      <c r="C261" s="36"/>
    </row>
    <row r="262" spans="2:3" x14ac:dyDescent="0.2">
      <c r="B262" s="38">
        <f>'Screening All'!C268</f>
        <v>100.3</v>
      </c>
      <c r="C262" s="36"/>
    </row>
    <row r="263" spans="2:3" x14ac:dyDescent="0.2">
      <c r="B263" s="38">
        <f>'Screening All'!C269</f>
        <v>4.6100000000000003</v>
      </c>
      <c r="C263" s="36"/>
    </row>
    <row r="264" spans="2:3" x14ac:dyDescent="0.2">
      <c r="B264" s="38">
        <f>'Screening All'!C270</f>
        <v>2.19</v>
      </c>
      <c r="C264" s="36"/>
    </row>
    <row r="265" spans="2:3" x14ac:dyDescent="0.2">
      <c r="B265" s="38">
        <f>'Screening All'!C271</f>
        <v>7.87</v>
      </c>
      <c r="C265" s="36"/>
    </row>
    <row r="266" spans="2:3" x14ac:dyDescent="0.2">
      <c r="B266" s="38">
        <f>'Screening All'!C272</f>
        <v>33.200000000000003</v>
      </c>
      <c r="C266" s="36"/>
    </row>
    <row r="267" spans="2:3" x14ac:dyDescent="0.2">
      <c r="B267" s="38">
        <f>'Screening All'!C273</f>
        <v>43.8</v>
      </c>
      <c r="C267" s="36"/>
    </row>
    <row r="268" spans="2:3" x14ac:dyDescent="0.2">
      <c r="B268" s="38">
        <f>'Screening All'!C274</f>
        <v>17.8</v>
      </c>
      <c r="C268" s="36"/>
    </row>
    <row r="269" spans="2:3" x14ac:dyDescent="0.2">
      <c r="B269" s="38">
        <f>'Screening All'!C275</f>
        <v>3.27</v>
      </c>
      <c r="C269" s="36"/>
    </row>
    <row r="270" spans="2:3" x14ac:dyDescent="0.2">
      <c r="B270" s="38">
        <f>'Screening All'!C276</f>
        <v>203.5</v>
      </c>
      <c r="C270" s="36"/>
    </row>
    <row r="271" spans="2:3" x14ac:dyDescent="0.2">
      <c r="B271" s="38">
        <f>'Screening All'!C277</f>
        <v>244.3</v>
      </c>
      <c r="C271" s="36"/>
    </row>
    <row r="272" spans="2:3" x14ac:dyDescent="0.2">
      <c r="B272" s="38">
        <f>'Screening All'!C278</f>
        <v>22.7</v>
      </c>
      <c r="C272" s="36"/>
    </row>
    <row r="273" spans="2:3" x14ac:dyDescent="0.2">
      <c r="B273" s="38">
        <f>'Screening All'!C279</f>
        <v>37.4</v>
      </c>
      <c r="C273" s="36"/>
    </row>
    <row r="274" spans="2:3" x14ac:dyDescent="0.2">
      <c r="B274" s="38">
        <f>'Screening All'!C280</f>
        <v>18</v>
      </c>
      <c r="C274" s="36"/>
    </row>
    <row r="275" spans="2:3" x14ac:dyDescent="0.2">
      <c r="B275" s="38">
        <f>'Screening All'!C281</f>
        <v>47.4</v>
      </c>
      <c r="C275" s="36"/>
    </row>
    <row r="276" spans="2:3" x14ac:dyDescent="0.2">
      <c r="B276" s="38">
        <f>'Screening All'!C282</f>
        <v>22.2</v>
      </c>
      <c r="C276" s="36"/>
    </row>
    <row r="277" spans="2:3" x14ac:dyDescent="0.2">
      <c r="B277" s="38">
        <f>'Screening All'!C283</f>
        <v>111.6</v>
      </c>
      <c r="C277" s="36"/>
    </row>
    <row r="278" spans="2:3" x14ac:dyDescent="0.2">
      <c r="B278" s="38">
        <f>'Screening All'!C284</f>
        <v>43.2</v>
      </c>
      <c r="C278" s="36"/>
    </row>
    <row r="279" spans="2:3" x14ac:dyDescent="0.2">
      <c r="B279" s="38">
        <f>'Screening All'!C285</f>
        <v>13.7</v>
      </c>
      <c r="C279" s="36"/>
    </row>
    <row r="280" spans="2:3" x14ac:dyDescent="0.2">
      <c r="B280" s="38">
        <f>'Screening All'!C286</f>
        <v>224.4</v>
      </c>
      <c r="C280" s="36"/>
    </row>
    <row r="281" spans="2:3" x14ac:dyDescent="0.2">
      <c r="B281" s="38">
        <f>'Screening All'!C287</f>
        <v>26.1</v>
      </c>
      <c r="C281" s="36"/>
    </row>
    <row r="282" spans="2:3" x14ac:dyDescent="0.2">
      <c r="B282" s="38">
        <f>'Screening All'!C288</f>
        <v>663.7</v>
      </c>
      <c r="C282" s="36"/>
    </row>
    <row r="283" spans="2:3" x14ac:dyDescent="0.2">
      <c r="B283" s="38">
        <f>'Screening All'!C289</f>
        <v>16.399999999999999</v>
      </c>
      <c r="C283" s="36"/>
    </row>
    <row r="284" spans="2:3" x14ac:dyDescent="0.2">
      <c r="B284" s="38">
        <f>'Screening All'!C290</f>
        <v>8.94</v>
      </c>
      <c r="C284" s="36"/>
    </row>
    <row r="285" spans="2:3" x14ac:dyDescent="0.2">
      <c r="B285" s="38">
        <f>'Screening All'!C291</f>
        <v>49.9</v>
      </c>
      <c r="C285" s="36"/>
    </row>
    <row r="286" spans="2:3" x14ac:dyDescent="0.2">
      <c r="B286" s="38">
        <f>'Screening All'!C292</f>
        <v>82.7</v>
      </c>
      <c r="C286" s="36"/>
    </row>
    <row r="287" spans="2:3" x14ac:dyDescent="0.2">
      <c r="B287" s="38">
        <f>'Screening All'!C293</f>
        <v>42.2</v>
      </c>
      <c r="C287" s="36"/>
    </row>
    <row r="288" spans="2:3" x14ac:dyDescent="0.2">
      <c r="B288" s="38">
        <f>'Screening All'!C294</f>
        <v>13.4</v>
      </c>
      <c r="C288" s="36"/>
    </row>
    <row r="289" spans="2:3" x14ac:dyDescent="0.2">
      <c r="B289" s="38">
        <f>'Screening All'!C295</f>
        <v>472.4</v>
      </c>
      <c r="C289" s="36"/>
    </row>
    <row r="290" spans="2:3" x14ac:dyDescent="0.2">
      <c r="B290" s="38">
        <f>'Screening All'!C296</f>
        <v>1.32</v>
      </c>
      <c r="C290" s="36"/>
    </row>
    <row r="291" spans="2:3" x14ac:dyDescent="0.2">
      <c r="B291" s="38">
        <f>'Screening All'!C297</f>
        <v>3.04</v>
      </c>
      <c r="C291" s="36"/>
    </row>
    <row r="292" spans="2:3" x14ac:dyDescent="0.2">
      <c r="B292" s="38">
        <f>'Screening All'!C298</f>
        <v>4.29</v>
      </c>
      <c r="C292" s="36"/>
    </row>
    <row r="293" spans="2:3" x14ac:dyDescent="0.2">
      <c r="B293" s="38">
        <f>'Screening All'!C299</f>
        <v>0.48499999999999999</v>
      </c>
      <c r="C293" s="36"/>
    </row>
    <row r="294" spans="2:3" x14ac:dyDescent="0.2">
      <c r="B294" s="38">
        <f>'Screening All'!C300</f>
        <v>3.63</v>
      </c>
      <c r="C294" s="36"/>
    </row>
    <row r="295" spans="2:3" x14ac:dyDescent="0.2">
      <c r="B295" s="38">
        <f>'Screening All'!C301</f>
        <v>107.6</v>
      </c>
      <c r="C295" s="36"/>
    </row>
    <row r="296" spans="2:3" x14ac:dyDescent="0.2">
      <c r="B296" s="38">
        <f>'Screening All'!C302</f>
        <v>106</v>
      </c>
      <c r="C296" s="36"/>
    </row>
    <row r="297" spans="2:3" x14ac:dyDescent="0.2">
      <c r="B297" s="38">
        <f>'Screening All'!C303</f>
        <v>525.79999999999995</v>
      </c>
      <c r="C297" s="36"/>
    </row>
    <row r="298" spans="2:3" x14ac:dyDescent="0.2">
      <c r="B298" s="38">
        <f>'Screening All'!C304</f>
        <v>1.99</v>
      </c>
      <c r="C298" s="36"/>
    </row>
    <row r="299" spans="2:3" x14ac:dyDescent="0.2">
      <c r="B299" s="38">
        <f>'Screening All'!C305</f>
        <v>0.55600000000000005</v>
      </c>
      <c r="C299" s="36"/>
    </row>
    <row r="300" spans="2:3" x14ac:dyDescent="0.2">
      <c r="B300" s="38">
        <f>'Screening All'!C306</f>
        <v>57.5</v>
      </c>
      <c r="C300" s="36"/>
    </row>
    <row r="301" spans="2:3" x14ac:dyDescent="0.2">
      <c r="B301" s="38">
        <f>'Screening All'!C307</f>
        <v>1.61</v>
      </c>
      <c r="C301" s="36"/>
    </row>
    <row r="302" spans="2:3" x14ac:dyDescent="0.2">
      <c r="B302" s="38">
        <f>'Screening All'!C308</f>
        <v>0.191</v>
      </c>
      <c r="C302" s="36"/>
    </row>
    <row r="303" spans="2:3" x14ac:dyDescent="0.2">
      <c r="B303" s="38">
        <f>'Screening All'!C309</f>
        <v>13.9</v>
      </c>
      <c r="C303" s="36"/>
    </row>
    <row r="304" spans="2:3" x14ac:dyDescent="0.2">
      <c r="B304" s="38">
        <f>'Screening All'!C310</f>
        <v>11.7</v>
      </c>
      <c r="C304" s="36"/>
    </row>
    <row r="305" spans="2:3" x14ac:dyDescent="0.2">
      <c r="B305" s="38">
        <f>'Screening All'!C311</f>
        <v>58.4</v>
      </c>
      <c r="C305" s="36"/>
    </row>
    <row r="306" spans="2:3" x14ac:dyDescent="0.2">
      <c r="B306" s="38">
        <f>'Screening All'!C312</f>
        <v>6.38</v>
      </c>
      <c r="C306" s="36"/>
    </row>
    <row r="307" spans="2:3" x14ac:dyDescent="0.2">
      <c r="B307" s="38">
        <f>'Screening All'!C313</f>
        <v>0.51600000000000001</v>
      </c>
      <c r="C307" s="36"/>
    </row>
    <row r="308" spans="2:3" x14ac:dyDescent="0.2">
      <c r="B308" s="38">
        <f>'Screening All'!C314</f>
        <v>10</v>
      </c>
      <c r="C308" s="36"/>
    </row>
    <row r="309" spans="2:3" x14ac:dyDescent="0.2">
      <c r="B309" s="38">
        <f>'Screening All'!C315</f>
        <v>2.61</v>
      </c>
      <c r="C309" s="36"/>
    </row>
    <row r="310" spans="2:3" x14ac:dyDescent="0.2">
      <c r="B310" s="38">
        <f>'Screening All'!C316</f>
        <v>15.8</v>
      </c>
      <c r="C310" s="36"/>
    </row>
    <row r="311" spans="2:3" x14ac:dyDescent="0.2">
      <c r="B311" s="38">
        <f>'Screening All'!C317</f>
        <v>1.1200000000000001</v>
      </c>
      <c r="C311" s="36"/>
    </row>
    <row r="312" spans="2:3" x14ac:dyDescent="0.2">
      <c r="B312" s="38">
        <f>'Screening All'!C318</f>
        <v>1.95</v>
      </c>
      <c r="C312" s="36"/>
    </row>
    <row r="313" spans="2:3" x14ac:dyDescent="0.2">
      <c r="B313" s="38">
        <f>'Screening All'!C319</f>
        <v>0.91900000000000004</v>
      </c>
      <c r="C313" s="36"/>
    </row>
    <row r="314" spans="2:3" x14ac:dyDescent="0.2">
      <c r="B314" s="38">
        <f>'Screening All'!C320</f>
        <v>11.1</v>
      </c>
      <c r="C314" s="36"/>
    </row>
    <row r="315" spans="2:3" x14ac:dyDescent="0.2">
      <c r="B315" s="38">
        <f>'Screening All'!C321</f>
        <v>6.94</v>
      </c>
      <c r="C315" s="36"/>
    </row>
    <row r="316" spans="2:3" x14ac:dyDescent="0.2">
      <c r="B316" s="38">
        <f>'Screening All'!C322</f>
        <v>1.55</v>
      </c>
      <c r="C316" s="36"/>
    </row>
    <row r="317" spans="2:3" x14ac:dyDescent="0.2">
      <c r="B317" s="38">
        <f>'Screening All'!C323</f>
        <v>3.8</v>
      </c>
      <c r="C317" s="36"/>
    </row>
    <row r="318" spans="2:3" x14ac:dyDescent="0.2">
      <c r="B318" s="38">
        <f>'Screening All'!C324</f>
        <v>5.53</v>
      </c>
      <c r="C318" s="36"/>
    </row>
    <row r="319" spans="2:3" x14ac:dyDescent="0.2">
      <c r="B319" s="38">
        <f>'Screening All'!C325</f>
        <v>0.27300000000000002</v>
      </c>
      <c r="C319" s="36"/>
    </row>
    <row r="320" spans="2:3" x14ac:dyDescent="0.2">
      <c r="B320" s="38">
        <f>'Screening All'!C326</f>
        <v>1.99</v>
      </c>
      <c r="C320" s="36"/>
    </row>
    <row r="321" spans="2:3" x14ac:dyDescent="0.2">
      <c r="B321" s="38">
        <f>'Screening All'!C327</f>
        <v>2.2799999999999998</v>
      </c>
      <c r="C321" s="36"/>
    </row>
    <row r="322" spans="2:3" x14ac:dyDescent="0.2">
      <c r="B322" s="38">
        <f>'Screening All'!C328</f>
        <v>42.8</v>
      </c>
      <c r="C322" s="36"/>
    </row>
    <row r="323" spans="2:3" x14ac:dyDescent="0.2">
      <c r="B323" s="38">
        <f>'Screening All'!C329</f>
        <v>2.72</v>
      </c>
      <c r="C323" s="36"/>
    </row>
    <row r="324" spans="2:3" x14ac:dyDescent="0.2">
      <c r="B324" s="38">
        <f>'Screening All'!C330</f>
        <v>4.5999999999999996</v>
      </c>
      <c r="C324" s="36"/>
    </row>
    <row r="325" spans="2:3" x14ac:dyDescent="0.2">
      <c r="B325" s="38">
        <f>'Screening All'!C331</f>
        <v>1.24</v>
      </c>
      <c r="C325" s="36"/>
    </row>
    <row r="326" spans="2:3" x14ac:dyDescent="0.2">
      <c r="B326" s="38">
        <f>'Screening All'!C332</f>
        <v>40</v>
      </c>
      <c r="C326" s="36"/>
    </row>
    <row r="327" spans="2:3" x14ac:dyDescent="0.2">
      <c r="B327" s="38">
        <f>'Screening All'!C333</f>
        <v>5.46</v>
      </c>
      <c r="C327" s="36"/>
    </row>
    <row r="328" spans="2:3" x14ac:dyDescent="0.2">
      <c r="B328" s="38">
        <f>'Screening All'!C334</f>
        <v>1.24</v>
      </c>
      <c r="C328" s="36"/>
    </row>
    <row r="329" spans="2:3" x14ac:dyDescent="0.2">
      <c r="B329" s="38">
        <f>'Screening All'!C335</f>
        <v>0.51300000000000001</v>
      </c>
      <c r="C329" s="36"/>
    </row>
    <row r="330" spans="2:3" x14ac:dyDescent="0.2">
      <c r="B330" s="38">
        <f>'Screening All'!C336</f>
        <v>0.05</v>
      </c>
      <c r="C330" s="36"/>
    </row>
    <row r="331" spans="2:3" x14ac:dyDescent="0.2">
      <c r="B331" s="38">
        <f>'Screening All'!C337</f>
        <v>3.92</v>
      </c>
      <c r="C331" s="36"/>
    </row>
    <row r="332" spans="2:3" x14ac:dyDescent="0.2">
      <c r="B332" s="38">
        <f>'Screening All'!C338</f>
        <v>4.05</v>
      </c>
      <c r="C332" s="36"/>
    </row>
    <row r="333" spans="2:3" x14ac:dyDescent="0.2">
      <c r="B333" s="38">
        <f>'Screening All'!C339</f>
        <v>8.2000000000000003E-2</v>
      </c>
      <c r="C333" s="36"/>
    </row>
    <row r="334" spans="2:3" x14ac:dyDescent="0.2">
      <c r="B334" s="38">
        <f>'Screening All'!C340</f>
        <v>2.3199999999999998</v>
      </c>
      <c r="C334" s="36"/>
    </row>
    <row r="335" spans="2:3" x14ac:dyDescent="0.2">
      <c r="B335" s="38">
        <f>'Screening All'!C341</f>
        <v>11.3</v>
      </c>
      <c r="C335" s="36"/>
    </row>
    <row r="336" spans="2:3" x14ac:dyDescent="0.2">
      <c r="B336" s="38">
        <f>'Screening All'!C342</f>
        <v>7.74</v>
      </c>
      <c r="C336" s="36"/>
    </row>
    <row r="337" spans="2:3" x14ac:dyDescent="0.2">
      <c r="B337" s="38">
        <f>'Screening All'!C343</f>
        <v>0.23499999999999999</v>
      </c>
      <c r="C337" s="36"/>
    </row>
    <row r="338" spans="2:3" x14ac:dyDescent="0.2">
      <c r="B338" s="38">
        <f>'Screening All'!C344</f>
        <v>0.96299999999999997</v>
      </c>
      <c r="C338" s="36"/>
    </row>
    <row r="339" spans="2:3" x14ac:dyDescent="0.2">
      <c r="B339" s="38">
        <f>'Screening All'!C345</f>
        <v>599.6</v>
      </c>
      <c r="C339" s="36"/>
    </row>
    <row r="340" spans="2:3" x14ac:dyDescent="0.2">
      <c r="B340" s="38">
        <f>'Screening All'!C346</f>
        <v>4.97</v>
      </c>
      <c r="C340" s="36"/>
    </row>
    <row r="341" spans="2:3" x14ac:dyDescent="0.2">
      <c r="B341" s="38">
        <f>'Screening All'!C347</f>
        <v>0.19700000000000001</v>
      </c>
      <c r="C341" s="36"/>
    </row>
    <row r="342" spans="2:3" x14ac:dyDescent="0.2">
      <c r="B342" s="38">
        <f>'Screening All'!C348</f>
        <v>1.21</v>
      </c>
      <c r="C342" s="36"/>
    </row>
    <row r="343" spans="2:3" x14ac:dyDescent="0.2">
      <c r="B343" s="38">
        <f>'Screening All'!C349</f>
        <v>0.373</v>
      </c>
      <c r="C343" s="36"/>
    </row>
    <row r="344" spans="2:3" x14ac:dyDescent="0.2">
      <c r="B344" s="38">
        <f>'Screening All'!C350</f>
        <v>2.77</v>
      </c>
      <c r="C344" s="36"/>
    </row>
    <row r="345" spans="2:3" x14ac:dyDescent="0.2">
      <c r="B345" s="38">
        <f>'Screening All'!C351</f>
        <v>44.6</v>
      </c>
      <c r="C345" s="36"/>
    </row>
    <row r="346" spans="2:3" x14ac:dyDescent="0.2">
      <c r="B346" s="38">
        <f>'Screening All'!C352</f>
        <v>1.78</v>
      </c>
      <c r="C346" s="36"/>
    </row>
    <row r="347" spans="2:3" x14ac:dyDescent="0.2">
      <c r="B347" s="38">
        <f>'Screening All'!C353</f>
        <v>2.15</v>
      </c>
      <c r="C347" s="36"/>
    </row>
    <row r="348" spans="2:3" x14ac:dyDescent="0.2">
      <c r="B348" s="38">
        <f>'Screening All'!C354</f>
        <v>0.73599999999999999</v>
      </c>
      <c r="C348" s="36"/>
    </row>
    <row r="349" spans="2:3" x14ac:dyDescent="0.2">
      <c r="B349" s="38">
        <f>'Screening All'!C355</f>
        <v>0.89500000000000002</v>
      </c>
      <c r="C349" s="36"/>
    </row>
    <row r="350" spans="2:3" x14ac:dyDescent="0.2">
      <c r="B350" s="38">
        <f>'Screening All'!C356</f>
        <v>7.95</v>
      </c>
      <c r="C350" s="36"/>
    </row>
    <row r="351" spans="2:3" x14ac:dyDescent="0.2">
      <c r="B351" s="38">
        <f>'Screening All'!C357</f>
        <v>1.69</v>
      </c>
      <c r="C351" s="36"/>
    </row>
    <row r="352" spans="2:3" x14ac:dyDescent="0.2">
      <c r="B352" s="38">
        <f>'Screening All'!C358</f>
        <v>16.399999999999999</v>
      </c>
      <c r="C352" s="36"/>
    </row>
    <row r="353" spans="2:3" x14ac:dyDescent="0.2">
      <c r="B353" s="38">
        <f>'Screening All'!C359</f>
        <v>12.7</v>
      </c>
      <c r="C353" s="36"/>
    </row>
    <row r="354" spans="2:3" x14ac:dyDescent="0.2">
      <c r="B354" s="38">
        <f>'Screening All'!C360</f>
        <v>2.7E-2</v>
      </c>
      <c r="C354" s="36"/>
    </row>
    <row r="355" spans="2:3" x14ac:dyDescent="0.2">
      <c r="B355" s="38">
        <f>'Screening All'!C361</f>
        <v>2</v>
      </c>
      <c r="C355" s="36"/>
    </row>
    <row r="356" spans="2:3" x14ac:dyDescent="0.2">
      <c r="B356" s="38">
        <f>'Screening All'!C362</f>
        <v>3.6999999999999998E-2</v>
      </c>
      <c r="C356" s="36"/>
    </row>
    <row r="357" spans="2:3" x14ac:dyDescent="0.2">
      <c r="B357" s="38">
        <f>'Screening All'!C363</f>
        <v>0.497</v>
      </c>
      <c r="C357" s="36"/>
    </row>
    <row r="358" spans="2:3" x14ac:dyDescent="0.2">
      <c r="B358" s="38">
        <f>'Screening All'!C364</f>
        <v>1.74</v>
      </c>
      <c r="C358" s="36"/>
    </row>
    <row r="359" spans="2:3" x14ac:dyDescent="0.2">
      <c r="B359" s="38">
        <f>'Screening All'!C365</f>
        <v>5</v>
      </c>
      <c r="C359" s="36"/>
    </row>
    <row r="360" spans="2:3" x14ac:dyDescent="0.2">
      <c r="B360" s="38">
        <f>'Screening All'!C366</f>
        <v>2</v>
      </c>
      <c r="C360" s="36"/>
    </row>
    <row r="361" spans="2:3" x14ac:dyDescent="0.2">
      <c r="B361" s="38">
        <f>'Screening All'!C367</f>
        <v>0.29099999999999998</v>
      </c>
      <c r="C361" s="36"/>
    </row>
    <row r="362" spans="2:3" x14ac:dyDescent="0.2">
      <c r="B362" s="38">
        <f>'Screening All'!C368</f>
        <v>0.23200000000000001</v>
      </c>
      <c r="C362" s="36"/>
    </row>
    <row r="363" spans="2:3" x14ac:dyDescent="0.2">
      <c r="B363" s="38">
        <f>'Screening All'!C369</f>
        <v>0.48099999999999998</v>
      </c>
      <c r="C363" s="36"/>
    </row>
    <row r="364" spans="2:3" x14ac:dyDescent="0.2">
      <c r="B364" s="38">
        <f>'Screening All'!C370</f>
        <v>7.45</v>
      </c>
      <c r="C364" s="36"/>
    </row>
    <row r="365" spans="2:3" x14ac:dyDescent="0.2">
      <c r="B365" s="38">
        <f>'Screening All'!C371</f>
        <v>53.2</v>
      </c>
      <c r="C365" s="36"/>
    </row>
    <row r="366" spans="2:3" x14ac:dyDescent="0.2">
      <c r="B366" s="38">
        <f>'Screening All'!C372</f>
        <v>3.3</v>
      </c>
      <c r="C366" s="36"/>
    </row>
    <row r="367" spans="2:3" x14ac:dyDescent="0.2">
      <c r="B367" s="38">
        <f>'Screening All'!C373</f>
        <v>2.96</v>
      </c>
      <c r="C367" s="36"/>
    </row>
    <row r="368" spans="2:3" x14ac:dyDescent="0.2">
      <c r="B368" s="38">
        <f>'Screening All'!C374</f>
        <v>33.700000000000003</v>
      </c>
      <c r="C368" s="36"/>
    </row>
    <row r="369" spans="2:3" x14ac:dyDescent="0.2">
      <c r="B369" s="38">
        <f>'Screening All'!C375</f>
        <v>0.745</v>
      </c>
      <c r="C369" s="36"/>
    </row>
    <row r="370" spans="2:3" x14ac:dyDescent="0.2">
      <c r="B370" s="38">
        <f>'Screening All'!C376</f>
        <v>1.08</v>
      </c>
      <c r="C370" s="36"/>
    </row>
    <row r="371" spans="2:3" x14ac:dyDescent="0.2">
      <c r="B371" s="38">
        <f>'Screening All'!C377</f>
        <v>0.81100000000000005</v>
      </c>
      <c r="C371" s="36"/>
    </row>
    <row r="372" spans="2:3" x14ac:dyDescent="0.2">
      <c r="B372" s="38">
        <f>'Screening All'!C378</f>
        <v>1.1100000000000001</v>
      </c>
      <c r="C372" s="36"/>
    </row>
    <row r="373" spans="2:3" x14ac:dyDescent="0.2">
      <c r="B373" s="38">
        <f>'Screening All'!C379</f>
        <v>10.7</v>
      </c>
      <c r="C373" s="36"/>
    </row>
    <row r="374" spans="2:3" x14ac:dyDescent="0.2">
      <c r="B374" s="38">
        <f>'Screening All'!C380</f>
        <v>2.54</v>
      </c>
      <c r="C374" s="36"/>
    </row>
    <row r="375" spans="2:3" x14ac:dyDescent="0.2">
      <c r="B375" s="38">
        <f>'Screening All'!C381</f>
        <v>5.12</v>
      </c>
      <c r="C375" s="36"/>
    </row>
    <row r="376" spans="2:3" x14ac:dyDescent="0.2">
      <c r="B376" s="38">
        <f>'Screening All'!C382</f>
        <v>11.5</v>
      </c>
      <c r="C376" s="36"/>
    </row>
    <row r="377" spans="2:3" x14ac:dyDescent="0.2">
      <c r="B377" s="38">
        <f>'Screening All'!C383</f>
        <v>4.1900000000000004</v>
      </c>
      <c r="C377" s="36"/>
    </row>
    <row r="378" spans="2:3" x14ac:dyDescent="0.2">
      <c r="B378" s="38">
        <f>'Screening All'!C384</f>
        <v>0.61299999999999999</v>
      </c>
      <c r="C378" s="36"/>
    </row>
    <row r="379" spans="2:3" x14ac:dyDescent="0.2">
      <c r="B379" s="38">
        <f>'Screening All'!C385</f>
        <v>1.61</v>
      </c>
      <c r="C379" s="36"/>
    </row>
    <row r="380" spans="2:3" x14ac:dyDescent="0.2">
      <c r="B380" s="38">
        <f>'Screening All'!C386</f>
        <v>0.72199999999999998</v>
      </c>
      <c r="C380" s="36"/>
    </row>
    <row r="381" spans="2:3" x14ac:dyDescent="0.2">
      <c r="B381" s="38">
        <f>'Screening All'!C387</f>
        <v>0.20300000000000001</v>
      </c>
      <c r="C381" s="36"/>
    </row>
    <row r="382" spans="2:3" x14ac:dyDescent="0.2">
      <c r="B382" s="38">
        <f>'Screening All'!C388</f>
        <v>0.12</v>
      </c>
      <c r="C382" s="36"/>
    </row>
    <row r="383" spans="2:3" x14ac:dyDescent="0.2">
      <c r="B383" s="38">
        <f>'Screening All'!C389</f>
        <v>1.31</v>
      </c>
      <c r="C383" s="36"/>
    </row>
    <row r="384" spans="2:3" x14ac:dyDescent="0.2">
      <c r="B384" s="38">
        <f>'Screening All'!C390</f>
        <v>7.41</v>
      </c>
      <c r="C384" s="36"/>
    </row>
    <row r="385" spans="2:3" x14ac:dyDescent="0.2">
      <c r="B385" s="38">
        <f>'Screening All'!C391</f>
        <v>11.5</v>
      </c>
      <c r="C385" s="36"/>
    </row>
    <row r="386" spans="2:3" x14ac:dyDescent="0.2">
      <c r="B386" s="38">
        <f>'Screening All'!C392</f>
        <v>0.58599999999999997</v>
      </c>
      <c r="C386" s="36"/>
    </row>
    <row r="387" spans="2:3" x14ac:dyDescent="0.2">
      <c r="B387" s="38">
        <f>'Screening All'!C393</f>
        <v>6.19</v>
      </c>
      <c r="C387" s="36"/>
    </row>
    <row r="388" spans="2:3" x14ac:dyDescent="0.2">
      <c r="B388" s="38">
        <f>'Screening All'!C394</f>
        <v>0.441</v>
      </c>
      <c r="C388" s="36"/>
    </row>
    <row r="389" spans="2:3" x14ac:dyDescent="0.2">
      <c r="B389" s="38">
        <f>'Screening All'!C395</f>
        <v>4.8000000000000001E-2</v>
      </c>
      <c r="C389" s="36"/>
    </row>
    <row r="390" spans="2:3" x14ac:dyDescent="0.2">
      <c r="B390" s="38">
        <f>'Screening All'!C396</f>
        <v>0.875</v>
      </c>
      <c r="C390" s="36"/>
    </row>
    <row r="391" spans="2:3" x14ac:dyDescent="0.2">
      <c r="B391" s="38">
        <f>'Screening All'!C397</f>
        <v>5.92</v>
      </c>
      <c r="C391" s="36"/>
    </row>
    <row r="392" spans="2:3" x14ac:dyDescent="0.2">
      <c r="B392" s="38">
        <f>'Screening All'!C398</f>
        <v>1.06</v>
      </c>
      <c r="C392" s="36"/>
    </row>
    <row r="393" spans="2:3" x14ac:dyDescent="0.2">
      <c r="B393" s="38">
        <f>'Screening All'!C399</f>
        <v>2.0099999999999998</v>
      </c>
      <c r="C393" s="36"/>
    </row>
    <row r="394" spans="2:3" x14ac:dyDescent="0.2">
      <c r="B394" s="38">
        <f>'Screening All'!C400</f>
        <v>0.58399999999999996</v>
      </c>
      <c r="C394" s="36"/>
    </row>
    <row r="395" spans="2:3" x14ac:dyDescent="0.2">
      <c r="B395" s="38">
        <f>'Screening All'!C401</f>
        <v>2.0499999999999998</v>
      </c>
      <c r="C395" s="36"/>
    </row>
    <row r="396" spans="2:3" x14ac:dyDescent="0.2">
      <c r="B396" s="38">
        <f>'Screening All'!C402</f>
        <v>4.68</v>
      </c>
      <c r="C396" s="36"/>
    </row>
    <row r="397" spans="2:3" x14ac:dyDescent="0.2">
      <c r="B397" s="38">
        <f>'Screening All'!C403</f>
        <v>0.20899999999999999</v>
      </c>
      <c r="C397" s="36"/>
    </row>
    <row r="398" spans="2:3" x14ac:dyDescent="0.2">
      <c r="B398" s="38">
        <f>'Screening All'!C404</f>
        <v>16.100000000000001</v>
      </c>
      <c r="C398" s="36"/>
    </row>
    <row r="399" spans="2:3" x14ac:dyDescent="0.2">
      <c r="B399" s="38">
        <f>'Screening All'!C405</f>
        <v>3.42</v>
      </c>
      <c r="C399" s="36"/>
    </row>
    <row r="400" spans="2:3" x14ac:dyDescent="0.2">
      <c r="B400" s="38">
        <f>'Screening All'!C406</f>
        <v>0.14099999999999999</v>
      </c>
      <c r="C400" s="36"/>
    </row>
    <row r="401" spans="2:3" x14ac:dyDescent="0.2">
      <c r="B401" s="38">
        <f>'Screening All'!C407</f>
        <v>1.17</v>
      </c>
      <c r="C401" s="36"/>
    </row>
    <row r="402" spans="2:3" x14ac:dyDescent="0.2">
      <c r="B402" s="38">
        <f>'Screening All'!C408</f>
        <v>12.1</v>
      </c>
      <c r="C402" s="36"/>
    </row>
    <row r="403" spans="2:3" x14ac:dyDescent="0.2">
      <c r="B403" s="38">
        <f>'Screening All'!C409</f>
        <v>0.96299999999999997</v>
      </c>
      <c r="C403" s="36"/>
    </row>
    <row r="404" spans="2:3" x14ac:dyDescent="0.2">
      <c r="B404" s="38">
        <f>'Screening All'!C410</f>
        <v>2.38</v>
      </c>
      <c r="C404" s="36"/>
    </row>
    <row r="405" spans="2:3" x14ac:dyDescent="0.2">
      <c r="B405" s="38">
        <f>'Screening All'!C411</f>
        <v>43.1</v>
      </c>
      <c r="C405" s="36"/>
    </row>
    <row r="406" spans="2:3" x14ac:dyDescent="0.2">
      <c r="B406" s="38">
        <f>'Screening All'!C412</f>
        <v>2.5</v>
      </c>
      <c r="C406" s="36"/>
    </row>
    <row r="407" spans="2:3" x14ac:dyDescent="0.2">
      <c r="B407" s="38">
        <f>'Screening All'!C413</f>
        <v>0.67600000000000005</v>
      </c>
      <c r="C407" s="36"/>
    </row>
    <row r="408" spans="2:3" x14ac:dyDescent="0.2">
      <c r="B408" s="38">
        <f>'Screening All'!C414</f>
        <v>91.2</v>
      </c>
      <c r="C408" s="36"/>
    </row>
    <row r="409" spans="2:3" x14ac:dyDescent="0.2">
      <c r="B409" s="38">
        <f>'Screening All'!C415</f>
        <v>0.73199999999999998</v>
      </c>
      <c r="C409" s="36"/>
    </row>
    <row r="410" spans="2:3" x14ac:dyDescent="0.2">
      <c r="B410" s="38">
        <f>'Screening All'!C416</f>
        <v>0.16200000000000001</v>
      </c>
      <c r="C410" s="36"/>
    </row>
    <row r="411" spans="2:3" x14ac:dyDescent="0.2">
      <c r="B411" s="38">
        <f>'Screening All'!C417</f>
        <v>4.4999999999999998E-2</v>
      </c>
      <c r="C411" s="36"/>
    </row>
    <row r="412" spans="2:3" x14ac:dyDescent="0.2">
      <c r="B412" s="38">
        <f>'Screening All'!C418</f>
        <v>1.83</v>
      </c>
      <c r="C412" s="36"/>
    </row>
    <row r="413" spans="2:3" x14ac:dyDescent="0.2">
      <c r="B413" s="38">
        <f>'Screening All'!C419</f>
        <v>2.1800000000000002</v>
      </c>
      <c r="C413" s="36"/>
    </row>
    <row r="414" spans="2:3" x14ac:dyDescent="0.2">
      <c r="B414" s="38">
        <f>'Screening All'!C420</f>
        <v>1.52</v>
      </c>
      <c r="C414" s="36"/>
    </row>
    <row r="415" spans="2:3" x14ac:dyDescent="0.2">
      <c r="B415" s="38">
        <f>'Screening All'!C421</f>
        <v>0.41599999999999998</v>
      </c>
      <c r="C415" s="36"/>
    </row>
    <row r="416" spans="2:3" x14ac:dyDescent="0.2">
      <c r="B416" s="38">
        <f>'Screening All'!C422</f>
        <v>0.42899999999999999</v>
      </c>
      <c r="C416" s="36"/>
    </row>
    <row r="417" spans="2:3" x14ac:dyDescent="0.2">
      <c r="B417" s="38">
        <f>'Screening All'!C423</f>
        <v>1.06</v>
      </c>
      <c r="C417" s="36"/>
    </row>
    <row r="418" spans="2:3" x14ac:dyDescent="0.2">
      <c r="B418" s="38">
        <f>'Screening All'!C424</f>
        <v>10.4</v>
      </c>
      <c r="C418" s="36"/>
    </row>
    <row r="419" spans="2:3" x14ac:dyDescent="0.2">
      <c r="B419" s="38">
        <f>'Screening All'!C425</f>
        <v>1.02</v>
      </c>
      <c r="C419" s="36"/>
    </row>
    <row r="420" spans="2:3" x14ac:dyDescent="0.2">
      <c r="B420" s="38">
        <f>'Screening All'!C426</f>
        <v>2.4300000000000002</v>
      </c>
      <c r="C420" s="36"/>
    </row>
    <row r="421" spans="2:3" x14ac:dyDescent="0.2">
      <c r="B421" s="38">
        <f>'Screening All'!C427</f>
        <v>4.46</v>
      </c>
      <c r="C421" s="36"/>
    </row>
    <row r="422" spans="2:3" x14ac:dyDescent="0.2">
      <c r="B422" s="38">
        <f>'Screening All'!C428</f>
        <v>1.6E-2</v>
      </c>
      <c r="C422" s="36"/>
    </row>
    <row r="423" spans="2:3" x14ac:dyDescent="0.2">
      <c r="B423" s="38">
        <f>'Screening All'!C429</f>
        <v>0.27</v>
      </c>
      <c r="C423" s="36"/>
    </row>
    <row r="424" spans="2:3" x14ac:dyDescent="0.2">
      <c r="B424" s="38">
        <f>'Screening All'!C430</f>
        <v>0.157</v>
      </c>
      <c r="C424" s="36"/>
    </row>
    <row r="425" spans="2:3" x14ac:dyDescent="0.2">
      <c r="B425" s="38">
        <f>'Screening All'!C431</f>
        <v>0.376</v>
      </c>
      <c r="C425" s="36"/>
    </row>
    <row r="426" spans="2:3" x14ac:dyDescent="0.2">
      <c r="B426" s="38">
        <f>'Screening All'!C432</f>
        <v>0.83</v>
      </c>
      <c r="C426" s="36"/>
    </row>
    <row r="427" spans="2:3" x14ac:dyDescent="0.2">
      <c r="B427" s="38">
        <f>'Screening All'!C433</f>
        <v>4.8899999999999997</v>
      </c>
      <c r="C427" s="36"/>
    </row>
    <row r="428" spans="2:3" x14ac:dyDescent="0.2">
      <c r="B428" s="38">
        <f>'Screening All'!C434</f>
        <v>0.34899999999999998</v>
      </c>
      <c r="C428" s="36"/>
    </row>
    <row r="429" spans="2:3" x14ac:dyDescent="0.2">
      <c r="B429" s="38">
        <f>'Screening All'!C435</f>
        <v>0.69799999999999995</v>
      </c>
      <c r="C429" s="36"/>
    </row>
    <row r="430" spans="2:3" x14ac:dyDescent="0.2">
      <c r="B430" s="38">
        <f>'Screening All'!C436</f>
        <v>2.0099999999999998</v>
      </c>
      <c r="C430" s="36"/>
    </row>
    <row r="431" spans="2:3" x14ac:dyDescent="0.2">
      <c r="B431" s="38">
        <f>'Screening All'!C437</f>
        <v>1</v>
      </c>
      <c r="C431" s="36"/>
    </row>
    <row r="432" spans="2:3" x14ac:dyDescent="0.2">
      <c r="B432" s="38">
        <f>'Screening All'!C438</f>
        <v>0.216</v>
      </c>
      <c r="C432" s="36"/>
    </row>
    <row r="433" spans="2:3" x14ac:dyDescent="0.2">
      <c r="B433" s="38">
        <f>'Screening All'!C439</f>
        <v>0.14699999999999999</v>
      </c>
      <c r="C433" s="36"/>
    </row>
    <row r="434" spans="2:3" x14ac:dyDescent="0.2">
      <c r="B434" s="38">
        <f>'Screening All'!C440</f>
        <v>0.27500000000000002</v>
      </c>
      <c r="C434" s="36"/>
    </row>
    <row r="435" spans="2:3" x14ac:dyDescent="0.2">
      <c r="B435" s="38">
        <f>'Screening All'!C441</f>
        <v>6.12</v>
      </c>
      <c r="C435" s="36"/>
    </row>
    <row r="436" spans="2:3" x14ac:dyDescent="0.2">
      <c r="B436" s="38">
        <f>'Screening All'!C442</f>
        <v>1.51</v>
      </c>
      <c r="C436" s="36"/>
    </row>
    <row r="437" spans="2:3" x14ac:dyDescent="0.2">
      <c r="B437" s="38">
        <f>'Screening All'!C443</f>
        <v>0.79</v>
      </c>
      <c r="C437" s="36"/>
    </row>
    <row r="438" spans="2:3" x14ac:dyDescent="0.2">
      <c r="B438" s="38">
        <f>'Screening All'!C444</f>
        <v>0.39800000000000002</v>
      </c>
      <c r="C438" s="36"/>
    </row>
    <row r="439" spans="2:3" x14ac:dyDescent="0.2">
      <c r="B439" s="38">
        <f>'Screening All'!C445</f>
        <v>0.41099999999999998</v>
      </c>
      <c r="C439" s="36"/>
    </row>
    <row r="440" spans="2:3" x14ac:dyDescent="0.2">
      <c r="B440" s="38">
        <f>'Screening All'!C446</f>
        <v>0.26200000000000001</v>
      </c>
      <c r="C440" s="36"/>
    </row>
    <row r="441" spans="2:3" x14ac:dyDescent="0.2">
      <c r="B441" s="38">
        <f>'Screening All'!C447</f>
        <v>1.1100000000000001</v>
      </c>
      <c r="C441" s="36"/>
    </row>
    <row r="442" spans="2:3" x14ac:dyDescent="0.2">
      <c r="B442" s="38">
        <f>'Screening All'!C448</f>
        <v>1.1399999999999999</v>
      </c>
      <c r="C442" s="36"/>
    </row>
    <row r="443" spans="2:3" x14ac:dyDescent="0.2">
      <c r="B443" s="38">
        <f>'Screening All'!C449</f>
        <v>2.0299999999999998</v>
      </c>
      <c r="C443" s="36"/>
    </row>
    <row r="444" spans="2:3" x14ac:dyDescent="0.2">
      <c r="B444" s="38">
        <f>'Screening All'!C450</f>
        <v>0.94599999999999995</v>
      </c>
      <c r="C444" s="36"/>
    </row>
    <row r="445" spans="2:3" x14ac:dyDescent="0.2">
      <c r="B445" s="38">
        <f>'Screening All'!C451</f>
        <v>0.57999999999999996</v>
      </c>
      <c r="C445" s="36"/>
    </row>
    <row r="446" spans="2:3" x14ac:dyDescent="0.2">
      <c r="B446" s="38">
        <f>'Screening All'!C452</f>
        <v>0.26</v>
      </c>
      <c r="C446" s="36"/>
    </row>
    <row r="447" spans="2:3" x14ac:dyDescent="0.2">
      <c r="B447" s="38">
        <f>'Screening All'!C453</f>
        <v>0.31900000000000001</v>
      </c>
      <c r="C447" s="36"/>
    </row>
    <row r="448" spans="2:3" x14ac:dyDescent="0.2">
      <c r="B448" s="38">
        <f>'Screening All'!C454</f>
        <v>28.9</v>
      </c>
      <c r="C448" s="36"/>
    </row>
    <row r="449" spans="2:3" x14ac:dyDescent="0.2">
      <c r="B449" s="38">
        <f>'Screening All'!C455</f>
        <v>0.13300000000000001</v>
      </c>
      <c r="C449" s="36"/>
    </row>
    <row r="450" spans="2:3" x14ac:dyDescent="0.2">
      <c r="B450" s="38">
        <f>'Screening All'!C456</f>
        <v>0.27300000000000002</v>
      </c>
      <c r="C450" s="36"/>
    </row>
    <row r="451" spans="2:3" x14ac:dyDescent="0.2">
      <c r="B451" s="38">
        <f>'Screening All'!C457</f>
        <v>0.129</v>
      </c>
      <c r="C451" s="36"/>
    </row>
    <row r="452" spans="2:3" x14ac:dyDescent="0.2">
      <c r="B452" s="38">
        <f>'Screening All'!C458</f>
        <v>2.46</v>
      </c>
      <c r="C452" s="36"/>
    </row>
    <row r="453" spans="2:3" x14ac:dyDescent="0.2">
      <c r="B453" s="38">
        <f>'Screening All'!C459</f>
        <v>0.48099999999999998</v>
      </c>
      <c r="C453" s="36"/>
    </row>
    <row r="454" spans="2:3" x14ac:dyDescent="0.2">
      <c r="B454" s="38">
        <f>'Screening All'!C460</f>
        <v>0.94299999999999995</v>
      </c>
      <c r="C454" s="36"/>
    </row>
    <row r="455" spans="2:3" x14ac:dyDescent="0.2">
      <c r="B455" s="38">
        <f>'Screening All'!C461</f>
        <v>9.9000000000000005E-2</v>
      </c>
      <c r="C455" s="36"/>
    </row>
    <row r="456" spans="2:3" x14ac:dyDescent="0.2">
      <c r="B456" s="38">
        <f>'Screening All'!C462</f>
        <v>1.1000000000000001</v>
      </c>
      <c r="C456" s="36"/>
    </row>
    <row r="457" spans="2:3" x14ac:dyDescent="0.2">
      <c r="B457" s="38">
        <f>'Screening All'!C463</f>
        <v>0.80900000000000005</v>
      </c>
      <c r="C457" s="36"/>
    </row>
    <row r="458" spans="2:3" x14ac:dyDescent="0.2">
      <c r="B458" s="38">
        <f>'Screening All'!C464</f>
        <v>1</v>
      </c>
      <c r="C458" s="36"/>
    </row>
    <row r="459" spans="2:3" x14ac:dyDescent="0.2">
      <c r="B459" s="38">
        <f>'Screening All'!C465</f>
        <v>1.7</v>
      </c>
      <c r="C459" s="36"/>
    </row>
    <row r="460" spans="2:3" x14ac:dyDescent="0.2">
      <c r="B460" s="38">
        <f>'Screening All'!C466</f>
        <v>44.4</v>
      </c>
      <c r="C460" s="36"/>
    </row>
    <row r="461" spans="2:3" x14ac:dyDescent="0.2">
      <c r="B461" s="38">
        <f>'Screening All'!C467</f>
        <v>0.19700000000000001</v>
      </c>
      <c r="C461" s="36"/>
    </row>
    <row r="462" spans="2:3" x14ac:dyDescent="0.2">
      <c r="B462" s="38">
        <f>'Screening All'!C468</f>
        <v>30.7</v>
      </c>
      <c r="C462" s="36"/>
    </row>
    <row r="463" spans="2:3" x14ac:dyDescent="0.2">
      <c r="B463" s="38">
        <f>'Screening All'!C469</f>
        <v>0.68</v>
      </c>
      <c r="C463" s="36"/>
    </row>
    <row r="464" spans="2:3" x14ac:dyDescent="0.2">
      <c r="B464" s="38">
        <f>'Screening All'!C470</f>
        <v>0.86</v>
      </c>
      <c r="C464" s="36"/>
    </row>
    <row r="465" spans="2:3" x14ac:dyDescent="0.2">
      <c r="B465" s="38">
        <f>'Screening All'!C471</f>
        <v>0.17899999999999999</v>
      </c>
      <c r="C465" s="36"/>
    </row>
    <row r="466" spans="2:3" x14ac:dyDescent="0.2">
      <c r="B466" s="38">
        <f>'Screening All'!C472</f>
        <v>2.1800000000000002</v>
      </c>
      <c r="C466" s="36"/>
    </row>
    <row r="467" spans="2:3" x14ac:dyDescent="0.2">
      <c r="B467" s="38">
        <f>'Screening All'!C473</f>
        <v>1.46</v>
      </c>
      <c r="C467" s="36"/>
    </row>
    <row r="468" spans="2:3" x14ac:dyDescent="0.2">
      <c r="B468" s="38">
        <f>'Screening All'!C474</f>
        <v>2.3E-2</v>
      </c>
      <c r="C468" s="36"/>
    </row>
    <row r="469" spans="2:3" x14ac:dyDescent="0.2">
      <c r="B469" s="38">
        <f>'Screening All'!C475</f>
        <v>32.6</v>
      </c>
      <c r="C469" s="36"/>
    </row>
    <row r="470" spans="2:3" x14ac:dyDescent="0.2">
      <c r="B470" s="38">
        <f>'Screening All'!C476</f>
        <v>19.2</v>
      </c>
      <c r="C470" s="36"/>
    </row>
    <row r="471" spans="2:3" x14ac:dyDescent="0.2">
      <c r="B471" s="38">
        <f>'Screening All'!C477</f>
        <v>2.77</v>
      </c>
      <c r="C471" s="36"/>
    </row>
    <row r="472" spans="2:3" x14ac:dyDescent="0.2">
      <c r="B472" s="38">
        <f>'Screening All'!C478</f>
        <v>0.32600000000000001</v>
      </c>
      <c r="C472" s="36"/>
    </row>
    <row r="473" spans="2:3" x14ac:dyDescent="0.2">
      <c r="B473" s="38">
        <f>'Screening All'!C479</f>
        <v>9.9000000000000005E-2</v>
      </c>
      <c r="C473" s="36"/>
    </row>
    <row r="474" spans="2:3" x14ac:dyDescent="0.2">
      <c r="B474" s="38">
        <f>'Screening All'!C480</f>
        <v>1.1000000000000001</v>
      </c>
      <c r="C474" s="36"/>
    </row>
    <row r="475" spans="2:3" x14ac:dyDescent="0.2">
      <c r="B475" s="38">
        <f>'Screening All'!C481</f>
        <v>0.63500000000000001</v>
      </c>
      <c r="C475" s="36"/>
    </row>
    <row r="476" spans="2:3" x14ac:dyDescent="0.2">
      <c r="B476" s="38">
        <f>'Screening All'!C482</f>
        <v>0.155</v>
      </c>
      <c r="C476" s="36"/>
    </row>
    <row r="477" spans="2:3" x14ac:dyDescent="0.2">
      <c r="B477" s="38">
        <f>'Screening All'!C483</f>
        <v>0.74099999999999999</v>
      </c>
      <c r="C477" s="36"/>
    </row>
    <row r="478" spans="2:3" x14ac:dyDescent="0.2">
      <c r="B478" s="38">
        <f>'Screening All'!C484</f>
        <v>0.46700000000000003</v>
      </c>
      <c r="C478" s="36"/>
    </row>
    <row r="479" spans="2:3" x14ac:dyDescent="0.2">
      <c r="B479" s="38">
        <f>'Screening All'!C485</f>
        <v>0.249</v>
      </c>
      <c r="C479" s="36"/>
    </row>
    <row r="480" spans="2:3" x14ac:dyDescent="0.2">
      <c r="B480" s="38">
        <f>'Screening All'!C486</f>
        <v>0.64100000000000001</v>
      </c>
      <c r="C480" s="36"/>
    </row>
    <row r="481" spans="2:3" x14ac:dyDescent="0.2">
      <c r="B481" s="38">
        <f>'Screening All'!C487</f>
        <v>107.2</v>
      </c>
      <c r="C481" s="36"/>
    </row>
    <row r="482" spans="2:3" x14ac:dyDescent="0.2">
      <c r="B482" s="38">
        <f>'Screening All'!C488</f>
        <v>0.65200000000000002</v>
      </c>
      <c r="C482" s="36"/>
    </row>
    <row r="483" spans="2:3" x14ac:dyDescent="0.2">
      <c r="B483" s="38">
        <f>'Screening All'!C489</f>
        <v>0.97099999999999997</v>
      </c>
      <c r="C483" s="36"/>
    </row>
    <row r="484" spans="2:3" x14ac:dyDescent="0.2">
      <c r="B484" s="38">
        <f>'Screening All'!C490</f>
        <v>0.47399999999999998</v>
      </c>
      <c r="C484" s="36"/>
    </row>
    <row r="485" spans="2:3" x14ac:dyDescent="0.2">
      <c r="B485" s="38">
        <f>'Screening All'!C491</f>
        <v>6.03</v>
      </c>
      <c r="C485" s="36"/>
    </row>
    <row r="486" spans="2:3" x14ac:dyDescent="0.2">
      <c r="B486" s="38">
        <f>'Screening All'!C492</f>
        <v>0.24199999999999999</v>
      </c>
      <c r="C486" s="36"/>
    </row>
    <row r="487" spans="2:3" x14ac:dyDescent="0.2">
      <c r="B487" s="38">
        <f>'Screening All'!C493</f>
        <v>0.80100000000000005</v>
      </c>
      <c r="C487" s="36"/>
    </row>
    <row r="488" spans="2:3" x14ac:dyDescent="0.2">
      <c r="B488" s="38">
        <f>'Screening All'!C494</f>
        <v>2.89</v>
      </c>
      <c r="C488" s="36"/>
    </row>
    <row r="489" spans="2:3" x14ac:dyDescent="0.2">
      <c r="B489" s="38">
        <f>'Screening All'!C495</f>
        <v>0.56799999999999995</v>
      </c>
      <c r="C489" s="36"/>
    </row>
    <row r="490" spans="2:3" x14ac:dyDescent="0.2">
      <c r="B490" s="38">
        <f>'Screening All'!C496</f>
        <v>2.25</v>
      </c>
      <c r="C490" s="36"/>
    </row>
    <row r="491" spans="2:3" x14ac:dyDescent="0.2">
      <c r="B491" s="38">
        <f>'Screening All'!C497</f>
        <v>0.40100000000000002</v>
      </c>
      <c r="C491" s="36"/>
    </row>
    <row r="492" spans="2:3" x14ac:dyDescent="0.2">
      <c r="B492" s="38">
        <f>'Screening All'!C498</f>
        <v>7.4999999999999997E-2</v>
      </c>
      <c r="C492" s="36"/>
    </row>
    <row r="493" spans="2:3" x14ac:dyDescent="0.2">
      <c r="B493" s="38">
        <f>'Screening All'!C499</f>
        <v>2.1</v>
      </c>
      <c r="C493" s="36"/>
    </row>
    <row r="494" spans="2:3" x14ac:dyDescent="0.2">
      <c r="B494" s="38">
        <f>'Screening All'!C500</f>
        <v>0.32200000000000001</v>
      </c>
      <c r="C494" s="36"/>
    </row>
    <row r="495" spans="2:3" x14ac:dyDescent="0.2">
      <c r="B495" s="38">
        <f>'Screening All'!C501</f>
        <v>0.41499999999999998</v>
      </c>
      <c r="C495" s="36"/>
    </row>
    <row r="496" spans="2:3" x14ac:dyDescent="0.2">
      <c r="B496" s="38">
        <f>'Screening All'!C502</f>
        <v>9.4E-2</v>
      </c>
      <c r="C496" s="36"/>
    </row>
    <row r="497" spans="2:3" x14ac:dyDescent="0.2">
      <c r="B497" s="38">
        <f>'Screening All'!C503</f>
        <v>14</v>
      </c>
      <c r="C497" s="36"/>
    </row>
    <row r="498" spans="2:3" x14ac:dyDescent="0.2">
      <c r="B498" s="38">
        <f>'Screening All'!C504</f>
        <v>0.31900000000000001</v>
      </c>
      <c r="C498" s="36"/>
    </row>
    <row r="499" spans="2:3" x14ac:dyDescent="0.2">
      <c r="B499" s="38">
        <f>'Screening All'!C505</f>
        <v>3.5999999999999997E-2</v>
      </c>
      <c r="C499" s="36"/>
    </row>
    <row r="500" spans="2:3" x14ac:dyDescent="0.2">
      <c r="B500" s="38">
        <f>'Screening All'!C506</f>
        <v>0.40200000000000002</v>
      </c>
      <c r="C500" s="36"/>
    </row>
    <row r="501" spans="2:3" x14ac:dyDescent="0.2">
      <c r="B501" s="38">
        <f>'Screening All'!C507</f>
        <v>1.2E-2</v>
      </c>
      <c r="C501" s="36"/>
    </row>
    <row r="502" spans="2:3" x14ac:dyDescent="0.2">
      <c r="B502" s="38">
        <f>'Screening All'!C508</f>
        <v>5.39</v>
      </c>
      <c r="C502" s="36"/>
    </row>
    <row r="503" spans="2:3" x14ac:dyDescent="0.2">
      <c r="B503" s="38">
        <f>'Screening All'!C509</f>
        <v>0.67600000000000005</v>
      </c>
      <c r="C503" s="36"/>
    </row>
    <row r="504" spans="2:3" x14ac:dyDescent="0.2">
      <c r="B504" s="38">
        <f>'Screening All'!C510</f>
        <v>0.28299999999999997</v>
      </c>
      <c r="C504" s="36"/>
    </row>
    <row r="505" spans="2:3" x14ac:dyDescent="0.2">
      <c r="B505" s="38">
        <f>'Screening All'!C511</f>
        <v>0.185</v>
      </c>
      <c r="C505" s="36"/>
    </row>
    <row r="506" spans="2:3" x14ac:dyDescent="0.2">
      <c r="B506" s="38">
        <f>'Screening All'!C512</f>
        <v>12.8</v>
      </c>
      <c r="C506" s="36"/>
    </row>
    <row r="507" spans="2:3" x14ac:dyDescent="0.2">
      <c r="B507" s="38">
        <f>'Screening All'!C513</f>
        <v>0.111</v>
      </c>
      <c r="C507" s="36"/>
    </row>
    <row r="508" spans="2:3" x14ac:dyDescent="0.2">
      <c r="B508" s="38">
        <f>'Screening All'!C514</f>
        <v>0.30599999999999999</v>
      </c>
      <c r="C508" s="36"/>
    </row>
    <row r="509" spans="2:3" x14ac:dyDescent="0.2">
      <c r="B509" s="38">
        <f>'Screening All'!C515</f>
        <v>1.65</v>
      </c>
      <c r="C509" s="36"/>
    </row>
    <row r="510" spans="2:3" x14ac:dyDescent="0.2">
      <c r="B510" s="38">
        <f>'Screening All'!C516</f>
        <v>0.69799999999999995</v>
      </c>
      <c r="C510" s="36"/>
    </row>
    <row r="511" spans="2:3" x14ac:dyDescent="0.2">
      <c r="B511" s="38">
        <f>'Screening All'!C517</f>
        <v>0.79400000000000004</v>
      </c>
      <c r="C511" s="36"/>
    </row>
    <row r="512" spans="2:3" x14ac:dyDescent="0.2">
      <c r="B512" s="38">
        <f>'Screening All'!C518</f>
        <v>1.49</v>
      </c>
      <c r="C512" s="36"/>
    </row>
    <row r="513" spans="2:3" x14ac:dyDescent="0.2">
      <c r="B513" s="38">
        <f>'Screening All'!C519</f>
        <v>0.48499999999999999</v>
      </c>
      <c r="C513" s="36"/>
    </row>
    <row r="514" spans="2:3" x14ac:dyDescent="0.2">
      <c r="B514" s="38">
        <f>'Screening All'!C520</f>
        <v>7.5999999999999998E-2</v>
      </c>
      <c r="C514" s="36"/>
    </row>
    <row r="515" spans="2:3" x14ac:dyDescent="0.2">
      <c r="B515" s="38">
        <f>'Screening All'!C521</f>
        <v>1.23</v>
      </c>
      <c r="C515" s="36"/>
    </row>
    <row r="516" spans="2:3" x14ac:dyDescent="0.2">
      <c r="B516" s="38">
        <f>'Screening All'!C522</f>
        <v>9.4E-2</v>
      </c>
      <c r="C516" s="36"/>
    </row>
    <row r="517" spans="2:3" x14ac:dyDescent="0.2">
      <c r="B517" s="38">
        <f>'Screening All'!C523</f>
        <v>1.1000000000000001</v>
      </c>
      <c r="C517" s="36"/>
    </row>
    <row r="518" spans="2:3" x14ac:dyDescent="0.2">
      <c r="B518" s="38">
        <f>'Screening All'!C524</f>
        <v>2.67</v>
      </c>
      <c r="C518" s="36"/>
    </row>
    <row r="519" spans="2:3" x14ac:dyDescent="0.2">
      <c r="B519" s="38">
        <f>'Screening All'!C525</f>
        <v>9.7000000000000003E-2</v>
      </c>
      <c r="C519" s="36"/>
    </row>
    <row r="520" spans="2:3" x14ac:dyDescent="0.2">
      <c r="B520" s="38">
        <f>'Screening All'!C526</f>
        <v>0.51800000000000002</v>
      </c>
      <c r="C520" s="36"/>
    </row>
    <row r="521" spans="2:3" x14ac:dyDescent="0.2">
      <c r="B521" s="38">
        <f>'Screening All'!C527</f>
        <v>0.184</v>
      </c>
      <c r="C521" s="36"/>
    </row>
    <row r="522" spans="2:3" x14ac:dyDescent="0.2">
      <c r="B522" s="38">
        <f>'Screening All'!C528</f>
        <v>0.153</v>
      </c>
      <c r="C522" s="36"/>
    </row>
    <row r="523" spans="2:3" x14ac:dyDescent="0.2">
      <c r="B523" s="38">
        <f>'Screening All'!C529</f>
        <v>8.7100000000000009</v>
      </c>
      <c r="C523" s="36"/>
    </row>
    <row r="524" spans="2:3" x14ac:dyDescent="0.2">
      <c r="B524" s="38">
        <f>'Screening All'!C530</f>
        <v>0.42899999999999999</v>
      </c>
      <c r="C524" s="36"/>
    </row>
    <row r="525" spans="2:3" x14ac:dyDescent="0.2">
      <c r="B525" s="38">
        <f>'Screening All'!C531</f>
        <v>3.4</v>
      </c>
      <c r="C525" s="36"/>
    </row>
    <row r="526" spans="2:3" x14ac:dyDescent="0.2">
      <c r="B526" s="38">
        <f>'Screening All'!C532</f>
        <v>5.8999999999999997E-2</v>
      </c>
      <c r="C526" s="36"/>
    </row>
    <row r="527" spans="2:3" x14ac:dyDescent="0.2">
      <c r="B527" s="38">
        <f>'Screening All'!C533</f>
        <v>4.8000000000000001E-2</v>
      </c>
      <c r="C527" s="36"/>
    </row>
    <row r="528" spans="2:3" x14ac:dyDescent="0.2">
      <c r="B528" s="38">
        <f>'Screening All'!C534</f>
        <v>0.318</v>
      </c>
      <c r="C528" s="36"/>
    </row>
    <row r="529" spans="2:3" x14ac:dyDescent="0.2">
      <c r="B529" s="38">
        <f>'Screening All'!C535</f>
        <v>0.57999999999999996</v>
      </c>
      <c r="C529" s="36"/>
    </row>
    <row r="530" spans="2:3" x14ac:dyDescent="0.2">
      <c r="B530" s="38">
        <f>'Screening All'!C536</f>
        <v>8.2000000000000003E-2</v>
      </c>
      <c r="C530" s="36"/>
    </row>
    <row r="531" spans="2:3" x14ac:dyDescent="0.2">
      <c r="B531" s="38">
        <f>'Screening All'!C537</f>
        <v>0.27800000000000002</v>
      </c>
      <c r="C531" s="36"/>
    </row>
    <row r="532" spans="2:3" x14ac:dyDescent="0.2">
      <c r="B532" s="38">
        <f>'Screening All'!C538</f>
        <v>1.55</v>
      </c>
      <c r="C532" s="36"/>
    </row>
    <row r="533" spans="2:3" x14ac:dyDescent="0.2">
      <c r="B533" s="38">
        <f>'Screening All'!C539</f>
        <v>1.75</v>
      </c>
      <c r="C533" s="36"/>
    </row>
    <row r="534" spans="2:3" x14ac:dyDescent="0.2">
      <c r="B534" s="38">
        <f>'Screening All'!C540</f>
        <v>0.879</v>
      </c>
      <c r="C534" s="36"/>
    </row>
    <row r="535" spans="2:3" x14ac:dyDescent="0.2">
      <c r="B535" s="38">
        <f>'Screening All'!C541</f>
        <v>0.65400000000000003</v>
      </c>
      <c r="C535" s="36"/>
    </row>
    <row r="536" spans="2:3" x14ac:dyDescent="0.2">
      <c r="B536" s="38">
        <f>'Screening All'!C542</f>
        <v>0.754</v>
      </c>
      <c r="C536" s="36"/>
    </row>
    <row r="537" spans="2:3" x14ac:dyDescent="0.2">
      <c r="B537" s="38">
        <f>'Screening All'!C543</f>
        <v>0.752</v>
      </c>
      <c r="C537" s="36"/>
    </row>
    <row r="538" spans="2:3" x14ac:dyDescent="0.2">
      <c r="B538" s="38">
        <f>'Screening All'!C544</f>
        <v>0.88700000000000001</v>
      </c>
      <c r="C538" s="36"/>
    </row>
    <row r="539" spans="2:3" x14ac:dyDescent="0.2">
      <c r="B539" s="38">
        <f>'Screening All'!C545</f>
        <v>4.3999999999999997E-2</v>
      </c>
      <c r="C539" s="36"/>
    </row>
    <row r="540" spans="2:3" x14ac:dyDescent="0.2">
      <c r="B540" s="38">
        <f>'Screening All'!C546</f>
        <v>0.151</v>
      </c>
      <c r="C540" s="36"/>
    </row>
    <row r="541" spans="2:3" x14ac:dyDescent="0.2">
      <c r="B541" s="38">
        <f>'Screening All'!C547</f>
        <v>1.55</v>
      </c>
      <c r="C541" s="36"/>
    </row>
    <row r="542" spans="2:3" x14ac:dyDescent="0.2">
      <c r="B542" s="38">
        <f>'Screening All'!C548</f>
        <v>1.19</v>
      </c>
      <c r="C542" s="36"/>
    </row>
    <row r="543" spans="2:3" x14ac:dyDescent="0.2">
      <c r="B543" s="38">
        <f>'Screening All'!C549</f>
        <v>0.35399999999999998</v>
      </c>
      <c r="C543" s="36"/>
    </row>
    <row r="544" spans="2:3" x14ac:dyDescent="0.2">
      <c r="B544" s="38">
        <f>'Screening All'!C550</f>
        <v>0.90800000000000003</v>
      </c>
      <c r="C544" s="36"/>
    </row>
    <row r="545" spans="2:3" x14ac:dyDescent="0.2">
      <c r="B545" s="38">
        <f>'Screening All'!C551</f>
        <v>0.157</v>
      </c>
      <c r="C545" s="36"/>
    </row>
    <row r="546" spans="2:3" x14ac:dyDescent="0.2">
      <c r="B546" s="38">
        <f>'Screening All'!C552</f>
        <v>0.182</v>
      </c>
      <c r="C546" s="36"/>
    </row>
    <row r="547" spans="2:3" x14ac:dyDescent="0.2">
      <c r="B547" s="38">
        <f>'Screening All'!C553</f>
        <v>0.30099999999999999</v>
      </c>
      <c r="C547" s="36"/>
    </row>
    <row r="548" spans="2:3" x14ac:dyDescent="0.2">
      <c r="B548" s="38">
        <f>'Screening All'!C554</f>
        <v>6.0999999999999999E-2</v>
      </c>
      <c r="C548" s="36"/>
    </row>
    <row r="549" spans="2:3" x14ac:dyDescent="0.2">
      <c r="B549" s="38">
        <f>'Screening All'!C555</f>
        <v>0.505</v>
      </c>
      <c r="C549" s="36"/>
    </row>
    <row r="550" spans="2:3" x14ac:dyDescent="0.2">
      <c r="B550" s="38">
        <f>'Screening All'!C556</f>
        <v>4.2000000000000003E-2</v>
      </c>
      <c r="C550" s="36"/>
    </row>
    <row r="551" spans="2:3" x14ac:dyDescent="0.2">
      <c r="B551" s="38">
        <f>'Screening All'!C557</f>
        <v>0.254</v>
      </c>
      <c r="C551" s="36"/>
    </row>
    <row r="552" spans="2:3" x14ac:dyDescent="0.2">
      <c r="B552" s="38">
        <f>'Screening All'!C558</f>
        <v>3.5999999999999997E-2</v>
      </c>
      <c r="C552" s="36"/>
    </row>
    <row r="553" spans="2:3" x14ac:dyDescent="0.2">
      <c r="B553" s="38">
        <f>'Screening All'!C559</f>
        <v>0.40500000000000003</v>
      </c>
      <c r="C553" s="36"/>
    </row>
    <row r="554" spans="2:3" x14ac:dyDescent="0.2">
      <c r="B554" s="38">
        <f>'Screening All'!C560</f>
        <v>1.1200000000000001</v>
      </c>
      <c r="C554" s="36"/>
    </row>
    <row r="555" spans="2:3" x14ac:dyDescent="0.2">
      <c r="B555" s="38">
        <f>'Screening All'!C561</f>
        <v>0.496</v>
      </c>
      <c r="C555" s="36"/>
    </row>
    <row r="556" spans="2:3" x14ac:dyDescent="0.2">
      <c r="B556" s="38">
        <f>'Screening All'!C562</f>
        <v>0.375</v>
      </c>
      <c r="C556" s="36"/>
    </row>
    <row r="557" spans="2:3" x14ac:dyDescent="0.2">
      <c r="B557" s="38">
        <f>'Screening All'!C563</f>
        <v>1.5</v>
      </c>
      <c r="C557" s="36"/>
    </row>
    <row r="558" spans="2:3" x14ac:dyDescent="0.2">
      <c r="B558" s="38">
        <f>'Screening All'!C564</f>
        <v>1.1100000000000001</v>
      </c>
      <c r="C558" s="36"/>
    </row>
    <row r="559" spans="2:3" x14ac:dyDescent="0.2">
      <c r="B559" s="38">
        <f>'Screening All'!C565</f>
        <v>0.23200000000000001</v>
      </c>
      <c r="C559" s="36"/>
    </row>
    <row r="560" spans="2:3" x14ac:dyDescent="0.2">
      <c r="B560" s="38">
        <f>'Screening All'!C566</f>
        <v>8.5500000000000007</v>
      </c>
      <c r="C560" s="36"/>
    </row>
    <row r="561" spans="2:3" x14ac:dyDescent="0.2">
      <c r="B561" s="38">
        <f>'Screening All'!C567</f>
        <v>9.7000000000000003E-2</v>
      </c>
      <c r="C561" s="36"/>
    </row>
    <row r="562" spans="2:3" x14ac:dyDescent="0.2">
      <c r="B562" s="38">
        <f>'Screening All'!C568</f>
        <v>34.700000000000003</v>
      </c>
      <c r="C562" s="36"/>
    </row>
    <row r="563" spans="2:3" x14ac:dyDescent="0.2">
      <c r="B563" s="38">
        <f>'Screening All'!C569</f>
        <v>0.192</v>
      </c>
      <c r="C563" s="36"/>
    </row>
    <row r="564" spans="2:3" x14ac:dyDescent="0.2">
      <c r="B564" s="38">
        <f>'Screening All'!C570</f>
        <v>1.91</v>
      </c>
      <c r="C564" s="36"/>
    </row>
    <row r="565" spans="2:3" x14ac:dyDescent="0.2">
      <c r="B565" s="38">
        <f>'Screening All'!C571</f>
        <v>4.0000000000000001E-3</v>
      </c>
      <c r="C565" s="36"/>
    </row>
    <row r="566" spans="2:3" x14ac:dyDescent="0.2">
      <c r="B566" s="38">
        <f>'Screening All'!C572</f>
        <v>1.62</v>
      </c>
      <c r="C566" s="36"/>
    </row>
    <row r="567" spans="2:3" x14ac:dyDescent="0.2">
      <c r="B567" s="38">
        <f>'Screening All'!C573</f>
        <v>0.66400000000000003</v>
      </c>
      <c r="C567" s="36"/>
    </row>
    <row r="568" spans="2:3" x14ac:dyDescent="0.2">
      <c r="B568" s="38">
        <f>'Screening All'!C574</f>
        <v>0.441</v>
      </c>
      <c r="C568" s="36"/>
    </row>
    <row r="569" spans="2:3" x14ac:dyDescent="0.2">
      <c r="B569" s="38">
        <f>'Screening All'!C575</f>
        <v>2.29</v>
      </c>
      <c r="C569" s="36"/>
    </row>
    <row r="570" spans="2:3" x14ac:dyDescent="0.2">
      <c r="B570" s="38">
        <f>'Screening All'!C576</f>
        <v>1.85</v>
      </c>
      <c r="C570" s="36"/>
    </row>
    <row r="571" spans="2:3" x14ac:dyDescent="0.2">
      <c r="B571" s="38">
        <f>'Screening All'!C577</f>
        <v>0.78800000000000003</v>
      </c>
      <c r="C571" s="36"/>
    </row>
    <row r="572" spans="2:3" x14ac:dyDescent="0.2">
      <c r="B572" s="38">
        <f>'Screening All'!C578</f>
        <v>0.22500000000000001</v>
      </c>
      <c r="C572" s="36"/>
    </row>
    <row r="573" spans="2:3" x14ac:dyDescent="0.2">
      <c r="B573" s="38">
        <f>'Screening All'!C579</f>
        <v>1.96</v>
      </c>
      <c r="C573" s="36"/>
    </row>
    <row r="574" spans="2:3" x14ac:dyDescent="0.2">
      <c r="B574" s="38">
        <f>'Screening All'!C580</f>
        <v>0.37</v>
      </c>
      <c r="C574" s="36"/>
    </row>
    <row r="575" spans="2:3" x14ac:dyDescent="0.2">
      <c r="B575" s="38">
        <f>'Screening All'!C581</f>
        <v>0.40500000000000003</v>
      </c>
      <c r="C575" s="36"/>
    </row>
    <row r="576" spans="2:3" x14ac:dyDescent="0.2">
      <c r="B576" s="38">
        <f>'Screening All'!C582</f>
        <v>0.79500000000000004</v>
      </c>
      <c r="C576" s="36"/>
    </row>
    <row r="577" spans="2:3" x14ac:dyDescent="0.2">
      <c r="B577" s="38">
        <f>'Screening All'!C583</f>
        <v>0.48099999999999998</v>
      </c>
      <c r="C577" s="36"/>
    </row>
    <row r="578" spans="2:3" x14ac:dyDescent="0.2">
      <c r="B578" s="38">
        <f>'Screening All'!C584</f>
        <v>0.26</v>
      </c>
      <c r="C578" s="36"/>
    </row>
    <row r="579" spans="2:3" x14ac:dyDescent="0.2">
      <c r="B579" s="38">
        <f>'Screening All'!C585</f>
        <v>0.95699999999999996</v>
      </c>
      <c r="C579" s="36"/>
    </row>
    <row r="580" spans="2:3" x14ac:dyDescent="0.2">
      <c r="B580" s="38">
        <f>'Screening All'!C586</f>
        <v>5.79</v>
      </c>
      <c r="C580" s="36"/>
    </row>
    <row r="581" spans="2:3" x14ac:dyDescent="0.2">
      <c r="B581" s="38">
        <f>'Screening All'!C587</f>
        <v>0.14399999999999999</v>
      </c>
      <c r="C581" s="36"/>
    </row>
    <row r="582" spans="2:3" x14ac:dyDescent="0.2">
      <c r="B582" s="38">
        <f>'Screening All'!C588</f>
        <v>0.36399999999999999</v>
      </c>
      <c r="C582" s="36"/>
    </row>
    <row r="583" spans="2:3" x14ac:dyDescent="0.2">
      <c r="B583" s="38">
        <f>'Screening All'!C589</f>
        <v>7.33</v>
      </c>
      <c r="C583" s="36"/>
    </row>
    <row r="584" spans="2:3" x14ac:dyDescent="0.2">
      <c r="B584" s="38">
        <f>'Screening All'!C590</f>
        <v>4.8000000000000001E-2</v>
      </c>
      <c r="C584" s="36"/>
    </row>
    <row r="585" spans="2:3" x14ac:dyDescent="0.2">
      <c r="B585" s="38">
        <f>'Screening All'!C591</f>
        <v>3.9E-2</v>
      </c>
      <c r="C585" s="36"/>
    </row>
    <row r="586" spans="2:3" x14ac:dyDescent="0.2">
      <c r="B586" s="38">
        <f>'Screening All'!C592</f>
        <v>0.318</v>
      </c>
      <c r="C586" s="36"/>
    </row>
    <row r="587" spans="2:3" x14ac:dyDescent="0.2">
      <c r="B587" s="38">
        <f>'Screening All'!C593</f>
        <v>0.28899999999999998</v>
      </c>
      <c r="C587" s="36"/>
    </row>
    <row r="588" spans="2:3" x14ac:dyDescent="0.2">
      <c r="B588" s="38">
        <f>'Screening All'!C594</f>
        <v>2.62</v>
      </c>
      <c r="C588" s="36"/>
    </row>
    <row r="589" spans="2:3" x14ac:dyDescent="0.2">
      <c r="B589" s="38">
        <f>'Screening All'!C595</f>
        <v>0.14399999999999999</v>
      </c>
      <c r="C589" s="36"/>
    </row>
    <row r="590" spans="2:3" x14ac:dyDescent="0.2">
      <c r="B590" s="38">
        <f>'Screening All'!C596</f>
        <v>14.6</v>
      </c>
      <c r="C590" s="36"/>
    </row>
    <row r="591" spans="2:3" x14ac:dyDescent="0.2">
      <c r="B591" s="38">
        <f>'Screening All'!C597</f>
        <v>0.24099999999999999</v>
      </c>
      <c r="C591" s="36"/>
    </row>
    <row r="592" spans="2:3" x14ac:dyDescent="0.2">
      <c r="B592" s="38">
        <f>'Screening All'!C598</f>
        <v>5.27</v>
      </c>
      <c r="C592" s="36"/>
    </row>
    <row r="593" spans="2:3" x14ac:dyDescent="0.2">
      <c r="B593" s="38">
        <f>'Screening All'!C599</f>
        <v>0.69099999999999995</v>
      </c>
      <c r="C593" s="36"/>
    </row>
    <row r="594" spans="2:3" x14ac:dyDescent="0.2">
      <c r="B594" s="38">
        <f>'Screening All'!C600</f>
        <v>0.30599999999999999</v>
      </c>
      <c r="C594" s="36"/>
    </row>
    <row r="595" spans="2:3" x14ac:dyDescent="0.2">
      <c r="B595" s="38">
        <f>'Screening All'!C601</f>
        <v>2.4300000000000002</v>
      </c>
      <c r="C595" s="36"/>
    </row>
    <row r="596" spans="2:3" x14ac:dyDescent="0.2">
      <c r="B596" s="38">
        <f>'Screening All'!C602</f>
        <v>1.34</v>
      </c>
      <c r="C596" s="36"/>
    </row>
    <row r="597" spans="2:3" x14ac:dyDescent="0.2">
      <c r="B597" s="38">
        <f>'Screening All'!C603</f>
        <v>0.254</v>
      </c>
      <c r="C597" s="36"/>
    </row>
    <row r="598" spans="2:3" x14ac:dyDescent="0.2">
      <c r="B598" s="38">
        <f>'Screening All'!C604</f>
        <v>0.14000000000000001</v>
      </c>
      <c r="C598" s="36"/>
    </row>
    <row r="599" spans="2:3" x14ac:dyDescent="0.2">
      <c r="B599" s="38">
        <f>'Screening All'!C605</f>
        <v>4.0000000000000001E-3</v>
      </c>
      <c r="C599" s="36"/>
    </row>
    <row r="600" spans="2:3" x14ac:dyDescent="0.2">
      <c r="B600" s="38">
        <f>'Screening All'!C606</f>
        <v>0.251</v>
      </c>
      <c r="C600" s="36"/>
    </row>
    <row r="601" spans="2:3" x14ac:dyDescent="0.2">
      <c r="B601" s="38">
        <f>'Screening All'!C607</f>
        <v>6.7000000000000004E-2</v>
      </c>
      <c r="C601" s="36"/>
    </row>
    <row r="602" spans="2:3" x14ac:dyDescent="0.2">
      <c r="B602" s="38">
        <f>'Screening All'!C608</f>
        <v>3.45</v>
      </c>
      <c r="C602" s="36"/>
    </row>
    <row r="603" spans="2:3" x14ac:dyDescent="0.2">
      <c r="B603" s="38">
        <f>'Screening All'!C609</f>
        <v>5.3999999999999999E-2</v>
      </c>
      <c r="C603" s="36"/>
    </row>
    <row r="604" spans="2:3" x14ac:dyDescent="0.2">
      <c r="B604" s="38">
        <f>'Screening All'!C610</f>
        <v>7.3999999999999996E-2</v>
      </c>
      <c r="C604" s="36"/>
    </row>
    <row r="605" spans="2:3" x14ac:dyDescent="0.2">
      <c r="B605" s="38">
        <f>'Screening All'!C611</f>
        <v>2.7E-2</v>
      </c>
      <c r="C605" s="36"/>
    </row>
    <row r="606" spans="2:3" x14ac:dyDescent="0.2">
      <c r="B606" s="38">
        <f>'Screening All'!C612</f>
        <v>0.23499999999999999</v>
      </c>
      <c r="C606" s="36"/>
    </row>
    <row r="607" spans="2:3" x14ac:dyDescent="0.2">
      <c r="B607" s="38">
        <f>'Screening All'!C613</f>
        <v>0.13700000000000001</v>
      </c>
      <c r="C607" s="36"/>
    </row>
    <row r="608" spans="2:3" x14ac:dyDescent="0.2">
      <c r="B608" s="38">
        <f>'Screening All'!C614</f>
        <v>0.65</v>
      </c>
      <c r="C608" s="36"/>
    </row>
    <row r="609" spans="2:3" x14ac:dyDescent="0.2">
      <c r="B609" s="38">
        <f>'Screening All'!C615</f>
        <v>18.7</v>
      </c>
      <c r="C609" s="36"/>
    </row>
    <row r="610" spans="2:3" x14ac:dyDescent="0.2">
      <c r="B610" s="38">
        <f>'Screening All'!C616</f>
        <v>0.17499999999999999</v>
      </c>
      <c r="C610" s="36"/>
    </row>
    <row r="611" spans="2:3" x14ac:dyDescent="0.2">
      <c r="B611" s="38">
        <f>'Screening All'!C617</f>
        <v>1.73</v>
      </c>
      <c r="C611" s="36"/>
    </row>
    <row r="612" spans="2:3" x14ac:dyDescent="0.2">
      <c r="B612" s="38">
        <f>'Screening All'!C618</f>
        <v>0.67400000000000004</v>
      </c>
      <c r="C612" s="36"/>
    </row>
    <row r="613" spans="2:3" x14ac:dyDescent="0.2">
      <c r="B613" s="38">
        <f>'Screening All'!C619</f>
        <v>1.2999999999999999E-2</v>
      </c>
      <c r="C613" s="36"/>
    </row>
    <row r="614" spans="2:3" x14ac:dyDescent="0.2">
      <c r="B614" s="38">
        <f>'Screening All'!C620</f>
        <v>0.253</v>
      </c>
      <c r="C614" s="36"/>
    </row>
    <row r="615" spans="2:3" x14ac:dyDescent="0.2">
      <c r="B615" s="38">
        <f>'Screening All'!C621</f>
        <v>0.66</v>
      </c>
      <c r="C615" s="36"/>
    </row>
    <row r="616" spans="2:3" x14ac:dyDescent="0.2">
      <c r="B616" s="38">
        <f>'Screening All'!C622</f>
        <v>0.55900000000000005</v>
      </c>
      <c r="C616" s="36"/>
    </row>
    <row r="617" spans="2:3" x14ac:dyDescent="0.2">
      <c r="B617" s="38">
        <f>'Screening All'!C623</f>
        <v>0.27400000000000002</v>
      </c>
      <c r="C617" s="36"/>
    </row>
    <row r="618" spans="2:3" x14ac:dyDescent="0.2">
      <c r="B618" s="38">
        <f>'Screening All'!C624</f>
        <v>0.38200000000000001</v>
      </c>
      <c r="C618" s="36"/>
    </row>
    <row r="619" spans="2:3" x14ac:dyDescent="0.2">
      <c r="B619" s="38">
        <f>'Screening All'!C625</f>
        <v>0.247</v>
      </c>
      <c r="C619" s="36"/>
    </row>
    <row r="620" spans="2:3" x14ac:dyDescent="0.2">
      <c r="B620" s="38">
        <f>'Screening All'!C626</f>
        <v>9.8000000000000004E-2</v>
      </c>
      <c r="C620" s="36"/>
    </row>
    <row r="621" spans="2:3" x14ac:dyDescent="0.2">
      <c r="B621" s="38">
        <f>'Screening All'!C627</f>
        <v>372.8</v>
      </c>
      <c r="C621" s="36"/>
    </row>
    <row r="622" spans="2:3" x14ac:dyDescent="0.2">
      <c r="B622" s="38">
        <f>'Screening All'!C628</f>
        <v>0.45600000000000002</v>
      </c>
      <c r="C622" s="36"/>
    </row>
    <row r="623" spans="2:3" x14ac:dyDescent="0.2">
      <c r="B623" s="38">
        <f>'Screening All'!C629</f>
        <v>49</v>
      </c>
      <c r="C623" s="36"/>
    </row>
    <row r="624" spans="2:3" x14ac:dyDescent="0.2">
      <c r="B624" s="38">
        <f>'Screening All'!C630</f>
        <v>0.23100000000000001</v>
      </c>
      <c r="C624" s="36"/>
    </row>
    <row r="625" spans="2:3" x14ac:dyDescent="0.2">
      <c r="B625" s="38">
        <f>'Screening All'!C631</f>
        <v>1.04</v>
      </c>
      <c r="C625" s="36"/>
    </row>
    <row r="626" spans="2:3" x14ac:dyDescent="0.2">
      <c r="B626" s="38">
        <f>'Screening All'!C632</f>
        <v>0.55900000000000005</v>
      </c>
      <c r="C626" s="36"/>
    </row>
    <row r="627" spans="2:3" x14ac:dyDescent="0.2">
      <c r="B627" s="38">
        <f>'Screening All'!C633</f>
        <v>0.23100000000000001</v>
      </c>
      <c r="C627" s="36"/>
    </row>
    <row r="628" spans="2:3" x14ac:dyDescent="0.2">
      <c r="B628" s="38">
        <f>'Screening All'!C634</f>
        <v>0.29799999999999999</v>
      </c>
      <c r="C628" s="36"/>
    </row>
    <row r="629" spans="2:3" x14ac:dyDescent="0.2">
      <c r="B629" s="38">
        <f>'Screening All'!C635</f>
        <v>0.44400000000000001</v>
      </c>
      <c r="C629" s="36"/>
    </row>
    <row r="630" spans="2:3" x14ac:dyDescent="0.2">
      <c r="B630" s="38">
        <f>'Screening All'!C636</f>
        <v>1.59</v>
      </c>
      <c r="C630" s="36"/>
    </row>
    <row r="631" spans="2:3" x14ac:dyDescent="0.2">
      <c r="B631" s="38">
        <f>'Screening All'!C637</f>
        <v>0.77</v>
      </c>
      <c r="C631" s="36"/>
    </row>
    <row r="632" spans="2:3" x14ac:dyDescent="0.2">
      <c r="B632" s="38">
        <f>'Screening All'!C638</f>
        <v>1.1299999999999999</v>
      </c>
      <c r="C632" s="36"/>
    </row>
    <row r="633" spans="2:3" x14ac:dyDescent="0.2">
      <c r="B633" s="38">
        <f>'Screening All'!C639</f>
        <v>4.8000000000000001E-2</v>
      </c>
      <c r="C633" s="36"/>
    </row>
    <row r="634" spans="2:3" x14ac:dyDescent="0.2">
      <c r="B634" s="38">
        <f>'Screening All'!C640</f>
        <v>1.6E-2</v>
      </c>
      <c r="C634" s="36"/>
    </row>
    <row r="635" spans="2:3" x14ac:dyDescent="0.2">
      <c r="B635" s="38">
        <f>'Screening All'!C641</f>
        <v>0.127</v>
      </c>
      <c r="C635" s="36"/>
    </row>
    <row r="636" spans="2:3" x14ac:dyDescent="0.2">
      <c r="B636" s="38">
        <f>'Screening All'!C642</f>
        <v>0.34499999999999997</v>
      </c>
      <c r="C636" s="36"/>
    </row>
    <row r="637" spans="2:3" x14ac:dyDescent="0.2">
      <c r="B637" s="38">
        <f>'Screening All'!C643</f>
        <v>0.08</v>
      </c>
      <c r="C637" s="36"/>
    </row>
    <row r="638" spans="2:3" x14ac:dyDescent="0.2">
      <c r="B638" s="38">
        <f>'Screening All'!C644</f>
        <v>0.97899999999999998</v>
      </c>
      <c r="C638" s="36"/>
    </row>
    <row r="639" spans="2:3" x14ac:dyDescent="0.2">
      <c r="B639" s="38">
        <f>'Screening All'!C645</f>
        <v>0.41299999999999998</v>
      </c>
      <c r="C639" s="36"/>
    </row>
    <row r="640" spans="2:3" x14ac:dyDescent="0.2">
      <c r="B640" s="38">
        <f>'Screening All'!C646</f>
        <v>0.106</v>
      </c>
      <c r="C640" s="36"/>
    </row>
    <row r="641" spans="2:3" x14ac:dyDescent="0.2">
      <c r="B641" s="38">
        <f>'Screening All'!C647</f>
        <v>4.0000000000000001E-3</v>
      </c>
      <c r="C641" s="36"/>
    </row>
    <row r="642" spans="2:3" x14ac:dyDescent="0.2">
      <c r="B642" s="38">
        <f>'Screening All'!C648</f>
        <v>0.252</v>
      </c>
      <c r="C642" s="36"/>
    </row>
    <row r="643" spans="2:3" x14ac:dyDescent="0.2">
      <c r="B643" s="38">
        <f>'Screening All'!C649</f>
        <v>0.45300000000000001</v>
      </c>
      <c r="C643" s="36"/>
    </row>
    <row r="644" spans="2:3" x14ac:dyDescent="0.2">
      <c r="B644" s="38">
        <f>'Screening All'!C650</f>
        <v>6.4000000000000001E-2</v>
      </c>
      <c r="C644" s="36"/>
    </row>
    <row r="645" spans="2:3" x14ac:dyDescent="0.2">
      <c r="B645" s="38">
        <f>'Screening All'!C651</f>
        <v>4.24</v>
      </c>
      <c r="C645" s="36"/>
    </row>
    <row r="646" spans="2:3" x14ac:dyDescent="0.2">
      <c r="B646" s="38">
        <f>'Screening All'!C652</f>
        <v>0.09</v>
      </c>
      <c r="C646" s="36"/>
    </row>
    <row r="647" spans="2:3" x14ac:dyDescent="0.2">
      <c r="B647" s="38">
        <f>'Screening All'!C653</f>
        <v>1.25</v>
      </c>
      <c r="C647" s="36"/>
    </row>
    <row r="648" spans="2:3" x14ac:dyDescent="0.2">
      <c r="B648" s="38">
        <f>'Screening All'!C654</f>
        <v>0.51800000000000002</v>
      </c>
      <c r="C648" s="36"/>
    </row>
    <row r="649" spans="2:3" x14ac:dyDescent="0.2">
      <c r="B649" s="38">
        <f>'Screening All'!C655</f>
        <v>6.33</v>
      </c>
      <c r="C649" s="36"/>
    </row>
    <row r="650" spans="2:3" x14ac:dyDescent="0.2">
      <c r="B650" s="38">
        <f>'Screening All'!C656</f>
        <v>0.247</v>
      </c>
      <c r="C650" s="36"/>
    </row>
    <row r="651" spans="2:3" x14ac:dyDescent="0.2">
      <c r="B651" s="38">
        <f>'Screening All'!C657</f>
        <v>0.193</v>
      </c>
      <c r="C651" s="36"/>
    </row>
    <row r="652" spans="2:3" x14ac:dyDescent="0.2">
      <c r="B652" s="38">
        <f>'Screening All'!C658</f>
        <v>1.4999999999999999E-2</v>
      </c>
      <c r="C652" s="36"/>
    </row>
    <row r="653" spans="2:3" x14ac:dyDescent="0.2">
      <c r="B653" s="38">
        <f>'Screening All'!C659</f>
        <v>1.64</v>
      </c>
      <c r="C653" s="36"/>
    </row>
    <row r="654" spans="2:3" x14ac:dyDescent="0.2">
      <c r="B654" s="38">
        <f>'Screening All'!C660</f>
        <v>0.14799999999999999</v>
      </c>
      <c r="C654" s="36"/>
    </row>
    <row r="655" spans="2:3" x14ac:dyDescent="0.2">
      <c r="B655" s="38">
        <f>'Screening All'!C661</f>
        <v>0.499</v>
      </c>
      <c r="C655" s="36"/>
    </row>
    <row r="656" spans="2:3" x14ac:dyDescent="0.2">
      <c r="B656" s="38">
        <f>'Screening All'!C662</f>
        <v>0.19800000000000001</v>
      </c>
      <c r="C656" s="36"/>
    </row>
    <row r="657" spans="2:3" x14ac:dyDescent="0.2">
      <c r="B657" s="38">
        <f>'Screening All'!C663</f>
        <v>2.8000000000000001E-2</v>
      </c>
      <c r="C657" s="36"/>
    </row>
    <row r="658" spans="2:3" x14ac:dyDescent="0.2">
      <c r="B658" s="38">
        <f>'Screening All'!C664</f>
        <v>1.66</v>
      </c>
      <c r="C658" s="36"/>
    </row>
    <row r="659" spans="2:3" x14ac:dyDescent="0.2">
      <c r="B659" s="38">
        <f>'Screening All'!C665</f>
        <v>0.127</v>
      </c>
      <c r="C659" s="36"/>
    </row>
    <row r="660" spans="2:3" x14ac:dyDescent="0.2">
      <c r="B660" s="38">
        <f>'Screening All'!C666</f>
        <v>1.02</v>
      </c>
      <c r="C660" s="36"/>
    </row>
    <row r="661" spans="2:3" x14ac:dyDescent="0.2">
      <c r="B661" s="38">
        <f>'Screening All'!C667</f>
        <v>0.84799999999999998</v>
      </c>
      <c r="C661" s="36"/>
    </row>
    <row r="662" spans="2:3" x14ac:dyDescent="0.2">
      <c r="B662" s="38">
        <f>'Screening All'!C668</f>
        <v>0.76400000000000001</v>
      </c>
      <c r="C662" s="36"/>
    </row>
    <row r="663" spans="2:3" x14ac:dyDescent="0.2">
      <c r="B663" s="38">
        <f>'Screening All'!C669</f>
        <v>1.81</v>
      </c>
      <c r="C663" s="36"/>
    </row>
    <row r="664" spans="2:3" x14ac:dyDescent="0.2">
      <c r="B664" s="38">
        <f>'Screening All'!C670</f>
        <v>0.38700000000000001</v>
      </c>
      <c r="C664" s="36"/>
    </row>
    <row r="665" spans="2:3" x14ac:dyDescent="0.2">
      <c r="B665" s="38">
        <f>'Screening All'!C671</f>
        <v>1.27</v>
      </c>
      <c r="C665" s="36"/>
    </row>
    <row r="666" spans="2:3" x14ac:dyDescent="0.2">
      <c r="B666" s="38">
        <f>'Screening All'!C672</f>
        <v>0.85499999999999998</v>
      </c>
      <c r="C666" s="36"/>
    </row>
    <row r="667" spans="2:3" x14ac:dyDescent="0.2">
      <c r="B667" s="38">
        <f>'Screening All'!C673</f>
        <v>0.24199999999999999</v>
      </c>
      <c r="C667" s="36"/>
    </row>
    <row r="668" spans="2:3" x14ac:dyDescent="0.2">
      <c r="B668" s="38">
        <f>'Screening All'!C674</f>
        <v>9.5000000000000001E-2</v>
      </c>
      <c r="C668" s="36"/>
    </row>
    <row r="669" spans="2:3" x14ac:dyDescent="0.2">
      <c r="B669" s="38">
        <f>'Screening All'!C675</f>
        <v>5.8000000000000003E-2</v>
      </c>
      <c r="C669" s="36"/>
    </row>
    <row r="670" spans="2:3" x14ac:dyDescent="0.2">
      <c r="B670" s="38">
        <f>'Screening All'!C676</f>
        <v>3.16</v>
      </c>
      <c r="C670" s="36"/>
    </row>
    <row r="671" spans="2:3" x14ac:dyDescent="0.2">
      <c r="B671" s="38">
        <f>'Screening All'!C677</f>
        <v>0.61599999999999999</v>
      </c>
      <c r="C671" s="36"/>
    </row>
    <row r="672" spans="2:3" x14ac:dyDescent="0.2">
      <c r="B672" s="38">
        <f>'Screening All'!C678</f>
        <v>1.32</v>
      </c>
      <c r="C672" s="36"/>
    </row>
    <row r="673" spans="2:3" x14ac:dyDescent="0.2">
      <c r="B673" s="38">
        <f>'Screening All'!C679</f>
        <v>1.2</v>
      </c>
      <c r="C673" s="36"/>
    </row>
    <row r="674" spans="2:3" x14ac:dyDescent="0.2">
      <c r="B674" s="38">
        <f>'Screening All'!C680</f>
        <v>0.40200000000000002</v>
      </c>
      <c r="C674" s="36"/>
    </row>
    <row r="675" spans="2:3" x14ac:dyDescent="0.2">
      <c r="B675" s="38">
        <f>'Screening All'!C681</f>
        <v>28.2</v>
      </c>
      <c r="C675" s="36"/>
    </row>
    <row r="676" spans="2:3" x14ac:dyDescent="0.2">
      <c r="B676" s="38">
        <f>'Screening All'!C682</f>
        <v>0.42599999999999999</v>
      </c>
      <c r="C676" s="36"/>
    </row>
    <row r="677" spans="2:3" x14ac:dyDescent="0.2">
      <c r="B677" s="38">
        <f>'Screening All'!C683</f>
        <v>0.32800000000000001</v>
      </c>
      <c r="C677" s="36"/>
    </row>
    <row r="678" spans="2:3" x14ac:dyDescent="0.2">
      <c r="B678" s="38">
        <f>'Screening All'!C684</f>
        <v>7.04</v>
      </c>
      <c r="C678" s="36"/>
    </row>
    <row r="679" spans="2:3" x14ac:dyDescent="0.2">
      <c r="B679" s="38">
        <f>'Screening All'!C685</f>
        <v>4.2999999999999997E-2</v>
      </c>
      <c r="C679" s="36"/>
    </row>
    <row r="680" spans="2:3" x14ac:dyDescent="0.2">
      <c r="B680" s="38">
        <f>'Screening All'!C686</f>
        <v>0.12</v>
      </c>
      <c r="C680" s="36"/>
    </row>
    <row r="681" spans="2:3" x14ac:dyDescent="0.2">
      <c r="B681" s="38">
        <f>'Screening All'!C687</f>
        <v>1.58</v>
      </c>
      <c r="C681" s="36"/>
    </row>
    <row r="682" spans="2:3" x14ac:dyDescent="0.2">
      <c r="B682" s="38">
        <f>'Screening All'!C688</f>
        <v>0.14599999999999999</v>
      </c>
      <c r="C682" s="36"/>
    </row>
    <row r="683" spans="2:3" x14ac:dyDescent="0.2">
      <c r="B683" s="38">
        <f>'Screening All'!C689</f>
        <v>0.89600000000000002</v>
      </c>
      <c r="C683" s="36"/>
    </row>
    <row r="684" spans="2:3" x14ac:dyDescent="0.2">
      <c r="B684" s="38">
        <f>'Screening All'!C690</f>
        <v>9.9000000000000005E-2</v>
      </c>
      <c r="C684" s="36"/>
    </row>
    <row r="685" spans="2:3" x14ac:dyDescent="0.2">
      <c r="B685" s="38">
        <f>'Screening All'!C691</f>
        <v>1.0999999999999999E-2</v>
      </c>
      <c r="C685" s="36"/>
    </row>
    <row r="686" spans="2:3" x14ac:dyDescent="0.2">
      <c r="B686" s="38">
        <f>'Screening All'!C692</f>
        <v>0.56599999999999995</v>
      </c>
      <c r="C686" s="36"/>
    </row>
    <row r="687" spans="2:3" x14ac:dyDescent="0.2">
      <c r="B687" s="38">
        <f>'Screening All'!C693</f>
        <v>0.52600000000000002</v>
      </c>
      <c r="C687" s="36"/>
    </row>
    <row r="688" spans="2:3" x14ac:dyDescent="0.2">
      <c r="B688" s="38">
        <f>'Screening All'!C694</f>
        <v>0.223</v>
      </c>
      <c r="C688" s="36"/>
    </row>
    <row r="689" spans="2:3" x14ac:dyDescent="0.2">
      <c r="B689" s="38">
        <f>'Screening All'!C695</f>
        <v>1.6E-2</v>
      </c>
      <c r="C689" s="36"/>
    </row>
    <row r="690" spans="2:3" x14ac:dyDescent="0.2">
      <c r="B690" s="38">
        <f>'Screening All'!C696</f>
        <v>6.8000000000000005E-2</v>
      </c>
      <c r="C690" s="36"/>
    </row>
    <row r="691" spans="2:3" x14ac:dyDescent="0.2">
      <c r="B691" s="38">
        <f>'Screening All'!C697</f>
        <v>9.9000000000000005E-2</v>
      </c>
      <c r="C691" s="36"/>
    </row>
    <row r="692" spans="2:3" x14ac:dyDescent="0.2">
      <c r="B692" s="38">
        <f>'Screening All'!C698</f>
        <v>0.17199999999999999</v>
      </c>
      <c r="C692" s="36"/>
    </row>
    <row r="693" spans="2:3" x14ac:dyDescent="0.2">
      <c r="B693" s="38">
        <f>'Screening All'!C699</f>
        <v>2.1999999999999999E-2</v>
      </c>
      <c r="C693" s="36"/>
    </row>
    <row r="694" spans="2:3" x14ac:dyDescent="0.2">
      <c r="B694" s="38">
        <f>'Screening All'!C700</f>
        <v>1.0999999999999999E-2</v>
      </c>
      <c r="C694" s="36"/>
    </row>
    <row r="695" spans="2:3" x14ac:dyDescent="0.2">
      <c r="B695" s="38">
        <f>'Screening All'!C701</f>
        <v>1.27</v>
      </c>
      <c r="C695" s="36"/>
    </row>
    <row r="696" spans="2:3" x14ac:dyDescent="0.2">
      <c r="B696" s="38">
        <f>'Screening All'!C702</f>
        <v>0.51400000000000001</v>
      </c>
      <c r="C696" s="36"/>
    </row>
    <row r="697" spans="2:3" x14ac:dyDescent="0.2">
      <c r="B697" s="38">
        <f>'Screening All'!C703</f>
        <v>0.51800000000000002</v>
      </c>
      <c r="C697" s="36"/>
    </row>
    <row r="698" spans="2:3" x14ac:dyDescent="0.2">
      <c r="B698" s="38">
        <f>'Screening All'!C704</f>
        <v>1.76</v>
      </c>
      <c r="C698" s="36"/>
    </row>
    <row r="699" spans="2:3" x14ac:dyDescent="0.2">
      <c r="B699" s="38">
        <f>'Screening All'!C705</f>
        <v>0.80500000000000005</v>
      </c>
      <c r="C699" s="36"/>
    </row>
    <row r="700" spans="2:3" x14ac:dyDescent="0.2">
      <c r="B700" s="38">
        <f>'Screening All'!C706</f>
        <v>0.67700000000000005</v>
      </c>
      <c r="C700" s="36"/>
    </row>
    <row r="701" spans="2:3" x14ac:dyDescent="0.2">
      <c r="B701" s="38">
        <f>'Screening All'!C707</f>
        <v>0.60499999999999998</v>
      </c>
      <c r="C701" s="36"/>
    </row>
    <row r="702" spans="2:3" x14ac:dyDescent="0.2">
      <c r="B702" s="38">
        <f>'Screening All'!C708</f>
        <v>4.4400000000000004</v>
      </c>
      <c r="C702" s="36"/>
    </row>
    <row r="703" spans="2:3" x14ac:dyDescent="0.2">
      <c r="B703" s="38">
        <f>'Screening All'!C709</f>
        <v>0.127</v>
      </c>
      <c r="C703" s="36"/>
    </row>
    <row r="704" spans="2:3" x14ac:dyDescent="0.2">
      <c r="B704" s="38">
        <f>'Screening All'!C710</f>
        <v>1.41</v>
      </c>
      <c r="C704" s="36"/>
    </row>
    <row r="705" spans="2:3" x14ac:dyDescent="0.2">
      <c r="B705" s="38">
        <f>'Screening All'!C711</f>
        <v>2.3199999999999998</v>
      </c>
      <c r="C705" s="36"/>
    </row>
    <row r="706" spans="2:3" x14ac:dyDescent="0.2">
      <c r="B706" s="38">
        <f>'Screening All'!C712</f>
        <v>3.1E-2</v>
      </c>
      <c r="C706" s="36"/>
    </row>
    <row r="707" spans="2:3" x14ac:dyDescent="0.2">
      <c r="B707" s="38">
        <f>'Screening All'!C713</f>
        <v>0.05</v>
      </c>
      <c r="C707" s="36"/>
    </row>
    <row r="708" spans="2:3" x14ac:dyDescent="0.2">
      <c r="B708" s="38">
        <f>'Screening All'!C714</f>
        <v>1.36</v>
      </c>
      <c r="C708" s="36"/>
    </row>
    <row r="709" spans="2:3" x14ac:dyDescent="0.2">
      <c r="B709" s="38">
        <f>'Screening All'!C715</f>
        <v>0.76400000000000001</v>
      </c>
      <c r="C709" s="36"/>
    </row>
    <row r="710" spans="2:3" x14ac:dyDescent="0.2">
      <c r="B710" s="38">
        <f>'Screening All'!C716</f>
        <v>0.254</v>
      </c>
      <c r="C710" s="36"/>
    </row>
    <row r="711" spans="2:3" x14ac:dyDescent="0.2">
      <c r="B711" s="38">
        <f>'Screening All'!C717</f>
        <v>0.05</v>
      </c>
      <c r="C711" s="36"/>
    </row>
    <row r="712" spans="2:3" x14ac:dyDescent="0.2">
      <c r="B712" s="38">
        <f>'Screening All'!C718</f>
        <v>8.7999999999999995E-2</v>
      </c>
      <c r="C712" s="36"/>
    </row>
    <row r="713" spans="2:3" x14ac:dyDescent="0.2">
      <c r="B713" s="38">
        <f>'Screening All'!C719</f>
        <v>0.20100000000000001</v>
      </c>
      <c r="C713" s="36"/>
    </row>
    <row r="714" spans="2:3" x14ac:dyDescent="0.2">
      <c r="B714" s="38">
        <f>'Screening All'!C720</f>
        <v>2.68</v>
      </c>
      <c r="C714" s="36"/>
    </row>
    <row r="715" spans="2:3" x14ac:dyDescent="0.2">
      <c r="B715" s="38">
        <f>'Screening All'!C721</f>
        <v>6.2E-2</v>
      </c>
      <c r="C715" s="36"/>
    </row>
    <row r="716" spans="2:3" x14ac:dyDescent="0.2">
      <c r="B716" s="38">
        <f>'Screening All'!C722</f>
        <v>0.16400000000000001</v>
      </c>
      <c r="C716" s="36"/>
    </row>
    <row r="717" spans="2:3" x14ac:dyDescent="0.2">
      <c r="B717" s="38">
        <f>'Screening All'!C723</f>
        <v>6.0999999999999999E-2</v>
      </c>
      <c r="C717" s="36"/>
    </row>
    <row r="718" spans="2:3" x14ac:dyDescent="0.2">
      <c r="B718" s="38">
        <f>'Screening All'!C724</f>
        <v>5.16</v>
      </c>
      <c r="C718" s="36"/>
    </row>
    <row r="719" spans="2:3" x14ac:dyDescent="0.2">
      <c r="B719" s="38">
        <f>'Screening All'!C725</f>
        <v>0.503</v>
      </c>
      <c r="C719" s="36"/>
    </row>
    <row r="720" spans="2:3" x14ac:dyDescent="0.2">
      <c r="B720" s="38">
        <f>'Screening All'!C726</f>
        <v>2.02</v>
      </c>
      <c r="C720" s="36"/>
    </row>
    <row r="721" spans="2:3" x14ac:dyDescent="0.2">
      <c r="B721" s="38">
        <f>'Screening All'!C727</f>
        <v>8.7999999999999995E-2</v>
      </c>
      <c r="C721" s="36"/>
    </row>
    <row r="722" spans="2:3" x14ac:dyDescent="0.2">
      <c r="B722" s="38">
        <f>'Screening All'!C728</f>
        <v>0.45700000000000002</v>
      </c>
      <c r="C722" s="36"/>
    </row>
    <row r="723" spans="2:3" x14ac:dyDescent="0.2">
      <c r="B723" s="38">
        <f>'Screening All'!C729</f>
        <v>5.8000000000000003E-2</v>
      </c>
      <c r="C723" s="36"/>
    </row>
    <row r="724" spans="2:3" x14ac:dyDescent="0.2">
      <c r="B724" s="38">
        <f>'Screening All'!C730</f>
        <v>7.5999999999999998E-2</v>
      </c>
      <c r="C724" s="36"/>
    </row>
    <row r="725" spans="2:3" x14ac:dyDescent="0.2">
      <c r="B725" s="38">
        <f>'Screening All'!C731</f>
        <v>1.2999999999999999E-2</v>
      </c>
      <c r="C725" s="36"/>
    </row>
    <row r="726" spans="2:3" x14ac:dyDescent="0.2">
      <c r="B726" s="38">
        <f>'Screening All'!C732</f>
        <v>2.42</v>
      </c>
      <c r="C726" s="36"/>
    </row>
    <row r="727" spans="2:3" x14ac:dyDescent="0.2">
      <c r="B727" s="38">
        <f>'Screening All'!C733</f>
        <v>9.4E-2</v>
      </c>
      <c r="C727" s="36"/>
    </row>
    <row r="728" spans="2:3" x14ac:dyDescent="0.2">
      <c r="B728" s="38">
        <f>'Screening All'!C734</f>
        <v>2.1999999999999999E-2</v>
      </c>
      <c r="C728" s="36"/>
    </row>
    <row r="729" spans="2:3" x14ac:dyDescent="0.2">
      <c r="B729" s="38">
        <f>'Screening All'!C735</f>
        <v>1.78</v>
      </c>
      <c r="C729" s="36"/>
    </row>
    <row r="730" spans="2:3" x14ac:dyDescent="0.2">
      <c r="B730" s="38">
        <f>'Screening All'!C736</f>
        <v>0.02</v>
      </c>
      <c r="C730" s="36"/>
    </row>
    <row r="731" spans="2:3" x14ac:dyDescent="0.2">
      <c r="B731" s="38">
        <f>'Screening All'!C737</f>
        <v>0.318</v>
      </c>
      <c r="C731" s="36"/>
    </row>
    <row r="732" spans="2:3" x14ac:dyDescent="0.2">
      <c r="B732" s="38">
        <f>'Screening All'!C738</f>
        <v>1.41</v>
      </c>
      <c r="C732" s="36"/>
    </row>
    <row r="733" spans="2:3" x14ac:dyDescent="0.2">
      <c r="B733" s="38">
        <f>'Screening All'!C739</f>
        <v>0.13900000000000001</v>
      </c>
      <c r="C733" s="36"/>
    </row>
    <row r="734" spans="2:3" x14ac:dyDescent="0.2">
      <c r="B734" s="38">
        <f>'Screening All'!C740</f>
        <v>1.1599999999999999</v>
      </c>
      <c r="C734" s="36"/>
    </row>
    <row r="735" spans="2:3" x14ac:dyDescent="0.2">
      <c r="B735" s="38">
        <f>'Screening All'!C741</f>
        <v>2.35</v>
      </c>
      <c r="C735" s="36"/>
    </row>
    <row r="736" spans="2:3" x14ac:dyDescent="0.2">
      <c r="B736" s="38">
        <f>'Screening All'!C742</f>
        <v>0.16700000000000001</v>
      </c>
      <c r="C736" s="36"/>
    </row>
    <row r="737" spans="2:3" x14ac:dyDescent="0.2">
      <c r="B737" s="38">
        <f>'Screening All'!C743</f>
        <v>0.21199999999999999</v>
      </c>
      <c r="C737" s="36"/>
    </row>
    <row r="738" spans="2:3" x14ac:dyDescent="0.2">
      <c r="B738" s="38">
        <f>'Screening All'!C744</f>
        <v>0.73599999999999999</v>
      </c>
      <c r="C738" s="36"/>
    </row>
    <row r="739" spans="2:3" x14ac:dyDescent="0.2">
      <c r="B739" s="38">
        <f>'Screening All'!C745</f>
        <v>0.84799999999999998</v>
      </c>
      <c r="C739" s="36"/>
    </row>
    <row r="740" spans="2:3" x14ac:dyDescent="0.2">
      <c r="B740" s="38">
        <f>'Screening All'!C746</f>
        <v>0.48499999999999999</v>
      </c>
      <c r="C740" s="36"/>
    </row>
    <row r="741" spans="2:3" x14ac:dyDescent="0.2">
      <c r="B741" s="38">
        <f>'Screening All'!C747</f>
        <v>0.13900000000000001</v>
      </c>
      <c r="C741" s="36"/>
    </row>
    <row r="742" spans="2:3" x14ac:dyDescent="0.2">
      <c r="B742" s="38">
        <f>'Screening All'!C748</f>
        <v>0.309</v>
      </c>
      <c r="C742" s="36"/>
    </row>
    <row r="743" spans="2:3" x14ac:dyDescent="0.2">
      <c r="B743" s="38">
        <f>'Screening All'!C749</f>
        <v>1.03</v>
      </c>
      <c r="C743" s="36"/>
    </row>
    <row r="744" spans="2:3" x14ac:dyDescent="0.2">
      <c r="B744" s="38">
        <f>'Screening All'!C750</f>
        <v>1.06</v>
      </c>
      <c r="C744" s="36"/>
    </row>
    <row r="745" spans="2:3" x14ac:dyDescent="0.2">
      <c r="B745" s="38">
        <f>'Screening All'!C751</f>
        <v>0.40699999999999997</v>
      </c>
      <c r="C745" s="36"/>
    </row>
    <row r="746" spans="2:3" x14ac:dyDescent="0.2">
      <c r="B746" s="38">
        <f>'Screening All'!C752</f>
        <v>0.02</v>
      </c>
      <c r="C746" s="36"/>
    </row>
    <row r="747" spans="2:3" x14ac:dyDescent="0.2">
      <c r="B747" s="38">
        <f>'Screening All'!C753</f>
        <v>0.39900000000000002</v>
      </c>
      <c r="C747" s="36"/>
    </row>
    <row r="748" spans="2:3" x14ac:dyDescent="0.2">
      <c r="B748" s="38">
        <f>'Screening All'!C754</f>
        <v>0.30499999999999999</v>
      </c>
      <c r="C748" s="36"/>
    </row>
    <row r="749" spans="2:3" x14ac:dyDescent="0.2">
      <c r="B749" s="38">
        <f>'Screening All'!C755</f>
        <v>0.115</v>
      </c>
      <c r="C749" s="36"/>
    </row>
    <row r="750" spans="2:3" x14ac:dyDescent="0.2">
      <c r="B750" s="38">
        <f>'Screening All'!C756</f>
        <v>8.7999999999999995E-2</v>
      </c>
      <c r="C750" s="36"/>
    </row>
    <row r="751" spans="2:3" x14ac:dyDescent="0.2">
      <c r="B751" s="38">
        <f>'Screening All'!C757</f>
        <v>0.17499999999999999</v>
      </c>
      <c r="C751" s="36"/>
    </row>
    <row r="752" spans="2:3" x14ac:dyDescent="0.2">
      <c r="B752" s="38">
        <f>'Screening All'!C758</f>
        <v>1.33</v>
      </c>
      <c r="C752" s="36"/>
    </row>
    <row r="753" spans="2:3" x14ac:dyDescent="0.2">
      <c r="B753" s="38">
        <f>'Screening All'!C759</f>
        <v>2.8000000000000001E-2</v>
      </c>
      <c r="C753" s="36"/>
    </row>
    <row r="754" spans="2:3" x14ac:dyDescent="0.2">
      <c r="B754" s="38">
        <f>'Screening All'!C760</f>
        <v>5.5E-2</v>
      </c>
      <c r="C754" s="36"/>
    </row>
    <row r="755" spans="2:3" x14ac:dyDescent="0.2">
      <c r="B755" s="38">
        <f>'Screening All'!C761</f>
        <v>5.6000000000000001E-2</v>
      </c>
      <c r="C755" s="36"/>
    </row>
    <row r="756" spans="2:3" x14ac:dyDescent="0.2">
      <c r="B756" s="38">
        <f>'Screening All'!C762</f>
        <v>1.94</v>
      </c>
      <c r="C756" s="36"/>
    </row>
    <row r="757" spans="2:3" x14ac:dyDescent="0.2">
      <c r="B757" s="38">
        <f>'Screening All'!C763</f>
        <v>0.47799999999999998</v>
      </c>
      <c r="C757" s="36"/>
    </row>
    <row r="758" spans="2:3" x14ac:dyDescent="0.2">
      <c r="B758" s="38">
        <f>'Screening All'!C764</f>
        <v>0.255</v>
      </c>
      <c r="C758" s="36"/>
    </row>
    <row r="759" spans="2:3" x14ac:dyDescent="0.2">
      <c r="B759" s="38">
        <f>'Screening All'!C765</f>
        <v>0.29699999999999999</v>
      </c>
      <c r="C759" s="36"/>
    </row>
    <row r="760" spans="2:3" x14ac:dyDescent="0.2">
      <c r="B760" s="38">
        <f>'Screening All'!C766</f>
        <v>4.2000000000000003E-2</v>
      </c>
      <c r="C760" s="36"/>
    </row>
    <row r="761" spans="2:3" x14ac:dyDescent="0.2">
      <c r="B761" s="38">
        <f>'Screening All'!C767</f>
        <v>0.98799999999999999</v>
      </c>
      <c r="C761" s="36"/>
    </row>
    <row r="762" spans="2:3" x14ac:dyDescent="0.2">
      <c r="B762" s="38">
        <f>'Screening All'!C768</f>
        <v>0.54300000000000004</v>
      </c>
      <c r="C762" s="36"/>
    </row>
    <row r="763" spans="2:3" x14ac:dyDescent="0.2">
      <c r="B763" s="38">
        <f>'Screening All'!C769</f>
        <v>1.2E-2</v>
      </c>
      <c r="C763" s="36"/>
    </row>
    <row r="764" spans="2:3" x14ac:dyDescent="0.2">
      <c r="B764" s="38">
        <f>'Screening All'!C770</f>
        <v>0.13500000000000001</v>
      </c>
      <c r="C764" s="36"/>
    </row>
    <row r="765" spans="2:3" x14ac:dyDescent="0.2">
      <c r="B765" s="38">
        <f>'Screening All'!C771</f>
        <v>1</v>
      </c>
      <c r="C765" s="36"/>
    </row>
    <row r="766" spans="2:3" x14ac:dyDescent="0.2">
      <c r="B766" s="38">
        <f>'Screening All'!C772</f>
        <v>0.36599999999999999</v>
      </c>
      <c r="C766" s="36"/>
    </row>
    <row r="767" spans="2:3" x14ac:dyDescent="0.2">
      <c r="B767" s="38">
        <f>'Screening All'!C773</f>
        <v>4.87</v>
      </c>
      <c r="C767" s="36"/>
    </row>
    <row r="768" spans="2:3" x14ac:dyDescent="0.2">
      <c r="B768" s="38">
        <f>'Screening All'!C774</f>
        <v>0.20300000000000001</v>
      </c>
      <c r="C768" s="36"/>
    </row>
    <row r="769" spans="2:3" x14ac:dyDescent="0.2">
      <c r="B769" s="38">
        <f>'Screening All'!C775</f>
        <v>11.8</v>
      </c>
      <c r="C769" s="36"/>
    </row>
    <row r="770" spans="2:3" x14ac:dyDescent="0.2">
      <c r="B770" s="38">
        <f>'Screening All'!C776</f>
        <v>0.47299999999999998</v>
      </c>
      <c r="C770" s="36"/>
    </row>
    <row r="771" spans="2:3" x14ac:dyDescent="0.2">
      <c r="B771" s="38">
        <f>'Screening All'!C777</f>
        <v>0.19900000000000001</v>
      </c>
      <c r="C771" s="36"/>
    </row>
    <row r="772" spans="2:3" x14ac:dyDescent="0.2">
      <c r="B772" s="38">
        <f>'Screening All'!C778</f>
        <v>0.42699999999999999</v>
      </c>
      <c r="C772" s="36"/>
    </row>
    <row r="773" spans="2:3" x14ac:dyDescent="0.2">
      <c r="B773" s="38">
        <f>'Screening All'!C779</f>
        <v>0.749</v>
      </c>
      <c r="C773" s="36"/>
    </row>
    <row r="774" spans="2:3" x14ac:dyDescent="0.2">
      <c r="B774" s="38">
        <f>'Screening All'!C780</f>
        <v>0.14399999999999999</v>
      </c>
      <c r="C774" s="36"/>
    </row>
    <row r="775" spans="2:3" x14ac:dyDescent="0.2">
      <c r="B775" s="38">
        <f>'Screening All'!C781</f>
        <v>6.8000000000000005E-2</v>
      </c>
      <c r="C775" s="36"/>
    </row>
    <row r="776" spans="2:3" x14ac:dyDescent="0.2">
      <c r="B776" s="38">
        <f>'Screening All'!C782</f>
        <v>8.2000000000000003E-2</v>
      </c>
      <c r="C776" s="36"/>
    </row>
    <row r="777" spans="2:3" x14ac:dyDescent="0.2">
      <c r="B777" s="38">
        <f>'Screening All'!C783</f>
        <v>6.3E-2</v>
      </c>
      <c r="C777" s="36"/>
    </row>
    <row r="778" spans="2:3" x14ac:dyDescent="0.2">
      <c r="B778" s="38">
        <f>'Screening All'!C784</f>
        <v>11.4</v>
      </c>
      <c r="C778" s="36"/>
    </row>
    <row r="779" spans="2:3" x14ac:dyDescent="0.2">
      <c r="B779" s="38">
        <f>'Screening All'!C785</f>
        <v>1.73</v>
      </c>
      <c r="C779" s="36"/>
    </row>
    <row r="780" spans="2:3" x14ac:dyDescent="0.2">
      <c r="B780" s="38">
        <f>'Screening All'!C786</f>
        <v>0.35499999999999998</v>
      </c>
      <c r="C780" s="36"/>
    </row>
    <row r="781" spans="2:3" x14ac:dyDescent="0.2">
      <c r="B781" s="38">
        <f>'Screening All'!C787</f>
        <v>2.87</v>
      </c>
      <c r="C781" s="36"/>
    </row>
    <row r="782" spans="2:3" x14ac:dyDescent="0.2">
      <c r="B782" s="38">
        <f>'Screening All'!C788</f>
        <v>0.501</v>
      </c>
      <c r="C782" s="36"/>
    </row>
    <row r="783" spans="2:3" x14ac:dyDescent="0.2">
      <c r="B783" s="38">
        <f>'Screening All'!C789</f>
        <v>0.125</v>
      </c>
      <c r="C783" s="36"/>
    </row>
    <row r="784" spans="2:3" x14ac:dyDescent="0.2">
      <c r="B784" s="38">
        <f>'Screening All'!C790</f>
        <v>0.27</v>
      </c>
      <c r="C784" s="36"/>
    </row>
    <row r="785" spans="2:3" x14ac:dyDescent="0.2">
      <c r="B785" s="38">
        <f>'Screening All'!C791</f>
        <v>0.622</v>
      </c>
      <c r="C785" s="36"/>
    </row>
    <row r="786" spans="2:3" x14ac:dyDescent="0.2">
      <c r="B786" s="38">
        <f>'Screening All'!C792</f>
        <v>0.13300000000000001</v>
      </c>
      <c r="C786" s="36"/>
    </row>
    <row r="787" spans="2:3" x14ac:dyDescent="0.2">
      <c r="B787" s="38">
        <f>'Screening All'!C793</f>
        <v>0.495</v>
      </c>
      <c r="C787" s="36"/>
    </row>
    <row r="788" spans="2:3" x14ac:dyDescent="0.2">
      <c r="B788" s="38">
        <f>'Screening All'!C794</f>
        <v>1.02</v>
      </c>
      <c r="C788" s="36"/>
    </row>
    <row r="789" spans="2:3" x14ac:dyDescent="0.2">
      <c r="B789" s="38">
        <f>'Screening All'!C795</f>
        <v>1.39</v>
      </c>
      <c r="C789" s="36"/>
    </row>
    <row r="790" spans="2:3" x14ac:dyDescent="0.2">
      <c r="B790" s="38">
        <f>'Screening All'!C796</f>
        <v>0.17100000000000001</v>
      </c>
      <c r="C790" s="36"/>
    </row>
    <row r="791" spans="2:3" x14ac:dyDescent="0.2">
      <c r="B791" s="38">
        <f>'Screening All'!C797</f>
        <v>0.27200000000000002</v>
      </c>
      <c r="C791" s="36"/>
    </row>
    <row r="792" spans="2:3" x14ac:dyDescent="0.2">
      <c r="B792" s="38">
        <f>'Screening All'!C798</f>
        <v>0.83299999999999996</v>
      </c>
      <c r="C792" s="36"/>
    </row>
    <row r="793" spans="2:3" x14ac:dyDescent="0.2">
      <c r="B793" s="38">
        <f>'Screening All'!C799</f>
        <v>0.14699999999999999</v>
      </c>
      <c r="C793" s="36"/>
    </row>
    <row r="794" spans="2:3" x14ac:dyDescent="0.2">
      <c r="B794" s="38">
        <f>'Screening All'!C800</f>
        <v>6.8000000000000005E-2</v>
      </c>
      <c r="C794" s="36"/>
    </row>
    <row r="795" spans="2:3" x14ac:dyDescent="0.2">
      <c r="B795" s="38">
        <f>'Screening All'!C801</f>
        <v>0.40899999999999997</v>
      </c>
      <c r="C795" s="36"/>
    </row>
    <row r="796" spans="2:3" x14ac:dyDescent="0.2">
      <c r="B796" s="38">
        <f>'Screening All'!C802</f>
        <v>7.0999999999999994E-2</v>
      </c>
      <c r="C796" s="36"/>
    </row>
    <row r="797" spans="2:3" x14ac:dyDescent="0.2">
      <c r="B797" s="38">
        <f>'Screening All'!C803</f>
        <v>0.27500000000000002</v>
      </c>
      <c r="C797" s="36"/>
    </row>
    <row r="798" spans="2:3" x14ac:dyDescent="0.2">
      <c r="B798" s="38">
        <f>'Screening All'!C804</f>
        <v>1.31</v>
      </c>
      <c r="C798" s="36"/>
    </row>
    <row r="799" spans="2:3" x14ac:dyDescent="0.2">
      <c r="B799" s="38">
        <f>'Screening All'!C805</f>
        <v>7.6999999999999999E-2</v>
      </c>
      <c r="C799" s="36"/>
    </row>
    <row r="800" spans="2:3" x14ac:dyDescent="0.2">
      <c r="B800" s="38">
        <f>'Screening All'!C806</f>
        <v>16.600000000000001</v>
      </c>
      <c r="C800" s="36"/>
    </row>
    <row r="801" spans="2:3" x14ac:dyDescent="0.2">
      <c r="B801" s="38">
        <f>'Screening All'!C807</f>
        <v>8.5000000000000006E-2</v>
      </c>
      <c r="C801" s="36"/>
    </row>
    <row r="802" spans="2:3" x14ac:dyDescent="0.2">
      <c r="B802" s="38">
        <f>'Screening All'!C808</f>
        <v>1.08</v>
      </c>
      <c r="C802" s="36"/>
    </row>
    <row r="803" spans="2:3" x14ac:dyDescent="0.2">
      <c r="B803" s="38">
        <f>'Screening All'!C809</f>
        <v>9.4E-2</v>
      </c>
      <c r="C803" s="36"/>
    </row>
    <row r="804" spans="2:3" x14ac:dyDescent="0.2">
      <c r="B804" s="38">
        <f>'Screening All'!C810</f>
        <v>0.17899999999999999</v>
      </c>
      <c r="C804" s="36"/>
    </row>
    <row r="805" spans="2:3" x14ac:dyDescent="0.2">
      <c r="B805" s="38">
        <f>'Screening All'!C811</f>
        <v>0.26700000000000002</v>
      </c>
      <c r="C805" s="36"/>
    </row>
    <row r="806" spans="2:3" x14ac:dyDescent="0.2">
      <c r="B806" s="38">
        <f>'Screening All'!C812</f>
        <v>1.77</v>
      </c>
      <c r="C806" s="36"/>
    </row>
    <row r="807" spans="2:3" x14ac:dyDescent="0.2">
      <c r="B807" s="38">
        <f>'Screening All'!C813</f>
        <v>8.0000000000000002E-3</v>
      </c>
      <c r="C807" s="36"/>
    </row>
    <row r="808" spans="2:3" x14ac:dyDescent="0.2">
      <c r="B808" s="38">
        <f>'Screening All'!C814</f>
        <v>5.2999999999999999E-2</v>
      </c>
      <c r="C808" s="36"/>
    </row>
    <row r="809" spans="2:3" x14ac:dyDescent="0.2">
      <c r="B809" s="38">
        <f>'Screening All'!C815</f>
        <v>9.1999999999999998E-2</v>
      </c>
      <c r="C809" s="36"/>
    </row>
    <row r="810" spans="2:3" x14ac:dyDescent="0.2">
      <c r="B810" s="38">
        <f>'Screening All'!C816</f>
        <v>0.69099999999999995</v>
      </c>
      <c r="C810" s="36"/>
    </row>
    <row r="811" spans="2:3" x14ac:dyDescent="0.2">
      <c r="B811" s="38">
        <f>'Screening All'!C817</f>
        <v>1.59</v>
      </c>
      <c r="C811" s="36"/>
    </row>
    <row r="812" spans="2:3" x14ac:dyDescent="0.2">
      <c r="B812" s="38">
        <f>'Screening All'!C818</f>
        <v>0.121</v>
      </c>
      <c r="C812" s="36"/>
    </row>
    <row r="813" spans="2:3" x14ac:dyDescent="0.2">
      <c r="B813" s="38">
        <f>'Screening All'!C819</f>
        <v>0.41499999999999998</v>
      </c>
      <c r="C813" s="36"/>
    </row>
    <row r="814" spans="2:3" x14ac:dyDescent="0.2">
      <c r="B814" s="38">
        <f>'Screening All'!C820</f>
        <v>22.9</v>
      </c>
      <c r="C814" s="36"/>
    </row>
    <row r="815" spans="2:3" x14ac:dyDescent="0.2">
      <c r="B815" s="38">
        <f>'Screening All'!C821</f>
        <v>0.14599999999999999</v>
      </c>
      <c r="C815" s="36"/>
    </row>
    <row r="816" spans="2:3" x14ac:dyDescent="0.2">
      <c r="B816" s="38">
        <f>'Screening All'!C822</f>
        <v>0.63500000000000001</v>
      </c>
      <c r="C816" s="36"/>
    </row>
    <row r="817" spans="2:3" x14ac:dyDescent="0.2">
      <c r="B817" s="38">
        <f>'Screening All'!C823</f>
        <v>2.5000000000000001E-2</v>
      </c>
      <c r="C817" s="36"/>
    </row>
    <row r="818" spans="2:3" x14ac:dyDescent="0.2">
      <c r="B818" s="38">
        <f>'Screening All'!C824</f>
        <v>0.25600000000000001</v>
      </c>
      <c r="C818" s="36"/>
    </row>
    <row r="819" spans="2:3" x14ac:dyDescent="0.2">
      <c r="B819" s="38">
        <f>'Screening All'!C825</f>
        <v>0.19500000000000001</v>
      </c>
      <c r="C819" s="36"/>
    </row>
    <row r="820" spans="2:3" x14ac:dyDescent="0.2">
      <c r="B820" s="38">
        <f>'Screening All'!C826</f>
        <v>1.27</v>
      </c>
      <c r="C820" s="36"/>
    </row>
    <row r="821" spans="2:3" x14ac:dyDescent="0.2">
      <c r="B821" s="38">
        <f>'Screening All'!C827</f>
        <v>0.54900000000000004</v>
      </c>
      <c r="C821" s="36"/>
    </row>
    <row r="822" spans="2:3" x14ac:dyDescent="0.2">
      <c r="B822" s="38">
        <f>'Screening All'!C828</f>
        <v>8.2000000000000003E-2</v>
      </c>
      <c r="C822" s="36"/>
    </row>
    <row r="823" spans="2:3" x14ac:dyDescent="0.2">
      <c r="B823" s="38">
        <f>'Screening All'!C829</f>
        <v>0.224</v>
      </c>
      <c r="C823" s="36"/>
    </row>
    <row r="824" spans="2:3" x14ac:dyDescent="0.2">
      <c r="B824" s="38">
        <f>'Screening All'!C830</f>
        <v>0.2</v>
      </c>
      <c r="C824" s="36"/>
    </row>
    <row r="825" spans="2:3" x14ac:dyDescent="0.2">
      <c r="B825" s="38">
        <f>'Screening All'!C831</f>
        <v>0.84799999999999998</v>
      </c>
      <c r="C825" s="36"/>
    </row>
    <row r="826" spans="2:3" x14ac:dyDescent="0.2">
      <c r="B826" s="38">
        <f>'Screening All'!C832</f>
        <v>0.372</v>
      </c>
      <c r="C826" s="36"/>
    </row>
    <row r="827" spans="2:3" x14ac:dyDescent="0.2">
      <c r="B827" s="38">
        <f>'Screening All'!C833</f>
        <v>1.1399999999999999</v>
      </c>
      <c r="C827" s="36"/>
    </row>
    <row r="828" spans="2:3" x14ac:dyDescent="0.2">
      <c r="B828" s="38"/>
      <c r="C828" s="36"/>
    </row>
    <row r="829" spans="2:3" x14ac:dyDescent="0.2">
      <c r="B829" s="38"/>
      <c r="C829" s="36"/>
    </row>
    <row r="830" spans="2:3" x14ac:dyDescent="0.2">
      <c r="B830" s="38"/>
      <c r="C830" s="36"/>
    </row>
    <row r="831" spans="2:3" x14ac:dyDescent="0.2">
      <c r="B831" s="38"/>
      <c r="C831" s="36"/>
    </row>
    <row r="832" spans="2:3" x14ac:dyDescent="0.2">
      <c r="B832" s="38"/>
      <c r="C832" s="36"/>
    </row>
    <row r="833" spans="2:3" x14ac:dyDescent="0.2">
      <c r="B833" s="38"/>
      <c r="C833" s="36"/>
    </row>
    <row r="834" spans="2:3" x14ac:dyDescent="0.2">
      <c r="B834" s="38"/>
      <c r="C834" s="36"/>
    </row>
    <row r="835" spans="2:3" x14ac:dyDescent="0.2">
      <c r="B835" s="38"/>
      <c r="C835" s="36"/>
    </row>
    <row r="836" spans="2:3" x14ac:dyDescent="0.2">
      <c r="B836" s="38"/>
      <c r="C836" s="36"/>
    </row>
    <row r="837" spans="2:3" x14ac:dyDescent="0.2">
      <c r="B837" s="38"/>
      <c r="C837" s="36"/>
    </row>
    <row r="838" spans="2:3" x14ac:dyDescent="0.2">
      <c r="B838" s="38"/>
      <c r="C838" s="36"/>
    </row>
    <row r="839" spans="2:3" x14ac:dyDescent="0.2">
      <c r="B839" s="38"/>
      <c r="C839" s="36"/>
    </row>
    <row r="840" spans="2:3" x14ac:dyDescent="0.2">
      <c r="B840" s="38"/>
      <c r="C840" s="36"/>
    </row>
    <row r="841" spans="2:3" x14ac:dyDescent="0.2">
      <c r="B841" s="38"/>
      <c r="C841" s="36"/>
    </row>
    <row r="842" spans="2:3" x14ac:dyDescent="0.2">
      <c r="B842" s="38"/>
      <c r="C842" s="36"/>
    </row>
    <row r="843" spans="2:3" x14ac:dyDescent="0.2">
      <c r="B843" s="38"/>
      <c r="C843" s="36"/>
    </row>
    <row r="844" spans="2:3" x14ac:dyDescent="0.2">
      <c r="B844" s="38"/>
      <c r="C844" s="36"/>
    </row>
    <row r="845" spans="2:3" x14ac:dyDescent="0.2">
      <c r="B845" s="38"/>
      <c r="C845" s="36"/>
    </row>
    <row r="846" spans="2:3" x14ac:dyDescent="0.2">
      <c r="B846" s="38"/>
      <c r="C846" s="36"/>
    </row>
    <row r="847" spans="2:3" x14ac:dyDescent="0.2">
      <c r="B847" s="38"/>
      <c r="C847" s="36"/>
    </row>
    <row r="848" spans="2:3" x14ac:dyDescent="0.2">
      <c r="B848" s="38"/>
      <c r="C848" s="36"/>
    </row>
    <row r="849" spans="2:3" x14ac:dyDescent="0.2">
      <c r="B849" s="38"/>
      <c r="C849" s="36"/>
    </row>
    <row r="850" spans="2:3" x14ac:dyDescent="0.2">
      <c r="B850" s="38"/>
      <c r="C850" s="36"/>
    </row>
    <row r="851" spans="2:3" x14ac:dyDescent="0.2">
      <c r="B851" s="38"/>
      <c r="C851" s="36"/>
    </row>
    <row r="852" spans="2:3" x14ac:dyDescent="0.2">
      <c r="B852" s="38"/>
      <c r="C852" s="36"/>
    </row>
    <row r="853" spans="2:3" x14ac:dyDescent="0.2">
      <c r="B853" s="38"/>
      <c r="C853" s="36"/>
    </row>
    <row r="854" spans="2:3" x14ac:dyDescent="0.2">
      <c r="B854" s="38"/>
      <c r="C854" s="36"/>
    </row>
    <row r="855" spans="2:3" x14ac:dyDescent="0.2">
      <c r="B855" s="38"/>
      <c r="C855" s="36"/>
    </row>
    <row r="856" spans="2:3" x14ac:dyDescent="0.2">
      <c r="B856" s="38"/>
      <c r="C856" s="36"/>
    </row>
    <row r="857" spans="2:3" x14ac:dyDescent="0.2">
      <c r="B857" s="38"/>
      <c r="C857" s="36"/>
    </row>
    <row r="858" spans="2:3" x14ac:dyDescent="0.2">
      <c r="B858" s="38"/>
      <c r="C858" s="36"/>
    </row>
    <row r="859" spans="2:3" x14ac:dyDescent="0.2">
      <c r="B859" s="38"/>
      <c r="C859" s="36"/>
    </row>
    <row r="860" spans="2:3" x14ac:dyDescent="0.2">
      <c r="B860" s="38"/>
      <c r="C860" s="36"/>
    </row>
    <row r="861" spans="2:3" x14ac:dyDescent="0.2">
      <c r="B861" s="38"/>
      <c r="C861" s="36"/>
    </row>
    <row r="862" spans="2:3" x14ac:dyDescent="0.2">
      <c r="B862" s="38"/>
      <c r="C862" s="36"/>
    </row>
    <row r="863" spans="2:3" x14ac:dyDescent="0.2">
      <c r="B863" s="38"/>
      <c r="C863" s="36"/>
    </row>
    <row r="864" spans="2:3" x14ac:dyDescent="0.2">
      <c r="B864" s="38"/>
      <c r="C864" s="36"/>
    </row>
    <row r="865" spans="2:3" x14ac:dyDescent="0.2">
      <c r="B865" s="38"/>
      <c r="C865" s="36"/>
    </row>
    <row r="866" spans="2:3" x14ac:dyDescent="0.2">
      <c r="B866" s="38"/>
      <c r="C866" s="36"/>
    </row>
    <row r="867" spans="2:3" x14ac:dyDescent="0.2">
      <c r="B867" s="38"/>
      <c r="C867" s="36"/>
    </row>
    <row r="868" spans="2:3" x14ac:dyDescent="0.2">
      <c r="B868" s="38"/>
      <c r="C868" s="36"/>
    </row>
    <row r="869" spans="2:3" x14ac:dyDescent="0.2">
      <c r="B869" s="38"/>
      <c r="C869" s="36"/>
    </row>
    <row r="870" spans="2:3" x14ac:dyDescent="0.2">
      <c r="B870" s="38"/>
      <c r="C870" s="36"/>
    </row>
    <row r="871" spans="2:3" x14ac:dyDescent="0.2">
      <c r="B871" s="38"/>
      <c r="C871" s="36"/>
    </row>
    <row r="872" spans="2:3" x14ac:dyDescent="0.2">
      <c r="B872" s="38"/>
      <c r="C872" s="36"/>
    </row>
    <row r="873" spans="2:3" x14ac:dyDescent="0.2">
      <c r="B873" s="38"/>
      <c r="C873" s="36"/>
    </row>
    <row r="874" spans="2:3" x14ac:dyDescent="0.2">
      <c r="B874" s="38"/>
      <c r="C874" s="36"/>
    </row>
    <row r="875" spans="2:3" x14ac:dyDescent="0.2">
      <c r="B875" s="38"/>
      <c r="C875" s="36"/>
    </row>
    <row r="876" spans="2:3" x14ac:dyDescent="0.2">
      <c r="B876" s="38"/>
      <c r="C876" s="36"/>
    </row>
    <row r="877" spans="2:3" x14ac:dyDescent="0.2">
      <c r="B877" s="38"/>
      <c r="C877" s="36"/>
    </row>
    <row r="878" spans="2:3" x14ac:dyDescent="0.2">
      <c r="B878" s="38"/>
      <c r="C878" s="36"/>
    </row>
    <row r="879" spans="2:3" x14ac:dyDescent="0.2">
      <c r="B879" s="38"/>
      <c r="C879" s="36"/>
    </row>
    <row r="880" spans="2:3" x14ac:dyDescent="0.2">
      <c r="B880" s="38"/>
      <c r="C880" s="36"/>
    </row>
    <row r="881" spans="2:3" x14ac:dyDescent="0.2">
      <c r="B881" s="38"/>
      <c r="C881" s="36"/>
    </row>
    <row r="882" spans="2:3" x14ac:dyDescent="0.2">
      <c r="B882" s="38"/>
      <c r="C882" s="36"/>
    </row>
    <row r="883" spans="2:3" x14ac:dyDescent="0.2">
      <c r="B883" s="38"/>
      <c r="C883" s="36"/>
    </row>
    <row r="884" spans="2:3" x14ac:dyDescent="0.2">
      <c r="B884" s="38"/>
      <c r="C884" s="36"/>
    </row>
    <row r="885" spans="2:3" x14ac:dyDescent="0.2">
      <c r="B885" s="38"/>
      <c r="C885" s="36"/>
    </row>
    <row r="886" spans="2:3" x14ac:dyDescent="0.2">
      <c r="B886" s="38"/>
      <c r="C886" s="36"/>
    </row>
    <row r="887" spans="2:3" x14ac:dyDescent="0.2">
      <c r="B887" s="38"/>
      <c r="C887" s="36"/>
    </row>
    <row r="888" spans="2:3" x14ac:dyDescent="0.2">
      <c r="B888" s="38"/>
      <c r="C888" s="36"/>
    </row>
    <row r="889" spans="2:3" x14ac:dyDescent="0.2">
      <c r="B889" s="38"/>
      <c r="C889" s="36"/>
    </row>
    <row r="890" spans="2:3" x14ac:dyDescent="0.2">
      <c r="B890" s="38"/>
      <c r="C890" s="36"/>
    </row>
    <row r="891" spans="2:3" x14ac:dyDescent="0.2">
      <c r="B891" s="38"/>
      <c r="C891" s="36"/>
    </row>
    <row r="892" spans="2:3" x14ac:dyDescent="0.2">
      <c r="B892" s="38"/>
      <c r="C892" s="36"/>
    </row>
    <row r="893" spans="2:3" x14ac:dyDescent="0.2">
      <c r="B893" s="38"/>
      <c r="C893" s="36"/>
    </row>
    <row r="894" spans="2:3" x14ac:dyDescent="0.2">
      <c r="B894" s="38"/>
      <c r="C894" s="36"/>
    </row>
    <row r="895" spans="2:3" x14ac:dyDescent="0.2">
      <c r="B895" s="38"/>
      <c r="C895" s="36"/>
    </row>
    <row r="896" spans="2:3" x14ac:dyDescent="0.2">
      <c r="B896" s="38"/>
      <c r="C896" s="36"/>
    </row>
    <row r="897" spans="2:3" x14ac:dyDescent="0.2">
      <c r="B897" s="38"/>
      <c r="C897" s="36"/>
    </row>
    <row r="898" spans="2:3" x14ac:dyDescent="0.2">
      <c r="B898" s="38"/>
      <c r="C898" s="36"/>
    </row>
    <row r="899" spans="2:3" x14ac:dyDescent="0.2">
      <c r="B899" s="38"/>
      <c r="C899" s="36"/>
    </row>
    <row r="900" spans="2:3" x14ac:dyDescent="0.2">
      <c r="B900" s="38"/>
      <c r="C900" s="36"/>
    </row>
    <row r="901" spans="2:3" x14ac:dyDescent="0.2">
      <c r="B901" s="38"/>
      <c r="C901" s="36"/>
    </row>
    <row r="902" spans="2:3" x14ac:dyDescent="0.2">
      <c r="B902" s="38"/>
      <c r="C902" s="36"/>
    </row>
    <row r="903" spans="2:3" x14ac:dyDescent="0.2">
      <c r="B903" s="38"/>
      <c r="C903" s="36"/>
    </row>
    <row r="904" spans="2:3" x14ac:dyDescent="0.2">
      <c r="B904" s="38"/>
      <c r="C904" s="36"/>
    </row>
    <row r="905" spans="2:3" x14ac:dyDescent="0.2">
      <c r="B905" s="38"/>
      <c r="C905" s="36"/>
    </row>
    <row r="906" spans="2:3" x14ac:dyDescent="0.2">
      <c r="B906" s="38"/>
      <c r="C906" s="36"/>
    </row>
    <row r="907" spans="2:3" x14ac:dyDescent="0.2">
      <c r="B907" s="38"/>
      <c r="C907" s="36"/>
    </row>
    <row r="908" spans="2:3" x14ac:dyDescent="0.2">
      <c r="B908" s="38"/>
      <c r="C908" s="36"/>
    </row>
    <row r="909" spans="2:3" x14ac:dyDescent="0.2">
      <c r="B909" s="38"/>
      <c r="C909" s="36"/>
    </row>
    <row r="910" spans="2:3" x14ac:dyDescent="0.2">
      <c r="B910" s="38"/>
      <c r="C910" s="36"/>
    </row>
    <row r="911" spans="2:3" x14ac:dyDescent="0.2">
      <c r="B911" s="38"/>
      <c r="C911" s="36"/>
    </row>
    <row r="912" spans="2:3" x14ac:dyDescent="0.2">
      <c r="B912" s="38"/>
      <c r="C912" s="36"/>
    </row>
    <row r="913" spans="2:3" x14ac:dyDescent="0.2">
      <c r="B913" s="38"/>
      <c r="C913" s="36"/>
    </row>
    <row r="914" spans="2:3" x14ac:dyDescent="0.2">
      <c r="B914" s="38"/>
      <c r="C914" s="36"/>
    </row>
    <row r="915" spans="2:3" x14ac:dyDescent="0.2">
      <c r="B915" s="38"/>
      <c r="C915" s="36"/>
    </row>
    <row r="916" spans="2:3" x14ac:dyDescent="0.2">
      <c r="B916" s="38"/>
      <c r="C916" s="36"/>
    </row>
    <row r="917" spans="2:3" x14ac:dyDescent="0.2">
      <c r="B917" s="38"/>
      <c r="C917" s="36"/>
    </row>
    <row r="918" spans="2:3" x14ac:dyDescent="0.2">
      <c r="B918" s="38"/>
      <c r="C918" s="36"/>
    </row>
    <row r="919" spans="2:3" x14ac:dyDescent="0.2">
      <c r="B919" s="38"/>
      <c r="C919" s="36"/>
    </row>
    <row r="920" spans="2:3" x14ac:dyDescent="0.2">
      <c r="B920" s="38"/>
      <c r="C920" s="36"/>
    </row>
    <row r="921" spans="2:3" x14ac:dyDescent="0.2">
      <c r="B921" s="38"/>
      <c r="C921" s="36"/>
    </row>
    <row r="922" spans="2:3" x14ac:dyDescent="0.2">
      <c r="B922" s="38"/>
      <c r="C922" s="36"/>
    </row>
    <row r="923" spans="2:3" x14ac:dyDescent="0.2">
      <c r="B923" s="38"/>
      <c r="C923" s="36"/>
    </row>
    <row r="924" spans="2:3" x14ac:dyDescent="0.2">
      <c r="B924" s="38"/>
      <c r="C924" s="36"/>
    </row>
    <row r="925" spans="2:3" x14ac:dyDescent="0.2">
      <c r="B925" s="38"/>
      <c r="C925" s="36"/>
    </row>
    <row r="926" spans="2:3" x14ac:dyDescent="0.2">
      <c r="B926" s="38"/>
      <c r="C926" s="36"/>
    </row>
    <row r="927" spans="2:3" x14ac:dyDescent="0.2">
      <c r="B927" s="38"/>
      <c r="C927" s="36"/>
    </row>
    <row r="928" spans="2:3" x14ac:dyDescent="0.2">
      <c r="B928" s="38"/>
      <c r="C928" s="36"/>
    </row>
    <row r="929" spans="2:3" x14ac:dyDescent="0.2">
      <c r="B929" s="38"/>
      <c r="C929" s="36"/>
    </row>
    <row r="930" spans="2:3" x14ac:dyDescent="0.2">
      <c r="B930" s="38"/>
      <c r="C930" s="36"/>
    </row>
    <row r="931" spans="2:3" x14ac:dyDescent="0.2">
      <c r="B931" s="38"/>
      <c r="C931" s="36"/>
    </row>
    <row r="932" spans="2:3" x14ac:dyDescent="0.2">
      <c r="B932" s="38"/>
      <c r="C932" s="36"/>
    </row>
    <row r="933" spans="2:3" x14ac:dyDescent="0.2">
      <c r="B933" s="38"/>
      <c r="C933" s="36"/>
    </row>
    <row r="934" spans="2:3" x14ac:dyDescent="0.2">
      <c r="B934" s="38"/>
      <c r="C934" s="36"/>
    </row>
    <row r="935" spans="2:3" x14ac:dyDescent="0.2">
      <c r="B935" s="38"/>
      <c r="C935" s="36"/>
    </row>
    <row r="936" spans="2:3" x14ac:dyDescent="0.2">
      <c r="B936" s="38"/>
      <c r="C936" s="36"/>
    </row>
    <row r="937" spans="2:3" x14ac:dyDescent="0.2">
      <c r="B937" s="38"/>
      <c r="C937" s="36"/>
    </row>
    <row r="938" spans="2:3" x14ac:dyDescent="0.2">
      <c r="B938" s="38"/>
      <c r="C938" s="36"/>
    </row>
    <row r="939" spans="2:3" x14ac:dyDescent="0.2">
      <c r="B939" s="38"/>
      <c r="C939" s="36"/>
    </row>
    <row r="940" spans="2:3" x14ac:dyDescent="0.2">
      <c r="B940" s="38"/>
      <c r="C940" s="36"/>
    </row>
    <row r="941" spans="2:3" x14ac:dyDescent="0.2">
      <c r="B941" s="38"/>
      <c r="C941" s="36"/>
    </row>
    <row r="942" spans="2:3" x14ac:dyDescent="0.2">
      <c r="B942" s="38"/>
      <c r="C942" s="36"/>
    </row>
    <row r="943" spans="2:3" x14ac:dyDescent="0.2">
      <c r="B943" s="38"/>
      <c r="C943" s="36"/>
    </row>
    <row r="944" spans="2:3" x14ac:dyDescent="0.2">
      <c r="B944" s="38"/>
      <c r="C944" s="36"/>
    </row>
    <row r="945" spans="2:3" x14ac:dyDescent="0.2">
      <c r="B945" s="38"/>
      <c r="C945" s="36"/>
    </row>
    <row r="946" spans="2:3" x14ac:dyDescent="0.2">
      <c r="B946" s="38"/>
      <c r="C946" s="36"/>
    </row>
    <row r="947" spans="2:3" x14ac:dyDescent="0.2">
      <c r="B947" s="38"/>
      <c r="C947" s="36"/>
    </row>
    <row r="948" spans="2:3" x14ac:dyDescent="0.2">
      <c r="B948" s="38"/>
      <c r="C948" s="36"/>
    </row>
    <row r="949" spans="2:3" x14ac:dyDescent="0.2">
      <c r="B949" s="38"/>
      <c r="C949" s="36"/>
    </row>
    <row r="950" spans="2:3" x14ac:dyDescent="0.2">
      <c r="B950" s="38"/>
      <c r="C950" s="36"/>
    </row>
    <row r="951" spans="2:3" x14ac:dyDescent="0.2">
      <c r="B951" s="38"/>
      <c r="C951" s="36"/>
    </row>
    <row r="952" spans="2:3" x14ac:dyDescent="0.2">
      <c r="B952" s="38"/>
      <c r="C952" s="36"/>
    </row>
    <row r="953" spans="2:3" x14ac:dyDescent="0.2">
      <c r="B953" s="38"/>
      <c r="C953" s="36"/>
    </row>
    <row r="954" spans="2:3" x14ac:dyDescent="0.2">
      <c r="B954" s="38"/>
      <c r="C954" s="36"/>
    </row>
    <row r="955" spans="2:3" x14ac:dyDescent="0.2">
      <c r="B955" s="38"/>
      <c r="C955" s="36"/>
    </row>
    <row r="956" spans="2:3" x14ac:dyDescent="0.2">
      <c r="B956" s="38"/>
      <c r="C956" s="36"/>
    </row>
    <row r="957" spans="2:3" x14ac:dyDescent="0.2">
      <c r="B957" s="38"/>
      <c r="C957" s="36"/>
    </row>
    <row r="958" spans="2:3" x14ac:dyDescent="0.2">
      <c r="B958" s="38"/>
      <c r="C958" s="36"/>
    </row>
    <row r="959" spans="2:3" x14ac:dyDescent="0.2">
      <c r="B959" s="38"/>
      <c r="C959" s="36"/>
    </row>
    <row r="960" spans="2:3" x14ac:dyDescent="0.2">
      <c r="B960" s="38"/>
      <c r="C960" s="36"/>
    </row>
    <row r="961" spans="2:3" x14ac:dyDescent="0.2">
      <c r="B961" s="38"/>
      <c r="C961" s="36"/>
    </row>
    <row r="962" spans="2:3" x14ac:dyDescent="0.2">
      <c r="B962" s="38"/>
      <c r="C962" s="36"/>
    </row>
    <row r="963" spans="2:3" x14ac:dyDescent="0.2">
      <c r="B963" s="38"/>
      <c r="C963" s="36"/>
    </row>
    <row r="964" spans="2:3" x14ac:dyDescent="0.2">
      <c r="B964" s="38"/>
      <c r="C964" s="36"/>
    </row>
    <row r="965" spans="2:3" x14ac:dyDescent="0.2">
      <c r="B965" s="38"/>
      <c r="C965" s="36"/>
    </row>
    <row r="966" spans="2:3" x14ac:dyDescent="0.2">
      <c r="B966" s="38"/>
      <c r="C966" s="36"/>
    </row>
    <row r="967" spans="2:3" x14ac:dyDescent="0.2">
      <c r="B967" s="38"/>
      <c r="C967" s="36"/>
    </row>
    <row r="968" spans="2:3" x14ac:dyDescent="0.2">
      <c r="B968" s="38"/>
      <c r="C968" s="36"/>
    </row>
    <row r="969" spans="2:3" x14ac:dyDescent="0.2">
      <c r="B969" s="38"/>
      <c r="C969" s="36"/>
    </row>
    <row r="970" spans="2:3" x14ac:dyDescent="0.2">
      <c r="B970" s="38"/>
      <c r="C970" s="36"/>
    </row>
    <row r="971" spans="2:3" x14ac:dyDescent="0.2">
      <c r="B971" s="38"/>
      <c r="C971" s="36"/>
    </row>
    <row r="972" spans="2:3" x14ac:dyDescent="0.2">
      <c r="B972" s="38"/>
      <c r="C972" s="36"/>
    </row>
    <row r="973" spans="2:3" x14ac:dyDescent="0.2">
      <c r="B973" s="38"/>
      <c r="C973" s="36"/>
    </row>
    <row r="974" spans="2:3" x14ac:dyDescent="0.2">
      <c r="B974" s="38"/>
      <c r="C974" s="36"/>
    </row>
    <row r="975" spans="2:3" x14ac:dyDescent="0.2">
      <c r="B975" s="38"/>
      <c r="C975" s="36"/>
    </row>
    <row r="976" spans="2:3" x14ac:dyDescent="0.2">
      <c r="B976" s="38"/>
      <c r="C976" s="36"/>
    </row>
    <row r="977" spans="2:3" x14ac:dyDescent="0.2">
      <c r="B977" s="38"/>
      <c r="C977" s="36"/>
    </row>
    <row r="978" spans="2:3" x14ac:dyDescent="0.2">
      <c r="B978" s="38"/>
      <c r="C978" s="36"/>
    </row>
    <row r="979" spans="2:3" x14ac:dyDescent="0.2">
      <c r="B979" s="38"/>
      <c r="C979" s="36"/>
    </row>
    <row r="980" spans="2:3" x14ac:dyDescent="0.2">
      <c r="B980" s="38"/>
      <c r="C980" s="36"/>
    </row>
    <row r="981" spans="2:3" x14ac:dyDescent="0.2">
      <c r="B981" s="38"/>
      <c r="C981" s="36"/>
    </row>
    <row r="982" spans="2:3" x14ac:dyDescent="0.2">
      <c r="B982" s="38"/>
      <c r="C982" s="36"/>
    </row>
    <row r="983" spans="2:3" x14ac:dyDescent="0.2">
      <c r="B983" s="38"/>
      <c r="C983" s="36"/>
    </row>
    <row r="984" spans="2:3" x14ac:dyDescent="0.2">
      <c r="B984" s="38"/>
      <c r="C984" s="36"/>
    </row>
    <row r="985" spans="2:3" x14ac:dyDescent="0.2">
      <c r="B985" s="38"/>
      <c r="C985" s="36"/>
    </row>
    <row r="986" spans="2:3" x14ac:dyDescent="0.2">
      <c r="B986" s="38"/>
      <c r="C986" s="36"/>
    </row>
    <row r="987" spans="2:3" x14ac:dyDescent="0.2">
      <c r="B987" s="38"/>
      <c r="C987" s="36"/>
    </row>
    <row r="988" spans="2:3" x14ac:dyDescent="0.2">
      <c r="B988" s="38"/>
      <c r="C988" s="36"/>
    </row>
    <row r="989" spans="2:3" x14ac:dyDescent="0.2">
      <c r="B989" s="38"/>
      <c r="C989" s="36"/>
    </row>
    <row r="990" spans="2:3" x14ac:dyDescent="0.2">
      <c r="B990" s="38"/>
      <c r="C990" s="36"/>
    </row>
    <row r="991" spans="2:3" x14ac:dyDescent="0.2">
      <c r="B991" s="38"/>
      <c r="C991" s="36"/>
    </row>
    <row r="992" spans="2:3" x14ac:dyDescent="0.2">
      <c r="B992" s="38"/>
      <c r="C992" s="36"/>
    </row>
    <row r="993" spans="2:3" x14ac:dyDescent="0.2">
      <c r="B993" s="38"/>
      <c r="C993" s="36"/>
    </row>
    <row r="994" spans="2:3" x14ac:dyDescent="0.2">
      <c r="B994" s="38"/>
      <c r="C994" s="36"/>
    </row>
    <row r="995" spans="2:3" x14ac:dyDescent="0.2">
      <c r="B995" s="38"/>
      <c r="C995" s="36"/>
    </row>
    <row r="996" spans="2:3" x14ac:dyDescent="0.2">
      <c r="B996" s="38"/>
      <c r="C996" s="36"/>
    </row>
    <row r="997" spans="2:3" x14ac:dyDescent="0.2">
      <c r="B997" s="38"/>
      <c r="C997" s="36"/>
    </row>
    <row r="998" spans="2:3" x14ac:dyDescent="0.2">
      <c r="B998" s="38"/>
      <c r="C998" s="36"/>
    </row>
    <row r="999" spans="2:3" x14ac:dyDescent="0.2">
      <c r="B999" s="38"/>
      <c r="C999" s="36"/>
    </row>
    <row r="1000" spans="2:3" x14ac:dyDescent="0.2">
      <c r="B1000" s="38"/>
      <c r="C1000" s="36"/>
    </row>
    <row r="1001" spans="2:3" x14ac:dyDescent="0.2">
      <c r="B1001" s="38"/>
      <c r="C1001" s="36"/>
    </row>
    <row r="1002" spans="2:3" x14ac:dyDescent="0.2">
      <c r="B1002" s="38"/>
      <c r="C1002" s="36"/>
    </row>
    <row r="1003" spans="2:3" x14ac:dyDescent="0.2">
      <c r="B1003" s="38"/>
      <c r="C1003" s="36"/>
    </row>
    <row r="1004" spans="2:3" x14ac:dyDescent="0.2">
      <c r="B1004" s="38"/>
      <c r="C1004" s="36"/>
    </row>
    <row r="1005" spans="2:3" x14ac:dyDescent="0.2">
      <c r="B1005" s="38"/>
      <c r="C1005" s="36"/>
    </row>
    <row r="1006" spans="2:3" x14ac:dyDescent="0.2">
      <c r="B1006" s="38"/>
      <c r="C1006" s="36"/>
    </row>
    <row r="1007" spans="2:3" x14ac:dyDescent="0.2">
      <c r="B1007" s="38"/>
      <c r="C1007" s="36"/>
    </row>
    <row r="1008" spans="2:3" x14ac:dyDescent="0.2">
      <c r="B1008" s="38"/>
      <c r="C1008" s="36"/>
    </row>
    <row r="1009" spans="2:3" x14ac:dyDescent="0.2">
      <c r="B1009" s="38"/>
      <c r="C1009" s="36"/>
    </row>
    <row r="1010" spans="2:3" x14ac:dyDescent="0.2">
      <c r="B1010" s="38"/>
      <c r="C1010" s="36"/>
    </row>
    <row r="1011" spans="2:3" x14ac:dyDescent="0.2">
      <c r="B1011" s="38"/>
      <c r="C1011" s="36"/>
    </row>
    <row r="1012" spans="2:3" x14ac:dyDescent="0.2">
      <c r="B1012" s="38"/>
      <c r="C1012" s="36"/>
    </row>
    <row r="1013" spans="2:3" x14ac:dyDescent="0.2">
      <c r="B1013" s="38"/>
      <c r="C1013" s="36"/>
    </row>
    <row r="1014" spans="2:3" x14ac:dyDescent="0.2">
      <c r="B1014" s="38"/>
      <c r="C1014" s="36"/>
    </row>
    <row r="1015" spans="2:3" x14ac:dyDescent="0.2">
      <c r="B1015" s="38"/>
      <c r="C1015" s="36"/>
    </row>
    <row r="1016" spans="2:3" x14ac:dyDescent="0.2">
      <c r="B1016" s="38"/>
      <c r="C1016" s="36"/>
    </row>
    <row r="1017" spans="2:3" x14ac:dyDescent="0.2">
      <c r="B1017" s="38"/>
      <c r="C1017" s="36"/>
    </row>
    <row r="1018" spans="2:3" x14ac:dyDescent="0.2">
      <c r="B1018" s="38"/>
      <c r="C1018" s="36"/>
    </row>
    <row r="1019" spans="2:3" x14ac:dyDescent="0.2">
      <c r="B1019" s="38"/>
      <c r="C1019" s="36"/>
    </row>
    <row r="1020" spans="2:3" x14ac:dyDescent="0.2">
      <c r="B1020" s="38"/>
      <c r="C1020" s="36"/>
    </row>
    <row r="1021" spans="2:3" x14ac:dyDescent="0.2">
      <c r="B1021" s="38"/>
      <c r="C1021" s="36"/>
    </row>
    <row r="1022" spans="2:3" x14ac:dyDescent="0.2">
      <c r="B1022" s="38"/>
      <c r="C1022" s="36"/>
    </row>
    <row r="1023" spans="2:3" x14ac:dyDescent="0.2">
      <c r="B1023" s="38"/>
      <c r="C1023" s="36"/>
    </row>
    <row r="1024" spans="2:3" x14ac:dyDescent="0.2">
      <c r="B1024" s="38"/>
      <c r="C1024" s="36"/>
    </row>
    <row r="1025" spans="2:3" x14ac:dyDescent="0.2">
      <c r="B1025" s="38"/>
      <c r="C1025" s="36"/>
    </row>
    <row r="1026" spans="2:3" x14ac:dyDescent="0.2">
      <c r="B1026" s="38"/>
      <c r="C1026" s="36"/>
    </row>
    <row r="1027" spans="2:3" x14ac:dyDescent="0.2">
      <c r="B1027" s="38"/>
      <c r="C1027" s="36"/>
    </row>
    <row r="1028" spans="2:3" x14ac:dyDescent="0.2">
      <c r="B1028" s="38"/>
      <c r="C1028" s="36"/>
    </row>
    <row r="1029" spans="2:3" x14ac:dyDescent="0.2">
      <c r="B1029" s="38"/>
      <c r="C1029" s="36"/>
    </row>
    <row r="1030" spans="2:3" x14ac:dyDescent="0.2">
      <c r="B1030" s="38"/>
      <c r="C1030" s="36"/>
    </row>
    <row r="1031" spans="2:3" x14ac:dyDescent="0.2">
      <c r="B1031" s="38"/>
      <c r="C1031" s="36"/>
    </row>
    <row r="1032" spans="2:3" x14ac:dyDescent="0.2">
      <c r="B1032" s="38"/>
      <c r="C1032" s="36"/>
    </row>
    <row r="1033" spans="2:3" x14ac:dyDescent="0.2">
      <c r="B1033" s="38"/>
      <c r="C1033" s="36"/>
    </row>
    <row r="1034" spans="2:3" x14ac:dyDescent="0.2">
      <c r="B1034" s="38"/>
      <c r="C1034" s="36"/>
    </row>
    <row r="1035" spans="2:3" x14ac:dyDescent="0.2">
      <c r="B1035" s="38"/>
      <c r="C1035" s="36"/>
    </row>
    <row r="1036" spans="2:3" x14ac:dyDescent="0.2">
      <c r="B1036" s="38"/>
      <c r="C1036" s="36"/>
    </row>
    <row r="1037" spans="2:3" x14ac:dyDescent="0.2">
      <c r="B1037" s="38"/>
      <c r="C1037" s="36"/>
    </row>
    <row r="1038" spans="2:3" x14ac:dyDescent="0.2">
      <c r="B1038" s="38"/>
      <c r="C1038" s="36"/>
    </row>
    <row r="1039" spans="2:3" x14ac:dyDescent="0.2">
      <c r="B1039" s="38"/>
      <c r="C1039" s="36"/>
    </row>
    <row r="1040" spans="2:3" x14ac:dyDescent="0.2">
      <c r="B1040" s="38"/>
      <c r="C1040" s="36"/>
    </row>
    <row r="1041" spans="2:3" x14ac:dyDescent="0.2">
      <c r="B1041" s="38"/>
      <c r="C1041" s="36"/>
    </row>
    <row r="1042" spans="2:3" x14ac:dyDescent="0.2">
      <c r="B1042" s="38"/>
      <c r="C1042" s="36"/>
    </row>
    <row r="1043" spans="2:3" x14ac:dyDescent="0.2">
      <c r="B1043" s="38"/>
      <c r="C1043" s="36"/>
    </row>
    <row r="1044" spans="2:3" x14ac:dyDescent="0.2">
      <c r="B1044" s="38"/>
      <c r="C1044" s="36"/>
    </row>
    <row r="1045" spans="2:3" x14ac:dyDescent="0.2">
      <c r="B1045" s="38"/>
      <c r="C1045" s="36"/>
    </row>
    <row r="1046" spans="2:3" x14ac:dyDescent="0.2">
      <c r="B1046" s="38"/>
      <c r="C1046" s="36"/>
    </row>
    <row r="1047" spans="2:3" x14ac:dyDescent="0.2">
      <c r="B1047" s="38"/>
      <c r="C1047" s="36"/>
    </row>
    <row r="1048" spans="2:3" x14ac:dyDescent="0.2">
      <c r="B1048" s="38"/>
      <c r="C1048" s="36"/>
    </row>
    <row r="1049" spans="2:3" x14ac:dyDescent="0.2">
      <c r="B1049" s="38"/>
      <c r="C1049" s="36"/>
    </row>
    <row r="1050" spans="2:3" x14ac:dyDescent="0.2">
      <c r="B1050" s="38"/>
      <c r="C1050" s="36"/>
    </row>
    <row r="1051" spans="2:3" x14ac:dyDescent="0.2">
      <c r="B1051" s="38"/>
      <c r="C1051" s="36"/>
    </row>
    <row r="1052" spans="2:3" x14ac:dyDescent="0.2">
      <c r="B1052" s="38"/>
      <c r="C1052" s="36"/>
    </row>
    <row r="1053" spans="2:3" x14ac:dyDescent="0.2">
      <c r="B1053" s="38"/>
      <c r="C1053" s="36"/>
    </row>
    <row r="1054" spans="2:3" x14ac:dyDescent="0.2">
      <c r="B1054" s="38"/>
      <c r="C1054" s="36"/>
    </row>
    <row r="1055" spans="2:3" x14ac:dyDescent="0.2">
      <c r="B1055" s="38"/>
      <c r="C1055" s="36"/>
    </row>
    <row r="1056" spans="2:3" x14ac:dyDescent="0.2">
      <c r="B1056" s="38"/>
      <c r="C1056" s="36"/>
    </row>
    <row r="1057" spans="2:3" x14ac:dyDescent="0.2">
      <c r="B1057" s="38"/>
      <c r="C1057" s="36"/>
    </row>
    <row r="1058" spans="2:3" x14ac:dyDescent="0.2">
      <c r="B1058" s="38"/>
      <c r="C1058" s="36"/>
    </row>
    <row r="1059" spans="2:3" x14ac:dyDescent="0.2">
      <c r="B1059" s="38"/>
      <c r="C1059" s="36"/>
    </row>
    <row r="1060" spans="2:3" x14ac:dyDescent="0.2">
      <c r="B1060" s="38"/>
      <c r="C1060" s="36"/>
    </row>
    <row r="1061" spans="2:3" x14ac:dyDescent="0.2">
      <c r="B1061" s="38"/>
      <c r="C1061" s="36"/>
    </row>
    <row r="1062" spans="2:3" x14ac:dyDescent="0.2">
      <c r="B1062" s="38"/>
      <c r="C1062" s="36"/>
    </row>
    <row r="1063" spans="2:3" x14ac:dyDescent="0.2">
      <c r="B1063" s="38"/>
      <c r="C1063" s="36"/>
    </row>
    <row r="1064" spans="2:3" x14ac:dyDescent="0.2">
      <c r="B1064" s="38"/>
      <c r="C1064" s="36"/>
    </row>
    <row r="1065" spans="2:3" x14ac:dyDescent="0.2">
      <c r="B1065" s="38"/>
      <c r="C1065" s="36"/>
    </row>
    <row r="1066" spans="2:3" x14ac:dyDescent="0.2">
      <c r="B1066" s="38"/>
      <c r="C1066" s="36"/>
    </row>
    <row r="1067" spans="2:3" x14ac:dyDescent="0.2">
      <c r="B1067" s="38"/>
      <c r="C1067" s="36"/>
    </row>
    <row r="1068" spans="2:3" x14ac:dyDescent="0.2">
      <c r="B1068" s="38"/>
      <c r="C1068" s="36"/>
    </row>
    <row r="1069" spans="2:3" x14ac:dyDescent="0.2">
      <c r="B1069" s="38"/>
      <c r="C1069" s="36"/>
    </row>
    <row r="1070" spans="2:3" x14ac:dyDescent="0.2">
      <c r="B1070" s="38"/>
      <c r="C1070" s="36"/>
    </row>
    <row r="1071" spans="2:3" x14ac:dyDescent="0.2">
      <c r="B1071" s="38"/>
      <c r="C1071" s="36"/>
    </row>
    <row r="1072" spans="2:3" x14ac:dyDescent="0.2">
      <c r="B1072" s="38"/>
      <c r="C1072" s="36"/>
    </row>
    <row r="1073" spans="2:3" x14ac:dyDescent="0.2">
      <c r="B1073" s="38"/>
      <c r="C1073" s="36"/>
    </row>
    <row r="1074" spans="2:3" x14ac:dyDescent="0.2">
      <c r="B1074" s="38"/>
      <c r="C1074" s="36"/>
    </row>
    <row r="1075" spans="2:3" x14ac:dyDescent="0.2">
      <c r="B1075" s="38"/>
      <c r="C1075" s="36"/>
    </row>
    <row r="1076" spans="2:3" x14ac:dyDescent="0.2">
      <c r="B1076" s="38"/>
      <c r="C1076" s="36"/>
    </row>
    <row r="1077" spans="2:3" x14ac:dyDescent="0.2">
      <c r="B1077" s="38"/>
      <c r="C1077" s="36"/>
    </row>
    <row r="1078" spans="2:3" x14ac:dyDescent="0.2">
      <c r="B1078" s="38"/>
      <c r="C1078" s="36"/>
    </row>
    <row r="1079" spans="2:3" x14ac:dyDescent="0.2">
      <c r="B1079" s="38"/>
      <c r="C1079" s="36"/>
    </row>
    <row r="1080" spans="2:3" x14ac:dyDescent="0.2">
      <c r="B1080" s="38"/>
      <c r="C1080" s="36"/>
    </row>
    <row r="1081" spans="2:3" x14ac:dyDescent="0.2">
      <c r="B1081" s="38"/>
      <c r="C1081" s="36"/>
    </row>
    <row r="1082" spans="2:3" x14ac:dyDescent="0.2">
      <c r="B1082" s="38"/>
      <c r="C1082" s="36"/>
    </row>
    <row r="1083" spans="2:3" x14ac:dyDescent="0.2">
      <c r="B1083" s="38"/>
      <c r="C1083" s="36"/>
    </row>
    <row r="1084" spans="2:3" x14ac:dyDescent="0.2">
      <c r="B1084" s="38"/>
      <c r="C1084" s="36"/>
    </row>
    <row r="1085" spans="2:3" x14ac:dyDescent="0.2">
      <c r="B1085" s="38"/>
      <c r="C1085" s="36"/>
    </row>
    <row r="1086" spans="2:3" x14ac:dyDescent="0.2">
      <c r="B1086" s="38"/>
      <c r="C1086" s="36"/>
    </row>
    <row r="1087" spans="2:3" x14ac:dyDescent="0.2">
      <c r="B1087" s="38"/>
      <c r="C1087" s="36"/>
    </row>
    <row r="1088" spans="2:3" x14ac:dyDescent="0.2">
      <c r="B1088" s="38"/>
      <c r="C1088" s="36"/>
    </row>
    <row r="1089" spans="2:3" x14ac:dyDescent="0.2">
      <c r="B1089" s="38"/>
      <c r="C1089" s="36"/>
    </row>
    <row r="1090" spans="2:3" x14ac:dyDescent="0.2">
      <c r="B1090" s="38"/>
      <c r="C1090" s="36"/>
    </row>
    <row r="1091" spans="2:3" x14ac:dyDescent="0.2">
      <c r="B1091" s="38"/>
      <c r="C1091" s="36"/>
    </row>
    <row r="1092" spans="2:3" x14ac:dyDescent="0.2">
      <c r="B1092" s="38"/>
      <c r="C1092" s="36"/>
    </row>
    <row r="1093" spans="2:3" x14ac:dyDescent="0.2">
      <c r="B1093" s="38"/>
      <c r="C1093" s="36"/>
    </row>
    <row r="1094" spans="2:3" x14ac:dyDescent="0.2">
      <c r="B1094" s="38"/>
      <c r="C1094" s="36"/>
    </row>
    <row r="1095" spans="2:3" x14ac:dyDescent="0.2">
      <c r="B1095" s="38"/>
      <c r="C1095" s="36"/>
    </row>
    <row r="1096" spans="2:3" x14ac:dyDescent="0.2">
      <c r="B1096" s="38"/>
      <c r="C1096" s="36"/>
    </row>
    <row r="1097" spans="2:3" x14ac:dyDescent="0.2">
      <c r="B1097" s="38"/>
      <c r="C1097" s="36"/>
    </row>
    <row r="1098" spans="2:3" x14ac:dyDescent="0.2">
      <c r="B1098" s="38"/>
      <c r="C1098" s="36"/>
    </row>
    <row r="1099" spans="2:3" x14ac:dyDescent="0.2">
      <c r="B1099" s="38"/>
      <c r="C1099" s="36"/>
    </row>
    <row r="1100" spans="2:3" x14ac:dyDescent="0.2">
      <c r="B1100" s="38"/>
      <c r="C1100" s="36"/>
    </row>
    <row r="1101" spans="2:3" x14ac:dyDescent="0.2">
      <c r="B1101" s="38"/>
      <c r="C1101" s="36"/>
    </row>
    <row r="1102" spans="2:3" x14ac:dyDescent="0.2">
      <c r="B1102" s="38"/>
      <c r="C1102" s="36"/>
    </row>
    <row r="1103" spans="2:3" x14ac:dyDescent="0.2">
      <c r="B1103" s="38"/>
      <c r="C1103" s="36"/>
    </row>
    <row r="1104" spans="2:3" x14ac:dyDescent="0.2">
      <c r="B1104" s="38"/>
      <c r="C1104" s="36"/>
    </row>
    <row r="1105" spans="2:3" x14ac:dyDescent="0.2">
      <c r="B1105" s="38"/>
      <c r="C1105" s="36"/>
    </row>
    <row r="1106" spans="2:3" x14ac:dyDescent="0.2">
      <c r="B1106" s="38"/>
      <c r="C1106" s="36"/>
    </row>
    <row r="1107" spans="2:3" x14ac:dyDescent="0.2">
      <c r="B1107" s="38"/>
      <c r="C1107" s="36"/>
    </row>
    <row r="1108" spans="2:3" x14ac:dyDescent="0.2">
      <c r="B1108" s="38"/>
      <c r="C1108" s="36"/>
    </row>
    <row r="1109" spans="2:3" x14ac:dyDescent="0.2">
      <c r="B1109" s="38"/>
      <c r="C1109" s="36"/>
    </row>
    <row r="1110" spans="2:3" x14ac:dyDescent="0.2">
      <c r="B1110" s="38"/>
      <c r="C1110" s="36"/>
    </row>
    <row r="1111" spans="2:3" x14ac:dyDescent="0.2">
      <c r="B1111" s="38"/>
      <c r="C1111" s="36"/>
    </row>
    <row r="1112" spans="2:3" x14ac:dyDescent="0.2">
      <c r="B1112" s="38"/>
      <c r="C1112" s="36"/>
    </row>
    <row r="1113" spans="2:3" x14ac:dyDescent="0.2">
      <c r="B1113" s="38"/>
      <c r="C1113" s="36"/>
    </row>
    <row r="1114" spans="2:3" x14ac:dyDescent="0.2">
      <c r="B1114" s="38"/>
      <c r="C1114" s="36"/>
    </row>
    <row r="1115" spans="2:3" x14ac:dyDescent="0.2">
      <c r="B1115" s="38"/>
      <c r="C1115" s="36"/>
    </row>
    <row r="1116" spans="2:3" x14ac:dyDescent="0.2">
      <c r="B1116" s="38"/>
      <c r="C1116" s="36"/>
    </row>
    <row r="1117" spans="2:3" x14ac:dyDescent="0.2">
      <c r="B1117" s="38"/>
      <c r="C1117" s="36"/>
    </row>
    <row r="1118" spans="2:3" x14ac:dyDescent="0.2">
      <c r="B1118" s="38"/>
      <c r="C1118" s="36"/>
    </row>
    <row r="1119" spans="2:3" x14ac:dyDescent="0.2">
      <c r="B1119" s="38"/>
      <c r="C1119" s="36"/>
    </row>
    <row r="1120" spans="2:3" x14ac:dyDescent="0.2">
      <c r="B1120" s="38"/>
      <c r="C1120" s="36"/>
    </row>
    <row r="1121" spans="2:3" x14ac:dyDescent="0.2">
      <c r="B1121" s="38"/>
      <c r="C1121" s="36"/>
    </row>
    <row r="1122" spans="2:3" x14ac:dyDescent="0.2">
      <c r="B1122" s="38"/>
      <c r="C1122" s="36"/>
    </row>
    <row r="1123" spans="2:3" x14ac:dyDescent="0.2">
      <c r="B1123" s="38"/>
      <c r="C1123" s="36"/>
    </row>
    <row r="1124" spans="2:3" x14ac:dyDescent="0.2">
      <c r="B1124" s="38"/>
      <c r="C1124" s="36"/>
    </row>
    <row r="1125" spans="2:3" x14ac:dyDescent="0.2">
      <c r="B1125" s="38"/>
      <c r="C1125" s="36"/>
    </row>
    <row r="1126" spans="2:3" x14ac:dyDescent="0.2">
      <c r="B1126" s="38"/>
      <c r="C1126" s="36"/>
    </row>
    <row r="1127" spans="2:3" x14ac:dyDescent="0.2">
      <c r="B1127" s="38"/>
      <c r="C1127" s="36"/>
    </row>
    <row r="1128" spans="2:3" x14ac:dyDescent="0.2">
      <c r="B1128" s="38"/>
      <c r="C1128" s="36"/>
    </row>
    <row r="1129" spans="2:3" x14ac:dyDescent="0.2">
      <c r="B1129" s="38"/>
      <c r="C1129" s="36"/>
    </row>
    <row r="1130" spans="2:3" x14ac:dyDescent="0.2">
      <c r="B1130" s="38"/>
      <c r="C1130" s="36"/>
    </row>
    <row r="1131" spans="2:3" x14ac:dyDescent="0.2">
      <c r="B1131" s="38"/>
      <c r="C1131" s="36"/>
    </row>
    <row r="1132" spans="2:3" x14ac:dyDescent="0.2">
      <c r="B1132" s="38"/>
      <c r="C1132" s="36"/>
    </row>
    <row r="1133" spans="2:3" x14ac:dyDescent="0.2">
      <c r="B1133" s="38"/>
      <c r="C1133" s="36"/>
    </row>
    <row r="1134" spans="2:3" x14ac:dyDescent="0.2">
      <c r="B1134" s="38"/>
      <c r="C1134" s="36"/>
    </row>
    <row r="1135" spans="2:3" x14ac:dyDescent="0.2">
      <c r="B1135" s="38"/>
      <c r="C1135" s="36"/>
    </row>
    <row r="1136" spans="2:3" x14ac:dyDescent="0.2">
      <c r="B1136" s="38"/>
      <c r="C1136" s="36"/>
    </row>
    <row r="1137" spans="2:3" x14ac:dyDescent="0.2">
      <c r="B1137" s="38"/>
      <c r="C1137" s="36"/>
    </row>
    <row r="1138" spans="2:3" x14ac:dyDescent="0.2">
      <c r="B1138" s="38"/>
      <c r="C1138" s="36"/>
    </row>
    <row r="1139" spans="2:3" x14ac:dyDescent="0.2">
      <c r="B1139" s="38"/>
      <c r="C1139" s="36"/>
    </row>
    <row r="1140" spans="2:3" x14ac:dyDescent="0.2">
      <c r="B1140" s="38"/>
      <c r="C1140" s="36"/>
    </row>
    <row r="1141" spans="2:3" x14ac:dyDescent="0.2">
      <c r="B1141" s="38"/>
      <c r="C1141" s="36"/>
    </row>
    <row r="1142" spans="2:3" x14ac:dyDescent="0.2">
      <c r="B1142" s="38"/>
      <c r="C1142" s="36"/>
    </row>
    <row r="1143" spans="2:3" x14ac:dyDescent="0.2">
      <c r="B1143" s="38"/>
      <c r="C1143" s="36"/>
    </row>
    <row r="1144" spans="2:3" x14ac:dyDescent="0.2">
      <c r="B1144" s="38"/>
      <c r="C1144" s="36"/>
    </row>
    <row r="1145" spans="2:3" x14ac:dyDescent="0.2">
      <c r="B1145" s="38"/>
      <c r="C1145" s="36"/>
    </row>
    <row r="1146" spans="2:3" x14ac:dyDescent="0.2">
      <c r="B1146" s="38"/>
      <c r="C1146" s="36"/>
    </row>
    <row r="1147" spans="2:3" x14ac:dyDescent="0.2">
      <c r="B1147" s="38"/>
      <c r="C1147" s="36"/>
    </row>
    <row r="1148" spans="2:3" x14ac:dyDescent="0.2">
      <c r="B1148" s="38"/>
      <c r="C1148" s="36"/>
    </row>
    <row r="1149" spans="2:3" x14ac:dyDescent="0.2">
      <c r="B1149" s="38"/>
      <c r="C1149" s="36"/>
    </row>
    <row r="1150" spans="2:3" x14ac:dyDescent="0.2">
      <c r="B1150" s="38"/>
      <c r="C1150" s="36"/>
    </row>
    <row r="1151" spans="2:3" x14ac:dyDescent="0.2">
      <c r="B1151" s="38"/>
      <c r="C1151" s="36"/>
    </row>
    <row r="1152" spans="2:3" x14ac:dyDescent="0.2">
      <c r="B1152" s="38"/>
      <c r="C1152" s="36"/>
    </row>
    <row r="1153" spans="2:3" x14ac:dyDescent="0.2">
      <c r="B1153" s="38"/>
      <c r="C1153" s="36"/>
    </row>
    <row r="1154" spans="2:3" x14ac:dyDescent="0.2">
      <c r="B1154" s="38"/>
      <c r="C1154" s="36"/>
    </row>
    <row r="1155" spans="2:3" x14ac:dyDescent="0.2">
      <c r="B1155" s="38"/>
      <c r="C1155" s="36"/>
    </row>
    <row r="1156" spans="2:3" x14ac:dyDescent="0.2">
      <c r="B1156" s="38"/>
      <c r="C1156" s="36"/>
    </row>
    <row r="1157" spans="2:3" x14ac:dyDescent="0.2">
      <c r="B1157" s="38"/>
      <c r="C1157" s="36"/>
    </row>
    <row r="1158" spans="2:3" x14ac:dyDescent="0.2">
      <c r="B1158" s="38"/>
      <c r="C1158" s="36"/>
    </row>
    <row r="1159" spans="2:3" x14ac:dyDescent="0.2">
      <c r="B1159" s="38"/>
      <c r="C1159" s="36"/>
    </row>
    <row r="1160" spans="2:3" x14ac:dyDescent="0.2">
      <c r="B1160" s="38"/>
      <c r="C1160" s="36"/>
    </row>
    <row r="1161" spans="2:3" x14ac:dyDescent="0.2">
      <c r="B1161" s="38"/>
      <c r="C1161" s="36"/>
    </row>
    <row r="1162" spans="2:3" x14ac:dyDescent="0.2">
      <c r="B1162" s="38"/>
      <c r="C1162" s="36"/>
    </row>
    <row r="1163" spans="2:3" x14ac:dyDescent="0.2">
      <c r="B1163" s="38"/>
      <c r="C1163" s="36"/>
    </row>
    <row r="1164" spans="2:3" x14ac:dyDescent="0.2">
      <c r="B1164" s="38"/>
      <c r="C1164" s="36"/>
    </row>
    <row r="1165" spans="2:3" x14ac:dyDescent="0.2">
      <c r="B1165" s="38"/>
      <c r="C1165" s="36"/>
    </row>
    <row r="1166" spans="2:3" x14ac:dyDescent="0.2">
      <c r="B1166" s="38"/>
      <c r="C1166" s="36"/>
    </row>
    <row r="1167" spans="2:3" x14ac:dyDescent="0.2">
      <c r="B1167" s="38"/>
      <c r="C1167" s="36"/>
    </row>
    <row r="1168" spans="2:3" x14ac:dyDescent="0.2">
      <c r="B1168" s="38"/>
      <c r="C1168" s="36"/>
    </row>
    <row r="1169" spans="2:3" x14ac:dyDescent="0.2">
      <c r="B1169" s="38"/>
      <c r="C1169" s="36"/>
    </row>
    <row r="1170" spans="2:3" x14ac:dyDescent="0.2">
      <c r="B1170" s="38"/>
      <c r="C1170" s="36"/>
    </row>
    <row r="1171" spans="2:3" x14ac:dyDescent="0.2">
      <c r="B1171" s="38"/>
      <c r="C1171" s="36"/>
    </row>
    <row r="1172" spans="2:3" x14ac:dyDescent="0.2">
      <c r="B1172" s="38"/>
      <c r="C1172" s="36"/>
    </row>
    <row r="1173" spans="2:3" x14ac:dyDescent="0.2">
      <c r="B1173" s="38"/>
      <c r="C1173" s="36"/>
    </row>
    <row r="1174" spans="2:3" x14ac:dyDescent="0.2">
      <c r="B1174" s="38"/>
      <c r="C1174" s="36"/>
    </row>
    <row r="1175" spans="2:3" x14ac:dyDescent="0.2">
      <c r="B1175" s="38"/>
      <c r="C1175" s="36"/>
    </row>
    <row r="1176" spans="2:3" x14ac:dyDescent="0.2">
      <c r="B1176" s="38"/>
      <c r="C1176" s="36"/>
    </row>
    <row r="1177" spans="2:3" x14ac:dyDescent="0.2">
      <c r="B1177" s="38"/>
      <c r="C1177" s="36"/>
    </row>
    <row r="1178" spans="2:3" x14ac:dyDescent="0.2">
      <c r="B1178" s="38"/>
      <c r="C1178" s="36"/>
    </row>
    <row r="1179" spans="2:3" x14ac:dyDescent="0.2">
      <c r="B1179" s="38"/>
      <c r="C1179" s="36"/>
    </row>
    <row r="1180" spans="2:3" x14ac:dyDescent="0.2">
      <c r="B1180" s="38"/>
      <c r="C1180" s="36"/>
    </row>
    <row r="1181" spans="2:3" x14ac:dyDescent="0.2">
      <c r="B1181" s="38"/>
      <c r="C1181" s="36"/>
    </row>
    <row r="1182" spans="2:3" x14ac:dyDescent="0.2">
      <c r="B1182" s="38"/>
      <c r="C1182" s="36"/>
    </row>
    <row r="1183" spans="2:3" x14ac:dyDescent="0.2">
      <c r="B1183" s="38"/>
      <c r="C1183" s="36"/>
    </row>
    <row r="1184" spans="2:3" x14ac:dyDescent="0.2">
      <c r="B1184" s="38"/>
      <c r="C1184" s="36"/>
    </row>
    <row r="1185" spans="2:3" x14ac:dyDescent="0.2">
      <c r="B1185" s="38"/>
      <c r="C1185" s="36"/>
    </row>
    <row r="1186" spans="2:3" x14ac:dyDescent="0.2">
      <c r="B1186" s="38"/>
      <c r="C1186" s="36"/>
    </row>
    <row r="1187" spans="2:3" x14ac:dyDescent="0.2">
      <c r="B1187" s="38"/>
      <c r="C1187" s="36"/>
    </row>
    <row r="1188" spans="2:3" x14ac:dyDescent="0.2">
      <c r="B1188" s="38"/>
      <c r="C1188" s="36"/>
    </row>
    <row r="1189" spans="2:3" x14ac:dyDescent="0.2">
      <c r="B1189" s="38"/>
      <c r="C1189" s="36"/>
    </row>
    <row r="1190" spans="2:3" x14ac:dyDescent="0.2">
      <c r="B1190" s="38"/>
      <c r="C1190" s="36"/>
    </row>
    <row r="1191" spans="2:3" x14ac:dyDescent="0.2">
      <c r="B1191" s="38"/>
      <c r="C1191" s="36"/>
    </row>
    <row r="1192" spans="2:3" x14ac:dyDescent="0.2">
      <c r="B1192" s="38"/>
      <c r="C1192" s="36"/>
    </row>
    <row r="1193" spans="2:3" x14ac:dyDescent="0.2">
      <c r="B1193" s="38"/>
      <c r="C1193" s="36"/>
    </row>
    <row r="1194" spans="2:3" x14ac:dyDescent="0.2">
      <c r="B1194" s="38"/>
      <c r="C1194" s="36"/>
    </row>
    <row r="1195" spans="2:3" x14ac:dyDescent="0.2">
      <c r="B1195" s="38"/>
      <c r="C1195" s="36"/>
    </row>
    <row r="1196" spans="2:3" x14ac:dyDescent="0.2">
      <c r="B1196" s="38"/>
      <c r="C1196" s="36"/>
    </row>
    <row r="1197" spans="2:3" x14ac:dyDescent="0.2">
      <c r="B1197" s="38"/>
      <c r="C1197" s="36"/>
    </row>
    <row r="1198" spans="2:3" x14ac:dyDescent="0.2">
      <c r="B1198" s="38"/>
      <c r="C1198" s="36"/>
    </row>
    <row r="1199" spans="2:3" x14ac:dyDescent="0.2">
      <c r="B1199" s="38"/>
      <c r="C1199" s="36"/>
    </row>
    <row r="1200" spans="2:3" x14ac:dyDescent="0.2">
      <c r="B1200" s="38"/>
      <c r="C1200" s="36"/>
    </row>
    <row r="1201" spans="2:3" x14ac:dyDescent="0.2">
      <c r="B1201" s="38"/>
      <c r="C1201" s="36"/>
    </row>
    <row r="1202" spans="2:3" x14ac:dyDescent="0.2">
      <c r="B1202" s="38"/>
      <c r="C1202" s="36"/>
    </row>
    <row r="1203" spans="2:3" x14ac:dyDescent="0.2">
      <c r="B1203" s="38"/>
      <c r="C1203" s="36"/>
    </row>
    <row r="1204" spans="2:3" x14ac:dyDescent="0.2">
      <c r="B1204" s="38"/>
      <c r="C1204" s="36"/>
    </row>
    <row r="1205" spans="2:3" x14ac:dyDescent="0.2">
      <c r="B1205" s="38"/>
      <c r="C1205" s="36"/>
    </row>
    <row r="1206" spans="2:3" x14ac:dyDescent="0.2">
      <c r="B1206" s="38"/>
      <c r="C1206" s="36"/>
    </row>
    <row r="1207" spans="2:3" x14ac:dyDescent="0.2">
      <c r="B1207" s="38"/>
      <c r="C1207" s="36"/>
    </row>
    <row r="1208" spans="2:3" x14ac:dyDescent="0.2">
      <c r="B1208" s="38"/>
      <c r="C1208" s="36"/>
    </row>
    <row r="1209" spans="2:3" x14ac:dyDescent="0.2">
      <c r="B1209" s="38"/>
      <c r="C1209" s="36"/>
    </row>
    <row r="1210" spans="2:3" x14ac:dyDescent="0.2">
      <c r="B1210" s="38"/>
      <c r="C1210" s="36"/>
    </row>
    <row r="1211" spans="2:3" x14ac:dyDescent="0.2">
      <c r="B1211" s="38"/>
      <c r="C1211" s="36"/>
    </row>
    <row r="1212" spans="2:3" x14ac:dyDescent="0.2">
      <c r="B1212" s="38"/>
      <c r="C1212" s="36"/>
    </row>
    <row r="1213" spans="2:3" x14ac:dyDescent="0.2">
      <c r="B1213" s="38"/>
      <c r="C1213" s="36"/>
    </row>
    <row r="1214" spans="2:3" x14ac:dyDescent="0.2">
      <c r="B1214" s="38"/>
      <c r="C1214" s="36"/>
    </row>
    <row r="1215" spans="2:3" x14ac:dyDescent="0.2">
      <c r="B1215" s="38"/>
      <c r="C1215" s="36"/>
    </row>
    <row r="1216" spans="2:3" x14ac:dyDescent="0.2">
      <c r="B1216" s="38"/>
      <c r="C1216" s="36"/>
    </row>
    <row r="1217" spans="2:3" x14ac:dyDescent="0.2">
      <c r="B1217" s="38"/>
      <c r="C1217" s="36"/>
    </row>
    <row r="1218" spans="2:3" x14ac:dyDescent="0.2">
      <c r="B1218" s="38"/>
      <c r="C1218" s="36"/>
    </row>
    <row r="1219" spans="2:3" x14ac:dyDescent="0.2">
      <c r="B1219" s="38"/>
      <c r="C1219" s="36"/>
    </row>
    <row r="1220" spans="2:3" x14ac:dyDescent="0.2">
      <c r="B1220" s="38"/>
      <c r="C1220" s="36"/>
    </row>
    <row r="1221" spans="2:3" x14ac:dyDescent="0.2">
      <c r="B1221" s="38"/>
      <c r="C1221" s="36"/>
    </row>
    <row r="1222" spans="2:3" x14ac:dyDescent="0.2">
      <c r="B1222" s="38"/>
      <c r="C1222" s="36"/>
    </row>
    <row r="1223" spans="2:3" x14ac:dyDescent="0.2">
      <c r="B1223" s="38"/>
      <c r="C1223" s="36"/>
    </row>
    <row r="1224" spans="2:3" x14ac:dyDescent="0.2">
      <c r="B1224" s="38"/>
      <c r="C1224" s="36"/>
    </row>
    <row r="1225" spans="2:3" x14ac:dyDescent="0.2">
      <c r="B1225" s="38"/>
      <c r="C1225" s="36"/>
    </row>
    <row r="1226" spans="2:3" x14ac:dyDescent="0.2">
      <c r="B1226" s="38"/>
      <c r="C1226" s="36"/>
    </row>
    <row r="1227" spans="2:3" x14ac:dyDescent="0.2">
      <c r="B1227" s="38"/>
      <c r="C1227" s="36"/>
    </row>
    <row r="1228" spans="2:3" x14ac:dyDescent="0.2">
      <c r="B1228" s="38"/>
      <c r="C1228" s="36"/>
    </row>
    <row r="1229" spans="2:3" x14ac:dyDescent="0.2">
      <c r="B1229" s="38"/>
      <c r="C1229" s="36"/>
    </row>
    <row r="1230" spans="2:3" x14ac:dyDescent="0.2">
      <c r="B1230" s="38"/>
      <c r="C1230" s="36"/>
    </row>
    <row r="1231" spans="2:3" x14ac:dyDescent="0.2">
      <c r="B1231" s="38"/>
      <c r="C1231" s="36"/>
    </row>
    <row r="1232" spans="2:3" x14ac:dyDescent="0.2">
      <c r="B1232" s="38"/>
      <c r="C1232" s="36"/>
    </row>
    <row r="1233" spans="2:3" x14ac:dyDescent="0.2">
      <c r="B1233" s="38"/>
      <c r="C1233" s="36"/>
    </row>
    <row r="1234" spans="2:3" x14ac:dyDescent="0.2">
      <c r="B1234" s="38"/>
      <c r="C1234" s="36"/>
    </row>
    <row r="1235" spans="2:3" x14ac:dyDescent="0.2">
      <c r="B1235" s="38"/>
      <c r="C1235" s="36"/>
    </row>
    <row r="1236" spans="2:3" x14ac:dyDescent="0.2">
      <c r="B1236" s="38"/>
      <c r="C1236" s="36"/>
    </row>
    <row r="1237" spans="2:3" x14ac:dyDescent="0.2">
      <c r="B1237" s="38"/>
      <c r="C1237" s="36"/>
    </row>
    <row r="1238" spans="2:3" x14ac:dyDescent="0.2">
      <c r="B1238" s="38"/>
      <c r="C1238" s="36"/>
    </row>
    <row r="1239" spans="2:3" x14ac:dyDescent="0.2">
      <c r="B1239" s="38"/>
      <c r="C1239" s="36"/>
    </row>
    <row r="1240" spans="2:3" x14ac:dyDescent="0.2">
      <c r="B1240" s="38"/>
      <c r="C1240" s="36"/>
    </row>
    <row r="1241" spans="2:3" x14ac:dyDescent="0.2">
      <c r="B1241" s="38"/>
      <c r="C1241" s="36"/>
    </row>
    <row r="1242" spans="2:3" x14ac:dyDescent="0.2">
      <c r="B1242" s="38"/>
      <c r="C1242" s="36"/>
    </row>
    <row r="1243" spans="2:3" x14ac:dyDescent="0.2">
      <c r="B1243" s="38"/>
      <c r="C1243" s="36"/>
    </row>
    <row r="1244" spans="2:3" x14ac:dyDescent="0.2">
      <c r="B1244" s="38"/>
      <c r="C1244" s="36"/>
    </row>
    <row r="1245" spans="2:3" x14ac:dyDescent="0.2">
      <c r="B1245" s="38"/>
      <c r="C1245" s="36"/>
    </row>
    <row r="1246" spans="2:3" x14ac:dyDescent="0.2">
      <c r="B1246" s="38"/>
      <c r="C1246" s="36"/>
    </row>
    <row r="1247" spans="2:3" x14ac:dyDescent="0.2">
      <c r="B1247" s="38"/>
      <c r="C1247" s="36"/>
    </row>
    <row r="1248" spans="2:3" x14ac:dyDescent="0.2">
      <c r="B1248" s="38"/>
      <c r="C1248" s="36"/>
    </row>
    <row r="1249" spans="2:3" x14ac:dyDescent="0.2">
      <c r="B1249" s="38"/>
      <c r="C1249" s="36"/>
    </row>
    <row r="1250" spans="2:3" x14ac:dyDescent="0.2">
      <c r="B1250" s="38"/>
      <c r="C1250" s="36"/>
    </row>
    <row r="1251" spans="2:3" x14ac:dyDescent="0.2">
      <c r="B1251" s="38"/>
      <c r="C1251" s="36"/>
    </row>
    <row r="1252" spans="2:3" x14ac:dyDescent="0.2">
      <c r="B1252" s="38"/>
      <c r="C1252" s="36"/>
    </row>
    <row r="1253" spans="2:3" x14ac:dyDescent="0.2">
      <c r="B1253" s="38"/>
      <c r="C1253" s="36"/>
    </row>
    <row r="1254" spans="2:3" x14ac:dyDescent="0.2">
      <c r="B1254" s="38"/>
      <c r="C1254" s="36"/>
    </row>
    <row r="1255" spans="2:3" x14ac:dyDescent="0.2">
      <c r="B1255" s="38"/>
      <c r="C1255" s="36"/>
    </row>
    <row r="1256" spans="2:3" x14ac:dyDescent="0.2">
      <c r="B1256" s="38"/>
      <c r="C1256" s="36"/>
    </row>
    <row r="1257" spans="2:3" x14ac:dyDescent="0.2">
      <c r="B1257" s="38"/>
      <c r="C1257" s="36"/>
    </row>
    <row r="1258" spans="2:3" x14ac:dyDescent="0.2">
      <c r="B1258" s="38"/>
      <c r="C1258" s="36"/>
    </row>
    <row r="1259" spans="2:3" x14ac:dyDescent="0.2">
      <c r="B1259" s="38"/>
      <c r="C1259" s="36"/>
    </row>
    <row r="1260" spans="2:3" x14ac:dyDescent="0.2">
      <c r="B1260" s="38"/>
      <c r="C1260" s="36"/>
    </row>
    <row r="1261" spans="2:3" x14ac:dyDescent="0.2">
      <c r="B1261" s="38"/>
      <c r="C1261" s="36"/>
    </row>
    <row r="1262" spans="2:3" x14ac:dyDescent="0.2">
      <c r="B1262" s="38"/>
      <c r="C1262" s="36"/>
    </row>
    <row r="1263" spans="2:3" x14ac:dyDescent="0.2">
      <c r="B1263" s="38"/>
      <c r="C1263" s="36"/>
    </row>
    <row r="1264" spans="2:3" x14ac:dyDescent="0.2">
      <c r="B1264" s="38"/>
      <c r="C1264" s="36"/>
    </row>
    <row r="1265" spans="2:3" x14ac:dyDescent="0.2">
      <c r="B1265" s="38"/>
      <c r="C1265" s="36"/>
    </row>
    <row r="1266" spans="2:3" x14ac:dyDescent="0.2">
      <c r="B1266" s="38"/>
      <c r="C1266" s="36"/>
    </row>
    <row r="1267" spans="2:3" x14ac:dyDescent="0.2">
      <c r="B1267" s="38"/>
      <c r="C1267" s="36"/>
    </row>
    <row r="1268" spans="2:3" x14ac:dyDescent="0.2">
      <c r="B1268" s="38"/>
      <c r="C1268" s="36"/>
    </row>
    <row r="1269" spans="2:3" x14ac:dyDescent="0.2">
      <c r="B1269" s="38"/>
      <c r="C1269" s="36"/>
    </row>
    <row r="1270" spans="2:3" x14ac:dyDescent="0.2">
      <c r="B1270" s="38"/>
      <c r="C1270" s="36"/>
    </row>
    <row r="1271" spans="2:3" x14ac:dyDescent="0.2">
      <c r="B1271" s="38"/>
      <c r="C1271" s="36"/>
    </row>
    <row r="1272" spans="2:3" x14ac:dyDescent="0.2">
      <c r="B1272" s="38"/>
      <c r="C1272" s="36"/>
    </row>
    <row r="1273" spans="2:3" x14ac:dyDescent="0.2">
      <c r="B1273" s="38"/>
      <c r="C1273" s="36"/>
    </row>
    <row r="1274" spans="2:3" x14ac:dyDescent="0.2">
      <c r="B1274" s="38"/>
      <c r="C1274" s="36"/>
    </row>
    <row r="1275" spans="2:3" x14ac:dyDescent="0.2">
      <c r="B1275" s="38"/>
      <c r="C1275" s="36"/>
    </row>
    <row r="1276" spans="2:3" x14ac:dyDescent="0.2">
      <c r="B1276" s="38"/>
      <c r="C1276" s="36"/>
    </row>
    <row r="1277" spans="2:3" x14ac:dyDescent="0.2">
      <c r="B1277" s="38"/>
      <c r="C1277" s="36"/>
    </row>
    <row r="1278" spans="2:3" x14ac:dyDescent="0.2">
      <c r="B1278" s="38"/>
      <c r="C1278" s="36"/>
    </row>
    <row r="1279" spans="2:3" x14ac:dyDescent="0.2">
      <c r="B1279" s="38"/>
      <c r="C1279" s="36"/>
    </row>
    <row r="1280" spans="2:3" x14ac:dyDescent="0.2">
      <c r="B1280" s="38"/>
      <c r="C1280" s="36"/>
    </row>
    <row r="1281" spans="2:3" x14ac:dyDescent="0.2">
      <c r="B1281" s="38"/>
      <c r="C1281" s="36"/>
    </row>
    <row r="1282" spans="2:3" x14ac:dyDescent="0.2">
      <c r="B1282" s="38"/>
      <c r="C1282" s="36"/>
    </row>
    <row r="1283" spans="2:3" x14ac:dyDescent="0.2">
      <c r="B1283" s="38"/>
      <c r="C1283" s="36"/>
    </row>
    <row r="1284" spans="2:3" x14ac:dyDescent="0.2">
      <c r="B1284" s="38"/>
      <c r="C1284" s="36"/>
    </row>
    <row r="1285" spans="2:3" x14ac:dyDescent="0.2">
      <c r="B1285" s="38"/>
      <c r="C1285" s="36"/>
    </row>
    <row r="1286" spans="2:3" x14ac:dyDescent="0.2">
      <c r="B1286" s="38"/>
      <c r="C1286" s="36"/>
    </row>
    <row r="1287" spans="2:3" x14ac:dyDescent="0.2">
      <c r="B1287" s="38"/>
      <c r="C1287" s="36"/>
    </row>
    <row r="1288" spans="2:3" x14ac:dyDescent="0.2">
      <c r="B1288" s="38"/>
      <c r="C1288" s="36"/>
    </row>
    <row r="1289" spans="2:3" x14ac:dyDescent="0.2">
      <c r="B1289" s="38"/>
      <c r="C1289" s="36"/>
    </row>
    <row r="1290" spans="2:3" x14ac:dyDescent="0.2">
      <c r="B1290" s="38"/>
      <c r="C1290" s="36"/>
    </row>
    <row r="1291" spans="2:3" x14ac:dyDescent="0.2">
      <c r="B1291" s="38"/>
      <c r="C1291" s="36"/>
    </row>
    <row r="1292" spans="2:3" x14ac:dyDescent="0.2">
      <c r="B1292" s="38"/>
      <c r="C1292" s="36"/>
    </row>
    <row r="1293" spans="2:3" x14ac:dyDescent="0.2">
      <c r="B1293" s="38"/>
      <c r="C1293" s="36"/>
    </row>
    <row r="1294" spans="2:3" x14ac:dyDescent="0.2">
      <c r="B1294" s="38"/>
      <c r="C1294" s="36"/>
    </row>
    <row r="1295" spans="2:3" x14ac:dyDescent="0.2">
      <c r="B1295" s="38"/>
      <c r="C1295" s="36"/>
    </row>
    <row r="1296" spans="2:3" x14ac:dyDescent="0.2">
      <c r="B1296" s="38"/>
      <c r="C1296" s="36"/>
    </row>
    <row r="1297" spans="2:3" x14ac:dyDescent="0.2">
      <c r="B1297" s="38"/>
      <c r="C1297" s="36"/>
    </row>
    <row r="1298" spans="2:3" x14ac:dyDescent="0.2">
      <c r="B1298" s="38"/>
      <c r="C1298" s="36"/>
    </row>
    <row r="1299" spans="2:3" x14ac:dyDescent="0.2">
      <c r="B1299" s="38"/>
      <c r="C1299" s="36"/>
    </row>
    <row r="1300" spans="2:3" x14ac:dyDescent="0.2">
      <c r="B1300" s="38"/>
      <c r="C1300" s="36"/>
    </row>
    <row r="1301" spans="2:3" x14ac:dyDescent="0.2">
      <c r="B1301" s="38"/>
      <c r="C1301" s="36"/>
    </row>
    <row r="1302" spans="2:3" x14ac:dyDescent="0.2">
      <c r="B1302" s="38"/>
      <c r="C1302" s="36"/>
    </row>
    <row r="1303" spans="2:3" x14ac:dyDescent="0.2">
      <c r="B1303" s="38"/>
      <c r="C1303" s="36"/>
    </row>
    <row r="1304" spans="2:3" x14ac:dyDescent="0.2">
      <c r="B1304" s="38"/>
      <c r="C1304" s="36"/>
    </row>
    <row r="1305" spans="2:3" x14ac:dyDescent="0.2">
      <c r="B1305" s="38"/>
      <c r="C1305" s="36"/>
    </row>
    <row r="1306" spans="2:3" x14ac:dyDescent="0.2">
      <c r="B1306" s="38"/>
      <c r="C1306" s="36"/>
    </row>
    <row r="1307" spans="2:3" x14ac:dyDescent="0.2">
      <c r="B1307" s="38"/>
      <c r="C1307" s="36"/>
    </row>
    <row r="1308" spans="2:3" x14ac:dyDescent="0.2">
      <c r="B1308" s="38"/>
      <c r="C1308" s="36"/>
    </row>
    <row r="1309" spans="2:3" x14ac:dyDescent="0.2">
      <c r="B1309" s="38"/>
      <c r="C1309" s="36"/>
    </row>
    <row r="1310" spans="2:3" x14ac:dyDescent="0.2">
      <c r="B1310" s="38"/>
      <c r="C1310" s="36"/>
    </row>
    <row r="1311" spans="2:3" x14ac:dyDescent="0.2">
      <c r="B1311" s="38"/>
      <c r="C1311" s="36"/>
    </row>
    <row r="1312" spans="2:3" x14ac:dyDescent="0.2">
      <c r="B1312" s="38"/>
      <c r="C1312" s="36"/>
    </row>
    <row r="1313" spans="2:3" x14ac:dyDescent="0.2">
      <c r="B1313" s="38"/>
      <c r="C1313" s="36"/>
    </row>
    <row r="1314" spans="2:3" x14ac:dyDescent="0.2">
      <c r="B1314" s="38"/>
      <c r="C1314" s="36"/>
    </row>
    <row r="1315" spans="2:3" x14ac:dyDescent="0.2">
      <c r="B1315" s="38"/>
      <c r="C1315" s="36"/>
    </row>
    <row r="1316" spans="2:3" x14ac:dyDescent="0.2">
      <c r="B1316" s="38"/>
      <c r="C1316" s="36"/>
    </row>
    <row r="1317" spans="2:3" x14ac:dyDescent="0.2">
      <c r="B1317" s="38"/>
      <c r="C1317" s="36"/>
    </row>
    <row r="1318" spans="2:3" x14ac:dyDescent="0.2">
      <c r="B1318" s="38"/>
      <c r="C1318" s="36"/>
    </row>
    <row r="1319" spans="2:3" x14ac:dyDescent="0.2">
      <c r="B1319" s="38"/>
      <c r="C1319" s="36"/>
    </row>
    <row r="1320" spans="2:3" x14ac:dyDescent="0.2">
      <c r="B1320" s="38"/>
      <c r="C1320" s="36"/>
    </row>
    <row r="1321" spans="2:3" x14ac:dyDescent="0.2">
      <c r="B1321" s="38"/>
      <c r="C1321" s="36"/>
    </row>
    <row r="1322" spans="2:3" x14ac:dyDescent="0.2">
      <c r="B1322" s="38"/>
      <c r="C1322" s="36"/>
    </row>
    <row r="1323" spans="2:3" x14ac:dyDescent="0.2">
      <c r="B1323" s="38"/>
      <c r="C1323" s="36"/>
    </row>
    <row r="1324" spans="2:3" x14ac:dyDescent="0.2">
      <c r="B1324" s="38"/>
      <c r="C1324" s="36"/>
    </row>
    <row r="1325" spans="2:3" x14ac:dyDescent="0.2">
      <c r="B1325" s="38"/>
      <c r="C1325" s="36"/>
    </row>
    <row r="1326" spans="2:3" x14ac:dyDescent="0.2">
      <c r="B1326" s="38"/>
      <c r="C1326" s="36"/>
    </row>
    <row r="1327" spans="2:3" x14ac:dyDescent="0.2">
      <c r="B1327" s="38"/>
      <c r="C1327" s="36"/>
    </row>
    <row r="1328" spans="2:3" x14ac:dyDescent="0.2">
      <c r="B1328" s="38"/>
      <c r="C1328" s="36"/>
    </row>
    <row r="1329" spans="2:3" x14ac:dyDescent="0.2">
      <c r="B1329" s="38"/>
      <c r="C1329" s="36"/>
    </row>
    <row r="1330" spans="2:3" x14ac:dyDescent="0.2">
      <c r="B1330" s="38"/>
      <c r="C1330" s="36"/>
    </row>
    <row r="1331" spans="2:3" x14ac:dyDescent="0.2">
      <c r="B1331" s="38"/>
      <c r="C1331" s="36"/>
    </row>
    <row r="1332" spans="2:3" x14ac:dyDescent="0.2">
      <c r="B1332" s="38"/>
      <c r="C1332" s="36"/>
    </row>
    <row r="1333" spans="2:3" x14ac:dyDescent="0.2">
      <c r="B1333" s="38"/>
      <c r="C1333" s="36"/>
    </row>
    <row r="1334" spans="2:3" x14ac:dyDescent="0.2">
      <c r="B1334" s="38"/>
      <c r="C1334" s="36"/>
    </row>
    <row r="1335" spans="2:3" x14ac:dyDescent="0.2">
      <c r="B1335" s="38"/>
      <c r="C1335" s="36"/>
    </row>
    <row r="1336" spans="2:3" x14ac:dyDescent="0.2">
      <c r="B1336" s="38"/>
      <c r="C1336" s="36"/>
    </row>
    <row r="1337" spans="2:3" x14ac:dyDescent="0.2">
      <c r="B1337" s="38"/>
      <c r="C1337" s="36"/>
    </row>
    <row r="1338" spans="2:3" x14ac:dyDescent="0.2">
      <c r="B1338" s="38"/>
      <c r="C1338" s="36"/>
    </row>
    <row r="1339" spans="2:3" x14ac:dyDescent="0.2">
      <c r="B1339" s="38"/>
      <c r="C1339" s="36"/>
    </row>
    <row r="1340" spans="2:3" x14ac:dyDescent="0.2">
      <c r="B1340" s="38"/>
      <c r="C1340" s="36"/>
    </row>
    <row r="1341" spans="2:3" x14ac:dyDescent="0.2">
      <c r="B1341" s="38"/>
      <c r="C1341" s="36"/>
    </row>
    <row r="1342" spans="2:3" x14ac:dyDescent="0.2">
      <c r="B1342" s="38"/>
      <c r="C1342" s="36"/>
    </row>
    <row r="1343" spans="2:3" x14ac:dyDescent="0.2">
      <c r="B1343" s="38"/>
      <c r="C1343" s="36"/>
    </row>
    <row r="1344" spans="2:3" x14ac:dyDescent="0.2">
      <c r="B1344" s="38"/>
      <c r="C1344" s="36"/>
    </row>
    <row r="1345" spans="2:3" x14ac:dyDescent="0.2">
      <c r="B1345" s="38"/>
      <c r="C1345" s="36"/>
    </row>
    <row r="1346" spans="2:3" x14ac:dyDescent="0.2">
      <c r="B1346" s="38"/>
      <c r="C1346" s="36"/>
    </row>
    <row r="1347" spans="2:3" x14ac:dyDescent="0.2">
      <c r="B1347" s="38"/>
      <c r="C1347" s="36"/>
    </row>
    <row r="1348" spans="2:3" x14ac:dyDescent="0.2">
      <c r="B1348" s="38"/>
      <c r="C1348" s="36"/>
    </row>
    <row r="1349" spans="2:3" x14ac:dyDescent="0.2">
      <c r="B1349" s="38"/>
      <c r="C1349" s="36"/>
    </row>
    <row r="1350" spans="2:3" x14ac:dyDescent="0.2">
      <c r="B1350" s="38"/>
      <c r="C1350" s="36"/>
    </row>
    <row r="1351" spans="2:3" x14ac:dyDescent="0.2">
      <c r="B1351" s="38"/>
      <c r="C1351" s="36"/>
    </row>
    <row r="1352" spans="2:3" x14ac:dyDescent="0.2">
      <c r="B1352" s="38"/>
      <c r="C1352" s="36"/>
    </row>
    <row r="1353" spans="2:3" x14ac:dyDescent="0.2">
      <c r="B1353" s="38"/>
      <c r="C1353" s="36"/>
    </row>
    <row r="1354" spans="2:3" x14ac:dyDescent="0.2">
      <c r="B1354" s="38"/>
      <c r="C1354" s="36"/>
    </row>
    <row r="1355" spans="2:3" x14ac:dyDescent="0.2">
      <c r="B1355" s="38"/>
      <c r="C1355" s="36"/>
    </row>
    <row r="1356" spans="2:3" x14ac:dyDescent="0.2">
      <c r="B1356" s="38"/>
      <c r="C1356" s="36"/>
    </row>
    <row r="1357" spans="2:3" x14ac:dyDescent="0.2">
      <c r="B1357" s="38"/>
      <c r="C1357" s="36"/>
    </row>
    <row r="1358" spans="2:3" x14ac:dyDescent="0.2">
      <c r="B1358" s="38"/>
      <c r="C1358" s="36"/>
    </row>
    <row r="1359" spans="2:3" x14ac:dyDescent="0.2">
      <c r="B1359" s="38"/>
      <c r="C1359" s="36"/>
    </row>
    <row r="1360" spans="2:3" x14ac:dyDescent="0.2">
      <c r="B1360" s="38"/>
      <c r="C1360" s="36"/>
    </row>
    <row r="1361" spans="2:3" x14ac:dyDescent="0.2">
      <c r="B1361" s="38"/>
      <c r="C1361" s="36"/>
    </row>
    <row r="1362" spans="2:3" x14ac:dyDescent="0.2">
      <c r="B1362" s="38"/>
      <c r="C1362" s="36"/>
    </row>
    <row r="1363" spans="2:3" x14ac:dyDescent="0.2">
      <c r="B1363" s="38"/>
      <c r="C1363" s="36"/>
    </row>
    <row r="1364" spans="2:3" x14ac:dyDescent="0.2">
      <c r="B1364" s="38"/>
      <c r="C1364" s="36"/>
    </row>
    <row r="1365" spans="2:3" x14ac:dyDescent="0.2">
      <c r="B1365" s="38"/>
      <c r="C1365" s="36"/>
    </row>
    <row r="1366" spans="2:3" x14ac:dyDescent="0.2">
      <c r="B1366" s="38"/>
      <c r="C1366" s="36"/>
    </row>
    <row r="1367" spans="2:3" x14ac:dyDescent="0.2">
      <c r="B1367" s="38"/>
      <c r="C1367" s="36"/>
    </row>
    <row r="1368" spans="2:3" x14ac:dyDescent="0.2">
      <c r="B1368" s="38"/>
      <c r="C1368" s="36"/>
    </row>
    <row r="1369" spans="2:3" x14ac:dyDescent="0.2">
      <c r="B1369" s="38"/>
      <c r="C1369" s="36"/>
    </row>
    <row r="1370" spans="2:3" x14ac:dyDescent="0.2">
      <c r="B1370" s="38"/>
      <c r="C1370" s="36"/>
    </row>
    <row r="1371" spans="2:3" x14ac:dyDescent="0.2">
      <c r="B1371" s="38"/>
      <c r="C1371" s="36"/>
    </row>
    <row r="1372" spans="2:3" x14ac:dyDescent="0.2">
      <c r="B1372" s="38"/>
      <c r="C1372" s="36"/>
    </row>
    <row r="1373" spans="2:3" x14ac:dyDescent="0.2">
      <c r="B1373" s="38"/>
      <c r="C1373" s="36"/>
    </row>
    <row r="1374" spans="2:3" x14ac:dyDescent="0.2">
      <c r="B1374" s="38"/>
      <c r="C1374" s="36"/>
    </row>
    <row r="1375" spans="2:3" x14ac:dyDescent="0.2">
      <c r="B1375" s="38"/>
      <c r="C1375" s="36"/>
    </row>
    <row r="1376" spans="2:3" x14ac:dyDescent="0.2">
      <c r="B1376" s="38"/>
      <c r="C1376" s="36"/>
    </row>
    <row r="1377" spans="2:3" x14ac:dyDescent="0.2">
      <c r="B1377" s="38"/>
      <c r="C1377" s="36"/>
    </row>
    <row r="1378" spans="2:3" x14ac:dyDescent="0.2">
      <c r="B1378" s="38"/>
      <c r="C1378" s="36"/>
    </row>
    <row r="1379" spans="2:3" x14ac:dyDescent="0.2">
      <c r="B1379" s="38"/>
      <c r="C1379" s="36"/>
    </row>
    <row r="1380" spans="2:3" x14ac:dyDescent="0.2">
      <c r="B1380" s="38"/>
      <c r="C1380" s="36"/>
    </row>
    <row r="1381" spans="2:3" x14ac:dyDescent="0.2">
      <c r="B1381" s="38"/>
      <c r="C1381" s="36"/>
    </row>
    <row r="1382" spans="2:3" x14ac:dyDescent="0.2">
      <c r="B1382" s="38"/>
      <c r="C1382" s="36"/>
    </row>
    <row r="1383" spans="2:3" x14ac:dyDescent="0.2">
      <c r="B1383" s="38"/>
      <c r="C1383" s="36"/>
    </row>
    <row r="1384" spans="2:3" x14ac:dyDescent="0.2">
      <c r="B1384" s="38"/>
      <c r="C1384" s="36"/>
    </row>
    <row r="1385" spans="2:3" x14ac:dyDescent="0.2">
      <c r="B1385" s="38"/>
      <c r="C1385" s="36"/>
    </row>
    <row r="1386" spans="2:3" x14ac:dyDescent="0.2">
      <c r="B1386" s="38"/>
      <c r="C1386" s="36"/>
    </row>
    <row r="1387" spans="2:3" x14ac:dyDescent="0.2">
      <c r="B1387" s="38"/>
      <c r="C1387" s="36"/>
    </row>
    <row r="1388" spans="2:3" x14ac:dyDescent="0.2">
      <c r="B1388" s="38"/>
      <c r="C1388" s="36"/>
    </row>
    <row r="1389" spans="2:3" x14ac:dyDescent="0.2">
      <c r="B1389" s="38"/>
      <c r="C1389" s="36"/>
    </row>
    <row r="1390" spans="2:3" x14ac:dyDescent="0.2">
      <c r="B1390" s="38"/>
      <c r="C1390" s="36"/>
    </row>
    <row r="1391" spans="2:3" x14ac:dyDescent="0.2">
      <c r="B1391" s="38"/>
      <c r="C1391" s="36"/>
    </row>
    <row r="1392" spans="2:3" x14ac:dyDescent="0.2">
      <c r="B1392" s="38"/>
      <c r="C1392" s="36"/>
    </row>
    <row r="1393" spans="2:3" x14ac:dyDescent="0.2">
      <c r="B1393" s="38"/>
      <c r="C1393" s="36"/>
    </row>
    <row r="1394" spans="2:3" x14ac:dyDescent="0.2">
      <c r="B1394" s="38"/>
      <c r="C1394" s="36"/>
    </row>
    <row r="1395" spans="2:3" x14ac:dyDescent="0.2">
      <c r="B1395" s="38"/>
      <c r="C1395" s="36"/>
    </row>
    <row r="1396" spans="2:3" x14ac:dyDescent="0.2">
      <c r="B1396" s="38"/>
      <c r="C1396" s="36"/>
    </row>
    <row r="1397" spans="2:3" x14ac:dyDescent="0.2">
      <c r="B1397" s="38"/>
      <c r="C1397" s="36"/>
    </row>
    <row r="1398" spans="2:3" x14ac:dyDescent="0.2">
      <c r="B1398" s="38"/>
      <c r="C1398" s="36"/>
    </row>
    <row r="1399" spans="2:3" x14ac:dyDescent="0.2">
      <c r="B1399" s="38"/>
      <c r="C1399" s="36"/>
    </row>
    <row r="1400" spans="2:3" x14ac:dyDescent="0.2">
      <c r="B1400" s="38"/>
      <c r="C1400" s="36"/>
    </row>
    <row r="1401" spans="2:3" x14ac:dyDescent="0.2">
      <c r="B1401" s="38"/>
      <c r="C1401" s="36"/>
    </row>
    <row r="1402" spans="2:3" x14ac:dyDescent="0.2">
      <c r="B1402" s="38"/>
      <c r="C1402" s="36"/>
    </row>
    <row r="1403" spans="2:3" x14ac:dyDescent="0.2">
      <c r="B1403" s="38"/>
      <c r="C1403" s="36"/>
    </row>
    <row r="1404" spans="2:3" x14ac:dyDescent="0.2">
      <c r="B1404" s="38"/>
      <c r="C1404" s="36"/>
    </row>
    <row r="1405" spans="2:3" x14ac:dyDescent="0.2">
      <c r="B1405" s="38"/>
      <c r="C1405" s="36"/>
    </row>
    <row r="1406" spans="2:3" x14ac:dyDescent="0.2">
      <c r="B1406" s="38"/>
      <c r="C1406" s="36"/>
    </row>
    <row r="1407" spans="2:3" x14ac:dyDescent="0.2">
      <c r="B1407" s="38"/>
      <c r="C1407" s="36"/>
    </row>
    <row r="1408" spans="2:3" x14ac:dyDescent="0.2">
      <c r="B1408" s="38"/>
      <c r="C1408" s="36"/>
    </row>
    <row r="1409" spans="2:3" x14ac:dyDescent="0.2">
      <c r="B1409" s="38"/>
      <c r="C1409" s="36"/>
    </row>
    <row r="1410" spans="2:3" x14ac:dyDescent="0.2">
      <c r="B1410" s="38"/>
      <c r="C1410" s="36"/>
    </row>
    <row r="1411" spans="2:3" x14ac:dyDescent="0.2">
      <c r="B1411" s="38"/>
      <c r="C1411" s="36"/>
    </row>
    <row r="1412" spans="2:3" x14ac:dyDescent="0.2">
      <c r="B1412" s="38"/>
      <c r="C1412" s="36"/>
    </row>
    <row r="1413" spans="2:3" x14ac:dyDescent="0.2">
      <c r="B1413" s="38"/>
      <c r="C1413" s="36"/>
    </row>
    <row r="1414" spans="2:3" x14ac:dyDescent="0.2">
      <c r="B1414" s="38"/>
      <c r="C1414" s="36"/>
    </row>
    <row r="1415" spans="2:3" x14ac:dyDescent="0.2">
      <c r="B1415" s="38"/>
      <c r="C1415" s="36"/>
    </row>
    <row r="1416" spans="2:3" x14ac:dyDescent="0.2">
      <c r="B1416" s="38"/>
      <c r="C1416" s="36"/>
    </row>
    <row r="1417" spans="2:3" x14ac:dyDescent="0.2">
      <c r="B1417" s="38"/>
      <c r="C1417" s="36"/>
    </row>
    <row r="1418" spans="2:3" x14ac:dyDescent="0.2">
      <c r="B1418" s="38"/>
      <c r="C1418" s="36"/>
    </row>
    <row r="1419" spans="2:3" x14ac:dyDescent="0.2">
      <c r="B1419" s="38"/>
      <c r="C1419" s="36"/>
    </row>
    <row r="1420" spans="2:3" x14ac:dyDescent="0.2">
      <c r="B1420" s="38"/>
      <c r="C1420" s="36"/>
    </row>
    <row r="1421" spans="2:3" x14ac:dyDescent="0.2">
      <c r="B1421" s="38"/>
      <c r="C1421" s="36"/>
    </row>
    <row r="1422" spans="2:3" x14ac:dyDescent="0.2">
      <c r="B1422" s="38"/>
      <c r="C1422" s="36"/>
    </row>
    <row r="1423" spans="2:3" x14ac:dyDescent="0.2">
      <c r="B1423" s="38"/>
      <c r="C1423" s="36"/>
    </row>
    <row r="1424" spans="2:3" x14ac:dyDescent="0.2">
      <c r="B1424" s="38"/>
      <c r="C1424" s="36"/>
    </row>
    <row r="1425" spans="2:3" x14ac:dyDescent="0.2">
      <c r="B1425" s="38"/>
      <c r="C1425" s="36"/>
    </row>
    <row r="1426" spans="2:3" x14ac:dyDescent="0.2">
      <c r="B1426" s="38"/>
      <c r="C1426" s="36"/>
    </row>
    <row r="1427" spans="2:3" x14ac:dyDescent="0.2">
      <c r="B1427" s="38"/>
      <c r="C1427" s="36"/>
    </row>
    <row r="1428" spans="2:3" x14ac:dyDescent="0.2">
      <c r="B1428" s="38"/>
      <c r="C1428" s="36"/>
    </row>
    <row r="1429" spans="2:3" x14ac:dyDescent="0.2">
      <c r="B1429" s="38"/>
      <c r="C1429" s="36"/>
    </row>
    <row r="1430" spans="2:3" x14ac:dyDescent="0.2">
      <c r="B1430" s="38"/>
      <c r="C1430" s="36"/>
    </row>
    <row r="1431" spans="2:3" x14ac:dyDescent="0.2">
      <c r="B1431" s="38"/>
      <c r="C1431" s="36"/>
    </row>
    <row r="1432" spans="2:3" x14ac:dyDescent="0.2">
      <c r="B1432" s="38"/>
      <c r="C1432" s="36"/>
    </row>
    <row r="1433" spans="2:3" x14ac:dyDescent="0.2">
      <c r="B1433" s="38"/>
      <c r="C1433" s="36"/>
    </row>
    <row r="1434" spans="2:3" x14ac:dyDescent="0.2">
      <c r="B1434" s="38"/>
      <c r="C1434" s="36"/>
    </row>
    <row r="1435" spans="2:3" x14ac:dyDescent="0.2">
      <c r="B1435" s="38"/>
      <c r="C1435" s="36"/>
    </row>
    <row r="1436" spans="2:3" x14ac:dyDescent="0.2">
      <c r="B1436" s="38"/>
      <c r="C1436" s="36"/>
    </row>
    <row r="1437" spans="2:3" x14ac:dyDescent="0.2">
      <c r="B1437" s="38"/>
      <c r="C1437" s="36"/>
    </row>
    <row r="1438" spans="2:3" x14ac:dyDescent="0.2">
      <c r="B1438" s="38"/>
      <c r="C1438" s="36"/>
    </row>
    <row r="1439" spans="2:3" x14ac:dyDescent="0.2">
      <c r="B1439" s="38"/>
      <c r="C1439" s="36"/>
    </row>
    <row r="1440" spans="2:3" x14ac:dyDescent="0.2">
      <c r="B1440" s="38"/>
      <c r="C1440" s="36"/>
    </row>
    <row r="1441" spans="2:3" x14ac:dyDescent="0.2">
      <c r="B1441" s="38"/>
      <c r="C1441" s="36"/>
    </row>
    <row r="1442" spans="2:3" x14ac:dyDescent="0.2">
      <c r="B1442" s="38"/>
      <c r="C1442" s="36"/>
    </row>
    <row r="1443" spans="2:3" x14ac:dyDescent="0.2">
      <c r="B1443" s="38"/>
      <c r="C1443" s="36"/>
    </row>
    <row r="1444" spans="2:3" x14ac:dyDescent="0.2">
      <c r="B1444" s="38"/>
      <c r="C1444" s="36"/>
    </row>
    <row r="1445" spans="2:3" x14ac:dyDescent="0.2">
      <c r="B1445" s="38"/>
      <c r="C1445" s="36"/>
    </row>
    <row r="1446" spans="2:3" x14ac:dyDescent="0.2">
      <c r="B1446" s="38"/>
      <c r="C1446" s="36"/>
    </row>
    <row r="1447" spans="2:3" x14ac:dyDescent="0.2">
      <c r="B1447" s="38"/>
      <c r="C1447" s="36"/>
    </row>
    <row r="1448" spans="2:3" x14ac:dyDescent="0.2">
      <c r="B1448" s="38"/>
      <c r="C1448" s="36"/>
    </row>
    <row r="1449" spans="2:3" x14ac:dyDescent="0.2">
      <c r="B1449" s="38"/>
      <c r="C1449" s="36"/>
    </row>
    <row r="1450" spans="2:3" x14ac:dyDescent="0.2">
      <c r="B1450" s="38"/>
      <c r="C1450" s="36"/>
    </row>
    <row r="1451" spans="2:3" x14ac:dyDescent="0.2">
      <c r="B1451" s="38"/>
      <c r="C1451" s="36"/>
    </row>
    <row r="1452" spans="2:3" x14ac:dyDescent="0.2">
      <c r="B1452" s="38"/>
      <c r="C1452" s="36"/>
    </row>
    <row r="1453" spans="2:3" x14ac:dyDescent="0.2">
      <c r="B1453" s="38"/>
      <c r="C1453" s="36"/>
    </row>
    <row r="1454" spans="2:3" x14ac:dyDescent="0.2">
      <c r="B1454" s="38"/>
      <c r="C1454" s="36"/>
    </row>
    <row r="1455" spans="2:3" x14ac:dyDescent="0.2">
      <c r="B1455" s="38"/>
      <c r="C1455" s="36"/>
    </row>
    <row r="1456" spans="2:3" x14ac:dyDescent="0.2">
      <c r="B1456" s="38"/>
      <c r="C1456" s="36"/>
    </row>
    <row r="1457" spans="2:3" x14ac:dyDescent="0.2">
      <c r="B1457" s="38"/>
      <c r="C1457" s="36"/>
    </row>
    <row r="1458" spans="2:3" x14ac:dyDescent="0.2">
      <c r="B1458" s="38"/>
      <c r="C1458" s="36"/>
    </row>
    <row r="1459" spans="2:3" x14ac:dyDescent="0.2">
      <c r="B1459" s="38"/>
      <c r="C1459" s="36"/>
    </row>
    <row r="1460" spans="2:3" x14ac:dyDescent="0.2">
      <c r="B1460" s="38"/>
      <c r="C1460" s="36"/>
    </row>
    <row r="1461" spans="2:3" x14ac:dyDescent="0.2">
      <c r="B1461" s="38"/>
      <c r="C1461" s="36"/>
    </row>
    <row r="1462" spans="2:3" x14ac:dyDescent="0.2">
      <c r="B1462" s="38"/>
      <c r="C1462" s="36"/>
    </row>
    <row r="1463" spans="2:3" x14ac:dyDescent="0.2">
      <c r="B1463" s="38"/>
      <c r="C1463" s="36"/>
    </row>
    <row r="1464" spans="2:3" x14ac:dyDescent="0.2">
      <c r="B1464" s="38"/>
      <c r="C1464" s="36"/>
    </row>
    <row r="1465" spans="2:3" x14ac:dyDescent="0.2">
      <c r="B1465" s="38"/>
      <c r="C1465" s="36"/>
    </row>
    <row r="1466" spans="2:3" x14ac:dyDescent="0.2">
      <c r="B1466" s="38"/>
      <c r="C1466" s="36"/>
    </row>
    <row r="1467" spans="2:3" x14ac:dyDescent="0.2">
      <c r="B1467" s="38"/>
      <c r="C1467" s="36"/>
    </row>
    <row r="1468" spans="2:3" x14ac:dyDescent="0.2">
      <c r="B1468" s="38"/>
      <c r="C1468" s="36"/>
    </row>
    <row r="1469" spans="2:3" x14ac:dyDescent="0.2">
      <c r="B1469" s="38"/>
      <c r="C1469" s="36"/>
    </row>
    <row r="1470" spans="2:3" x14ac:dyDescent="0.2">
      <c r="B1470" s="38"/>
      <c r="C1470" s="36"/>
    </row>
    <row r="1471" spans="2:3" x14ac:dyDescent="0.2">
      <c r="B1471" s="38"/>
      <c r="C1471" s="36"/>
    </row>
    <row r="1472" spans="2:3" x14ac:dyDescent="0.2">
      <c r="B1472" s="38"/>
      <c r="C1472" s="36"/>
    </row>
    <row r="1473" spans="2:3" x14ac:dyDescent="0.2">
      <c r="B1473" s="38"/>
      <c r="C1473" s="36"/>
    </row>
    <row r="1474" spans="2:3" x14ac:dyDescent="0.2">
      <c r="B1474" s="38"/>
      <c r="C1474" s="36"/>
    </row>
    <row r="1475" spans="2:3" x14ac:dyDescent="0.2">
      <c r="B1475" s="38"/>
      <c r="C1475" s="36"/>
    </row>
    <row r="1476" spans="2:3" x14ac:dyDescent="0.2">
      <c r="B1476" s="38"/>
      <c r="C1476" s="36"/>
    </row>
    <row r="1477" spans="2:3" x14ac:dyDescent="0.2">
      <c r="B1477" s="38"/>
      <c r="C1477" s="36"/>
    </row>
    <row r="1478" spans="2:3" x14ac:dyDescent="0.2">
      <c r="B1478" s="38"/>
      <c r="C1478" s="36"/>
    </row>
    <row r="1479" spans="2:3" x14ac:dyDescent="0.2">
      <c r="B1479" s="38"/>
      <c r="C1479" s="36"/>
    </row>
    <row r="1480" spans="2:3" x14ac:dyDescent="0.2">
      <c r="B1480" s="38"/>
      <c r="C1480" s="36"/>
    </row>
    <row r="1481" spans="2:3" x14ac:dyDescent="0.2">
      <c r="B1481" s="38"/>
      <c r="C1481" s="36"/>
    </row>
    <row r="1482" spans="2:3" x14ac:dyDescent="0.2">
      <c r="B1482" s="38"/>
      <c r="C1482" s="36"/>
    </row>
    <row r="1483" spans="2:3" x14ac:dyDescent="0.2">
      <c r="B1483" s="38"/>
      <c r="C1483" s="36"/>
    </row>
    <row r="1484" spans="2:3" x14ac:dyDescent="0.2">
      <c r="B1484" s="38"/>
      <c r="C1484" s="36"/>
    </row>
    <row r="1485" spans="2:3" x14ac:dyDescent="0.2">
      <c r="B1485" s="38"/>
      <c r="C1485" s="36"/>
    </row>
    <row r="1486" spans="2:3" x14ac:dyDescent="0.2">
      <c r="B1486" s="38"/>
      <c r="C1486" s="36"/>
    </row>
    <row r="1487" spans="2:3" x14ac:dyDescent="0.2">
      <c r="B1487" s="38"/>
      <c r="C1487" s="36"/>
    </row>
    <row r="1488" spans="2:3" x14ac:dyDescent="0.2">
      <c r="B1488" s="38"/>
      <c r="C1488" s="36"/>
    </row>
    <row r="1489" spans="2:3" x14ac:dyDescent="0.2">
      <c r="B1489" s="38"/>
      <c r="C1489" s="36"/>
    </row>
    <row r="1490" spans="2:3" x14ac:dyDescent="0.2">
      <c r="B1490" s="38"/>
      <c r="C1490" s="36"/>
    </row>
    <row r="1491" spans="2:3" x14ac:dyDescent="0.2">
      <c r="B1491" s="38"/>
      <c r="C1491" s="36"/>
    </row>
    <row r="1492" spans="2:3" x14ac:dyDescent="0.2">
      <c r="B1492" s="38"/>
      <c r="C1492" s="36"/>
    </row>
    <row r="1493" spans="2:3" x14ac:dyDescent="0.2">
      <c r="B1493" s="38"/>
      <c r="C1493" s="36"/>
    </row>
    <row r="1494" spans="2:3" x14ac:dyDescent="0.2">
      <c r="B1494" s="38"/>
      <c r="C1494" s="36"/>
    </row>
    <row r="1495" spans="2:3" x14ac:dyDescent="0.2">
      <c r="B1495" s="38"/>
      <c r="C1495" s="36"/>
    </row>
    <row r="1496" spans="2:3" x14ac:dyDescent="0.2">
      <c r="B1496" s="38"/>
      <c r="C1496" s="36"/>
    </row>
    <row r="1497" spans="2:3" x14ac:dyDescent="0.2">
      <c r="B1497" s="38"/>
      <c r="C1497" s="36"/>
    </row>
    <row r="1498" spans="2:3" x14ac:dyDescent="0.2">
      <c r="B1498" s="38"/>
      <c r="C1498" s="36"/>
    </row>
    <row r="1499" spans="2:3" x14ac:dyDescent="0.2">
      <c r="B1499" s="38"/>
      <c r="C1499" s="36"/>
    </row>
    <row r="1500" spans="2:3" x14ac:dyDescent="0.2">
      <c r="B1500" s="38"/>
      <c r="C1500" s="36"/>
    </row>
    <row r="1501" spans="2:3" x14ac:dyDescent="0.2">
      <c r="B1501" s="38"/>
      <c r="C1501" s="36"/>
    </row>
    <row r="1502" spans="2:3" x14ac:dyDescent="0.2">
      <c r="B1502" s="38"/>
      <c r="C1502" s="36"/>
    </row>
    <row r="1503" spans="2:3" x14ac:dyDescent="0.2">
      <c r="B1503" s="38"/>
      <c r="C1503" s="36"/>
    </row>
    <row r="1504" spans="2:3" x14ac:dyDescent="0.2">
      <c r="B1504" s="38"/>
      <c r="C1504" s="36"/>
    </row>
    <row r="1505" spans="2:3" x14ac:dyDescent="0.2">
      <c r="B1505" s="38"/>
      <c r="C1505" s="36"/>
    </row>
    <row r="1506" spans="2:3" x14ac:dyDescent="0.2">
      <c r="B1506" s="38"/>
      <c r="C1506" s="36"/>
    </row>
    <row r="1507" spans="2:3" x14ac:dyDescent="0.2">
      <c r="B1507" s="38"/>
      <c r="C1507" s="36"/>
    </row>
    <row r="1508" spans="2:3" x14ac:dyDescent="0.2">
      <c r="B1508" s="38"/>
      <c r="C1508" s="36"/>
    </row>
    <row r="1509" spans="2:3" x14ac:dyDescent="0.2">
      <c r="B1509" s="38"/>
      <c r="C1509" s="36"/>
    </row>
    <row r="1510" spans="2:3" x14ac:dyDescent="0.2">
      <c r="B1510" s="38"/>
      <c r="C1510" s="36"/>
    </row>
    <row r="1511" spans="2:3" x14ac:dyDescent="0.2">
      <c r="B1511" s="38"/>
      <c r="C1511" s="36"/>
    </row>
    <row r="1512" spans="2:3" x14ac:dyDescent="0.2">
      <c r="B1512" s="38"/>
      <c r="C1512" s="36"/>
    </row>
    <row r="1513" spans="2:3" x14ac:dyDescent="0.2">
      <c r="B1513" s="38"/>
      <c r="C1513" s="36"/>
    </row>
    <row r="1514" spans="2:3" x14ac:dyDescent="0.2">
      <c r="B1514" s="38"/>
      <c r="C1514" s="36"/>
    </row>
    <row r="1515" spans="2:3" x14ac:dyDescent="0.2">
      <c r="B1515" s="38"/>
      <c r="C1515" s="36"/>
    </row>
    <row r="1516" spans="2:3" x14ac:dyDescent="0.2">
      <c r="B1516" s="38"/>
      <c r="C1516" s="36"/>
    </row>
    <row r="1517" spans="2:3" x14ac:dyDescent="0.2">
      <c r="B1517" s="38"/>
      <c r="C1517" s="36"/>
    </row>
    <row r="1518" spans="2:3" x14ac:dyDescent="0.2">
      <c r="B1518" s="38"/>
      <c r="C1518" s="36"/>
    </row>
    <row r="1519" spans="2:3" x14ac:dyDescent="0.2">
      <c r="B1519" s="38"/>
      <c r="C1519" s="36"/>
    </row>
    <row r="1520" spans="2:3" x14ac:dyDescent="0.2">
      <c r="B1520" s="38"/>
      <c r="C1520" s="36"/>
    </row>
    <row r="1521" spans="2:3" x14ac:dyDescent="0.2">
      <c r="B1521" s="38"/>
      <c r="C1521" s="36"/>
    </row>
    <row r="1522" spans="2:3" x14ac:dyDescent="0.2">
      <c r="B1522" s="38"/>
      <c r="C1522" s="36"/>
    </row>
    <row r="1523" spans="2:3" x14ac:dyDescent="0.2">
      <c r="B1523" s="38"/>
      <c r="C1523" s="36"/>
    </row>
    <row r="1524" spans="2:3" x14ac:dyDescent="0.2">
      <c r="B1524" s="38"/>
      <c r="C1524" s="36"/>
    </row>
    <row r="1525" spans="2:3" x14ac:dyDescent="0.2">
      <c r="B1525" s="38"/>
      <c r="C1525" s="36"/>
    </row>
    <row r="1526" spans="2:3" x14ac:dyDescent="0.2">
      <c r="B1526" s="38"/>
      <c r="C1526" s="36"/>
    </row>
    <row r="1527" spans="2:3" x14ac:dyDescent="0.2">
      <c r="B1527" s="38"/>
      <c r="C1527" s="36"/>
    </row>
    <row r="1528" spans="2:3" x14ac:dyDescent="0.2">
      <c r="B1528" s="38"/>
      <c r="C1528" s="36"/>
    </row>
    <row r="1529" spans="2:3" x14ac:dyDescent="0.2">
      <c r="B1529" s="38"/>
      <c r="C1529" s="36"/>
    </row>
    <row r="1530" spans="2:3" x14ac:dyDescent="0.2">
      <c r="B1530" s="38"/>
      <c r="C1530" s="36"/>
    </row>
    <row r="1531" spans="2:3" x14ac:dyDescent="0.2">
      <c r="B1531" s="38"/>
      <c r="C1531" s="36"/>
    </row>
    <row r="1532" spans="2:3" x14ac:dyDescent="0.2">
      <c r="B1532" s="38"/>
      <c r="C1532" s="36"/>
    </row>
    <row r="1533" spans="2:3" x14ac:dyDescent="0.2">
      <c r="B1533" s="38"/>
      <c r="C1533" s="36"/>
    </row>
    <row r="1534" spans="2:3" x14ac:dyDescent="0.2">
      <c r="B1534" s="38"/>
      <c r="C1534" s="36"/>
    </row>
    <row r="1535" spans="2:3" x14ac:dyDescent="0.2">
      <c r="B1535" s="38"/>
      <c r="C1535" s="36"/>
    </row>
    <row r="1536" spans="2:3" x14ac:dyDescent="0.2">
      <c r="B1536" s="38"/>
      <c r="C1536" s="36"/>
    </row>
    <row r="1537" spans="2:3" x14ac:dyDescent="0.2">
      <c r="B1537" s="38"/>
      <c r="C1537" s="36"/>
    </row>
    <row r="1538" spans="2:3" x14ac:dyDescent="0.2">
      <c r="B1538" s="38"/>
      <c r="C1538" s="36"/>
    </row>
    <row r="1539" spans="2:3" x14ac:dyDescent="0.2">
      <c r="B1539" s="38"/>
      <c r="C1539" s="36"/>
    </row>
    <row r="1540" spans="2:3" x14ac:dyDescent="0.2">
      <c r="B1540" s="38"/>
      <c r="C1540" s="36"/>
    </row>
    <row r="1541" spans="2:3" x14ac:dyDescent="0.2">
      <c r="B1541" s="38"/>
      <c r="C1541" s="36"/>
    </row>
    <row r="1542" spans="2:3" x14ac:dyDescent="0.2">
      <c r="B1542" s="38"/>
      <c r="C1542" s="36"/>
    </row>
    <row r="1543" spans="2:3" x14ac:dyDescent="0.2">
      <c r="B1543" s="38"/>
      <c r="C1543" s="36"/>
    </row>
    <row r="1544" spans="2:3" x14ac:dyDescent="0.2">
      <c r="B1544" s="38"/>
      <c r="C1544" s="36"/>
    </row>
    <row r="1545" spans="2:3" x14ac:dyDescent="0.2">
      <c r="B1545" s="38"/>
      <c r="C1545" s="36"/>
    </row>
    <row r="1546" spans="2:3" x14ac:dyDescent="0.2">
      <c r="B1546" s="38"/>
      <c r="C1546" s="36"/>
    </row>
    <row r="1547" spans="2:3" x14ac:dyDescent="0.2">
      <c r="B1547" s="38"/>
      <c r="C1547" s="36"/>
    </row>
    <row r="1548" spans="2:3" x14ac:dyDescent="0.2">
      <c r="B1548" s="38"/>
      <c r="C1548" s="36"/>
    </row>
    <row r="1549" spans="2:3" x14ac:dyDescent="0.2">
      <c r="B1549" s="38"/>
      <c r="C1549" s="36"/>
    </row>
    <row r="1550" spans="2:3" x14ac:dyDescent="0.2">
      <c r="B1550" s="38"/>
      <c r="C1550" s="36"/>
    </row>
    <row r="1551" spans="2:3" x14ac:dyDescent="0.2">
      <c r="B1551" s="38"/>
      <c r="C1551" s="36"/>
    </row>
    <row r="1552" spans="2:3" x14ac:dyDescent="0.2">
      <c r="B1552" s="38"/>
      <c r="C1552" s="36"/>
    </row>
    <row r="1553" spans="2:3" x14ac:dyDescent="0.2">
      <c r="B1553" s="38"/>
      <c r="C1553" s="36"/>
    </row>
    <row r="1554" spans="2:3" x14ac:dyDescent="0.2">
      <c r="B1554" s="38"/>
      <c r="C1554" s="36"/>
    </row>
    <row r="1555" spans="2:3" x14ac:dyDescent="0.2">
      <c r="B1555" s="38"/>
      <c r="C1555" s="36"/>
    </row>
    <row r="1556" spans="2:3" x14ac:dyDescent="0.2">
      <c r="B1556" s="38"/>
      <c r="C1556" s="36"/>
    </row>
    <row r="1557" spans="2:3" x14ac:dyDescent="0.2">
      <c r="B1557" s="38"/>
      <c r="C1557" s="36"/>
    </row>
    <row r="1558" spans="2:3" x14ac:dyDescent="0.2">
      <c r="B1558" s="38"/>
      <c r="C1558" s="36"/>
    </row>
    <row r="1559" spans="2:3" x14ac:dyDescent="0.2">
      <c r="B1559" s="38"/>
      <c r="C1559" s="36"/>
    </row>
    <row r="1560" spans="2:3" x14ac:dyDescent="0.2">
      <c r="B1560" s="38"/>
      <c r="C1560" s="36"/>
    </row>
    <row r="1561" spans="2:3" x14ac:dyDescent="0.2">
      <c r="B1561" s="38"/>
      <c r="C1561" s="36"/>
    </row>
    <row r="1562" spans="2:3" x14ac:dyDescent="0.2">
      <c r="B1562" s="38"/>
      <c r="C1562" s="36"/>
    </row>
    <row r="1563" spans="2:3" x14ac:dyDescent="0.2">
      <c r="B1563" s="38"/>
      <c r="C1563" s="36"/>
    </row>
    <row r="1564" spans="2:3" x14ac:dyDescent="0.2">
      <c r="B1564" s="38"/>
      <c r="C1564" s="36"/>
    </row>
    <row r="1565" spans="2:3" x14ac:dyDescent="0.2">
      <c r="B1565" s="38"/>
      <c r="C1565" s="36"/>
    </row>
    <row r="1566" spans="2:3" x14ac:dyDescent="0.2">
      <c r="B1566" s="38"/>
      <c r="C1566" s="36"/>
    </row>
    <row r="1567" spans="2:3" x14ac:dyDescent="0.2">
      <c r="B1567" s="38"/>
      <c r="C1567" s="36"/>
    </row>
    <row r="1568" spans="2:3" x14ac:dyDescent="0.2">
      <c r="B1568" s="38"/>
      <c r="C1568" s="36"/>
    </row>
    <row r="1569" spans="2:3" x14ac:dyDescent="0.2">
      <c r="B1569" s="38"/>
      <c r="C1569" s="36"/>
    </row>
    <row r="1570" spans="2:3" x14ac:dyDescent="0.2">
      <c r="B1570" s="38"/>
      <c r="C1570" s="36"/>
    </row>
    <row r="1571" spans="2:3" x14ac:dyDescent="0.2">
      <c r="B1571" s="38"/>
      <c r="C1571" s="36"/>
    </row>
    <row r="1572" spans="2:3" x14ac:dyDescent="0.2">
      <c r="B1572" s="38"/>
      <c r="C1572" s="36"/>
    </row>
    <row r="1573" spans="2:3" x14ac:dyDescent="0.2">
      <c r="B1573" s="38"/>
      <c r="C1573" s="36"/>
    </row>
    <row r="1574" spans="2:3" x14ac:dyDescent="0.2">
      <c r="B1574" s="38"/>
      <c r="C1574" s="36"/>
    </row>
    <row r="1575" spans="2:3" x14ac:dyDescent="0.2">
      <c r="B1575" s="38"/>
      <c r="C1575" s="36"/>
    </row>
    <row r="1576" spans="2:3" x14ac:dyDescent="0.2">
      <c r="B1576" s="38"/>
      <c r="C1576" s="36"/>
    </row>
    <row r="1577" spans="2:3" x14ac:dyDescent="0.2">
      <c r="B1577" s="38"/>
      <c r="C1577" s="36"/>
    </row>
    <row r="1578" spans="2:3" x14ac:dyDescent="0.2">
      <c r="B1578" s="38"/>
      <c r="C1578" s="36"/>
    </row>
    <row r="1579" spans="2:3" x14ac:dyDescent="0.2">
      <c r="B1579" s="38"/>
      <c r="C1579" s="36"/>
    </row>
    <row r="1580" spans="2:3" x14ac:dyDescent="0.2">
      <c r="B1580" s="38"/>
      <c r="C1580" s="36"/>
    </row>
    <row r="1581" spans="2:3" x14ac:dyDescent="0.2">
      <c r="B1581" s="38"/>
      <c r="C1581" s="36"/>
    </row>
    <row r="1582" spans="2:3" x14ac:dyDescent="0.2">
      <c r="B1582" s="38"/>
      <c r="C1582" s="36"/>
    </row>
    <row r="1583" spans="2:3" x14ac:dyDescent="0.2">
      <c r="B1583" s="38"/>
      <c r="C1583" s="36"/>
    </row>
    <row r="1584" spans="2:3" x14ac:dyDescent="0.2">
      <c r="B1584" s="38"/>
      <c r="C1584" s="36"/>
    </row>
    <row r="1585" spans="2:3" x14ac:dyDescent="0.2">
      <c r="B1585" s="38"/>
      <c r="C1585" s="36"/>
    </row>
    <row r="1586" spans="2:3" x14ac:dyDescent="0.2">
      <c r="B1586" s="38"/>
      <c r="C1586" s="36"/>
    </row>
    <row r="1587" spans="2:3" x14ac:dyDescent="0.2">
      <c r="B1587" s="38"/>
      <c r="C1587" s="36"/>
    </row>
    <row r="1588" spans="2:3" x14ac:dyDescent="0.2">
      <c r="B1588" s="38"/>
      <c r="C1588" s="36"/>
    </row>
    <row r="1589" spans="2:3" x14ac:dyDescent="0.2">
      <c r="B1589" s="38"/>
      <c r="C1589" s="36"/>
    </row>
    <row r="1590" spans="2:3" x14ac:dyDescent="0.2">
      <c r="B1590" s="38"/>
      <c r="C1590" s="36"/>
    </row>
    <row r="1591" spans="2:3" x14ac:dyDescent="0.2">
      <c r="B1591" s="38"/>
      <c r="C1591" s="36"/>
    </row>
    <row r="1592" spans="2:3" x14ac:dyDescent="0.2">
      <c r="B1592" s="38"/>
      <c r="C1592" s="36"/>
    </row>
    <row r="1593" spans="2:3" x14ac:dyDescent="0.2">
      <c r="B1593" s="38"/>
      <c r="C1593" s="36"/>
    </row>
    <row r="1594" spans="2:3" x14ac:dyDescent="0.2">
      <c r="B1594" s="38"/>
      <c r="C1594" s="36"/>
    </row>
    <row r="1595" spans="2:3" x14ac:dyDescent="0.2">
      <c r="B1595" s="38"/>
      <c r="C1595" s="36"/>
    </row>
    <row r="1596" spans="2:3" x14ac:dyDescent="0.2">
      <c r="B1596" s="38"/>
      <c r="C1596" s="36"/>
    </row>
    <row r="1597" spans="2:3" x14ac:dyDescent="0.2">
      <c r="B1597" s="38"/>
      <c r="C1597" s="36"/>
    </row>
    <row r="1598" spans="2:3" x14ac:dyDescent="0.2">
      <c r="B1598" s="38"/>
      <c r="C1598" s="36"/>
    </row>
    <row r="1599" spans="2:3" x14ac:dyDescent="0.2">
      <c r="B1599" s="38"/>
      <c r="C1599" s="36"/>
    </row>
    <row r="1600" spans="2:3" x14ac:dyDescent="0.2">
      <c r="B1600" s="38"/>
      <c r="C1600" s="36"/>
    </row>
    <row r="1601" spans="2:3" x14ac:dyDescent="0.2">
      <c r="B1601" s="38"/>
      <c r="C1601" s="36"/>
    </row>
    <row r="1602" spans="2:3" x14ac:dyDescent="0.2">
      <c r="B1602" s="38"/>
      <c r="C1602" s="36"/>
    </row>
    <row r="1603" spans="2:3" x14ac:dyDescent="0.2">
      <c r="B1603" s="38"/>
      <c r="C1603" s="36"/>
    </row>
    <row r="1604" spans="2:3" x14ac:dyDescent="0.2">
      <c r="B1604" s="38"/>
      <c r="C1604" s="36"/>
    </row>
    <row r="1605" spans="2:3" x14ac:dyDescent="0.2">
      <c r="B1605" s="38"/>
      <c r="C1605" s="36"/>
    </row>
    <row r="1606" spans="2:3" x14ac:dyDescent="0.2">
      <c r="B1606" s="38"/>
      <c r="C1606" s="36"/>
    </row>
    <row r="1607" spans="2:3" x14ac:dyDescent="0.2">
      <c r="B1607" s="38"/>
      <c r="C1607" s="36"/>
    </row>
    <row r="1608" spans="2:3" x14ac:dyDescent="0.2">
      <c r="B1608" s="38"/>
      <c r="C1608" s="36"/>
    </row>
    <row r="1609" spans="2:3" x14ac:dyDescent="0.2">
      <c r="B1609" s="38"/>
      <c r="C1609" s="36"/>
    </row>
    <row r="1610" spans="2:3" x14ac:dyDescent="0.2">
      <c r="B1610" s="38"/>
      <c r="C1610" s="36"/>
    </row>
    <row r="1611" spans="2:3" x14ac:dyDescent="0.2">
      <c r="B1611" s="38"/>
      <c r="C1611" s="36"/>
    </row>
    <row r="1612" spans="2:3" x14ac:dyDescent="0.2">
      <c r="B1612" s="38"/>
      <c r="C1612" s="36"/>
    </row>
    <row r="1613" spans="2:3" x14ac:dyDescent="0.2">
      <c r="B1613" s="38"/>
      <c r="C1613" s="36"/>
    </row>
    <row r="1614" spans="2:3" x14ac:dyDescent="0.2">
      <c r="B1614" s="38"/>
      <c r="C1614" s="36"/>
    </row>
    <row r="1615" spans="2:3" x14ac:dyDescent="0.2">
      <c r="B1615" s="38"/>
      <c r="C1615" s="36"/>
    </row>
    <row r="1616" spans="2:3" x14ac:dyDescent="0.2">
      <c r="B1616" s="38"/>
      <c r="C1616" s="36"/>
    </row>
    <row r="1617" spans="2:3" x14ac:dyDescent="0.2">
      <c r="B1617" s="38"/>
      <c r="C1617" s="36"/>
    </row>
    <row r="1618" spans="2:3" x14ac:dyDescent="0.2">
      <c r="B1618" s="38"/>
      <c r="C1618" s="36"/>
    </row>
    <row r="1619" spans="2:3" x14ac:dyDescent="0.2">
      <c r="B1619" s="38"/>
      <c r="C1619" s="36"/>
    </row>
    <row r="1620" spans="2:3" x14ac:dyDescent="0.2">
      <c r="B1620" s="38"/>
      <c r="C1620" s="36"/>
    </row>
    <row r="1621" spans="2:3" x14ac:dyDescent="0.2">
      <c r="B1621" s="38"/>
      <c r="C1621" s="36"/>
    </row>
    <row r="1622" spans="2:3" x14ac:dyDescent="0.2">
      <c r="B1622" s="38"/>
      <c r="C1622" s="36"/>
    </row>
    <row r="1623" spans="2:3" x14ac:dyDescent="0.2">
      <c r="B1623" s="38"/>
      <c r="C1623" s="36"/>
    </row>
    <row r="1624" spans="2:3" x14ac:dyDescent="0.2">
      <c r="B1624" s="38"/>
      <c r="C1624" s="36"/>
    </row>
    <row r="1625" spans="2:3" x14ac:dyDescent="0.2">
      <c r="B1625" s="38"/>
      <c r="C1625" s="36"/>
    </row>
    <row r="1626" spans="2:3" x14ac:dyDescent="0.2">
      <c r="B1626" s="38"/>
      <c r="C1626" s="36"/>
    </row>
    <row r="1627" spans="2:3" x14ac:dyDescent="0.2">
      <c r="B1627" s="38"/>
      <c r="C1627" s="36"/>
    </row>
    <row r="1628" spans="2:3" x14ac:dyDescent="0.2">
      <c r="B1628" s="38"/>
      <c r="C1628" s="36"/>
    </row>
    <row r="1629" spans="2:3" x14ac:dyDescent="0.2">
      <c r="B1629" s="38"/>
      <c r="C1629" s="36"/>
    </row>
    <row r="1630" spans="2:3" x14ac:dyDescent="0.2">
      <c r="B1630" s="38"/>
      <c r="C1630" s="36"/>
    </row>
    <row r="1631" spans="2:3" x14ac:dyDescent="0.2">
      <c r="B1631" s="38"/>
      <c r="C1631" s="36"/>
    </row>
    <row r="1632" spans="2:3" x14ac:dyDescent="0.2">
      <c r="B1632" s="38"/>
      <c r="C1632" s="36"/>
    </row>
    <row r="1633" spans="2:3" x14ac:dyDescent="0.2">
      <c r="B1633" s="38"/>
      <c r="C1633" s="36"/>
    </row>
    <row r="1634" spans="2:3" x14ac:dyDescent="0.2">
      <c r="B1634" s="38"/>
      <c r="C1634" s="36"/>
    </row>
    <row r="1635" spans="2:3" x14ac:dyDescent="0.2">
      <c r="B1635" s="38"/>
      <c r="C1635" s="36"/>
    </row>
    <row r="1636" spans="2:3" x14ac:dyDescent="0.2">
      <c r="B1636" s="38"/>
      <c r="C1636" s="36"/>
    </row>
    <row r="1637" spans="2:3" x14ac:dyDescent="0.2">
      <c r="B1637" s="38"/>
      <c r="C1637" s="36"/>
    </row>
    <row r="1638" spans="2:3" x14ac:dyDescent="0.2">
      <c r="B1638" s="38"/>
      <c r="C1638" s="36"/>
    </row>
    <row r="1639" spans="2:3" x14ac:dyDescent="0.2">
      <c r="B1639" s="38"/>
      <c r="C1639" s="36"/>
    </row>
    <row r="1640" spans="2:3" x14ac:dyDescent="0.2">
      <c r="B1640" s="38"/>
      <c r="C1640" s="36"/>
    </row>
    <row r="1641" spans="2:3" x14ac:dyDescent="0.2">
      <c r="B1641" s="38"/>
      <c r="C1641" s="36"/>
    </row>
    <row r="1642" spans="2:3" x14ac:dyDescent="0.2">
      <c r="B1642" s="38"/>
      <c r="C1642" s="36"/>
    </row>
    <row r="1643" spans="2:3" x14ac:dyDescent="0.2">
      <c r="B1643" s="38"/>
      <c r="C1643" s="36"/>
    </row>
    <row r="1644" spans="2:3" x14ac:dyDescent="0.2">
      <c r="B1644" s="38"/>
      <c r="C1644" s="36"/>
    </row>
    <row r="1645" spans="2:3" x14ac:dyDescent="0.2">
      <c r="B1645" s="38"/>
      <c r="C1645" s="36"/>
    </row>
    <row r="1646" spans="2:3" x14ac:dyDescent="0.2">
      <c r="B1646" s="38"/>
      <c r="C1646" s="36"/>
    </row>
    <row r="1647" spans="2:3" x14ac:dyDescent="0.2">
      <c r="B1647" s="38"/>
      <c r="C1647" s="36"/>
    </row>
    <row r="1648" spans="2:3" x14ac:dyDescent="0.2">
      <c r="B1648" s="38"/>
      <c r="C1648" s="36"/>
    </row>
    <row r="1649" spans="2:3" x14ac:dyDescent="0.2">
      <c r="B1649" s="38"/>
      <c r="C1649" s="36"/>
    </row>
    <row r="1650" spans="2:3" x14ac:dyDescent="0.2">
      <c r="B1650" s="38"/>
      <c r="C1650" s="36"/>
    </row>
    <row r="1651" spans="2:3" x14ac:dyDescent="0.2">
      <c r="B1651" s="38"/>
      <c r="C1651" s="36"/>
    </row>
    <row r="1652" spans="2:3" x14ac:dyDescent="0.2">
      <c r="B1652" s="38"/>
      <c r="C1652" s="36"/>
    </row>
    <row r="1653" spans="2:3" x14ac:dyDescent="0.2">
      <c r="B1653" s="38"/>
      <c r="C1653" s="36"/>
    </row>
    <row r="1654" spans="2:3" x14ac:dyDescent="0.2">
      <c r="B1654" s="38"/>
      <c r="C1654" s="36"/>
    </row>
    <row r="1655" spans="2:3" x14ac:dyDescent="0.2">
      <c r="B1655" s="38"/>
      <c r="C1655" s="36"/>
    </row>
    <row r="1656" spans="2:3" x14ac:dyDescent="0.2">
      <c r="B1656" s="38"/>
      <c r="C1656" s="36"/>
    </row>
    <row r="1657" spans="2:3" x14ac:dyDescent="0.2">
      <c r="B1657" s="38"/>
      <c r="C1657" s="36"/>
    </row>
    <row r="1658" spans="2:3" x14ac:dyDescent="0.2">
      <c r="B1658" s="38"/>
      <c r="C1658" s="36"/>
    </row>
    <row r="1659" spans="2:3" x14ac:dyDescent="0.2">
      <c r="B1659" s="38"/>
      <c r="C1659" s="36"/>
    </row>
    <row r="1660" spans="2:3" x14ac:dyDescent="0.2">
      <c r="B1660" s="38"/>
      <c r="C1660" s="36"/>
    </row>
    <row r="1661" spans="2:3" x14ac:dyDescent="0.2">
      <c r="B1661" s="38"/>
      <c r="C1661" s="36"/>
    </row>
    <row r="1662" spans="2:3" x14ac:dyDescent="0.2">
      <c r="B1662" s="38"/>
      <c r="C1662" s="36"/>
    </row>
    <row r="1663" spans="2:3" x14ac:dyDescent="0.2">
      <c r="B1663" s="38"/>
      <c r="C1663" s="36"/>
    </row>
    <row r="1664" spans="2:3" x14ac:dyDescent="0.2">
      <c r="B1664" s="38"/>
      <c r="C1664" s="36"/>
    </row>
    <row r="1665" spans="2:3" x14ac:dyDescent="0.2">
      <c r="B1665" s="38"/>
      <c r="C1665" s="36"/>
    </row>
    <row r="1666" spans="2:3" x14ac:dyDescent="0.2">
      <c r="B1666" s="38"/>
      <c r="C1666" s="36"/>
    </row>
    <row r="1667" spans="2:3" x14ac:dyDescent="0.2">
      <c r="B1667" s="38"/>
      <c r="C1667" s="36"/>
    </row>
    <row r="1668" spans="2:3" x14ac:dyDescent="0.2">
      <c r="B1668" s="38"/>
      <c r="C1668" s="36"/>
    </row>
    <row r="1669" spans="2:3" x14ac:dyDescent="0.2">
      <c r="B1669" s="38"/>
      <c r="C1669" s="36"/>
    </row>
    <row r="1670" spans="2:3" x14ac:dyDescent="0.2">
      <c r="B1670" s="38"/>
      <c r="C1670" s="36"/>
    </row>
    <row r="1671" spans="2:3" x14ac:dyDescent="0.2">
      <c r="B1671" s="38"/>
      <c r="C1671" s="36"/>
    </row>
    <row r="1672" spans="2:3" x14ac:dyDescent="0.2">
      <c r="B1672" s="38"/>
      <c r="C1672" s="36"/>
    </row>
    <row r="1673" spans="2:3" x14ac:dyDescent="0.2">
      <c r="B1673" s="38"/>
      <c r="C1673" s="36"/>
    </row>
    <row r="1674" spans="2:3" x14ac:dyDescent="0.2">
      <c r="B1674" s="38"/>
      <c r="C1674" s="36"/>
    </row>
    <row r="1675" spans="2:3" x14ac:dyDescent="0.2">
      <c r="B1675" s="38"/>
      <c r="C1675" s="36"/>
    </row>
    <row r="1676" spans="2:3" x14ac:dyDescent="0.2">
      <c r="B1676" s="38"/>
      <c r="C1676" s="36"/>
    </row>
    <row r="1677" spans="2:3" x14ac:dyDescent="0.2">
      <c r="B1677" s="38"/>
      <c r="C1677" s="36"/>
    </row>
    <row r="1678" spans="2:3" x14ac:dyDescent="0.2">
      <c r="B1678" s="38"/>
      <c r="C1678" s="36"/>
    </row>
    <row r="1679" spans="2:3" x14ac:dyDescent="0.2">
      <c r="B1679" s="38"/>
      <c r="C1679" s="36"/>
    </row>
    <row r="1680" spans="2:3" x14ac:dyDescent="0.2">
      <c r="B1680" s="38"/>
      <c r="C1680" s="36"/>
    </row>
    <row r="1681" spans="2:3" x14ac:dyDescent="0.2">
      <c r="B1681" s="38"/>
      <c r="C1681" s="36"/>
    </row>
    <row r="1682" spans="2:3" x14ac:dyDescent="0.2">
      <c r="B1682" s="38"/>
      <c r="C1682" s="36"/>
    </row>
    <row r="1683" spans="2:3" x14ac:dyDescent="0.2">
      <c r="B1683" s="38"/>
      <c r="C1683" s="36"/>
    </row>
    <row r="1684" spans="2:3" x14ac:dyDescent="0.2">
      <c r="B1684" s="38"/>
      <c r="C1684" s="36"/>
    </row>
    <row r="1685" spans="2:3" x14ac:dyDescent="0.2">
      <c r="B1685" s="38"/>
      <c r="C1685" s="36"/>
    </row>
    <row r="1686" spans="2:3" x14ac:dyDescent="0.2">
      <c r="B1686" s="38"/>
      <c r="C1686" s="36"/>
    </row>
    <row r="1687" spans="2:3" x14ac:dyDescent="0.2">
      <c r="B1687" s="38"/>
      <c r="C1687" s="36"/>
    </row>
    <row r="1688" spans="2:3" x14ac:dyDescent="0.2">
      <c r="B1688" s="38"/>
      <c r="C1688" s="36"/>
    </row>
    <row r="1689" spans="2:3" x14ac:dyDescent="0.2">
      <c r="B1689" s="38"/>
      <c r="C1689" s="36"/>
    </row>
    <row r="1690" spans="2:3" x14ac:dyDescent="0.2">
      <c r="B1690" s="38"/>
      <c r="C1690" s="36"/>
    </row>
    <row r="1691" spans="2:3" x14ac:dyDescent="0.2">
      <c r="B1691" s="38"/>
      <c r="C1691" s="36"/>
    </row>
    <row r="1692" spans="2:3" x14ac:dyDescent="0.2">
      <c r="B1692" s="38"/>
      <c r="C1692" s="36"/>
    </row>
    <row r="1693" spans="2:3" x14ac:dyDescent="0.2">
      <c r="B1693" s="38"/>
      <c r="C1693" s="36"/>
    </row>
    <row r="1694" spans="2:3" x14ac:dyDescent="0.2">
      <c r="B1694" s="38"/>
      <c r="C1694" s="36"/>
    </row>
    <row r="1695" spans="2:3" x14ac:dyDescent="0.2">
      <c r="B1695" s="38"/>
      <c r="C1695" s="36"/>
    </row>
    <row r="1696" spans="2:3" x14ac:dyDescent="0.2">
      <c r="B1696" s="38"/>
      <c r="C1696" s="36"/>
    </row>
    <row r="1697" spans="2:3" x14ac:dyDescent="0.2">
      <c r="B1697" s="38"/>
      <c r="C1697" s="36"/>
    </row>
    <row r="1698" spans="2:3" x14ac:dyDescent="0.2">
      <c r="B1698" s="38"/>
      <c r="C1698" s="36"/>
    </row>
    <row r="1699" spans="2:3" x14ac:dyDescent="0.2">
      <c r="B1699" s="38"/>
      <c r="C1699" s="36"/>
    </row>
    <row r="1700" spans="2:3" x14ac:dyDescent="0.2">
      <c r="B1700" s="38"/>
      <c r="C1700" s="36"/>
    </row>
    <row r="1701" spans="2:3" x14ac:dyDescent="0.2">
      <c r="B1701" s="38"/>
      <c r="C1701" s="36"/>
    </row>
    <row r="1702" spans="2:3" x14ac:dyDescent="0.2">
      <c r="B1702" s="38"/>
      <c r="C1702" s="36"/>
    </row>
    <row r="1703" spans="2:3" x14ac:dyDescent="0.2">
      <c r="B1703" s="38"/>
      <c r="C1703" s="36"/>
    </row>
    <row r="1704" spans="2:3" x14ac:dyDescent="0.2">
      <c r="B1704" s="38"/>
      <c r="C1704" s="36"/>
    </row>
    <row r="1705" spans="2:3" x14ac:dyDescent="0.2">
      <c r="B1705" s="38"/>
      <c r="C1705" s="36"/>
    </row>
    <row r="1706" spans="2:3" x14ac:dyDescent="0.2">
      <c r="B1706" s="38"/>
      <c r="C1706" s="36"/>
    </row>
    <row r="1707" spans="2:3" x14ac:dyDescent="0.2">
      <c r="B1707" s="38"/>
      <c r="C1707" s="36"/>
    </row>
    <row r="1708" spans="2:3" x14ac:dyDescent="0.2">
      <c r="B1708" s="38"/>
      <c r="C1708" s="36"/>
    </row>
    <row r="1709" spans="2:3" x14ac:dyDescent="0.2">
      <c r="B1709" s="38"/>
      <c r="C1709" s="36"/>
    </row>
    <row r="1710" spans="2:3" x14ac:dyDescent="0.2">
      <c r="B1710" s="38"/>
      <c r="C1710" s="36"/>
    </row>
    <row r="1711" spans="2:3" x14ac:dyDescent="0.2">
      <c r="B1711" s="38"/>
      <c r="C1711" s="36"/>
    </row>
    <row r="1712" spans="2:3" x14ac:dyDescent="0.2">
      <c r="B1712" s="38"/>
      <c r="C1712" s="36"/>
    </row>
    <row r="1713" spans="2:3" x14ac:dyDescent="0.2">
      <c r="B1713" s="38"/>
      <c r="C1713" s="36"/>
    </row>
    <row r="1714" spans="2:3" x14ac:dyDescent="0.2">
      <c r="B1714" s="38"/>
      <c r="C1714" s="36"/>
    </row>
    <row r="1715" spans="2:3" x14ac:dyDescent="0.2">
      <c r="B1715" s="38"/>
      <c r="C1715" s="36"/>
    </row>
    <row r="1716" spans="2:3" x14ac:dyDescent="0.2">
      <c r="B1716" s="38"/>
      <c r="C1716" s="36"/>
    </row>
    <row r="1717" spans="2:3" x14ac:dyDescent="0.2">
      <c r="B1717" s="38"/>
      <c r="C1717" s="36"/>
    </row>
    <row r="1718" spans="2:3" x14ac:dyDescent="0.2">
      <c r="B1718" s="38"/>
      <c r="C1718" s="36"/>
    </row>
    <row r="1719" spans="2:3" x14ac:dyDescent="0.2">
      <c r="B1719" s="38"/>
      <c r="C1719" s="36"/>
    </row>
    <row r="1720" spans="2:3" x14ac:dyDescent="0.2">
      <c r="B1720" s="38"/>
      <c r="C1720" s="36"/>
    </row>
    <row r="1721" spans="2:3" x14ac:dyDescent="0.2">
      <c r="B1721" s="38"/>
      <c r="C1721" s="36"/>
    </row>
    <row r="1722" spans="2:3" x14ac:dyDescent="0.2">
      <c r="B1722" s="38"/>
      <c r="C1722" s="36"/>
    </row>
    <row r="1723" spans="2:3" x14ac:dyDescent="0.2">
      <c r="B1723" s="38"/>
      <c r="C1723" s="36"/>
    </row>
    <row r="1724" spans="2:3" x14ac:dyDescent="0.2">
      <c r="B1724" s="38"/>
      <c r="C1724" s="36"/>
    </row>
    <row r="1725" spans="2:3" x14ac:dyDescent="0.2">
      <c r="B1725" s="38"/>
      <c r="C1725" s="36"/>
    </row>
    <row r="1726" spans="2:3" x14ac:dyDescent="0.2">
      <c r="B1726" s="38"/>
      <c r="C1726" s="36"/>
    </row>
    <row r="1727" spans="2:3" x14ac:dyDescent="0.2">
      <c r="B1727" s="38"/>
      <c r="C1727" s="36"/>
    </row>
    <row r="1728" spans="2:3" x14ac:dyDescent="0.2">
      <c r="B1728" s="38"/>
      <c r="C1728" s="36"/>
    </row>
    <row r="1729" spans="2:3" x14ac:dyDescent="0.2">
      <c r="B1729" s="38"/>
      <c r="C1729" s="36"/>
    </row>
    <row r="1730" spans="2:3" x14ac:dyDescent="0.2">
      <c r="B1730" s="38"/>
      <c r="C1730" s="36"/>
    </row>
    <row r="1731" spans="2:3" x14ac:dyDescent="0.2">
      <c r="B1731" s="38"/>
      <c r="C1731" s="36"/>
    </row>
    <row r="1732" spans="2:3" x14ac:dyDescent="0.2">
      <c r="B1732" s="38"/>
      <c r="C1732" s="36"/>
    </row>
    <row r="1733" spans="2:3" x14ac:dyDescent="0.2">
      <c r="B1733" s="38"/>
      <c r="C1733" s="36"/>
    </row>
    <row r="1734" spans="2:3" x14ac:dyDescent="0.2">
      <c r="B1734" s="38"/>
      <c r="C1734" s="36"/>
    </row>
    <row r="1735" spans="2:3" x14ac:dyDescent="0.2">
      <c r="B1735" s="38"/>
      <c r="C1735" s="36"/>
    </row>
    <row r="1736" spans="2:3" x14ac:dyDescent="0.2">
      <c r="B1736" s="38"/>
      <c r="C1736" s="36"/>
    </row>
    <row r="1737" spans="2:3" x14ac:dyDescent="0.2">
      <c r="B1737" s="38"/>
      <c r="C1737" s="36"/>
    </row>
    <row r="1738" spans="2:3" x14ac:dyDescent="0.2">
      <c r="B1738" s="38"/>
      <c r="C1738" s="36"/>
    </row>
    <row r="1739" spans="2:3" x14ac:dyDescent="0.2">
      <c r="B1739" s="38"/>
      <c r="C1739" s="36"/>
    </row>
    <row r="1740" spans="2:3" x14ac:dyDescent="0.2">
      <c r="B1740" s="38"/>
      <c r="C1740" s="36"/>
    </row>
    <row r="1741" spans="2:3" x14ac:dyDescent="0.2">
      <c r="B1741" s="38"/>
      <c r="C1741" s="36"/>
    </row>
    <row r="1742" spans="2:3" x14ac:dyDescent="0.2">
      <c r="B1742" s="38"/>
      <c r="C1742" s="36"/>
    </row>
    <row r="1743" spans="2:3" x14ac:dyDescent="0.2">
      <c r="B1743" s="38"/>
      <c r="C1743" s="36"/>
    </row>
    <row r="1744" spans="2:3" x14ac:dyDescent="0.2">
      <c r="B1744" s="38"/>
      <c r="C1744" s="36"/>
    </row>
    <row r="1745" spans="2:3" x14ac:dyDescent="0.2">
      <c r="B1745" s="38"/>
      <c r="C1745" s="36"/>
    </row>
    <row r="1746" spans="2:3" x14ac:dyDescent="0.2">
      <c r="B1746" s="38"/>
      <c r="C1746" s="36"/>
    </row>
    <row r="1747" spans="2:3" x14ac:dyDescent="0.2">
      <c r="B1747" s="38"/>
      <c r="C1747" s="36"/>
    </row>
    <row r="1748" spans="2:3" x14ac:dyDescent="0.2">
      <c r="B1748" s="38"/>
      <c r="C1748" s="36"/>
    </row>
    <row r="1749" spans="2:3" x14ac:dyDescent="0.2">
      <c r="B1749" s="38"/>
      <c r="C1749" s="36"/>
    </row>
    <row r="1750" spans="2:3" x14ac:dyDescent="0.2">
      <c r="B1750" s="38"/>
      <c r="C1750" s="36"/>
    </row>
    <row r="1751" spans="2:3" x14ac:dyDescent="0.2">
      <c r="B1751" s="38"/>
      <c r="C1751" s="36"/>
    </row>
    <row r="1752" spans="2:3" x14ac:dyDescent="0.2">
      <c r="B1752" s="38"/>
      <c r="C1752" s="36"/>
    </row>
    <row r="1753" spans="2:3" x14ac:dyDescent="0.2">
      <c r="B1753" s="38"/>
      <c r="C1753" s="36"/>
    </row>
    <row r="1754" spans="2:3" x14ac:dyDescent="0.2">
      <c r="B1754" s="38"/>
      <c r="C1754" s="36"/>
    </row>
    <row r="1755" spans="2:3" x14ac:dyDescent="0.2">
      <c r="B1755" s="38"/>
      <c r="C1755" s="36"/>
    </row>
    <row r="1756" spans="2:3" x14ac:dyDescent="0.2">
      <c r="B1756" s="38"/>
      <c r="C1756" s="36"/>
    </row>
    <row r="1757" spans="2:3" x14ac:dyDescent="0.2">
      <c r="B1757" s="38"/>
      <c r="C1757" s="36"/>
    </row>
    <row r="1758" spans="2:3" x14ac:dyDescent="0.2">
      <c r="B1758" s="38"/>
      <c r="C1758" s="36"/>
    </row>
    <row r="1759" spans="2:3" x14ac:dyDescent="0.2">
      <c r="B1759" s="38"/>
      <c r="C1759" s="36"/>
    </row>
    <row r="1760" spans="2:3" x14ac:dyDescent="0.2">
      <c r="B1760" s="38"/>
      <c r="C1760" s="36"/>
    </row>
    <row r="1761" spans="2:3" x14ac:dyDescent="0.2">
      <c r="B1761" s="38"/>
      <c r="C1761" s="36"/>
    </row>
    <row r="1762" spans="2:3" x14ac:dyDescent="0.2">
      <c r="B1762" s="38"/>
      <c r="C1762" s="36"/>
    </row>
    <row r="1763" spans="2:3" x14ac:dyDescent="0.2">
      <c r="B1763" s="38"/>
      <c r="C1763" s="36"/>
    </row>
    <row r="1764" spans="2:3" x14ac:dyDescent="0.2">
      <c r="B1764" s="38"/>
      <c r="C1764" s="36"/>
    </row>
    <row r="1765" spans="2:3" x14ac:dyDescent="0.2">
      <c r="B1765" s="38"/>
      <c r="C1765" s="36"/>
    </row>
    <row r="1766" spans="2:3" x14ac:dyDescent="0.2">
      <c r="B1766" s="38"/>
      <c r="C1766" s="36"/>
    </row>
    <row r="1767" spans="2:3" x14ac:dyDescent="0.2">
      <c r="B1767" s="38"/>
      <c r="C1767" s="36"/>
    </row>
    <row r="1768" spans="2:3" x14ac:dyDescent="0.2">
      <c r="B1768" s="38"/>
      <c r="C1768" s="36"/>
    </row>
    <row r="1769" spans="2:3" x14ac:dyDescent="0.2">
      <c r="B1769" s="38"/>
      <c r="C1769" s="36"/>
    </row>
    <row r="1770" spans="2:3" x14ac:dyDescent="0.2">
      <c r="B1770" s="38"/>
      <c r="C1770" s="36"/>
    </row>
    <row r="1771" spans="2:3" x14ac:dyDescent="0.2">
      <c r="B1771" s="38"/>
      <c r="C1771" s="36"/>
    </row>
    <row r="1772" spans="2:3" x14ac:dyDescent="0.2">
      <c r="B1772" s="38"/>
      <c r="C1772" s="36"/>
    </row>
    <row r="1773" spans="2:3" ht="12" thickBot="1" x14ac:dyDescent="0.25">
      <c r="B1773" s="38"/>
      <c r="C1773" s="37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92F96-5649-49AA-A56D-40773804C70F}">
  <sheetPr codeName="Planilha7"/>
  <dimension ref="B1:S1773"/>
  <sheetViews>
    <sheetView topLeftCell="A2" workbookViewId="0">
      <selection activeCell="D1" sqref="D1"/>
    </sheetView>
  </sheetViews>
  <sheetFormatPr defaultColWidth="9.140625" defaultRowHeight="11.25" x14ac:dyDescent="0.2"/>
  <cols>
    <col min="2" max="2" width="13.5703125" bestFit="1" customWidth="1"/>
    <col min="3" max="3" width="12.140625" bestFit="1" customWidth="1"/>
    <col min="6" max="6" width="13.5703125" bestFit="1" customWidth="1"/>
    <col min="7" max="7" width="12.140625" bestFit="1" customWidth="1"/>
    <col min="10" max="10" width="11.140625" bestFit="1" customWidth="1"/>
    <col min="12" max="12" width="9.85546875" bestFit="1" customWidth="1"/>
    <col min="16" max="16" width="11.140625" bestFit="1" customWidth="1"/>
    <col min="17" max="17" width="11.42578125" bestFit="1" customWidth="1"/>
    <col min="18" max="18" width="9.85546875" bestFit="1" customWidth="1"/>
    <col min="19" max="19" width="10.5703125" bestFit="1" customWidth="1"/>
  </cols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39" t="s">
        <v>1412</v>
      </c>
      <c r="S2" s="3" t="s">
        <v>1413</v>
      </c>
    </row>
    <row r="3" spans="2:19" x14ac:dyDescent="0.2">
      <c r="B3" s="38">
        <f>'Screening All'!G9</f>
        <v>12700</v>
      </c>
      <c r="C3" s="36">
        <f>'Screening M&amp;A'!G9</f>
        <v>62703</v>
      </c>
      <c r="E3" s="26" t="s">
        <v>1414</v>
      </c>
      <c r="F3" s="32">
        <f>MIN(B3:B1943)</f>
        <v>1</v>
      </c>
      <c r="G3" s="35">
        <f>MIN(C3:C1943)</f>
        <v>1</v>
      </c>
      <c r="I3" s="26">
        <v>1</v>
      </c>
      <c r="J3" s="42">
        <f>$F$8*I3</f>
        <v>527.56808080808082</v>
      </c>
      <c r="K3" s="13">
        <f t="array" ref="K3:K42">FREQUENCY(B3:B1943,J3:J42)</f>
        <v>632</v>
      </c>
      <c r="L3" s="42">
        <f>$G$8*I3</f>
        <v>527.56808080808082</v>
      </c>
      <c r="M3" s="15">
        <f t="array" ref="M3:M42">FREQUENCY(C3:C417,L3:L42)</f>
        <v>74</v>
      </c>
      <c r="O3" s="26">
        <v>1</v>
      </c>
      <c r="P3" s="30">
        <f>O3*$F$10</f>
        <v>2199.9899999999998</v>
      </c>
      <c r="Q3" s="44">
        <f>_xlfn.NORM.DIST(P3,$F$5,$F$9,FALSE)</f>
        <v>2.473000120907683E-5</v>
      </c>
      <c r="R3" s="30">
        <f>O3*$G$10</f>
        <v>4942.96</v>
      </c>
      <c r="S3" s="46">
        <f>_xlfn.NORM.DIST(R3,$G$5,$G$9,FALSE)</f>
        <v>8.3257068376055302E-6</v>
      </c>
    </row>
    <row r="4" spans="2:19" x14ac:dyDescent="0.2">
      <c r="B4" s="38">
        <f>'Screening All'!G10</f>
        <v>6779</v>
      </c>
      <c r="C4" s="36">
        <f>'Screening M&amp;A'!G10</f>
        <v>84000</v>
      </c>
      <c r="E4" s="26" t="s">
        <v>1415</v>
      </c>
      <c r="F4" s="33">
        <f>MAX(B3:B1943)</f>
        <v>220000</v>
      </c>
      <c r="G4" s="36">
        <f>MAX(C3:C1943)</f>
        <v>494297</v>
      </c>
      <c r="I4" s="26">
        <v>2</v>
      </c>
      <c r="J4" s="42">
        <f t="shared" ref="J4:J42" si="0">$F$8*I4</f>
        <v>1055.1361616161616</v>
      </c>
      <c r="K4" s="13">
        <v>39</v>
      </c>
      <c r="L4" s="42">
        <f t="shared" ref="L4:L42" si="1">$G$8*I4</f>
        <v>1055.1361616161616</v>
      </c>
      <c r="M4" s="15">
        <v>36</v>
      </c>
      <c r="O4" s="26">
        <v>2</v>
      </c>
      <c r="P4" s="30">
        <f t="shared" ref="P4:P67" si="2">O4*$F$10</f>
        <v>4399.9799999999996</v>
      </c>
      <c r="Q4" s="44">
        <f t="shared" ref="Q4:Q67" si="3">_xlfn.NORM.DIST(P4,$F$5,$F$9,FALSE)</f>
        <v>2.4701781316028615E-5</v>
      </c>
      <c r="R4" s="30">
        <f t="shared" ref="R4:R67" si="4">O4*$G$10</f>
        <v>9885.92</v>
      </c>
      <c r="S4" s="46">
        <f t="shared" ref="S4:S67" si="5">_xlfn.NORM.DIST(R4,$G$5,$G$9,FALSE)</f>
        <v>8.3972058405552223E-6</v>
      </c>
    </row>
    <row r="5" spans="2:19" x14ac:dyDescent="0.2">
      <c r="B5" s="38">
        <f>'Screening All'!G11</f>
        <v>51900</v>
      </c>
      <c r="C5" s="36">
        <f>'Screening M&amp;A'!G11</f>
        <v>170900</v>
      </c>
      <c r="E5" s="26" t="s">
        <v>1416</v>
      </c>
      <c r="F5" s="33">
        <f>AVERAGE(B3:B1943)</f>
        <v>3165.4084848484849</v>
      </c>
      <c r="G5" s="36">
        <f>AVERAGE(C3:C1943)</f>
        <v>11315.570815450645</v>
      </c>
      <c r="I5" s="26">
        <v>3</v>
      </c>
      <c r="J5" s="42">
        <f t="shared" si="0"/>
        <v>1582.7042424242425</v>
      </c>
      <c r="K5" s="13">
        <v>26</v>
      </c>
      <c r="L5" s="42">
        <f t="shared" si="1"/>
        <v>1582.7042424242425</v>
      </c>
      <c r="M5" s="15">
        <v>17</v>
      </c>
      <c r="O5" s="26">
        <v>3</v>
      </c>
      <c r="P5" s="30">
        <f t="shared" si="2"/>
        <v>6599.9699999999993</v>
      </c>
      <c r="Q5" s="44">
        <f t="shared" si="3"/>
        <v>2.4217329631020994E-5</v>
      </c>
      <c r="R5" s="30">
        <f t="shared" si="4"/>
        <v>14828.880000000001</v>
      </c>
      <c r="S5" s="46">
        <f t="shared" si="5"/>
        <v>8.3780515655034847E-6</v>
      </c>
    </row>
    <row r="6" spans="2:19" x14ac:dyDescent="0.2">
      <c r="B6" s="38">
        <f>'Screening All'!G12</f>
        <v>6779</v>
      </c>
      <c r="C6" s="36">
        <f>'Screening M&amp;A'!G12</f>
        <v>494297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42">
        <f t="shared" si="0"/>
        <v>2110.2723232323233</v>
      </c>
      <c r="K6" s="13">
        <v>22</v>
      </c>
      <c r="L6" s="42">
        <f t="shared" si="1"/>
        <v>2110.2723232323233</v>
      </c>
      <c r="M6" s="15">
        <v>15</v>
      </c>
      <c r="O6" s="26">
        <v>4</v>
      </c>
      <c r="P6" s="30">
        <f t="shared" si="2"/>
        <v>8799.9599999999991</v>
      </c>
      <c r="Q6" s="44">
        <f t="shared" si="3"/>
        <v>2.3303335041837302E-5</v>
      </c>
      <c r="R6" s="30">
        <f t="shared" si="4"/>
        <v>19771.84</v>
      </c>
      <c r="S6" s="46">
        <f t="shared" si="5"/>
        <v>8.2688631460192968E-6</v>
      </c>
    </row>
    <row r="7" spans="2:19" x14ac:dyDescent="0.2">
      <c r="B7" s="38">
        <f>'Screening All'!G13</f>
        <v>4316</v>
      </c>
      <c r="C7" s="36">
        <f>'Screening M&amp;A'!G13</f>
        <v>29486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42">
        <f t="shared" si="0"/>
        <v>2637.8404040404039</v>
      </c>
      <c r="K7" s="13">
        <v>14</v>
      </c>
      <c r="L7" s="42">
        <f t="shared" si="1"/>
        <v>2637.8404040404039</v>
      </c>
      <c r="M7" s="15">
        <v>11</v>
      </c>
      <c r="O7" s="26">
        <v>5</v>
      </c>
      <c r="P7" s="30">
        <f t="shared" si="2"/>
        <v>10999.949999999999</v>
      </c>
      <c r="Q7" s="44">
        <f t="shared" si="3"/>
        <v>2.2009174355381084E-5</v>
      </c>
      <c r="R7" s="30">
        <f t="shared" si="4"/>
        <v>24714.799999999999</v>
      </c>
      <c r="S7" s="46">
        <f t="shared" si="5"/>
        <v>8.0731519111895776E-6</v>
      </c>
    </row>
    <row r="8" spans="2:19" x14ac:dyDescent="0.2">
      <c r="B8" s="38">
        <f>'Screening All'!G14</f>
        <v>89000</v>
      </c>
      <c r="C8" s="36">
        <f>'Screening M&amp;A'!G14</f>
        <v>69600</v>
      </c>
      <c r="E8" s="26" t="s">
        <v>1419</v>
      </c>
      <c r="F8" s="40">
        <f>F5/6</f>
        <v>527.56808080808082</v>
      </c>
      <c r="G8" s="41">
        <f>F8</f>
        <v>527.56808080808082</v>
      </c>
      <c r="I8" s="26">
        <v>6</v>
      </c>
      <c r="J8" s="42">
        <f t="shared" si="0"/>
        <v>3165.4084848484849</v>
      </c>
      <c r="K8" s="13">
        <v>11</v>
      </c>
      <c r="L8" s="42">
        <f t="shared" si="1"/>
        <v>3165.4084848484849</v>
      </c>
      <c r="M8" s="15">
        <v>7</v>
      </c>
      <c r="O8" s="26">
        <v>6</v>
      </c>
      <c r="P8" s="30">
        <f t="shared" si="2"/>
        <v>13199.939999999999</v>
      </c>
      <c r="Q8" s="44">
        <f>_xlfn.NORM.DIST(P8,$F$5,$F$9,FALSE)</f>
        <v>2.0402494434587726E-5</v>
      </c>
      <c r="R8" s="30">
        <f t="shared" si="4"/>
        <v>29657.760000000002</v>
      </c>
      <c r="S8" s="46">
        <f>_xlfn.NORM.DIST(R8,$G$5,$G$9,FALSE)</f>
        <v>7.7971338620664765E-6</v>
      </c>
    </row>
    <row r="9" spans="2:19" x14ac:dyDescent="0.2">
      <c r="B9" s="38">
        <f>'Screening All'!G15</f>
        <v>160000</v>
      </c>
      <c r="C9" s="36">
        <f>'Screening M&amp;A'!G15</f>
        <v>69700</v>
      </c>
      <c r="E9" s="26" t="s">
        <v>1420</v>
      </c>
      <c r="F9" s="33">
        <f>_xlfn.STDEV.S(B3:B1943)</f>
        <v>16102.949280361619</v>
      </c>
      <c r="G9" s="36">
        <f>_xlfn.STDEV.S(C3:C1943)</f>
        <v>47487.406561847311</v>
      </c>
      <c r="I9" s="26">
        <v>7</v>
      </c>
      <c r="J9" s="42">
        <f t="shared" si="0"/>
        <v>3692.976565656566</v>
      </c>
      <c r="K9" s="13">
        <v>3</v>
      </c>
      <c r="L9" s="42">
        <f t="shared" si="1"/>
        <v>3692.976565656566</v>
      </c>
      <c r="M9" s="15">
        <v>10</v>
      </c>
      <c r="O9" s="26">
        <v>7</v>
      </c>
      <c r="P9" s="30">
        <f t="shared" si="2"/>
        <v>15399.929999999998</v>
      </c>
      <c r="Q9" s="44">
        <f t="shared" si="3"/>
        <v>1.8563361869363462E-5</v>
      </c>
      <c r="R9" s="30">
        <f t="shared" si="4"/>
        <v>34600.720000000001</v>
      </c>
      <c r="S9" s="46">
        <f t="shared" si="5"/>
        <v>7.4494018295670174E-6</v>
      </c>
    </row>
    <row r="10" spans="2:19" ht="12" thickBot="1" x14ac:dyDescent="0.25">
      <c r="B10" s="38">
        <f>'Screening All'!G16</f>
        <v>30173</v>
      </c>
      <c r="C10" s="36">
        <f>'Screening M&amp;A'!G16</f>
        <v>10897</v>
      </c>
      <c r="E10" s="27" t="s">
        <v>1421</v>
      </c>
      <c r="F10" s="34">
        <f>(F4-F3)/100</f>
        <v>2199.9899999999998</v>
      </c>
      <c r="G10" s="37">
        <f>(G4-G3)/100</f>
        <v>4942.96</v>
      </c>
      <c r="I10" s="26">
        <v>8</v>
      </c>
      <c r="J10" s="42">
        <f t="shared" si="0"/>
        <v>4220.5446464646466</v>
      </c>
      <c r="K10" s="13">
        <v>4</v>
      </c>
      <c r="L10" s="42">
        <f t="shared" si="1"/>
        <v>4220.5446464646466</v>
      </c>
      <c r="M10" s="15">
        <v>2</v>
      </c>
      <c r="O10" s="26">
        <v>8</v>
      </c>
      <c r="P10" s="30">
        <f t="shared" si="2"/>
        <v>17599.919999999998</v>
      </c>
      <c r="Q10" s="44">
        <f>_xlfn.NORM.DIST(P10,$F$5,$F$9,FALSE)</f>
        <v>1.6577683315946006E-5</v>
      </c>
      <c r="R10" s="30">
        <f t="shared" si="4"/>
        <v>39543.68</v>
      </c>
      <c r="S10" s="46">
        <f t="shared" si="5"/>
        <v>7.0404814327915906E-6</v>
      </c>
    </row>
    <row r="11" spans="2:19" x14ac:dyDescent="0.2">
      <c r="B11" s="38">
        <f>'Screening All'!G17</f>
        <v>69</v>
      </c>
      <c r="C11" s="36">
        <f>'Screening M&amp;A'!G17</f>
        <v>469600</v>
      </c>
      <c r="I11" s="26">
        <v>9</v>
      </c>
      <c r="J11" s="42">
        <f t="shared" si="0"/>
        <v>4748.1127272727272</v>
      </c>
      <c r="K11" s="13">
        <v>7</v>
      </c>
      <c r="L11" s="42">
        <f t="shared" si="1"/>
        <v>4748.1127272727272</v>
      </c>
      <c r="M11" s="15">
        <v>2</v>
      </c>
      <c r="O11" s="26">
        <v>9</v>
      </c>
      <c r="P11" s="30">
        <f t="shared" si="2"/>
        <v>19799.909999999996</v>
      </c>
      <c r="Q11" s="44">
        <f t="shared" si="3"/>
        <v>1.4530645007946207E-5</v>
      </c>
      <c r="R11" s="30">
        <f t="shared" si="4"/>
        <v>44486.64</v>
      </c>
      <c r="S11" s="46">
        <f t="shared" si="5"/>
        <v>6.5823028321230042E-6</v>
      </c>
    </row>
    <row r="12" spans="2:19" x14ac:dyDescent="0.2">
      <c r="B12" s="38">
        <f>'Screening All'!G18</f>
        <v>187729</v>
      </c>
      <c r="C12" s="36">
        <f>'Screening M&amp;A'!G18</f>
        <v>8494</v>
      </c>
      <c r="I12" s="26">
        <v>10</v>
      </c>
      <c r="J12" s="42">
        <f t="shared" si="0"/>
        <v>5275.6808080808078</v>
      </c>
      <c r="K12" s="13">
        <v>3</v>
      </c>
      <c r="L12" s="42">
        <f t="shared" si="1"/>
        <v>5275.6808080808078</v>
      </c>
      <c r="M12" s="15">
        <v>4</v>
      </c>
      <c r="O12" s="26">
        <v>10</v>
      </c>
      <c r="P12" s="30">
        <f t="shared" si="2"/>
        <v>21999.899999999998</v>
      </c>
      <c r="Q12" s="44">
        <f t="shared" si="3"/>
        <v>1.2500857142820363E-5</v>
      </c>
      <c r="R12" s="30">
        <f t="shared" si="4"/>
        <v>49429.599999999999</v>
      </c>
      <c r="S12" s="46">
        <f t="shared" si="5"/>
        <v>6.0876251950051228E-6</v>
      </c>
    </row>
    <row r="13" spans="2:19" x14ac:dyDescent="0.2">
      <c r="B13" s="38">
        <f>'Screening All'!G19</f>
        <v>115485</v>
      </c>
      <c r="C13" s="36">
        <f>'Screening M&amp;A'!G19</f>
        <v>10605</v>
      </c>
      <c r="I13" s="26">
        <v>11</v>
      </c>
      <c r="J13" s="42">
        <f t="shared" si="0"/>
        <v>5803.2488888888893</v>
      </c>
      <c r="K13" s="13">
        <v>7</v>
      </c>
      <c r="L13" s="42">
        <f>$G$8*I13</f>
        <v>5803.2488888888893</v>
      </c>
      <c r="M13" s="15">
        <v>2</v>
      </c>
      <c r="O13" s="26">
        <v>11</v>
      </c>
      <c r="P13" s="30">
        <f t="shared" si="2"/>
        <v>24199.89</v>
      </c>
      <c r="Q13" s="44">
        <f t="shared" si="3"/>
        <v>1.055573641625332E-5</v>
      </c>
      <c r="R13" s="30">
        <f t="shared" si="4"/>
        <v>54372.56</v>
      </c>
      <c r="S13" s="46">
        <f t="shared" si="5"/>
        <v>5.5694524166911628E-6</v>
      </c>
    </row>
    <row r="14" spans="2:19" x14ac:dyDescent="0.2">
      <c r="B14" s="38">
        <f>'Screening All'!G20</f>
        <v>115000</v>
      </c>
      <c r="C14" s="36">
        <f>'Screening M&amp;A'!G20</f>
        <v>1230</v>
      </c>
      <c r="I14" s="26">
        <v>12</v>
      </c>
      <c r="J14" s="42">
        <f t="shared" si="0"/>
        <v>6330.8169696969699</v>
      </c>
      <c r="K14" s="13">
        <v>1</v>
      </c>
      <c r="L14" s="42">
        <f t="shared" si="1"/>
        <v>6330.8169696969699</v>
      </c>
      <c r="M14" s="15">
        <v>6</v>
      </c>
      <c r="O14" s="26">
        <v>12</v>
      </c>
      <c r="P14" s="30">
        <f t="shared" si="2"/>
        <v>26399.879999999997</v>
      </c>
      <c r="Q14" s="44">
        <f t="shared" si="3"/>
        <v>8.7484502708188094E-6</v>
      </c>
      <c r="R14" s="30">
        <f t="shared" si="4"/>
        <v>59315.520000000004</v>
      </c>
      <c r="S14" s="46">
        <f t="shared" si="5"/>
        <v>5.0404769745237069E-6</v>
      </c>
    </row>
    <row r="15" spans="2:19" x14ac:dyDescent="0.2">
      <c r="B15" s="38">
        <f>'Screening All'!G21</f>
        <v>39784</v>
      </c>
      <c r="C15" s="36">
        <f>'Screening M&amp;A'!G21</f>
        <v>1900</v>
      </c>
      <c r="I15" s="26">
        <v>13</v>
      </c>
      <c r="J15" s="42">
        <f t="shared" si="0"/>
        <v>6858.3850505050505</v>
      </c>
      <c r="K15" s="13">
        <v>4</v>
      </c>
      <c r="L15" s="42">
        <f t="shared" si="1"/>
        <v>6858.3850505050505</v>
      </c>
      <c r="M15" s="15">
        <v>3</v>
      </c>
      <c r="O15" s="26">
        <v>13</v>
      </c>
      <c r="P15" s="30">
        <f t="shared" si="2"/>
        <v>28599.869999999995</v>
      </c>
      <c r="Q15" s="44">
        <f t="shared" si="3"/>
        <v>7.1165181849475896E-6</v>
      </c>
      <c r="R15" s="30">
        <f t="shared" si="4"/>
        <v>64258.48</v>
      </c>
      <c r="S15" s="46">
        <f t="shared" si="5"/>
        <v>4.512584192889571E-6</v>
      </c>
    </row>
    <row r="16" spans="2:19" x14ac:dyDescent="0.2">
      <c r="B16" s="38">
        <f>'Screening All'!G22</f>
        <v>9973</v>
      </c>
      <c r="C16" s="36">
        <f>'Screening M&amp;A'!G22</f>
        <v>5425</v>
      </c>
      <c r="I16" s="26">
        <v>14</v>
      </c>
      <c r="J16" s="42">
        <f t="shared" si="0"/>
        <v>7385.953131313132</v>
      </c>
      <c r="K16" s="13">
        <v>0</v>
      </c>
      <c r="L16" s="42">
        <f t="shared" si="1"/>
        <v>7385.953131313132</v>
      </c>
      <c r="M16" s="15">
        <v>1</v>
      </c>
      <c r="O16" s="26">
        <v>14</v>
      </c>
      <c r="P16" s="30">
        <f t="shared" si="2"/>
        <v>30799.859999999997</v>
      </c>
      <c r="Q16" s="44">
        <f t="shared" si="3"/>
        <v>5.6819557207291042E-6</v>
      </c>
      <c r="R16" s="30">
        <f t="shared" si="4"/>
        <v>69201.440000000002</v>
      </c>
      <c r="S16" s="46">
        <f t="shared" si="5"/>
        <v>3.996442286861268E-6</v>
      </c>
    </row>
    <row r="17" spans="2:19" x14ac:dyDescent="0.2">
      <c r="B17" s="38">
        <f>'Screening All'!G23</f>
        <v>196</v>
      </c>
      <c r="C17" s="36">
        <f>'Screening M&amp;A'!G23</f>
        <v>98000</v>
      </c>
      <c r="I17" s="26">
        <v>15</v>
      </c>
      <c r="J17" s="42">
        <f t="shared" si="0"/>
        <v>7913.5212121212126</v>
      </c>
      <c r="K17" s="13">
        <v>2</v>
      </c>
      <c r="L17" s="42">
        <f t="shared" si="1"/>
        <v>7913.5212121212126</v>
      </c>
      <c r="M17" s="15">
        <v>1</v>
      </c>
      <c r="O17" s="26">
        <v>15</v>
      </c>
      <c r="P17" s="30">
        <f t="shared" si="2"/>
        <v>32999.85</v>
      </c>
      <c r="Q17" s="44">
        <f t="shared" si="3"/>
        <v>4.4526849943182948E-6</v>
      </c>
      <c r="R17" s="30">
        <f t="shared" si="4"/>
        <v>74144.399999999994</v>
      </c>
      <c r="S17" s="46">
        <f t="shared" si="5"/>
        <v>3.5011951548400411E-6</v>
      </c>
    </row>
    <row r="18" spans="2:19" x14ac:dyDescent="0.2">
      <c r="B18" s="38">
        <f>'Screening All'!G24</f>
        <v>38562</v>
      </c>
      <c r="C18" s="36">
        <f>'Screening M&amp;A'!G24</f>
        <v>1255</v>
      </c>
      <c r="I18" s="26">
        <v>20</v>
      </c>
      <c r="J18" s="42">
        <f t="shared" si="0"/>
        <v>10551.361616161616</v>
      </c>
      <c r="K18" s="13">
        <v>8</v>
      </c>
      <c r="L18" s="42">
        <f t="shared" si="1"/>
        <v>10551.361616161616</v>
      </c>
      <c r="M18" s="15">
        <v>5</v>
      </c>
      <c r="O18" s="26">
        <v>16</v>
      </c>
      <c r="P18" s="30">
        <f t="shared" si="2"/>
        <v>35199.839999999997</v>
      </c>
      <c r="Q18" s="44">
        <f t="shared" si="3"/>
        <v>3.4248372986777557E-6</v>
      </c>
      <c r="R18" s="30">
        <f t="shared" si="4"/>
        <v>79087.360000000001</v>
      </c>
      <c r="S18" s="46">
        <f t="shared" si="5"/>
        <v>3.0342659057678627E-6</v>
      </c>
    </row>
    <row r="19" spans="2:19" x14ac:dyDescent="0.2">
      <c r="B19" s="38">
        <f>'Screening All'!G25</f>
        <v>20245</v>
      </c>
      <c r="C19" s="36">
        <f>'Screening M&amp;A'!G25</f>
        <v>2986</v>
      </c>
      <c r="I19" s="26">
        <v>21</v>
      </c>
      <c r="J19" s="42">
        <f t="shared" si="0"/>
        <v>11078.929696969697</v>
      </c>
      <c r="K19" s="13">
        <v>4</v>
      </c>
      <c r="L19" s="42">
        <f t="shared" si="1"/>
        <v>11078.929696969697</v>
      </c>
      <c r="M19" s="15">
        <v>5</v>
      </c>
      <c r="O19" s="26">
        <v>17</v>
      </c>
      <c r="P19" s="30">
        <f t="shared" si="2"/>
        <v>37399.829999999994</v>
      </c>
      <c r="Q19" s="44">
        <f t="shared" si="3"/>
        <v>2.5855429871248749E-6</v>
      </c>
      <c r="R19" s="30">
        <f t="shared" si="4"/>
        <v>84030.32</v>
      </c>
      <c r="S19" s="46">
        <f t="shared" si="5"/>
        <v>2.6012704107291942E-6</v>
      </c>
    </row>
    <row r="20" spans="2:19" x14ac:dyDescent="0.2">
      <c r="B20" s="38">
        <f>'Screening All'!G26</f>
        <v>550</v>
      </c>
      <c r="C20" s="36">
        <f>'Screening M&amp;A'!G26</f>
        <v>32934</v>
      </c>
      <c r="I20" s="26">
        <v>22</v>
      </c>
      <c r="J20" s="42">
        <f t="shared" si="0"/>
        <v>11606.497777777779</v>
      </c>
      <c r="K20" s="13">
        <v>1</v>
      </c>
      <c r="L20" s="42">
        <f t="shared" si="1"/>
        <v>11606.497777777779</v>
      </c>
      <c r="M20" s="15">
        <v>0</v>
      </c>
      <c r="O20" s="26">
        <v>18</v>
      </c>
      <c r="P20" s="30">
        <f t="shared" si="2"/>
        <v>39599.819999999992</v>
      </c>
      <c r="Q20" s="44">
        <f t="shared" si="3"/>
        <v>1.9158320151299108E-6</v>
      </c>
      <c r="R20" s="30">
        <f t="shared" si="4"/>
        <v>88973.28</v>
      </c>
      <c r="S20" s="46">
        <f t="shared" si="5"/>
        <v>2.20603251799762E-6</v>
      </c>
    </row>
    <row r="21" spans="2:19" x14ac:dyDescent="0.2">
      <c r="B21" s="38">
        <f>'Screening All'!G27</f>
        <v>32923</v>
      </c>
      <c r="C21" s="36">
        <f>'Screening M&amp;A'!G27</f>
        <v>25647</v>
      </c>
      <c r="I21" s="26">
        <v>23</v>
      </c>
      <c r="J21" s="42">
        <f t="shared" si="0"/>
        <v>12134.065858585858</v>
      </c>
      <c r="K21" s="13">
        <v>0</v>
      </c>
      <c r="L21" s="42">
        <f t="shared" si="1"/>
        <v>12134.065858585858</v>
      </c>
      <c r="M21" s="15">
        <v>0</v>
      </c>
      <c r="O21" s="26">
        <v>19</v>
      </c>
      <c r="P21" s="30">
        <f t="shared" si="2"/>
        <v>41799.81</v>
      </c>
      <c r="Q21" s="44">
        <f t="shared" si="3"/>
        <v>1.3933394565223608E-6</v>
      </c>
      <c r="R21" s="30">
        <f t="shared" si="4"/>
        <v>93916.24</v>
      </c>
      <c r="S21" s="46">
        <f t="shared" si="5"/>
        <v>1.8506865303616392E-6</v>
      </c>
    </row>
    <row r="22" spans="2:19" x14ac:dyDescent="0.2">
      <c r="B22" s="38">
        <f>'Screening All'!G28</f>
        <v>1604</v>
      </c>
      <c r="C22" s="36">
        <f>'Screening M&amp;A'!G28</f>
        <v>10765</v>
      </c>
      <c r="I22" s="26">
        <v>24</v>
      </c>
      <c r="J22" s="42">
        <f t="shared" si="0"/>
        <v>12661.63393939394</v>
      </c>
      <c r="K22" s="13">
        <v>1</v>
      </c>
      <c r="L22" s="42">
        <f t="shared" si="1"/>
        <v>12661.63393939394</v>
      </c>
      <c r="M22" s="15">
        <v>0</v>
      </c>
      <c r="O22" s="26">
        <v>20</v>
      </c>
      <c r="P22" s="30">
        <f t="shared" si="2"/>
        <v>43999.799999999996</v>
      </c>
      <c r="Q22" s="44">
        <f t="shared" si="3"/>
        <v>9.9460420352521535E-7</v>
      </c>
      <c r="R22" s="30">
        <f t="shared" si="4"/>
        <v>98859.199999999997</v>
      </c>
      <c r="S22" s="46">
        <f t="shared" si="5"/>
        <v>1.5358484494681723E-6</v>
      </c>
    </row>
    <row r="23" spans="2:19" x14ac:dyDescent="0.2">
      <c r="B23" s="38">
        <f>'Screening All'!G29</f>
        <v>4400</v>
      </c>
      <c r="C23" s="36">
        <f>'Screening M&amp;A'!G29</f>
        <v>2944</v>
      </c>
      <c r="I23" s="26">
        <v>25</v>
      </c>
      <c r="J23" s="42">
        <f t="shared" si="0"/>
        <v>13189.202020202021</v>
      </c>
      <c r="K23" s="13">
        <v>2</v>
      </c>
      <c r="L23" s="42">
        <f t="shared" si="1"/>
        <v>13189.202020202021</v>
      </c>
      <c r="M23" s="15">
        <v>0</v>
      </c>
      <c r="O23" s="26">
        <v>21</v>
      </c>
      <c r="P23" s="30">
        <f t="shared" si="2"/>
        <v>46199.789999999994</v>
      </c>
      <c r="Q23" s="44">
        <f t="shared" si="3"/>
        <v>6.9684708980764229E-7</v>
      </c>
      <c r="R23" s="30">
        <f t="shared" si="4"/>
        <v>103802.16</v>
      </c>
      <c r="S23" s="46">
        <f t="shared" si="5"/>
        <v>1.2608354422389779E-6</v>
      </c>
    </row>
    <row r="24" spans="2:19" x14ac:dyDescent="0.2">
      <c r="B24" s="38">
        <f>'Screening All'!G30</f>
        <v>44356</v>
      </c>
      <c r="C24" s="36">
        <f>'Screening M&amp;A'!G30</f>
        <v>43800</v>
      </c>
      <c r="I24" s="26">
        <v>26</v>
      </c>
      <c r="J24" s="42">
        <f t="shared" si="0"/>
        <v>13716.770101010101</v>
      </c>
      <c r="K24" s="13">
        <v>0</v>
      </c>
      <c r="L24" s="42">
        <f t="shared" si="1"/>
        <v>13716.770101010101</v>
      </c>
      <c r="M24" s="15">
        <v>0</v>
      </c>
      <c r="O24" s="26">
        <v>22</v>
      </c>
      <c r="P24" s="30">
        <f t="shared" si="2"/>
        <v>48399.78</v>
      </c>
      <c r="Q24" s="44">
        <f t="shared" si="3"/>
        <v>4.7920190571225426E-7</v>
      </c>
      <c r="R24" s="30">
        <f t="shared" si="4"/>
        <v>108745.12</v>
      </c>
      <c r="S24" s="46">
        <f t="shared" si="5"/>
        <v>1.0239128619254661E-6</v>
      </c>
    </row>
    <row r="25" spans="2:19" x14ac:dyDescent="0.2">
      <c r="B25" s="38">
        <f>'Screening All'!G31</f>
        <v>150000</v>
      </c>
      <c r="C25" s="36">
        <f>'Screening M&amp;A'!G31</f>
        <v>4850</v>
      </c>
      <c r="I25" s="26">
        <v>27</v>
      </c>
      <c r="J25" s="42">
        <f t="shared" si="0"/>
        <v>14244.338181818182</v>
      </c>
      <c r="K25" s="13">
        <v>0</v>
      </c>
      <c r="L25" s="42">
        <f t="shared" si="1"/>
        <v>14244.338181818182</v>
      </c>
      <c r="M25" s="15">
        <v>2</v>
      </c>
      <c r="O25" s="26">
        <v>23</v>
      </c>
      <c r="P25" s="30">
        <f t="shared" si="2"/>
        <v>50599.77</v>
      </c>
      <c r="Q25" s="44">
        <f t="shared" si="3"/>
        <v>3.2343977624881119E-7</v>
      </c>
      <c r="R25" s="30">
        <f t="shared" si="4"/>
        <v>113688.08</v>
      </c>
      <c r="S25" s="46">
        <f t="shared" si="5"/>
        <v>8.2254967246677026E-7</v>
      </c>
    </row>
    <row r="26" spans="2:19" x14ac:dyDescent="0.2">
      <c r="B26" s="38">
        <f>'Screening All'!G32</f>
        <v>220000</v>
      </c>
      <c r="C26" s="36">
        <f>'Screening M&amp;A'!G32</f>
        <v>58586</v>
      </c>
      <c r="I26" s="26">
        <v>28</v>
      </c>
      <c r="J26" s="42">
        <f t="shared" si="0"/>
        <v>14771.906262626264</v>
      </c>
      <c r="K26" s="13">
        <v>1</v>
      </c>
      <c r="L26" s="42">
        <f t="shared" si="1"/>
        <v>14771.906262626264</v>
      </c>
      <c r="M26" s="15">
        <v>1</v>
      </c>
      <c r="O26" s="26">
        <v>24</v>
      </c>
      <c r="P26" s="30">
        <f t="shared" si="2"/>
        <v>52799.759999999995</v>
      </c>
      <c r="Q26" s="44">
        <f t="shared" si="3"/>
        <v>2.1427039233026973E-7</v>
      </c>
      <c r="R26" s="30">
        <f t="shared" si="4"/>
        <v>118631.04000000001</v>
      </c>
      <c r="S26" s="46">
        <f t="shared" si="5"/>
        <v>6.5366587710558899E-7</v>
      </c>
    </row>
    <row r="27" spans="2:19" x14ac:dyDescent="0.2">
      <c r="B27" s="38">
        <f>'Screening All'!G33</f>
        <v>12381</v>
      </c>
      <c r="C27" s="36">
        <f>'Screening M&amp;A'!G33</f>
        <v>8311</v>
      </c>
      <c r="I27" s="26">
        <v>29</v>
      </c>
      <c r="J27" s="42">
        <f t="shared" si="0"/>
        <v>15299.474343434344</v>
      </c>
      <c r="K27" s="13">
        <v>1</v>
      </c>
      <c r="L27" s="42">
        <f t="shared" si="1"/>
        <v>15299.474343434344</v>
      </c>
      <c r="M27" s="15">
        <v>2</v>
      </c>
      <c r="O27" s="26">
        <v>25</v>
      </c>
      <c r="P27" s="30">
        <f t="shared" si="2"/>
        <v>54999.749999999993</v>
      </c>
      <c r="Q27" s="44">
        <f t="shared" si="3"/>
        <v>1.3932361910377599E-7</v>
      </c>
      <c r="R27" s="30">
        <f t="shared" si="4"/>
        <v>123574</v>
      </c>
      <c r="S27" s="46">
        <f t="shared" si="5"/>
        <v>5.1385908618609334E-7</v>
      </c>
    </row>
    <row r="28" spans="2:19" x14ac:dyDescent="0.2">
      <c r="B28" s="38">
        <f>'Screening All'!G34</f>
        <v>11100</v>
      </c>
      <c r="C28" s="36">
        <f>'Screening M&amp;A'!G34</f>
        <v>2470</v>
      </c>
      <c r="I28" s="26">
        <v>30</v>
      </c>
      <c r="J28" s="42">
        <f t="shared" si="0"/>
        <v>15827.042424242425</v>
      </c>
      <c r="K28" s="13">
        <v>0</v>
      </c>
      <c r="L28" s="42">
        <f t="shared" si="1"/>
        <v>15827.042424242425</v>
      </c>
      <c r="M28" s="15">
        <v>0</v>
      </c>
      <c r="O28" s="26">
        <v>26</v>
      </c>
      <c r="P28" s="30">
        <f t="shared" si="2"/>
        <v>57199.739999999991</v>
      </c>
      <c r="Q28" s="44">
        <f t="shared" si="3"/>
        <v>8.8916257579721214E-8</v>
      </c>
      <c r="R28" s="30">
        <f t="shared" si="4"/>
        <v>128516.96</v>
      </c>
      <c r="S28" s="46">
        <f t="shared" si="5"/>
        <v>3.9960122543215081E-7</v>
      </c>
    </row>
    <row r="29" spans="2:19" x14ac:dyDescent="0.2">
      <c r="B29" s="38">
        <f>'Screening All'!G35</f>
        <v>55000</v>
      </c>
      <c r="C29" s="36">
        <f>'Screening M&amp;A'!G35</f>
        <v>50326</v>
      </c>
      <c r="I29" s="26">
        <v>31</v>
      </c>
      <c r="J29" s="42">
        <f t="shared" si="0"/>
        <v>16354.610505050505</v>
      </c>
      <c r="K29" s="13">
        <v>0</v>
      </c>
      <c r="L29" s="42">
        <f t="shared" si="1"/>
        <v>16354.610505050505</v>
      </c>
      <c r="M29" s="15">
        <v>0</v>
      </c>
      <c r="O29" s="26">
        <v>27</v>
      </c>
      <c r="P29" s="30">
        <f t="shared" si="2"/>
        <v>59399.729999999996</v>
      </c>
      <c r="Q29" s="44">
        <f t="shared" si="3"/>
        <v>5.5696954518615362E-8</v>
      </c>
      <c r="R29" s="30">
        <f t="shared" si="4"/>
        <v>133459.92000000001</v>
      </c>
      <c r="S29" s="46">
        <f t="shared" si="5"/>
        <v>3.0740018731054457E-7</v>
      </c>
    </row>
    <row r="30" spans="2:19" x14ac:dyDescent="0.2">
      <c r="B30" s="38">
        <f>'Screening All'!G36</f>
        <v>32803</v>
      </c>
      <c r="C30" s="36">
        <f>'Screening M&amp;A'!G36</f>
        <v>14814</v>
      </c>
      <c r="I30" s="26">
        <v>32</v>
      </c>
      <c r="J30" s="42">
        <f t="shared" si="0"/>
        <v>16882.178585858586</v>
      </c>
      <c r="K30" s="13">
        <v>2</v>
      </c>
      <c r="L30" s="42">
        <f t="shared" si="1"/>
        <v>16882.178585858586</v>
      </c>
      <c r="M30" s="15">
        <v>0</v>
      </c>
      <c r="O30" s="26">
        <v>28</v>
      </c>
      <c r="P30" s="30">
        <f t="shared" si="2"/>
        <v>61599.719999999994</v>
      </c>
      <c r="Q30" s="44">
        <f t="shared" si="3"/>
        <v>3.4243296630461326E-8</v>
      </c>
      <c r="R30" s="30">
        <f t="shared" si="4"/>
        <v>138402.88</v>
      </c>
      <c r="S30" s="46">
        <f t="shared" si="5"/>
        <v>2.3392465060873359E-7</v>
      </c>
    </row>
    <row r="31" spans="2:19" x14ac:dyDescent="0.2">
      <c r="B31" s="38">
        <f>'Screening All'!G37</f>
        <v>11000</v>
      </c>
      <c r="C31" s="36">
        <f>'Screening M&amp;A'!G37</f>
        <v>34</v>
      </c>
      <c r="I31" s="26">
        <v>33</v>
      </c>
      <c r="J31" s="42">
        <f t="shared" si="0"/>
        <v>17409.746666666666</v>
      </c>
      <c r="K31" s="13">
        <v>0</v>
      </c>
      <c r="L31" s="42">
        <f t="shared" si="1"/>
        <v>17409.746666666666</v>
      </c>
      <c r="M31" s="15">
        <v>1</v>
      </c>
      <c r="O31" s="26">
        <v>29</v>
      </c>
      <c r="P31" s="30">
        <f t="shared" si="2"/>
        <v>63799.709999999992</v>
      </c>
      <c r="Q31" s="44">
        <f t="shared" si="3"/>
        <v>2.0663959050697455E-8</v>
      </c>
      <c r="R31" s="30">
        <f t="shared" si="4"/>
        <v>143345.84</v>
      </c>
      <c r="S31" s="46">
        <f t="shared" si="5"/>
        <v>1.7609312329867921E-7</v>
      </c>
    </row>
    <row r="32" spans="2:19" x14ac:dyDescent="0.2">
      <c r="B32" s="38">
        <f>'Screening All'!G38</f>
        <v>8955</v>
      </c>
      <c r="C32" s="36">
        <f>'Screening M&amp;A'!G38</f>
        <v>14300</v>
      </c>
      <c r="I32" s="26">
        <v>34</v>
      </c>
      <c r="J32" s="42">
        <f t="shared" si="0"/>
        <v>17937.314747474749</v>
      </c>
      <c r="K32" s="13">
        <v>1</v>
      </c>
      <c r="L32" s="42">
        <f t="shared" si="1"/>
        <v>17937.314747474749</v>
      </c>
      <c r="M32" s="15">
        <v>0</v>
      </c>
      <c r="O32" s="26">
        <v>30</v>
      </c>
      <c r="P32" s="30">
        <f t="shared" si="2"/>
        <v>65999.7</v>
      </c>
      <c r="Q32" s="44">
        <f t="shared" si="3"/>
        <v>1.2238983314383979E-8</v>
      </c>
      <c r="R32" s="30">
        <f t="shared" si="4"/>
        <v>148288.79999999999</v>
      </c>
      <c r="S32" s="46">
        <f t="shared" si="5"/>
        <v>1.3113038873672661E-7</v>
      </c>
    </row>
    <row r="33" spans="2:19" x14ac:dyDescent="0.2">
      <c r="B33" s="38">
        <f>'Screening All'!G39</f>
        <v>14600</v>
      </c>
      <c r="C33" s="36">
        <f>'Screening M&amp;A'!G39</f>
        <v>3356</v>
      </c>
      <c r="I33" s="26">
        <v>35</v>
      </c>
      <c r="J33" s="42">
        <f t="shared" si="0"/>
        <v>18464.882828282829</v>
      </c>
      <c r="K33" s="13">
        <v>1</v>
      </c>
      <c r="L33" s="42">
        <f t="shared" si="1"/>
        <v>18464.882828282829</v>
      </c>
      <c r="M33" s="15">
        <v>0</v>
      </c>
      <c r="O33" s="26">
        <v>31</v>
      </c>
      <c r="P33" s="30">
        <f t="shared" si="2"/>
        <v>68199.689999999988</v>
      </c>
      <c r="Q33" s="44">
        <f t="shared" si="3"/>
        <v>7.1149360086196709E-9</v>
      </c>
      <c r="R33" s="30">
        <f t="shared" si="4"/>
        <v>153231.76</v>
      </c>
      <c r="S33" s="46">
        <f t="shared" si="5"/>
        <v>9.659593401921878E-8</v>
      </c>
    </row>
    <row r="34" spans="2:19" x14ac:dyDescent="0.2">
      <c r="B34" s="38">
        <f>'Screening All'!G40</f>
        <v>30188</v>
      </c>
      <c r="C34" s="36">
        <f>'Screening M&amp;A'!G40</f>
        <v>68550</v>
      </c>
      <c r="I34" s="26">
        <v>36</v>
      </c>
      <c r="J34" s="42">
        <f t="shared" si="0"/>
        <v>18992.450909090909</v>
      </c>
      <c r="K34" s="13">
        <v>1</v>
      </c>
      <c r="L34" s="42">
        <f t="shared" si="1"/>
        <v>18992.450909090909</v>
      </c>
      <c r="M34" s="15">
        <v>0</v>
      </c>
      <c r="O34" s="26">
        <v>32</v>
      </c>
      <c r="P34" s="30">
        <f t="shared" si="2"/>
        <v>70399.679999999993</v>
      </c>
      <c r="Q34" s="44">
        <f t="shared" si="3"/>
        <v>4.059667824992591E-9</v>
      </c>
      <c r="R34" s="30">
        <f t="shared" si="4"/>
        <v>158174.72</v>
      </c>
      <c r="S34" s="46">
        <f t="shared" si="5"/>
        <v>7.038966348623379E-8</v>
      </c>
    </row>
    <row r="35" spans="2:19" x14ac:dyDescent="0.2">
      <c r="B35" s="38">
        <f>'Screening All'!G41</f>
        <v>195</v>
      </c>
      <c r="C35" s="36">
        <f>'Screening M&amp;A'!G41</f>
        <v>2277</v>
      </c>
      <c r="I35" s="26">
        <v>37</v>
      </c>
      <c r="J35" s="42">
        <f t="shared" si="0"/>
        <v>19520.018989898992</v>
      </c>
      <c r="K35" s="13">
        <v>0</v>
      </c>
      <c r="L35" s="42">
        <f t="shared" si="1"/>
        <v>19520.018989898992</v>
      </c>
      <c r="M35" s="15">
        <v>0</v>
      </c>
      <c r="O35" s="26">
        <v>33</v>
      </c>
      <c r="P35" s="30">
        <f t="shared" si="2"/>
        <v>72599.67</v>
      </c>
      <c r="Q35" s="44">
        <f t="shared" si="3"/>
        <v>2.2735465280890866E-9</v>
      </c>
      <c r="R35" s="30">
        <f t="shared" si="4"/>
        <v>163117.68</v>
      </c>
      <c r="S35" s="46">
        <f t="shared" si="5"/>
        <v>5.0740352151657281E-8</v>
      </c>
    </row>
    <row r="36" spans="2:19" x14ac:dyDescent="0.2">
      <c r="B36" s="38">
        <f>'Screening All'!G42</f>
        <v>1127</v>
      </c>
      <c r="C36" s="36">
        <f>'Screening M&amp;A'!G42</f>
        <v>1426</v>
      </c>
      <c r="I36" s="26">
        <v>38</v>
      </c>
      <c r="J36" s="42">
        <f t="shared" si="0"/>
        <v>20047.587070707072</v>
      </c>
      <c r="K36" s="13">
        <v>0</v>
      </c>
      <c r="L36" s="42">
        <f t="shared" si="1"/>
        <v>20047.587070707072</v>
      </c>
      <c r="M36" s="15">
        <v>1</v>
      </c>
      <c r="O36" s="26">
        <v>34</v>
      </c>
      <c r="P36" s="30">
        <f t="shared" si="2"/>
        <v>74799.659999999989</v>
      </c>
      <c r="Q36" s="44">
        <f t="shared" si="3"/>
        <v>1.2497151617763764E-9</v>
      </c>
      <c r="R36" s="30">
        <f t="shared" si="4"/>
        <v>168060.64</v>
      </c>
      <c r="S36" s="46">
        <f t="shared" si="5"/>
        <v>3.618200341964778E-8</v>
      </c>
    </row>
    <row r="37" spans="2:19" x14ac:dyDescent="0.2">
      <c r="B37" s="38">
        <f>'Screening All'!G43</f>
        <v>321</v>
      </c>
      <c r="C37" s="36">
        <f>'Screening M&amp;A'!G43</f>
        <v>5811</v>
      </c>
      <c r="I37" s="26">
        <v>39</v>
      </c>
      <c r="J37" s="42">
        <f t="shared" si="0"/>
        <v>20575.155151515151</v>
      </c>
      <c r="K37" s="13">
        <v>1</v>
      </c>
      <c r="L37" s="42">
        <f t="shared" si="1"/>
        <v>20575.155151515151</v>
      </c>
      <c r="M37" s="15">
        <v>1</v>
      </c>
      <c r="O37" s="26">
        <v>35</v>
      </c>
      <c r="P37" s="30">
        <f t="shared" si="2"/>
        <v>76999.649999999994</v>
      </c>
      <c r="Q37" s="44">
        <f t="shared" si="3"/>
        <v>6.7423621618360481E-10</v>
      </c>
      <c r="R37" s="30">
        <f t="shared" si="4"/>
        <v>173003.6</v>
      </c>
      <c r="S37" s="46">
        <f t="shared" si="5"/>
        <v>2.5522680796601244E-8</v>
      </c>
    </row>
    <row r="38" spans="2:19" x14ac:dyDescent="0.2">
      <c r="B38" s="38">
        <f>'Screening All'!G44</f>
        <v>1539</v>
      </c>
      <c r="C38" s="36">
        <f>'Screening M&amp;A'!G44</f>
        <v>2463</v>
      </c>
      <c r="I38" s="26">
        <v>40</v>
      </c>
      <c r="J38" s="42">
        <f t="shared" si="0"/>
        <v>21102.723232323231</v>
      </c>
      <c r="K38" s="13">
        <v>0</v>
      </c>
      <c r="L38" s="42">
        <f t="shared" si="1"/>
        <v>21102.723232323231</v>
      </c>
      <c r="M38" s="15">
        <v>0</v>
      </c>
      <c r="O38" s="26">
        <v>36</v>
      </c>
      <c r="P38" s="30">
        <f t="shared" si="2"/>
        <v>79199.639999999985</v>
      </c>
      <c r="Q38" s="44">
        <f t="shared" si="3"/>
        <v>3.5703184985706648E-10</v>
      </c>
      <c r="R38" s="30">
        <f t="shared" si="4"/>
        <v>177946.56</v>
      </c>
      <c r="S38" s="46">
        <f t="shared" si="5"/>
        <v>1.7809614246211505E-8</v>
      </c>
    </row>
    <row r="39" spans="2:19" x14ac:dyDescent="0.2">
      <c r="B39" s="38">
        <f>'Screening All'!G45</f>
        <v>5704</v>
      </c>
      <c r="C39" s="36">
        <f>'Screening M&amp;A'!G45</f>
        <v>3597</v>
      </c>
      <c r="I39" s="26">
        <v>41</v>
      </c>
      <c r="J39" s="42">
        <f t="shared" si="0"/>
        <v>21630.291313131314</v>
      </c>
      <c r="K39" s="13">
        <v>0</v>
      </c>
      <c r="L39" s="42">
        <f t="shared" si="1"/>
        <v>21630.291313131314</v>
      </c>
      <c r="M39" s="15">
        <v>0</v>
      </c>
      <c r="O39" s="26">
        <v>37</v>
      </c>
      <c r="P39" s="30">
        <f t="shared" si="2"/>
        <v>81399.62999999999</v>
      </c>
      <c r="Q39" s="44">
        <f t="shared" si="3"/>
        <v>1.8556483895635091E-10</v>
      </c>
      <c r="R39" s="30">
        <f t="shared" si="4"/>
        <v>182889.52</v>
      </c>
      <c r="S39" s="46">
        <f t="shared" si="5"/>
        <v>1.2293549151681812E-8</v>
      </c>
    </row>
    <row r="40" spans="2:19" x14ac:dyDescent="0.2">
      <c r="B40" s="38">
        <f>'Screening All'!G46</f>
        <v>2664</v>
      </c>
      <c r="C40" s="36">
        <f>'Screening M&amp;A'!G46</f>
        <v>27000</v>
      </c>
      <c r="I40" s="26">
        <v>42</v>
      </c>
      <c r="J40" s="42">
        <f t="shared" si="0"/>
        <v>22157.859393939394</v>
      </c>
      <c r="K40" s="13">
        <v>0</v>
      </c>
      <c r="L40" s="42">
        <f t="shared" si="1"/>
        <v>22157.859393939394</v>
      </c>
      <c r="M40" s="15">
        <v>1</v>
      </c>
      <c r="O40" s="26">
        <v>38</v>
      </c>
      <c r="P40" s="30">
        <f t="shared" si="2"/>
        <v>83599.62</v>
      </c>
      <c r="Q40" s="44">
        <f t="shared" si="3"/>
        <v>9.4662564021185226E-11</v>
      </c>
      <c r="R40" s="30">
        <f t="shared" si="4"/>
        <v>187832.48</v>
      </c>
      <c r="S40" s="46">
        <f t="shared" si="5"/>
        <v>8.3944954174258133E-9</v>
      </c>
    </row>
    <row r="41" spans="2:19" x14ac:dyDescent="0.2">
      <c r="B41" s="38">
        <f>'Screening All'!G47</f>
        <v>5</v>
      </c>
      <c r="C41" s="36">
        <f>'Screening M&amp;A'!G47</f>
        <v>950</v>
      </c>
      <c r="I41" s="26">
        <v>43</v>
      </c>
      <c r="J41" s="42">
        <f t="shared" si="0"/>
        <v>22685.427474747474</v>
      </c>
      <c r="K41" s="13">
        <v>0</v>
      </c>
      <c r="L41" s="42">
        <f t="shared" si="1"/>
        <v>22685.427474747474</v>
      </c>
      <c r="M41" s="15">
        <v>0</v>
      </c>
      <c r="O41" s="26">
        <v>39</v>
      </c>
      <c r="P41" s="30">
        <f t="shared" si="2"/>
        <v>85799.609999999986</v>
      </c>
      <c r="Q41" s="44">
        <f t="shared" si="3"/>
        <v>4.7397417967344061E-11</v>
      </c>
      <c r="R41" s="30">
        <f t="shared" si="4"/>
        <v>192775.44</v>
      </c>
      <c r="S41" s="46">
        <f t="shared" si="5"/>
        <v>5.6703054734961987E-9</v>
      </c>
    </row>
    <row r="42" spans="2:19" ht="12" thickBot="1" x14ac:dyDescent="0.25">
      <c r="B42" s="38">
        <f>'Screening All'!G48</f>
        <v>10</v>
      </c>
      <c r="C42" s="36">
        <f>'Screening M&amp;A'!G48</f>
        <v>1802</v>
      </c>
      <c r="I42" s="27">
        <v>44</v>
      </c>
      <c r="J42" s="43">
        <f t="shared" si="0"/>
        <v>23212.995555555557</v>
      </c>
      <c r="K42" s="14">
        <v>0</v>
      </c>
      <c r="L42" s="43">
        <f t="shared" si="1"/>
        <v>23212.995555555557</v>
      </c>
      <c r="M42" s="16">
        <v>0</v>
      </c>
      <c r="O42" s="26">
        <v>40</v>
      </c>
      <c r="P42" s="30">
        <f t="shared" si="2"/>
        <v>87999.599999999991</v>
      </c>
      <c r="Q42" s="44">
        <f t="shared" si="3"/>
        <v>2.3292974389181928E-11</v>
      </c>
      <c r="R42" s="30">
        <f t="shared" si="4"/>
        <v>197718.39999999999</v>
      </c>
      <c r="S42" s="46">
        <f t="shared" si="5"/>
        <v>3.7888975386010546E-9</v>
      </c>
    </row>
    <row r="43" spans="2:19" x14ac:dyDescent="0.2">
      <c r="B43" s="38">
        <f>'Screening All'!G49</f>
        <v>12687</v>
      </c>
      <c r="C43" s="36">
        <f>'Screening M&amp;A'!G49</f>
        <v>35324</v>
      </c>
      <c r="O43" s="26">
        <v>41</v>
      </c>
      <c r="P43" s="30">
        <f t="shared" si="2"/>
        <v>90199.59</v>
      </c>
      <c r="Q43" s="44">
        <f t="shared" si="3"/>
        <v>1.1235413494632459E-11</v>
      </c>
      <c r="R43" s="30">
        <f t="shared" si="4"/>
        <v>202661.36000000002</v>
      </c>
      <c r="S43" s="46">
        <f t="shared" si="5"/>
        <v>2.504458336287311E-9</v>
      </c>
    </row>
    <row r="44" spans="2:19" x14ac:dyDescent="0.2">
      <c r="B44" s="38">
        <f>'Screening All'!G50</f>
        <v>14922</v>
      </c>
      <c r="C44" s="36">
        <f>'Screening M&amp;A'!G50</f>
        <v>3189</v>
      </c>
      <c r="E44" s="24" t="s">
        <v>1431</v>
      </c>
      <c r="O44" s="26">
        <v>42</v>
      </c>
      <c r="P44" s="30">
        <f t="shared" si="2"/>
        <v>92399.579999999987</v>
      </c>
      <c r="Q44" s="44">
        <f t="shared" si="3"/>
        <v>5.319208537087824E-12</v>
      </c>
      <c r="R44" s="30">
        <f t="shared" si="4"/>
        <v>207604.32</v>
      </c>
      <c r="S44" s="46">
        <f t="shared" si="5"/>
        <v>1.6376055697002715E-9</v>
      </c>
    </row>
    <row r="45" spans="2:19" x14ac:dyDescent="0.2">
      <c r="B45" s="38">
        <f>'Screening All'!G51</f>
        <v>2130</v>
      </c>
      <c r="C45" s="36">
        <f>'Screening M&amp;A'!G51</f>
        <v>1260</v>
      </c>
      <c r="O45" s="26">
        <v>43</v>
      </c>
      <c r="P45" s="30">
        <f t="shared" si="2"/>
        <v>94599.569999999992</v>
      </c>
      <c r="Q45" s="44">
        <f t="shared" si="3"/>
        <v>2.4717174245274618E-12</v>
      </c>
      <c r="R45" s="30">
        <f t="shared" si="4"/>
        <v>212547.28</v>
      </c>
      <c r="S45" s="46">
        <f t="shared" si="5"/>
        <v>1.0592521337750075E-9</v>
      </c>
    </row>
    <row r="46" spans="2:19" x14ac:dyDescent="0.2">
      <c r="B46" s="38">
        <f>'Screening All'!G52</f>
        <v>2300</v>
      </c>
      <c r="C46" s="36">
        <f>'Screening M&amp;A'!G52</f>
        <v>1873</v>
      </c>
      <c r="O46" s="26">
        <v>44</v>
      </c>
      <c r="P46" s="30">
        <f t="shared" si="2"/>
        <v>96799.56</v>
      </c>
      <c r="Q46" s="44">
        <f t="shared" si="3"/>
        <v>1.1273128745636574E-12</v>
      </c>
      <c r="R46" s="30">
        <f t="shared" si="4"/>
        <v>217490.24</v>
      </c>
      <c r="S46" s="46">
        <f t="shared" si="5"/>
        <v>6.7777248410790115E-10</v>
      </c>
    </row>
    <row r="47" spans="2:19" x14ac:dyDescent="0.2">
      <c r="B47" s="38">
        <f>'Screening All'!G53</f>
        <v>50000</v>
      </c>
      <c r="C47" s="36">
        <f>'Screening M&amp;A'!G53</f>
        <v>6235</v>
      </c>
      <c r="O47" s="26">
        <v>45</v>
      </c>
      <c r="P47" s="30">
        <f t="shared" si="2"/>
        <v>98999.549999999988</v>
      </c>
      <c r="Q47" s="44">
        <f t="shared" si="3"/>
        <v>5.0464265926589393E-13</v>
      </c>
      <c r="R47" s="30">
        <f t="shared" si="4"/>
        <v>222433.2</v>
      </c>
      <c r="S47" s="46">
        <f t="shared" si="5"/>
        <v>4.2900570237445113E-10</v>
      </c>
    </row>
    <row r="48" spans="2:19" x14ac:dyDescent="0.2">
      <c r="B48" s="38">
        <f>'Screening All'!G54</f>
        <v>922</v>
      </c>
      <c r="C48" s="36">
        <f>'Screening M&amp;A'!G54</f>
        <v>250</v>
      </c>
      <c r="O48" s="26">
        <v>46</v>
      </c>
      <c r="P48" s="30">
        <f t="shared" si="2"/>
        <v>101199.54</v>
      </c>
      <c r="Q48" s="44">
        <f t="shared" si="3"/>
        <v>2.2172634552174897E-13</v>
      </c>
      <c r="R48" s="30">
        <f t="shared" si="4"/>
        <v>227376.16</v>
      </c>
      <c r="S48" s="46">
        <f t="shared" si="5"/>
        <v>2.6861900834315504E-10</v>
      </c>
    </row>
    <row r="49" spans="2:19" x14ac:dyDescent="0.2">
      <c r="B49" s="38">
        <f>'Screening All'!G55</f>
        <v>1000</v>
      </c>
      <c r="C49" s="36">
        <f>'Screening M&amp;A'!G55</f>
        <v>38608</v>
      </c>
      <c r="O49" s="26">
        <v>47</v>
      </c>
      <c r="P49" s="30">
        <f t="shared" si="2"/>
        <v>103399.52999999998</v>
      </c>
      <c r="Q49" s="44">
        <f t="shared" si="3"/>
        <v>9.5619062960518621E-14</v>
      </c>
      <c r="R49" s="30">
        <f t="shared" si="4"/>
        <v>232319.12</v>
      </c>
      <c r="S49" s="46">
        <f t="shared" si="5"/>
        <v>1.663814724279567E-10</v>
      </c>
    </row>
    <row r="50" spans="2:19" x14ac:dyDescent="0.2">
      <c r="B50" s="38">
        <f>'Screening All'!G56</f>
        <v>18802</v>
      </c>
      <c r="C50" s="36">
        <f>'Screening M&amp;A'!G56</f>
        <v>1494</v>
      </c>
      <c r="O50" s="26">
        <v>48</v>
      </c>
      <c r="P50" s="30">
        <f t="shared" si="2"/>
        <v>105599.51999999999</v>
      </c>
      <c r="Q50" s="44">
        <f t="shared" si="3"/>
        <v>4.0473010840732546E-14</v>
      </c>
      <c r="R50" s="30">
        <f t="shared" si="4"/>
        <v>237262.08000000002</v>
      </c>
      <c r="S50" s="46">
        <f t="shared" si="5"/>
        <v>1.0194542259648426E-10</v>
      </c>
    </row>
    <row r="51" spans="2:19" x14ac:dyDescent="0.2">
      <c r="B51" s="38">
        <f>'Screening All'!G57</f>
        <v>2700</v>
      </c>
      <c r="C51" s="36">
        <f>'Screening M&amp;A'!G57</f>
        <v>513</v>
      </c>
      <c r="O51" s="26">
        <v>49</v>
      </c>
      <c r="P51" s="30">
        <f t="shared" si="2"/>
        <v>107799.51</v>
      </c>
      <c r="Q51" s="44">
        <f t="shared" si="3"/>
        <v>1.6814361829211908E-14</v>
      </c>
      <c r="R51" s="30">
        <f t="shared" si="4"/>
        <v>242205.04</v>
      </c>
      <c r="S51" s="46">
        <f t="shared" si="5"/>
        <v>6.1790974275745356E-11</v>
      </c>
    </row>
    <row r="52" spans="2:19" x14ac:dyDescent="0.2">
      <c r="B52" s="38">
        <f>'Screening All'!G58</f>
        <v>1190</v>
      </c>
      <c r="C52" s="36">
        <f>'Screening M&amp;A'!G58</f>
        <v>6012</v>
      </c>
      <c r="O52" s="26">
        <v>50</v>
      </c>
      <c r="P52" s="30">
        <f t="shared" si="2"/>
        <v>109999.49999999999</v>
      </c>
      <c r="Q52" s="44">
        <f t="shared" si="3"/>
        <v>6.8562889132263443E-15</v>
      </c>
      <c r="R52" s="30">
        <f t="shared" si="4"/>
        <v>247148</v>
      </c>
      <c r="S52" s="46">
        <f t="shared" si="5"/>
        <v>3.7049035001144497E-11</v>
      </c>
    </row>
    <row r="53" spans="2:19" x14ac:dyDescent="0.2">
      <c r="B53" s="38">
        <f>'Screening All'!G59</f>
        <v>38</v>
      </c>
      <c r="C53" s="36">
        <f>'Screening M&amp;A'!G59</f>
        <v>32124</v>
      </c>
      <c r="O53" s="26">
        <v>51</v>
      </c>
      <c r="P53" s="30">
        <f t="shared" si="2"/>
        <v>112199.48999999999</v>
      </c>
      <c r="Q53" s="44">
        <f t="shared" si="3"/>
        <v>2.7440478254181827E-15</v>
      </c>
      <c r="R53" s="30">
        <f t="shared" si="4"/>
        <v>252090.96</v>
      </c>
      <c r="S53" s="46">
        <f t="shared" si="5"/>
        <v>2.1974717648064401E-11</v>
      </c>
    </row>
    <row r="54" spans="2:19" x14ac:dyDescent="0.2">
      <c r="B54" s="38">
        <f>'Screening All'!G60</f>
        <v>3000</v>
      </c>
      <c r="C54" s="36">
        <f>'Screening M&amp;A'!G60</f>
        <v>1371</v>
      </c>
      <c r="O54" s="26">
        <v>52</v>
      </c>
      <c r="P54" s="30">
        <f t="shared" si="2"/>
        <v>114399.47999999998</v>
      </c>
      <c r="Q54" s="44">
        <f t="shared" si="3"/>
        <v>1.0779238679526638E-15</v>
      </c>
      <c r="R54" s="30">
        <f t="shared" si="4"/>
        <v>257033.92</v>
      </c>
      <c r="S54" s="46">
        <f t="shared" si="5"/>
        <v>1.2893304865399125E-11</v>
      </c>
    </row>
    <row r="55" spans="2:19" x14ac:dyDescent="0.2">
      <c r="B55" s="38">
        <f>'Screening All'!G61</f>
        <v>773</v>
      </c>
      <c r="C55" s="36">
        <f>'Screening M&amp;A'!G61</f>
        <v>3131</v>
      </c>
      <c r="O55" s="26">
        <v>53</v>
      </c>
      <c r="P55" s="30">
        <f t="shared" si="2"/>
        <v>116599.46999999999</v>
      </c>
      <c r="Q55" s="44">
        <f t="shared" si="3"/>
        <v>4.156026863156672E-16</v>
      </c>
      <c r="R55" s="30">
        <f t="shared" si="4"/>
        <v>261976.88</v>
      </c>
      <c r="S55" s="46">
        <f t="shared" si="5"/>
        <v>7.4834135384354277E-12</v>
      </c>
    </row>
    <row r="56" spans="2:19" x14ac:dyDescent="0.2">
      <c r="B56" s="38">
        <f>'Screening All'!G62</f>
        <v>10630</v>
      </c>
      <c r="C56" s="36">
        <f>'Screening M&amp;A'!G62</f>
        <v>10015</v>
      </c>
      <c r="J56" s="123" t="s">
        <v>1423</v>
      </c>
      <c r="K56" s="123"/>
      <c r="L56" s="123"/>
      <c r="M56" s="123"/>
      <c r="O56" s="26">
        <v>54</v>
      </c>
      <c r="P56" s="30">
        <f t="shared" si="2"/>
        <v>118799.45999999999</v>
      </c>
      <c r="Q56" s="44">
        <f t="shared" si="3"/>
        <v>1.572759978169914E-16</v>
      </c>
      <c r="R56" s="30">
        <f t="shared" si="4"/>
        <v>266919.84000000003</v>
      </c>
      <c r="S56" s="46">
        <f t="shared" si="5"/>
        <v>4.2966480812022984E-12</v>
      </c>
    </row>
    <row r="57" spans="2:19" x14ac:dyDescent="0.2">
      <c r="B57" s="38">
        <f>'Screening All'!G63</f>
        <v>72179</v>
      </c>
      <c r="C57" s="36">
        <f>'Screening M&amp;A'!G63</f>
        <v>1126</v>
      </c>
      <c r="E57" s="24" t="s">
        <v>1432</v>
      </c>
      <c r="O57" s="26">
        <v>55</v>
      </c>
      <c r="P57" s="30">
        <f t="shared" si="2"/>
        <v>120999.44999999998</v>
      </c>
      <c r="Q57" s="44">
        <f t="shared" si="3"/>
        <v>5.8417154396312226E-17</v>
      </c>
      <c r="R57" s="30">
        <f t="shared" si="4"/>
        <v>271862.8</v>
      </c>
      <c r="S57" s="46">
        <f t="shared" si="5"/>
        <v>2.4403626424927699E-12</v>
      </c>
    </row>
    <row r="58" spans="2:19" x14ac:dyDescent="0.2">
      <c r="B58" s="38">
        <f>'Screening All'!G64</f>
        <v>2100</v>
      </c>
      <c r="C58" s="36">
        <f>'Screening M&amp;A'!G64</f>
        <v>1203</v>
      </c>
      <c r="O58" s="26">
        <v>56</v>
      </c>
      <c r="P58" s="30">
        <f t="shared" si="2"/>
        <v>123199.43999999999</v>
      </c>
      <c r="Q58" s="44">
        <f t="shared" si="3"/>
        <v>2.1296694065242283E-17</v>
      </c>
      <c r="R58" s="30">
        <f t="shared" si="4"/>
        <v>276805.76000000001</v>
      </c>
      <c r="S58" s="46">
        <f t="shared" si="5"/>
        <v>1.3711137857355021E-12</v>
      </c>
    </row>
    <row r="59" spans="2:19" x14ac:dyDescent="0.2">
      <c r="B59" s="38">
        <f>'Screening All'!G65</f>
        <v>1694</v>
      </c>
      <c r="C59" s="36">
        <f>'Screening M&amp;A'!G65</f>
        <v>2057</v>
      </c>
      <c r="O59" s="26">
        <v>57</v>
      </c>
      <c r="P59" s="30">
        <f t="shared" si="2"/>
        <v>125399.43</v>
      </c>
      <c r="Q59" s="44">
        <f t="shared" si="3"/>
        <v>7.620401115538586E-18</v>
      </c>
      <c r="R59" s="30">
        <f t="shared" si="4"/>
        <v>281748.72000000003</v>
      </c>
      <c r="S59" s="46">
        <f t="shared" si="5"/>
        <v>7.6205650045162687E-13</v>
      </c>
    </row>
    <row r="60" spans="2:19" x14ac:dyDescent="0.2">
      <c r="B60" s="38">
        <f>'Screening All'!G66</f>
        <v>1494</v>
      </c>
      <c r="C60" s="36">
        <f>'Screening M&amp;A'!G66</f>
        <v>1286</v>
      </c>
      <c r="O60" s="26">
        <v>58</v>
      </c>
      <c r="P60" s="30">
        <f t="shared" si="2"/>
        <v>127599.41999999998</v>
      </c>
      <c r="Q60" s="44">
        <f t="shared" si="3"/>
        <v>2.676315548831181E-18</v>
      </c>
      <c r="R60" s="30">
        <f t="shared" si="4"/>
        <v>286691.68</v>
      </c>
      <c r="S60" s="46">
        <f t="shared" si="5"/>
        <v>4.1898202544114168E-13</v>
      </c>
    </row>
    <row r="61" spans="2:19" x14ac:dyDescent="0.2">
      <c r="B61" s="38">
        <f>'Screening All'!G67</f>
        <v>1630</v>
      </c>
      <c r="C61" s="36">
        <f>'Screening M&amp;A'!G67</f>
        <v>5152</v>
      </c>
      <c r="O61" s="26">
        <v>59</v>
      </c>
      <c r="P61" s="30">
        <f t="shared" si="2"/>
        <v>129799.40999999999</v>
      </c>
      <c r="Q61" s="44">
        <f t="shared" si="3"/>
        <v>9.2255156119009653E-19</v>
      </c>
      <c r="R61" s="30">
        <f t="shared" si="4"/>
        <v>291634.64</v>
      </c>
      <c r="S61" s="46">
        <f t="shared" si="5"/>
        <v>2.2787577413025015E-13</v>
      </c>
    </row>
    <row r="62" spans="2:19" x14ac:dyDescent="0.2">
      <c r="B62" s="38">
        <f>'Screening All'!G68</f>
        <v>2149</v>
      </c>
      <c r="C62" s="36">
        <f>'Screening M&amp;A'!G68</f>
        <v>2080</v>
      </c>
      <c r="O62" s="26">
        <v>60</v>
      </c>
      <c r="P62" s="30">
        <f t="shared" si="2"/>
        <v>131999.4</v>
      </c>
      <c r="Q62" s="44">
        <f t="shared" si="3"/>
        <v>3.1213166177711321E-19</v>
      </c>
      <c r="R62" s="30">
        <f t="shared" si="4"/>
        <v>296577.59999999998</v>
      </c>
      <c r="S62" s="46">
        <f t="shared" si="5"/>
        <v>1.2260141071980497E-13</v>
      </c>
    </row>
    <row r="63" spans="2:19" x14ac:dyDescent="0.2">
      <c r="B63" s="38">
        <f>'Screening All'!G69</f>
        <v>2286</v>
      </c>
      <c r="C63" s="36">
        <f>'Screening M&amp;A'!G69</f>
        <v>2400</v>
      </c>
      <c r="O63" s="26">
        <v>61</v>
      </c>
      <c r="P63" s="30">
        <f t="shared" si="2"/>
        <v>134199.38999999998</v>
      </c>
      <c r="Q63" s="44">
        <f t="shared" si="3"/>
        <v>1.0365227688386672E-19</v>
      </c>
      <c r="R63" s="30">
        <f t="shared" si="4"/>
        <v>301520.56</v>
      </c>
      <c r="S63" s="46">
        <f t="shared" si="5"/>
        <v>6.5251022734420306E-14</v>
      </c>
    </row>
    <row r="64" spans="2:19" x14ac:dyDescent="0.2">
      <c r="B64" s="38">
        <f>'Screening All'!G70</f>
        <v>89057</v>
      </c>
      <c r="C64" s="36">
        <f>'Screening M&amp;A'!G70</f>
        <v>5266</v>
      </c>
      <c r="O64" s="26">
        <v>62</v>
      </c>
      <c r="P64" s="30">
        <f t="shared" si="2"/>
        <v>136399.37999999998</v>
      </c>
      <c r="Q64" s="44">
        <f t="shared" si="3"/>
        <v>3.3784205800724346E-20</v>
      </c>
      <c r="R64" s="30">
        <f t="shared" si="4"/>
        <v>306463.52</v>
      </c>
      <c r="S64" s="46">
        <f t="shared" si="5"/>
        <v>3.4353716240317381E-14</v>
      </c>
    </row>
    <row r="65" spans="2:19" x14ac:dyDescent="0.2">
      <c r="B65" s="38">
        <f>'Screening All'!G71</f>
        <v>5400</v>
      </c>
      <c r="C65" s="36">
        <f>'Screening M&amp;A'!G71</f>
        <v>40317</v>
      </c>
      <c r="O65" s="26">
        <v>63</v>
      </c>
      <c r="P65" s="30">
        <f t="shared" si="2"/>
        <v>138599.37</v>
      </c>
      <c r="Q65" s="44">
        <f t="shared" si="3"/>
        <v>1.0807927606022464E-20</v>
      </c>
      <c r="R65" s="30">
        <f t="shared" si="4"/>
        <v>311406.48</v>
      </c>
      <c r="S65" s="46">
        <f t="shared" si="5"/>
        <v>1.7891826179396991E-14</v>
      </c>
    </row>
    <row r="66" spans="2:19" x14ac:dyDescent="0.2">
      <c r="B66" s="38">
        <f>'Screening All'!G72</f>
        <v>2658</v>
      </c>
      <c r="C66" s="36">
        <f>'Screening M&amp;A'!G72</f>
        <v>10634</v>
      </c>
      <c r="O66" s="26">
        <v>64</v>
      </c>
      <c r="P66" s="30">
        <f t="shared" si="2"/>
        <v>140799.35999999999</v>
      </c>
      <c r="Q66" s="44">
        <f t="shared" si="3"/>
        <v>3.3936338695876729E-21</v>
      </c>
      <c r="R66" s="30">
        <f t="shared" si="4"/>
        <v>316349.44</v>
      </c>
      <c r="S66" s="46">
        <f t="shared" si="5"/>
        <v>9.2178611461601999E-15</v>
      </c>
    </row>
    <row r="67" spans="2:19" x14ac:dyDescent="0.2">
      <c r="B67" s="38">
        <f>'Screening All'!G73</f>
        <v>3209</v>
      </c>
      <c r="C67" s="36">
        <f>'Screening M&amp;A'!G73</f>
        <v>17221</v>
      </c>
      <c r="O67" s="26">
        <v>65</v>
      </c>
      <c r="P67" s="30">
        <f t="shared" si="2"/>
        <v>142999.34999999998</v>
      </c>
      <c r="Q67" s="44">
        <f t="shared" si="3"/>
        <v>1.0458788717471812E-21</v>
      </c>
      <c r="R67" s="30">
        <f t="shared" si="4"/>
        <v>321292.40000000002</v>
      </c>
      <c r="S67" s="46">
        <f t="shared" si="5"/>
        <v>4.6978613876241126E-15</v>
      </c>
    </row>
    <row r="68" spans="2:19" x14ac:dyDescent="0.2">
      <c r="B68" s="38">
        <f>'Screening All'!G74</f>
        <v>2058</v>
      </c>
      <c r="C68" s="36">
        <f>'Screening M&amp;A'!G74</f>
        <v>2685</v>
      </c>
      <c r="J68" s="123" t="s">
        <v>1423</v>
      </c>
      <c r="K68" s="123"/>
      <c r="L68" s="123"/>
      <c r="M68" s="123"/>
      <c r="O68" s="26">
        <v>66</v>
      </c>
      <c r="P68" s="30">
        <f t="shared" ref="P68:P102" si="6">O68*$F$10</f>
        <v>145199.34</v>
      </c>
      <c r="Q68" s="44">
        <f t="shared" ref="Q68:Q102" si="7">_xlfn.NORM.DIST(P68,$F$5,$F$9,FALSE)</f>
        <v>3.1636733735961542E-22</v>
      </c>
      <c r="R68" s="30">
        <f t="shared" ref="R68:R102" si="8">O68*$G$10</f>
        <v>326235.36</v>
      </c>
      <c r="S68" s="46">
        <f t="shared" ref="S68:S102" si="9">_xlfn.NORM.DIST(R68,$G$5,$G$9,FALSE)</f>
        <v>2.3684530529161769E-15</v>
      </c>
    </row>
    <row r="69" spans="2:19" x14ac:dyDescent="0.2">
      <c r="B69" s="38">
        <f>'Screening All'!G75</f>
        <v>1358</v>
      </c>
      <c r="C69" s="36">
        <f>'Screening M&amp;A'!G75</f>
        <v>6389</v>
      </c>
      <c r="O69" s="26">
        <v>67</v>
      </c>
      <c r="P69" s="30">
        <f t="shared" si="6"/>
        <v>147399.32999999999</v>
      </c>
      <c r="Q69" s="44">
        <f t="shared" si="7"/>
        <v>9.3928142641820777E-23</v>
      </c>
      <c r="R69" s="30">
        <f t="shared" si="8"/>
        <v>331178.32</v>
      </c>
      <c r="S69" s="46">
        <f t="shared" si="9"/>
        <v>1.1812012773947176E-15</v>
      </c>
    </row>
    <row r="70" spans="2:19" x14ac:dyDescent="0.2">
      <c r="B70" s="38">
        <f>'Screening All'!G76</f>
        <v>8333</v>
      </c>
      <c r="C70" s="36">
        <f>'Screening M&amp;A'!G76</f>
        <v>3409</v>
      </c>
      <c r="O70" s="26">
        <v>68</v>
      </c>
      <c r="P70" s="30">
        <f t="shared" si="6"/>
        <v>149599.31999999998</v>
      </c>
      <c r="Q70" s="44">
        <f t="shared" si="7"/>
        <v>2.7371189744732328E-23</v>
      </c>
      <c r="R70" s="30">
        <f t="shared" si="8"/>
        <v>336121.28</v>
      </c>
      <c r="S70" s="46">
        <f t="shared" si="9"/>
        <v>5.8274369121856557E-16</v>
      </c>
    </row>
    <row r="71" spans="2:19" x14ac:dyDescent="0.2">
      <c r="B71" s="38">
        <f>'Screening All'!G77</f>
        <v>1264</v>
      </c>
      <c r="C71" s="36">
        <f>'Screening M&amp;A'!G77</f>
        <v>5279</v>
      </c>
      <c r="O71" s="26">
        <v>69</v>
      </c>
      <c r="P71" s="30">
        <f t="shared" si="6"/>
        <v>151799.31</v>
      </c>
      <c r="Q71" s="44">
        <f t="shared" si="7"/>
        <v>7.8286244815049352E-24</v>
      </c>
      <c r="R71" s="30">
        <f t="shared" si="8"/>
        <v>341064.24</v>
      </c>
      <c r="S71" s="46">
        <f t="shared" si="9"/>
        <v>2.8439751572210311E-16</v>
      </c>
    </row>
    <row r="72" spans="2:19" x14ac:dyDescent="0.2">
      <c r="B72" s="38">
        <f>'Screening All'!G78</f>
        <v>1544</v>
      </c>
      <c r="C72" s="36">
        <f>'Screening M&amp;A'!G78</f>
        <v>1720</v>
      </c>
      <c r="O72" s="26">
        <v>70</v>
      </c>
      <c r="P72" s="30">
        <f t="shared" si="6"/>
        <v>153999.29999999999</v>
      </c>
      <c r="Q72" s="44">
        <f t="shared" si="7"/>
        <v>2.1977135884441244E-24</v>
      </c>
      <c r="R72" s="30">
        <f t="shared" si="8"/>
        <v>346007.2</v>
      </c>
      <c r="S72" s="46">
        <f t="shared" si="9"/>
        <v>1.3729937539771973E-16</v>
      </c>
    </row>
    <row r="73" spans="2:19" x14ac:dyDescent="0.2">
      <c r="B73" s="38">
        <f>'Screening All'!G79</f>
        <v>28289</v>
      </c>
      <c r="C73" s="36">
        <f>'Screening M&amp;A'!G79</f>
        <v>1010</v>
      </c>
      <c r="O73" s="26">
        <v>71</v>
      </c>
      <c r="P73" s="30">
        <f t="shared" si="6"/>
        <v>156199.28999999998</v>
      </c>
      <c r="Q73" s="44">
        <f t="shared" si="7"/>
        <v>6.055507840714443E-25</v>
      </c>
      <c r="R73" s="30">
        <f t="shared" si="8"/>
        <v>350950.16</v>
      </c>
      <c r="S73" s="46">
        <f t="shared" si="9"/>
        <v>6.557010361680481E-17</v>
      </c>
    </row>
    <row r="74" spans="2:19" x14ac:dyDescent="0.2">
      <c r="B74" s="38">
        <f>'Screening All'!G80</f>
        <v>1335</v>
      </c>
      <c r="C74" s="36">
        <f>'Screening M&amp;A'!G80</f>
        <v>1128</v>
      </c>
      <c r="O74" s="26">
        <v>72</v>
      </c>
      <c r="P74" s="30">
        <f t="shared" si="6"/>
        <v>158399.27999999997</v>
      </c>
      <c r="Q74" s="44">
        <f t="shared" si="7"/>
        <v>1.6376605740387469E-25</v>
      </c>
      <c r="R74" s="30">
        <f t="shared" si="8"/>
        <v>355893.12</v>
      </c>
      <c r="S74" s="46">
        <f t="shared" si="9"/>
        <v>3.0976883586057873E-17</v>
      </c>
    </row>
    <row r="75" spans="2:19" x14ac:dyDescent="0.2">
      <c r="B75" s="38">
        <f>'Screening All'!G81</f>
        <v>184</v>
      </c>
      <c r="C75" s="36">
        <f>'Screening M&amp;A'!G81</f>
        <v>3</v>
      </c>
      <c r="O75" s="26">
        <v>73</v>
      </c>
      <c r="P75" s="30">
        <f t="shared" si="6"/>
        <v>160599.26999999999</v>
      </c>
      <c r="Q75" s="44">
        <f t="shared" si="7"/>
        <v>4.3470142329066279E-26</v>
      </c>
      <c r="R75" s="30">
        <f t="shared" si="8"/>
        <v>360836.08</v>
      </c>
      <c r="S75" s="46">
        <f t="shared" si="9"/>
        <v>1.447651826397844E-17</v>
      </c>
    </row>
    <row r="76" spans="2:19" x14ac:dyDescent="0.2">
      <c r="B76" s="38">
        <f>'Screening All'!G82</f>
        <v>22</v>
      </c>
      <c r="C76" s="36">
        <f>'Screening M&amp;A'!G82</f>
        <v>3</v>
      </c>
      <c r="O76" s="26">
        <v>74</v>
      </c>
      <c r="P76" s="30">
        <f t="shared" si="6"/>
        <v>162799.25999999998</v>
      </c>
      <c r="Q76" s="44">
        <f t="shared" si="7"/>
        <v>1.1325361572201275E-26</v>
      </c>
      <c r="R76" s="30">
        <f t="shared" si="8"/>
        <v>365779.04</v>
      </c>
      <c r="S76" s="46">
        <f t="shared" si="9"/>
        <v>6.6924489461436863E-18</v>
      </c>
    </row>
    <row r="77" spans="2:19" x14ac:dyDescent="0.2">
      <c r="B77" s="38">
        <f>'Screening All'!G83</f>
        <v>3617</v>
      </c>
      <c r="C77" s="36">
        <f>'Screening M&amp;A'!G83</f>
        <v>3522</v>
      </c>
      <c r="O77" s="26">
        <v>75</v>
      </c>
      <c r="P77" s="30">
        <f t="shared" si="6"/>
        <v>164999.24999999997</v>
      </c>
      <c r="Q77" s="44">
        <f t="shared" si="7"/>
        <v>2.8960558684388842E-27</v>
      </c>
      <c r="R77" s="30">
        <f t="shared" si="8"/>
        <v>370722</v>
      </c>
      <c r="S77" s="46">
        <f t="shared" si="9"/>
        <v>3.0605575925680094E-18</v>
      </c>
    </row>
    <row r="78" spans="2:19" x14ac:dyDescent="0.2">
      <c r="B78" s="38">
        <f>'Screening All'!G84</f>
        <v>16448</v>
      </c>
      <c r="C78" s="36">
        <f>'Screening M&amp;A'!G84</f>
        <v>10243</v>
      </c>
      <c r="O78" s="26">
        <v>76</v>
      </c>
      <c r="P78" s="30">
        <f t="shared" si="6"/>
        <v>167199.24</v>
      </c>
      <c r="Q78" s="44">
        <f t="shared" si="7"/>
        <v>7.2686815241725354E-28</v>
      </c>
      <c r="R78" s="30">
        <f t="shared" si="8"/>
        <v>375664.96</v>
      </c>
      <c r="S78" s="46">
        <f t="shared" si="9"/>
        <v>1.3845562075630467E-18</v>
      </c>
    </row>
    <row r="79" spans="2:19" x14ac:dyDescent="0.2">
      <c r="B79" s="38">
        <f>'Screening All'!G85</f>
        <v>2200</v>
      </c>
      <c r="C79" s="36">
        <f>'Screening M&amp;A'!G85</f>
        <v>878</v>
      </c>
      <c r="O79" s="26">
        <v>77</v>
      </c>
      <c r="P79" s="30">
        <f t="shared" si="6"/>
        <v>169399.22999999998</v>
      </c>
      <c r="Q79" s="44">
        <f t="shared" si="7"/>
        <v>1.7905983970007441E-28</v>
      </c>
      <c r="R79" s="30">
        <f t="shared" si="8"/>
        <v>380607.92</v>
      </c>
      <c r="S79" s="46">
        <f t="shared" si="9"/>
        <v>6.1960536727644327E-19</v>
      </c>
    </row>
    <row r="80" spans="2:19" x14ac:dyDescent="0.2">
      <c r="B80" s="38">
        <f>'Screening All'!G86</f>
        <v>2370</v>
      </c>
      <c r="C80" s="36">
        <f>'Screening M&amp;A'!G86</f>
        <v>6409</v>
      </c>
      <c r="O80" s="26">
        <v>78</v>
      </c>
      <c r="P80" s="30">
        <f t="shared" si="6"/>
        <v>171599.21999999997</v>
      </c>
      <c r="Q80" s="44">
        <f t="shared" si="7"/>
        <v>4.3294685332334604E-29</v>
      </c>
      <c r="R80" s="30">
        <f t="shared" si="8"/>
        <v>385550.88</v>
      </c>
      <c r="S80" s="46">
        <f t="shared" si="9"/>
        <v>2.7429272966702661E-19</v>
      </c>
    </row>
    <row r="81" spans="2:19" x14ac:dyDescent="0.2">
      <c r="B81" s="38">
        <f>'Screening All'!G87</f>
        <v>1675</v>
      </c>
      <c r="C81" s="36">
        <f>'Screening M&amp;A'!G87</f>
        <v>607</v>
      </c>
      <c r="O81" s="26">
        <v>79</v>
      </c>
      <c r="P81" s="30">
        <f t="shared" si="6"/>
        <v>173799.21</v>
      </c>
      <c r="Q81" s="44">
        <f t="shared" si="7"/>
        <v>1.0274597772338589E-29</v>
      </c>
      <c r="R81" s="30">
        <f t="shared" si="8"/>
        <v>390493.84</v>
      </c>
      <c r="S81" s="46">
        <f t="shared" si="9"/>
        <v>1.2011796531455915E-19</v>
      </c>
    </row>
    <row r="82" spans="2:19" x14ac:dyDescent="0.2">
      <c r="B82" s="38">
        <f>'Screening All'!G88</f>
        <v>2796</v>
      </c>
      <c r="C82" s="36">
        <f>'Screening M&amp;A'!G88</f>
        <v>148</v>
      </c>
      <c r="O82" s="26">
        <v>80</v>
      </c>
      <c r="P82" s="30">
        <f t="shared" si="6"/>
        <v>175999.19999999998</v>
      </c>
      <c r="Q82" s="44">
        <f t="shared" si="7"/>
        <v>2.3932546778477153E-30</v>
      </c>
      <c r="R82" s="30">
        <f t="shared" si="8"/>
        <v>395436.79999999999</v>
      </c>
      <c r="S82" s="46">
        <f t="shared" si="9"/>
        <v>5.2035074766308307E-20</v>
      </c>
    </row>
    <row r="83" spans="2:19" x14ac:dyDescent="0.2">
      <c r="B83" s="38">
        <f>'Screening All'!G89</f>
        <v>62</v>
      </c>
      <c r="C83" s="36">
        <f>'Screening M&amp;A'!G89</f>
        <v>29142</v>
      </c>
      <c r="O83" s="26">
        <v>81</v>
      </c>
      <c r="P83" s="30">
        <f t="shared" si="6"/>
        <v>178199.18999999997</v>
      </c>
      <c r="Q83" s="44">
        <f t="shared" si="7"/>
        <v>5.4715056149329827E-31</v>
      </c>
      <c r="R83" s="30">
        <f t="shared" si="8"/>
        <v>400379.76</v>
      </c>
      <c r="S83" s="46">
        <f t="shared" si="9"/>
        <v>2.229866915999138E-20</v>
      </c>
    </row>
    <row r="84" spans="2:19" x14ac:dyDescent="0.2">
      <c r="B84" s="38">
        <f>'Screening All'!G90</f>
        <v>1458</v>
      </c>
      <c r="C84" s="36">
        <f>'Screening M&amp;A'!G90</f>
        <v>5907</v>
      </c>
      <c r="O84" s="26">
        <v>82</v>
      </c>
      <c r="P84" s="30">
        <f t="shared" si="6"/>
        <v>180399.18</v>
      </c>
      <c r="Q84" s="44">
        <f t="shared" si="7"/>
        <v>1.2277745520394325E-31</v>
      </c>
      <c r="R84" s="30">
        <f t="shared" si="8"/>
        <v>405322.72000000003</v>
      </c>
      <c r="S84" s="46">
        <f t="shared" si="9"/>
        <v>9.4527081736859035E-21</v>
      </c>
    </row>
    <row r="85" spans="2:19" x14ac:dyDescent="0.2">
      <c r="B85" s="38">
        <f>'Screening All'!G91</f>
        <v>6500</v>
      </c>
      <c r="C85" s="36">
        <f>'Screening M&amp;A'!G91</f>
        <v>568</v>
      </c>
      <c r="O85" s="26">
        <v>83</v>
      </c>
      <c r="P85" s="30">
        <f t="shared" si="6"/>
        <v>182599.16999999998</v>
      </c>
      <c r="Q85" s="44">
        <f t="shared" si="7"/>
        <v>2.7041093599667077E-32</v>
      </c>
      <c r="R85" s="30">
        <f t="shared" si="8"/>
        <v>410265.68</v>
      </c>
      <c r="S85" s="46">
        <f t="shared" si="9"/>
        <v>3.9639494007012628E-21</v>
      </c>
    </row>
    <row r="86" spans="2:19" x14ac:dyDescent="0.2">
      <c r="B86" s="38">
        <f>'Screening All'!G92</f>
        <v>11000</v>
      </c>
      <c r="C86" s="36">
        <f>'Screening M&amp;A'!G92</f>
        <v>19978</v>
      </c>
      <c r="O86" s="26">
        <v>84</v>
      </c>
      <c r="P86" s="30">
        <f t="shared" si="6"/>
        <v>184799.15999999997</v>
      </c>
      <c r="Q86" s="44">
        <f t="shared" si="7"/>
        <v>5.8455276730518167E-33</v>
      </c>
      <c r="R86" s="30">
        <f t="shared" si="8"/>
        <v>415208.64</v>
      </c>
      <c r="S86" s="46">
        <f t="shared" si="9"/>
        <v>1.64435089521651E-21</v>
      </c>
    </row>
    <row r="87" spans="2:19" x14ac:dyDescent="0.2">
      <c r="B87" s="38">
        <f>'Screening All'!G93</f>
        <v>47</v>
      </c>
      <c r="C87" s="36">
        <f>'Screening M&amp;A'!G93</f>
        <v>26532</v>
      </c>
      <c r="O87" s="26">
        <v>85</v>
      </c>
      <c r="P87" s="30">
        <f t="shared" si="6"/>
        <v>186999.15</v>
      </c>
      <c r="Q87" s="44">
        <f t="shared" si="7"/>
        <v>1.2402722754796413E-33</v>
      </c>
      <c r="R87" s="30">
        <f t="shared" si="8"/>
        <v>420151.6</v>
      </c>
      <c r="S87" s="46">
        <f t="shared" si="9"/>
        <v>6.7476949585834988E-22</v>
      </c>
    </row>
    <row r="88" spans="2:19" x14ac:dyDescent="0.2">
      <c r="B88" s="38">
        <f>'Screening All'!G94</f>
        <v>700</v>
      </c>
      <c r="C88" s="36">
        <f>'Screening M&amp;A'!G94</f>
        <v>9818</v>
      </c>
      <c r="O88" s="26">
        <v>86</v>
      </c>
      <c r="P88" s="30">
        <f t="shared" si="6"/>
        <v>189199.13999999998</v>
      </c>
      <c r="Q88" s="44">
        <f t="shared" si="7"/>
        <v>2.5828798027817737E-34</v>
      </c>
      <c r="R88" s="30">
        <f t="shared" si="8"/>
        <v>425094.56</v>
      </c>
      <c r="S88" s="46">
        <f t="shared" si="9"/>
        <v>2.7391191790472075E-22</v>
      </c>
    </row>
    <row r="89" spans="2:19" x14ac:dyDescent="0.2">
      <c r="B89" s="38">
        <f>'Screening All'!G95</f>
        <v>839</v>
      </c>
      <c r="C89" s="36">
        <f>'Screening M&amp;A'!G95</f>
        <v>4023</v>
      </c>
      <c r="O89" s="26">
        <v>87</v>
      </c>
      <c r="P89" s="30">
        <f t="shared" si="6"/>
        <v>191399.12999999998</v>
      </c>
      <c r="Q89" s="44">
        <f t="shared" si="7"/>
        <v>5.2794077095862749E-35</v>
      </c>
      <c r="R89" s="30">
        <f t="shared" si="8"/>
        <v>430037.52</v>
      </c>
      <c r="S89" s="46">
        <f t="shared" si="9"/>
        <v>1.0999196520837477E-22</v>
      </c>
    </row>
    <row r="90" spans="2:19" x14ac:dyDescent="0.2">
      <c r="B90" s="38">
        <f>'Screening All'!G96</f>
        <v>3165</v>
      </c>
      <c r="C90" s="36">
        <f>'Screening M&amp;A'!G96</f>
        <v>286</v>
      </c>
      <c r="O90" s="26">
        <v>88</v>
      </c>
      <c r="P90" s="30">
        <f t="shared" si="6"/>
        <v>193599.12</v>
      </c>
      <c r="Q90" s="44">
        <f t="shared" si="7"/>
        <v>1.0591563001511927E-35</v>
      </c>
      <c r="R90" s="30">
        <f t="shared" si="8"/>
        <v>434980.48</v>
      </c>
      <c r="S90" s="46">
        <f t="shared" si="9"/>
        <v>4.3692363651386248E-23</v>
      </c>
    </row>
    <row r="91" spans="2:19" x14ac:dyDescent="0.2">
      <c r="B91" s="38">
        <f>'Screening All'!G97</f>
        <v>4363</v>
      </c>
      <c r="C91" s="36">
        <f>'Screening M&amp;A'!G97</f>
        <v>226</v>
      </c>
      <c r="O91" s="26">
        <v>89</v>
      </c>
      <c r="P91" s="30">
        <f t="shared" si="6"/>
        <v>195799.11</v>
      </c>
      <c r="Q91" s="44">
        <f t="shared" si="7"/>
        <v>2.0855891123758282E-36</v>
      </c>
      <c r="R91" s="30">
        <f t="shared" si="8"/>
        <v>439923.44</v>
      </c>
      <c r="S91" s="46">
        <f t="shared" si="9"/>
        <v>1.7168986650320551E-23</v>
      </c>
    </row>
    <row r="92" spans="2:19" x14ac:dyDescent="0.2">
      <c r="B92" s="38">
        <f>'Screening All'!G98</f>
        <v>4</v>
      </c>
      <c r="C92" s="36">
        <f>'Screening M&amp;A'!G98</f>
        <v>6707</v>
      </c>
      <c r="O92" s="26">
        <v>90</v>
      </c>
      <c r="P92" s="30">
        <f t="shared" si="6"/>
        <v>197999.09999999998</v>
      </c>
      <c r="Q92" s="44">
        <f t="shared" si="7"/>
        <v>4.0308004059257911E-37</v>
      </c>
      <c r="R92" s="30">
        <f t="shared" si="8"/>
        <v>444866.4</v>
      </c>
      <c r="S92" s="46">
        <f t="shared" si="9"/>
        <v>6.6738790471649347E-24</v>
      </c>
    </row>
    <row r="93" spans="2:19" x14ac:dyDescent="0.2">
      <c r="B93" s="38">
        <f>'Screening All'!G99</f>
        <v>1700</v>
      </c>
      <c r="C93" s="36">
        <f>'Screening M&amp;A'!G99</f>
        <v>521</v>
      </c>
      <c r="O93" s="26">
        <v>91</v>
      </c>
      <c r="P93" s="30">
        <f t="shared" si="6"/>
        <v>200199.08999999997</v>
      </c>
      <c r="Q93" s="44">
        <f t="shared" si="7"/>
        <v>7.6462357093555919E-38</v>
      </c>
      <c r="R93" s="30">
        <f t="shared" si="8"/>
        <v>449809.36</v>
      </c>
      <c r="S93" s="46">
        <f t="shared" si="9"/>
        <v>2.566294808498438E-24</v>
      </c>
    </row>
    <row r="94" spans="2:19" x14ac:dyDescent="0.2">
      <c r="B94" s="38">
        <f>'Screening All'!G100</f>
        <v>56694</v>
      </c>
      <c r="C94" s="36">
        <f>'Screening M&amp;A'!G100</f>
        <v>6289</v>
      </c>
      <c r="O94" s="26">
        <v>92</v>
      </c>
      <c r="P94" s="30">
        <f t="shared" si="6"/>
        <v>202399.08</v>
      </c>
      <c r="Q94" s="44">
        <f t="shared" si="7"/>
        <v>1.4236325709188345E-38</v>
      </c>
      <c r="R94" s="30">
        <f t="shared" si="8"/>
        <v>454752.32</v>
      </c>
      <c r="S94" s="46">
        <f t="shared" si="9"/>
        <v>9.7617864900404701E-25</v>
      </c>
    </row>
    <row r="95" spans="2:19" x14ac:dyDescent="0.2">
      <c r="B95" s="38">
        <f>'Screening All'!G101</f>
        <v>251</v>
      </c>
      <c r="C95" s="36">
        <f>'Screening M&amp;A'!G101</f>
        <v>1544</v>
      </c>
      <c r="O95" s="26">
        <v>93</v>
      </c>
      <c r="P95" s="30">
        <f t="shared" si="6"/>
        <v>204599.06999999998</v>
      </c>
      <c r="Q95" s="44">
        <f t="shared" si="7"/>
        <v>2.6016088114170785E-39</v>
      </c>
      <c r="R95" s="30">
        <f t="shared" si="8"/>
        <v>459695.28</v>
      </c>
      <c r="S95" s="46">
        <f t="shared" si="9"/>
        <v>3.6732171973102825E-25</v>
      </c>
    </row>
    <row r="96" spans="2:19" x14ac:dyDescent="0.2">
      <c r="B96" s="38">
        <f>'Screening All'!G102</f>
        <v>18453</v>
      </c>
      <c r="C96" s="36">
        <f>'Screening M&amp;A'!G102</f>
        <v>1000</v>
      </c>
      <c r="O96" s="26">
        <v>94</v>
      </c>
      <c r="P96" s="30">
        <f t="shared" si="6"/>
        <v>206799.05999999997</v>
      </c>
      <c r="Q96" s="44">
        <f t="shared" si="7"/>
        <v>4.6663780401855258E-40</v>
      </c>
      <c r="R96" s="30">
        <f t="shared" si="8"/>
        <v>464638.24</v>
      </c>
      <c r="S96" s="46">
        <f t="shared" si="9"/>
        <v>1.367283140239454E-25</v>
      </c>
    </row>
    <row r="97" spans="2:19" x14ac:dyDescent="0.2">
      <c r="B97" s="38">
        <f>'Screening All'!G103</f>
        <v>560</v>
      </c>
      <c r="C97" s="36">
        <f>'Screening M&amp;A'!G103</f>
        <v>170</v>
      </c>
      <c r="O97" s="26">
        <v>95</v>
      </c>
      <c r="P97" s="30">
        <f t="shared" si="6"/>
        <v>208999.05</v>
      </c>
      <c r="Q97" s="44">
        <f t="shared" si="7"/>
        <v>8.2150779755930455E-41</v>
      </c>
      <c r="R97" s="30">
        <f t="shared" si="8"/>
        <v>469581.2</v>
      </c>
      <c r="S97" s="46">
        <f t="shared" si="9"/>
        <v>5.0345986331226535E-26</v>
      </c>
    </row>
    <row r="98" spans="2:19" x14ac:dyDescent="0.2">
      <c r="B98" s="38">
        <f>'Screening All'!G104</f>
        <v>65000</v>
      </c>
      <c r="C98" s="36">
        <f>'Screening M&amp;A'!G104</f>
        <v>50</v>
      </c>
      <c r="O98" s="26">
        <v>96</v>
      </c>
      <c r="P98" s="30">
        <f t="shared" si="6"/>
        <v>211199.03999999998</v>
      </c>
      <c r="Q98" s="44">
        <f t="shared" si="7"/>
        <v>1.4195062397862729E-41</v>
      </c>
      <c r="R98" s="30">
        <f t="shared" si="8"/>
        <v>474524.16000000003</v>
      </c>
      <c r="S98" s="46">
        <f t="shared" si="9"/>
        <v>1.833858378394596E-26</v>
      </c>
    </row>
    <row r="99" spans="2:19" x14ac:dyDescent="0.2">
      <c r="B99" s="38">
        <f>'Screening All'!G105</f>
        <v>11000</v>
      </c>
      <c r="C99" s="36">
        <f>'Screening M&amp;A'!G105</f>
        <v>480</v>
      </c>
      <c r="O99" s="26">
        <v>97</v>
      </c>
      <c r="P99" s="30">
        <f t="shared" si="6"/>
        <v>213399.02999999997</v>
      </c>
      <c r="Q99" s="44">
        <f t="shared" si="7"/>
        <v>2.4074471799228464E-42</v>
      </c>
      <c r="R99" s="30">
        <f t="shared" si="8"/>
        <v>479467.12</v>
      </c>
      <c r="S99" s="46">
        <f t="shared" si="9"/>
        <v>6.6078667893995122E-27</v>
      </c>
    </row>
    <row r="100" spans="2:19" x14ac:dyDescent="0.2">
      <c r="B100" s="38">
        <f>'Screening All'!G106</f>
        <v>580</v>
      </c>
      <c r="C100" s="36">
        <f>'Screening M&amp;A'!G106</f>
        <v>910</v>
      </c>
      <c r="O100" s="26">
        <v>98</v>
      </c>
      <c r="P100" s="30">
        <f t="shared" si="6"/>
        <v>215599.02</v>
      </c>
      <c r="Q100" s="44">
        <f t="shared" si="7"/>
        <v>4.007468103182292E-43</v>
      </c>
      <c r="R100" s="30">
        <f t="shared" si="8"/>
        <v>484410.08</v>
      </c>
      <c r="S100" s="46">
        <f t="shared" si="9"/>
        <v>2.3553275394426382E-27</v>
      </c>
    </row>
    <row r="101" spans="2:19" x14ac:dyDescent="0.2">
      <c r="B101" s="38">
        <f>'Screening All'!G107</f>
        <v>2043</v>
      </c>
      <c r="C101" s="36">
        <f>'Screening M&amp;A'!G107</f>
        <v>2435</v>
      </c>
      <c r="O101" s="26">
        <v>99</v>
      </c>
      <c r="P101" s="30">
        <f t="shared" si="6"/>
        <v>217799.00999999998</v>
      </c>
      <c r="Q101" s="44">
        <f t="shared" si="7"/>
        <v>6.5475259275933016E-44</v>
      </c>
      <c r="R101" s="30">
        <f t="shared" si="8"/>
        <v>489353.04</v>
      </c>
      <c r="S101" s="46">
        <f t="shared" si="9"/>
        <v>8.3049282759854603E-28</v>
      </c>
    </row>
    <row r="102" spans="2:19" ht="12" thickBot="1" x14ac:dyDescent="0.25">
      <c r="B102" s="38">
        <f>'Screening All'!G108</f>
        <v>1</v>
      </c>
      <c r="C102" s="36">
        <f>'Screening M&amp;A'!G108</f>
        <v>33276</v>
      </c>
      <c r="O102" s="27">
        <v>100</v>
      </c>
      <c r="P102" s="31">
        <f t="shared" si="6"/>
        <v>219998.99999999997</v>
      </c>
      <c r="Q102" s="45">
        <f t="shared" si="7"/>
        <v>1.0499732262427866E-44</v>
      </c>
      <c r="R102" s="31">
        <f t="shared" si="8"/>
        <v>494296</v>
      </c>
      <c r="S102" s="47">
        <f t="shared" si="9"/>
        <v>2.8967766253178605E-28</v>
      </c>
    </row>
    <row r="103" spans="2:19" x14ac:dyDescent="0.2">
      <c r="B103" s="38">
        <f>'Screening All'!G109</f>
        <v>2000</v>
      </c>
      <c r="C103" s="36">
        <f>'Screening M&amp;A'!G109</f>
        <v>1648</v>
      </c>
    </row>
    <row r="104" spans="2:19" x14ac:dyDescent="0.2">
      <c r="B104" s="38">
        <f>'Screening All'!G110</f>
        <v>90416</v>
      </c>
      <c r="C104" s="36">
        <f>'Screening M&amp;A'!G110</f>
        <v>799</v>
      </c>
    </row>
    <row r="105" spans="2:19" x14ac:dyDescent="0.2">
      <c r="B105" s="38">
        <f>'Screening All'!G111</f>
        <v>155</v>
      </c>
      <c r="C105" s="36">
        <f>'Screening M&amp;A'!G111</f>
        <v>2817</v>
      </c>
    </row>
    <row r="106" spans="2:19" x14ac:dyDescent="0.2">
      <c r="B106" s="38">
        <f>'Screening All'!G112</f>
        <v>339</v>
      </c>
      <c r="C106" s="36">
        <f>'Screening M&amp;A'!G112</f>
        <v>1900</v>
      </c>
    </row>
    <row r="107" spans="2:19" x14ac:dyDescent="0.2">
      <c r="B107" s="38">
        <f>'Screening All'!G113</f>
        <v>1427</v>
      </c>
      <c r="C107" s="36">
        <f>'Screening M&amp;A'!G113</f>
        <v>680</v>
      </c>
    </row>
    <row r="108" spans="2:19" x14ac:dyDescent="0.2">
      <c r="B108" s="38">
        <f>'Screening All'!G114</f>
        <v>43786</v>
      </c>
      <c r="C108" s="36">
        <f>'Screening M&amp;A'!G114</f>
        <v>2651</v>
      </c>
    </row>
    <row r="109" spans="2:19" x14ac:dyDescent="0.2">
      <c r="B109" s="38">
        <f>'Screening All'!G115</f>
        <v>8000</v>
      </c>
      <c r="C109" s="36">
        <f>'Screening M&amp;A'!G115</f>
        <v>17</v>
      </c>
    </row>
    <row r="110" spans="2:19" x14ac:dyDescent="0.2">
      <c r="B110" s="38">
        <f>'Screening All'!G116</f>
        <v>468</v>
      </c>
      <c r="C110" s="36">
        <f>'Screening M&amp;A'!G116</f>
        <v>390</v>
      </c>
    </row>
    <row r="111" spans="2:19" x14ac:dyDescent="0.2">
      <c r="B111" s="38">
        <f>'Screening All'!G117</f>
        <v>6700</v>
      </c>
      <c r="C111" s="36">
        <f>'Screening M&amp;A'!G117</f>
        <v>243</v>
      </c>
    </row>
    <row r="112" spans="2:19" x14ac:dyDescent="0.2">
      <c r="B112" s="38">
        <f>'Screening All'!G118</f>
        <v>1</v>
      </c>
      <c r="C112" s="36">
        <f>'Screening M&amp;A'!G118</f>
        <v>1055</v>
      </c>
    </row>
    <row r="113" spans="2:3" x14ac:dyDescent="0.2">
      <c r="B113" s="38">
        <f>'Screening All'!G119</f>
        <v>2943</v>
      </c>
      <c r="C113" s="36">
        <f>'Screening M&amp;A'!G119</f>
        <v>4936</v>
      </c>
    </row>
    <row r="114" spans="2:3" x14ac:dyDescent="0.2">
      <c r="B114" s="38">
        <f>'Screening All'!G120</f>
        <v>4263</v>
      </c>
      <c r="C114" s="36">
        <f>'Screening M&amp;A'!G120</f>
        <v>63</v>
      </c>
    </row>
    <row r="115" spans="2:3" x14ac:dyDescent="0.2">
      <c r="B115" s="38">
        <f>'Screening All'!G121</f>
        <v>33734</v>
      </c>
      <c r="C115" s="36">
        <f>'Screening M&amp;A'!G121</f>
        <v>1440</v>
      </c>
    </row>
    <row r="116" spans="2:3" x14ac:dyDescent="0.2">
      <c r="B116" s="38">
        <f>'Screening All'!G122</f>
        <v>525</v>
      </c>
      <c r="C116" s="36">
        <f>'Screening M&amp;A'!G122</f>
        <v>1266</v>
      </c>
    </row>
    <row r="117" spans="2:3" x14ac:dyDescent="0.2">
      <c r="B117" s="38">
        <f>'Screening All'!G123</f>
        <v>2527</v>
      </c>
      <c r="C117" s="36">
        <f>'Screening M&amp;A'!G123</f>
        <v>132</v>
      </c>
    </row>
    <row r="118" spans="2:3" x14ac:dyDescent="0.2">
      <c r="B118" s="38">
        <f>'Screening All'!G124</f>
        <v>1375</v>
      </c>
      <c r="C118" s="36">
        <f>'Screening M&amp;A'!G124</f>
        <v>260</v>
      </c>
    </row>
    <row r="119" spans="2:3" x14ac:dyDescent="0.2">
      <c r="B119" s="38">
        <f>'Screening All'!G125</f>
        <v>8000</v>
      </c>
      <c r="C119" s="36">
        <f>'Screening M&amp;A'!G125</f>
        <v>22000</v>
      </c>
    </row>
    <row r="120" spans="2:3" x14ac:dyDescent="0.2">
      <c r="B120" s="38">
        <f>'Screening All'!G126</f>
        <v>2858</v>
      </c>
      <c r="C120" s="36">
        <f>'Screening M&amp;A'!G126</f>
        <v>989</v>
      </c>
    </row>
    <row r="121" spans="2:3" x14ac:dyDescent="0.2">
      <c r="B121" s="38">
        <f>'Screening All'!G127</f>
        <v>1953</v>
      </c>
      <c r="C121" s="36">
        <f>'Screening M&amp;A'!G127</f>
        <v>4465</v>
      </c>
    </row>
    <row r="122" spans="2:3" x14ac:dyDescent="0.2">
      <c r="B122" s="38">
        <f>'Screening All'!G128</f>
        <v>601</v>
      </c>
      <c r="C122" s="36">
        <f>'Screening M&amp;A'!G128</f>
        <v>371</v>
      </c>
    </row>
    <row r="123" spans="2:3" x14ac:dyDescent="0.2">
      <c r="B123" s="38">
        <f>'Screening All'!G129</f>
        <v>60</v>
      </c>
      <c r="C123" s="36">
        <f>'Screening M&amp;A'!G129</f>
        <v>7629</v>
      </c>
    </row>
    <row r="124" spans="2:3" x14ac:dyDescent="0.2">
      <c r="B124" s="38">
        <f>'Screening All'!G130</f>
        <v>1692</v>
      </c>
      <c r="C124" s="36">
        <f>'Screening M&amp;A'!G130</f>
        <v>238</v>
      </c>
    </row>
    <row r="125" spans="2:3" x14ac:dyDescent="0.2">
      <c r="B125" s="38">
        <f>'Screening All'!G131</f>
        <v>4970</v>
      </c>
      <c r="C125" s="36">
        <f>'Screening M&amp;A'!G131</f>
        <v>3941</v>
      </c>
    </row>
    <row r="126" spans="2:3" x14ac:dyDescent="0.2">
      <c r="B126" s="38">
        <f>'Screening All'!G132</f>
        <v>8397</v>
      </c>
      <c r="C126" s="36">
        <f>'Screening M&amp;A'!G132</f>
        <v>460</v>
      </c>
    </row>
    <row r="127" spans="2:3" x14ac:dyDescent="0.2">
      <c r="B127" s="38">
        <f>'Screening All'!G133</f>
        <v>696</v>
      </c>
      <c r="C127" s="36">
        <f>'Screening M&amp;A'!G133</f>
        <v>1458</v>
      </c>
    </row>
    <row r="128" spans="2:3" x14ac:dyDescent="0.2">
      <c r="B128" s="38">
        <f>'Screening All'!G134</f>
        <v>132</v>
      </c>
      <c r="C128" s="36">
        <f>'Screening M&amp;A'!G134</f>
        <v>289</v>
      </c>
    </row>
    <row r="129" spans="2:3" x14ac:dyDescent="0.2">
      <c r="B129" s="38">
        <f>'Screening All'!G135</f>
        <v>361</v>
      </c>
      <c r="C129" s="36">
        <f>'Screening M&amp;A'!G135</f>
        <v>3321</v>
      </c>
    </row>
    <row r="130" spans="2:3" x14ac:dyDescent="0.2">
      <c r="B130" s="38">
        <f>'Screening All'!G136</f>
        <v>1709</v>
      </c>
      <c r="C130" s="36">
        <f>'Screening M&amp;A'!G136</f>
        <v>878</v>
      </c>
    </row>
    <row r="131" spans="2:3" x14ac:dyDescent="0.2">
      <c r="B131" s="38">
        <f>'Screening All'!G137</f>
        <v>1150</v>
      </c>
      <c r="C131" s="36">
        <f>'Screening M&amp;A'!G137</f>
        <v>748</v>
      </c>
    </row>
    <row r="132" spans="2:3" x14ac:dyDescent="0.2">
      <c r="B132" s="38">
        <f>'Screening All'!G138</f>
        <v>2000</v>
      </c>
      <c r="C132" s="36">
        <f>'Screening M&amp;A'!G138</f>
        <v>1560</v>
      </c>
    </row>
    <row r="133" spans="2:3" x14ac:dyDescent="0.2">
      <c r="B133" s="38">
        <f>'Screening All'!G139</f>
        <v>5600</v>
      </c>
      <c r="C133" s="36">
        <f>'Screening M&amp;A'!G139</f>
        <v>13795</v>
      </c>
    </row>
    <row r="134" spans="2:3" x14ac:dyDescent="0.2">
      <c r="B134" s="38">
        <f>'Screening All'!G140</f>
        <v>3836</v>
      </c>
      <c r="C134" s="36">
        <f>'Screening M&amp;A'!G140</f>
        <v>45</v>
      </c>
    </row>
    <row r="135" spans="2:3" x14ac:dyDescent="0.2">
      <c r="B135" s="38">
        <f>'Screening All'!G141</f>
        <v>604</v>
      </c>
      <c r="C135" s="36">
        <f>'Screening M&amp;A'!G141</f>
        <v>382</v>
      </c>
    </row>
    <row r="136" spans="2:3" x14ac:dyDescent="0.2">
      <c r="B136" s="38">
        <f>'Screening All'!G142</f>
        <v>2511</v>
      </c>
      <c r="C136" s="36">
        <f>'Screening M&amp;A'!G142</f>
        <v>7100</v>
      </c>
    </row>
    <row r="137" spans="2:3" x14ac:dyDescent="0.2">
      <c r="B137" s="38">
        <f>'Screening All'!G143</f>
        <v>3321</v>
      </c>
      <c r="C137" s="36">
        <f>'Screening M&amp;A'!G143</f>
        <v>2588</v>
      </c>
    </row>
    <row r="138" spans="2:3" x14ac:dyDescent="0.2">
      <c r="B138" s="38">
        <f>'Screening All'!G144</f>
        <v>131</v>
      </c>
      <c r="C138" s="36">
        <f>'Screening M&amp;A'!G144</f>
        <v>538</v>
      </c>
    </row>
    <row r="139" spans="2:3" x14ac:dyDescent="0.2">
      <c r="B139" s="38">
        <f>'Screening All'!G145</f>
        <v>1430</v>
      </c>
      <c r="C139" s="36">
        <f>'Screening M&amp;A'!G145</f>
        <v>48</v>
      </c>
    </row>
    <row r="140" spans="2:3" x14ac:dyDescent="0.2">
      <c r="B140" s="38">
        <f>'Screening All'!G146</f>
        <v>5432</v>
      </c>
      <c r="C140" s="36">
        <f>'Screening M&amp;A'!G146</f>
        <v>301</v>
      </c>
    </row>
    <row r="141" spans="2:3" x14ac:dyDescent="0.2">
      <c r="B141" s="38">
        <f>'Screening All'!G147</f>
        <v>217</v>
      </c>
      <c r="C141" s="36">
        <f>'Screening M&amp;A'!G147</f>
        <v>652</v>
      </c>
    </row>
    <row r="142" spans="2:3" x14ac:dyDescent="0.2">
      <c r="B142" s="38">
        <f>'Screening All'!G148</f>
        <v>2375</v>
      </c>
      <c r="C142" s="36">
        <f>'Screening M&amp;A'!G148</f>
        <v>3537</v>
      </c>
    </row>
    <row r="143" spans="2:3" x14ac:dyDescent="0.2">
      <c r="B143" s="38">
        <f>'Screening All'!G149</f>
        <v>1308</v>
      </c>
      <c r="C143" s="36">
        <f>'Screening M&amp;A'!G149</f>
        <v>5876</v>
      </c>
    </row>
    <row r="144" spans="2:3" x14ac:dyDescent="0.2">
      <c r="B144" s="38">
        <f>'Screening All'!G150</f>
        <v>1500</v>
      </c>
      <c r="C144" s="36">
        <f>'Screening M&amp;A'!G150</f>
        <v>160</v>
      </c>
    </row>
    <row r="145" spans="2:3" x14ac:dyDescent="0.2">
      <c r="B145" s="38">
        <f>'Screening All'!G151</f>
        <v>7417</v>
      </c>
      <c r="C145" s="36">
        <f>'Screening M&amp;A'!G151</f>
        <v>373</v>
      </c>
    </row>
    <row r="146" spans="2:3" x14ac:dyDescent="0.2">
      <c r="B146" s="38">
        <f>'Screening All'!G152</f>
        <v>52</v>
      </c>
      <c r="C146" s="36">
        <f>'Screening M&amp;A'!G152</f>
        <v>959</v>
      </c>
    </row>
    <row r="147" spans="2:3" x14ac:dyDescent="0.2">
      <c r="B147" s="38">
        <f>'Screening All'!G153</f>
        <v>158</v>
      </c>
      <c r="C147" s="36">
        <f>'Screening M&amp;A'!G153</f>
        <v>3017</v>
      </c>
    </row>
    <row r="148" spans="2:3" x14ac:dyDescent="0.2">
      <c r="B148" s="38">
        <f>'Screening All'!G154</f>
        <v>6012</v>
      </c>
      <c r="C148" s="36">
        <f>'Screening M&amp;A'!G154</f>
        <v>3378</v>
      </c>
    </row>
    <row r="149" spans="2:3" x14ac:dyDescent="0.2">
      <c r="B149" s="38">
        <f>'Screening All'!G155</f>
        <v>1601</v>
      </c>
      <c r="C149" s="36">
        <f>'Screening M&amp;A'!G155</f>
        <v>2151</v>
      </c>
    </row>
    <row r="150" spans="2:3" x14ac:dyDescent="0.2">
      <c r="B150" s="38">
        <f>'Screening All'!G156</f>
        <v>30</v>
      </c>
      <c r="C150" s="36">
        <f>'Screening M&amp;A'!G156</f>
        <v>2630</v>
      </c>
    </row>
    <row r="151" spans="2:3" x14ac:dyDescent="0.2">
      <c r="B151" s="38">
        <f>'Screening All'!G157</f>
        <v>21</v>
      </c>
      <c r="C151" s="36">
        <f>'Screening M&amp;A'!G157</f>
        <v>20262</v>
      </c>
    </row>
    <row r="152" spans="2:3" x14ac:dyDescent="0.2">
      <c r="B152" s="38">
        <f>'Screening All'!G158</f>
        <v>333</v>
      </c>
      <c r="C152" s="36">
        <f>'Screening M&amp;A'!G158</f>
        <v>1123</v>
      </c>
    </row>
    <row r="153" spans="2:3" x14ac:dyDescent="0.2">
      <c r="B153" s="38">
        <f>'Screening All'!G159</f>
        <v>34</v>
      </c>
      <c r="C153" s="36">
        <f>'Screening M&amp;A'!G159</f>
        <v>1002</v>
      </c>
    </row>
    <row r="154" spans="2:3" x14ac:dyDescent="0.2">
      <c r="B154" s="38">
        <f>'Screening All'!G160</f>
        <v>3808</v>
      </c>
      <c r="C154" s="36">
        <f>'Screening M&amp;A'!G160</f>
        <v>905</v>
      </c>
    </row>
    <row r="155" spans="2:3" x14ac:dyDescent="0.2">
      <c r="B155" s="38">
        <f>'Screening All'!G161</f>
        <v>8200</v>
      </c>
      <c r="C155" s="36">
        <f>'Screening M&amp;A'!G161</f>
        <v>758</v>
      </c>
    </row>
    <row r="156" spans="2:3" x14ac:dyDescent="0.2">
      <c r="B156" s="38">
        <f>'Screening All'!G162</f>
        <v>2149</v>
      </c>
      <c r="C156" s="36">
        <f>'Screening M&amp;A'!G162</f>
        <v>172</v>
      </c>
    </row>
    <row r="157" spans="2:3" x14ac:dyDescent="0.2">
      <c r="B157" s="38">
        <f>'Screening All'!G163</f>
        <v>1724</v>
      </c>
      <c r="C157" s="36">
        <f>'Screening M&amp;A'!G163</f>
        <v>80</v>
      </c>
    </row>
    <row r="158" spans="2:3" x14ac:dyDescent="0.2">
      <c r="B158" s="38">
        <f>'Screening All'!G164</f>
        <v>115</v>
      </c>
      <c r="C158" s="36">
        <f>'Screening M&amp;A'!G164</f>
        <v>630</v>
      </c>
    </row>
    <row r="159" spans="2:3" x14ac:dyDescent="0.2">
      <c r="B159" s="38">
        <f>'Screening All'!G165</f>
        <v>7610</v>
      </c>
      <c r="C159" s="36">
        <f>'Screening M&amp;A'!G165</f>
        <v>2170</v>
      </c>
    </row>
    <row r="160" spans="2:3" x14ac:dyDescent="0.2">
      <c r="B160" s="38">
        <f>'Screening All'!G166</f>
        <v>5704</v>
      </c>
      <c r="C160" s="36">
        <f>'Screening M&amp;A'!G166</f>
        <v>1600</v>
      </c>
    </row>
    <row r="161" spans="2:3" x14ac:dyDescent="0.2">
      <c r="B161" s="38">
        <f>'Screening All'!G167</f>
        <v>4500</v>
      </c>
      <c r="C161" s="36">
        <f>'Screening M&amp;A'!G167</f>
        <v>1770</v>
      </c>
    </row>
    <row r="162" spans="2:3" x14ac:dyDescent="0.2">
      <c r="B162" s="38">
        <f>'Screening All'!G168</f>
        <v>3039</v>
      </c>
      <c r="C162" s="36">
        <f>'Screening M&amp;A'!G168</f>
        <v>10782</v>
      </c>
    </row>
    <row r="163" spans="2:3" x14ac:dyDescent="0.2">
      <c r="B163" s="38">
        <f>'Screening All'!G169</f>
        <v>3085</v>
      </c>
      <c r="C163" s="36">
        <f>'Screening M&amp;A'!G169</f>
        <v>200</v>
      </c>
    </row>
    <row r="164" spans="2:3" x14ac:dyDescent="0.2">
      <c r="B164" s="38">
        <f>'Screening All'!G170</f>
        <v>150</v>
      </c>
      <c r="C164" s="36">
        <f>'Screening M&amp;A'!G170</f>
        <v>1712</v>
      </c>
    </row>
    <row r="165" spans="2:3" x14ac:dyDescent="0.2">
      <c r="B165" s="38">
        <f>'Screening All'!G171</f>
        <v>371</v>
      </c>
      <c r="C165" s="36">
        <f>'Screening M&amp;A'!G171</f>
        <v>522</v>
      </c>
    </row>
    <row r="166" spans="2:3" x14ac:dyDescent="0.2">
      <c r="B166" s="38">
        <f>'Screening All'!G172</f>
        <v>371</v>
      </c>
      <c r="C166" s="36">
        <f>'Screening M&amp;A'!G172</f>
        <v>2100</v>
      </c>
    </row>
    <row r="167" spans="2:3" x14ac:dyDescent="0.2">
      <c r="B167" s="38">
        <f>'Screening All'!G173</f>
        <v>2264</v>
      </c>
      <c r="C167" s="36">
        <f>'Screening M&amp;A'!G173</f>
        <v>72</v>
      </c>
    </row>
    <row r="168" spans="2:3" x14ac:dyDescent="0.2">
      <c r="B168" s="38">
        <f>'Screening All'!G174</f>
        <v>1</v>
      </c>
      <c r="C168" s="36">
        <f>'Screening M&amp;A'!G174</f>
        <v>855</v>
      </c>
    </row>
    <row r="169" spans="2:3" x14ac:dyDescent="0.2">
      <c r="B169" s="38">
        <f>'Screening All'!G175</f>
        <v>3714</v>
      </c>
      <c r="C169" s="36">
        <f>'Screening M&amp;A'!G175</f>
        <v>13796</v>
      </c>
    </row>
    <row r="170" spans="2:3" x14ac:dyDescent="0.2">
      <c r="B170" s="38">
        <f>'Screening All'!G176</f>
        <v>5613</v>
      </c>
      <c r="C170" s="36">
        <f>'Screening M&amp;A'!G176</f>
        <v>399</v>
      </c>
    </row>
    <row r="171" spans="2:3" x14ac:dyDescent="0.2">
      <c r="B171" s="38">
        <f>'Screening All'!G177</f>
        <v>405</v>
      </c>
      <c r="C171" s="36">
        <f>'Screening M&amp;A'!G177</f>
        <v>3511</v>
      </c>
    </row>
    <row r="172" spans="2:3" x14ac:dyDescent="0.2">
      <c r="B172" s="38">
        <f>'Screening All'!G178</f>
        <v>1700</v>
      </c>
      <c r="C172" s="36">
        <f>'Screening M&amp;A'!G178</f>
        <v>51</v>
      </c>
    </row>
    <row r="173" spans="2:3" x14ac:dyDescent="0.2">
      <c r="B173" s="38">
        <f>'Screening All'!G179</f>
        <v>697</v>
      </c>
      <c r="C173" s="36">
        <f>'Screening M&amp;A'!G179</f>
        <v>430</v>
      </c>
    </row>
    <row r="174" spans="2:3" x14ac:dyDescent="0.2">
      <c r="B174" s="38">
        <f>'Screening All'!G180</f>
        <v>37</v>
      </c>
      <c r="C174" s="36">
        <f>'Screening M&amp;A'!G180</f>
        <v>790</v>
      </c>
    </row>
    <row r="175" spans="2:3" x14ac:dyDescent="0.2">
      <c r="B175" s="38">
        <f>'Screening All'!G181</f>
        <v>1000</v>
      </c>
      <c r="C175" s="36">
        <f>'Screening M&amp;A'!G181</f>
        <v>500</v>
      </c>
    </row>
    <row r="176" spans="2:3" x14ac:dyDescent="0.2">
      <c r="B176" s="38">
        <f>'Screening All'!G182</f>
        <v>799</v>
      </c>
      <c r="C176" s="36">
        <f>'Screening M&amp;A'!G182</f>
        <v>1</v>
      </c>
    </row>
    <row r="177" spans="2:3" x14ac:dyDescent="0.2">
      <c r="B177" s="38">
        <f>'Screening All'!G183</f>
        <v>728</v>
      </c>
      <c r="C177" s="36">
        <f>'Screening M&amp;A'!G183</f>
        <v>418</v>
      </c>
    </row>
    <row r="178" spans="2:3" x14ac:dyDescent="0.2">
      <c r="B178" s="38">
        <f>'Screening All'!G184</f>
        <v>17749</v>
      </c>
      <c r="C178" s="36">
        <f>'Screening M&amp;A'!G184</f>
        <v>187</v>
      </c>
    </row>
    <row r="179" spans="2:3" x14ac:dyDescent="0.2">
      <c r="B179" s="38">
        <f>'Screening All'!G185</f>
        <v>344</v>
      </c>
      <c r="C179" s="36">
        <f>'Screening M&amp;A'!G185</f>
        <v>569</v>
      </c>
    </row>
    <row r="180" spans="2:3" x14ac:dyDescent="0.2">
      <c r="B180" s="38">
        <f>'Screening All'!G186</f>
        <v>135</v>
      </c>
      <c r="C180" s="36">
        <f>'Screening M&amp;A'!G186</f>
        <v>72</v>
      </c>
    </row>
    <row r="181" spans="2:3" x14ac:dyDescent="0.2">
      <c r="B181" s="38">
        <f>'Screening All'!G187</f>
        <v>748</v>
      </c>
      <c r="C181" s="36">
        <f>'Screening M&amp;A'!G187</f>
        <v>143</v>
      </c>
    </row>
    <row r="182" spans="2:3" x14ac:dyDescent="0.2">
      <c r="B182" s="38">
        <f>'Screening All'!G188</f>
        <v>324</v>
      </c>
      <c r="C182" s="36">
        <f>'Screening M&amp;A'!G188</f>
        <v>145</v>
      </c>
    </row>
    <row r="183" spans="2:3" x14ac:dyDescent="0.2">
      <c r="B183" s="38">
        <f>'Screening All'!G189</f>
        <v>753</v>
      </c>
      <c r="C183" s="36">
        <f>'Screening M&amp;A'!G189</f>
        <v>14872</v>
      </c>
    </row>
    <row r="184" spans="2:3" x14ac:dyDescent="0.2">
      <c r="B184" s="38">
        <f>'Screening All'!G190</f>
        <v>1109</v>
      </c>
      <c r="C184" s="36">
        <f>'Screening M&amp;A'!G190</f>
        <v>970</v>
      </c>
    </row>
    <row r="185" spans="2:3" x14ac:dyDescent="0.2">
      <c r="B185" s="38">
        <f>'Screening All'!G191</f>
        <v>4600</v>
      </c>
      <c r="C185" s="36">
        <f>'Screening M&amp;A'!G191</f>
        <v>783</v>
      </c>
    </row>
    <row r="186" spans="2:3" x14ac:dyDescent="0.2">
      <c r="B186" s="38">
        <f>'Screening All'!G192</f>
        <v>134</v>
      </c>
      <c r="C186" s="36">
        <f>'Screening M&amp;A'!G192</f>
        <v>827</v>
      </c>
    </row>
    <row r="187" spans="2:3" x14ac:dyDescent="0.2">
      <c r="B187" s="38">
        <f>'Screening All'!G193</f>
        <v>853</v>
      </c>
      <c r="C187" s="36">
        <f>'Screening M&amp;A'!G193</f>
        <v>503</v>
      </c>
    </row>
    <row r="188" spans="2:3" x14ac:dyDescent="0.2">
      <c r="B188" s="38">
        <f>'Screening All'!G194</f>
        <v>9771</v>
      </c>
      <c r="C188" s="36">
        <f>'Screening M&amp;A'!G194</f>
        <v>4500</v>
      </c>
    </row>
    <row r="189" spans="2:3" x14ac:dyDescent="0.2">
      <c r="B189" s="38">
        <f>'Screening All'!G195</f>
        <v>747</v>
      </c>
      <c r="C189" s="36">
        <f>'Screening M&amp;A'!G195</f>
        <v>213</v>
      </c>
    </row>
    <row r="190" spans="2:3" x14ac:dyDescent="0.2">
      <c r="B190" s="38">
        <f>'Screening All'!G196</f>
        <v>2522</v>
      </c>
      <c r="C190" s="36">
        <f>'Screening M&amp;A'!G196</f>
        <v>117</v>
      </c>
    </row>
    <row r="191" spans="2:3" x14ac:dyDescent="0.2">
      <c r="B191" s="38">
        <f>'Screening All'!G197</f>
        <v>837</v>
      </c>
      <c r="C191" s="36">
        <f>'Screening M&amp;A'!G197</f>
        <v>434</v>
      </c>
    </row>
    <row r="192" spans="2:3" x14ac:dyDescent="0.2">
      <c r="B192" s="38">
        <f>'Screening All'!G198</f>
        <v>1042</v>
      </c>
      <c r="C192" s="36">
        <f>'Screening M&amp;A'!G198</f>
        <v>194</v>
      </c>
    </row>
    <row r="193" spans="2:3" x14ac:dyDescent="0.2">
      <c r="B193" s="38">
        <f>'Screening All'!G199</f>
        <v>742</v>
      </c>
      <c r="C193" s="36">
        <f>'Screening M&amp;A'!G199</f>
        <v>33</v>
      </c>
    </row>
    <row r="194" spans="2:3" x14ac:dyDescent="0.2">
      <c r="B194" s="38">
        <f>'Screening All'!G200</f>
        <v>698</v>
      </c>
      <c r="C194" s="36">
        <f>'Screening M&amp;A'!G200</f>
        <v>1556</v>
      </c>
    </row>
    <row r="195" spans="2:3" x14ac:dyDescent="0.2">
      <c r="B195" s="38">
        <f>'Screening All'!G201</f>
        <v>70</v>
      </c>
      <c r="C195" s="36">
        <f>'Screening M&amp;A'!G201</f>
        <v>832</v>
      </c>
    </row>
    <row r="196" spans="2:3" x14ac:dyDescent="0.2">
      <c r="B196" s="38">
        <f>'Screening All'!G202</f>
        <v>75</v>
      </c>
      <c r="C196" s="36">
        <f>'Screening M&amp;A'!G202</f>
        <v>57</v>
      </c>
    </row>
    <row r="197" spans="2:3" x14ac:dyDescent="0.2">
      <c r="B197" s="38">
        <f>'Screening All'!G203</f>
        <v>238</v>
      </c>
      <c r="C197" s="36">
        <f>'Screening M&amp;A'!G203</f>
        <v>986</v>
      </c>
    </row>
    <row r="198" spans="2:3" x14ac:dyDescent="0.2">
      <c r="B198" s="38">
        <f>'Screening All'!G204</f>
        <v>16370</v>
      </c>
      <c r="C198" s="36">
        <f>'Screening M&amp;A'!G204</f>
        <v>338</v>
      </c>
    </row>
    <row r="199" spans="2:3" x14ac:dyDescent="0.2">
      <c r="B199" s="38">
        <f>'Screening All'!G205</f>
        <v>5117</v>
      </c>
      <c r="C199" s="36">
        <f>'Screening M&amp;A'!G205</f>
        <v>2000</v>
      </c>
    </row>
    <row r="200" spans="2:3" x14ac:dyDescent="0.2">
      <c r="B200" s="38">
        <f>'Screening All'!G206</f>
        <v>250</v>
      </c>
      <c r="C200" s="36">
        <f>'Screening M&amp;A'!G206</f>
        <v>845</v>
      </c>
    </row>
    <row r="201" spans="2:3" x14ac:dyDescent="0.2">
      <c r="B201" s="38">
        <f>'Screening All'!G207</f>
        <v>22</v>
      </c>
      <c r="C201" s="36">
        <f>'Screening M&amp;A'!G207</f>
        <v>2550</v>
      </c>
    </row>
    <row r="202" spans="2:3" x14ac:dyDescent="0.2">
      <c r="B202" s="38">
        <f>'Screening All'!G208</f>
        <v>347</v>
      </c>
      <c r="C202" s="36">
        <f>'Screening M&amp;A'!G208</f>
        <v>4</v>
      </c>
    </row>
    <row r="203" spans="2:3" x14ac:dyDescent="0.2">
      <c r="B203" s="38">
        <f>'Screening All'!G209</f>
        <v>181</v>
      </c>
      <c r="C203" s="36">
        <f>'Screening M&amp;A'!G209</f>
        <v>65</v>
      </c>
    </row>
    <row r="204" spans="2:3" x14ac:dyDescent="0.2">
      <c r="B204" s="38">
        <f>'Screening All'!G210</f>
        <v>2202</v>
      </c>
      <c r="C204" s="36">
        <f>'Screening M&amp;A'!G210</f>
        <v>358</v>
      </c>
    </row>
    <row r="205" spans="2:3" x14ac:dyDescent="0.2">
      <c r="B205" s="38">
        <f>'Screening All'!G211</f>
        <v>2487</v>
      </c>
      <c r="C205" s="36">
        <f>'Screening M&amp;A'!G211</f>
        <v>750</v>
      </c>
    </row>
    <row r="206" spans="2:3" x14ac:dyDescent="0.2">
      <c r="B206" s="38">
        <f>'Screening All'!G212</f>
        <v>1300</v>
      </c>
      <c r="C206" s="36">
        <f>'Screening M&amp;A'!G212</f>
        <v>153</v>
      </c>
    </row>
    <row r="207" spans="2:3" x14ac:dyDescent="0.2">
      <c r="B207" s="38">
        <f>'Screening All'!G213</f>
        <v>503</v>
      </c>
      <c r="C207" s="36">
        <f>'Screening M&amp;A'!G213</f>
        <v>126</v>
      </c>
    </row>
    <row r="208" spans="2:3" x14ac:dyDescent="0.2">
      <c r="B208" s="38">
        <f>'Screening All'!G214</f>
        <v>951</v>
      </c>
      <c r="C208" s="36">
        <f>'Screening M&amp;A'!G214</f>
        <v>182</v>
      </c>
    </row>
    <row r="209" spans="2:3" x14ac:dyDescent="0.2">
      <c r="B209" s="38">
        <f>'Screening All'!G215</f>
        <v>1243</v>
      </c>
      <c r="C209" s="36">
        <f>'Screening M&amp;A'!G215</f>
        <v>621</v>
      </c>
    </row>
    <row r="210" spans="2:3" x14ac:dyDescent="0.2">
      <c r="B210" s="38">
        <f>'Screening All'!G216</f>
        <v>4593</v>
      </c>
      <c r="C210" s="36">
        <f>'Screening M&amp;A'!G216</f>
        <v>944</v>
      </c>
    </row>
    <row r="211" spans="2:3" x14ac:dyDescent="0.2">
      <c r="B211" s="38">
        <f>'Screening All'!G217</f>
        <v>1846</v>
      </c>
      <c r="C211" s="36">
        <f>'Screening M&amp;A'!G217</f>
        <v>298</v>
      </c>
    </row>
    <row r="212" spans="2:3" x14ac:dyDescent="0.2">
      <c r="B212" s="38">
        <f>'Screening All'!G218</f>
        <v>291</v>
      </c>
      <c r="C212" s="36">
        <f>'Screening M&amp;A'!G218</f>
        <v>124</v>
      </c>
    </row>
    <row r="213" spans="2:3" x14ac:dyDescent="0.2">
      <c r="B213" s="38">
        <f>'Screening All'!G219</f>
        <v>24806</v>
      </c>
      <c r="C213" s="36">
        <f>'Screening M&amp;A'!G219</f>
        <v>261</v>
      </c>
    </row>
    <row r="214" spans="2:3" x14ac:dyDescent="0.2">
      <c r="B214" s="38">
        <f>'Screening All'!G220</f>
        <v>1206</v>
      </c>
      <c r="C214" s="36">
        <f>'Screening M&amp;A'!G220</f>
        <v>1050</v>
      </c>
    </row>
    <row r="215" spans="2:3" x14ac:dyDescent="0.2">
      <c r="B215" s="38">
        <f>'Screening All'!G221</f>
        <v>800</v>
      </c>
      <c r="C215" s="36">
        <f>'Screening M&amp;A'!G221</f>
        <v>122</v>
      </c>
    </row>
    <row r="216" spans="2:3" x14ac:dyDescent="0.2">
      <c r="B216" s="38">
        <f>'Screening All'!G222</f>
        <v>17</v>
      </c>
      <c r="C216" s="36">
        <f>'Screening M&amp;A'!G222</f>
        <v>1593</v>
      </c>
    </row>
    <row r="217" spans="2:3" x14ac:dyDescent="0.2">
      <c r="B217" s="38">
        <f>'Screening All'!G223</f>
        <v>4000</v>
      </c>
      <c r="C217" s="36">
        <f>'Screening M&amp;A'!G223</f>
        <v>455</v>
      </c>
    </row>
    <row r="218" spans="2:3" x14ac:dyDescent="0.2">
      <c r="B218" s="38">
        <f>'Screening All'!G224</f>
        <v>23</v>
      </c>
      <c r="C218" s="36">
        <f>'Screening M&amp;A'!G224</f>
        <v>769</v>
      </c>
    </row>
    <row r="219" spans="2:3" x14ac:dyDescent="0.2">
      <c r="B219" s="38">
        <f>'Screening All'!G225</f>
        <v>513</v>
      </c>
      <c r="C219" s="36">
        <f>'Screening M&amp;A'!G225</f>
        <v>906</v>
      </c>
    </row>
    <row r="220" spans="2:3" x14ac:dyDescent="0.2">
      <c r="B220" s="38">
        <f>'Screening All'!G226</f>
        <v>1610</v>
      </c>
      <c r="C220" s="36">
        <f>'Screening M&amp;A'!G226</f>
        <v>213</v>
      </c>
    </row>
    <row r="221" spans="2:3" x14ac:dyDescent="0.2">
      <c r="B221" s="38">
        <f>'Screening All'!G227</f>
        <v>420</v>
      </c>
      <c r="C221" s="36">
        <f>'Screening M&amp;A'!G227</f>
        <v>31</v>
      </c>
    </row>
    <row r="222" spans="2:3" x14ac:dyDescent="0.2">
      <c r="B222" s="38">
        <f>'Screening All'!G228</f>
        <v>17</v>
      </c>
      <c r="C222" s="36">
        <f>'Screening M&amp;A'!G228</f>
        <v>1864</v>
      </c>
    </row>
    <row r="223" spans="2:3" x14ac:dyDescent="0.2">
      <c r="B223" s="38">
        <f>'Screening All'!G229</f>
        <v>1116</v>
      </c>
      <c r="C223" s="36">
        <f>'Screening M&amp;A'!G229</f>
        <v>343</v>
      </c>
    </row>
    <row r="224" spans="2:3" x14ac:dyDescent="0.2">
      <c r="B224" s="38">
        <f>'Screening All'!G230</f>
        <v>1600</v>
      </c>
      <c r="C224" s="36">
        <f>'Screening M&amp;A'!G230</f>
        <v>45</v>
      </c>
    </row>
    <row r="225" spans="2:3" x14ac:dyDescent="0.2">
      <c r="B225" s="38">
        <f>'Screening All'!G231</f>
        <v>1200</v>
      </c>
      <c r="C225" s="36">
        <f>'Screening M&amp;A'!G231</f>
        <v>121</v>
      </c>
    </row>
    <row r="226" spans="2:3" x14ac:dyDescent="0.2">
      <c r="B226" s="38">
        <f>'Screening All'!G232</f>
        <v>1400</v>
      </c>
      <c r="C226" s="36">
        <f>'Screening M&amp;A'!G232</f>
        <v>3</v>
      </c>
    </row>
    <row r="227" spans="2:3" x14ac:dyDescent="0.2">
      <c r="B227" s="38">
        <f>'Screening All'!G233</f>
        <v>197</v>
      </c>
      <c r="C227" s="36">
        <f>'Screening M&amp;A'!G233</f>
        <v>20</v>
      </c>
    </row>
    <row r="228" spans="2:3" x14ac:dyDescent="0.2">
      <c r="B228" s="38">
        <f>'Screening All'!G234</f>
        <v>5100</v>
      </c>
      <c r="C228" s="36">
        <f>'Screening M&amp;A'!G234</f>
        <v>223</v>
      </c>
    </row>
    <row r="229" spans="2:3" x14ac:dyDescent="0.2">
      <c r="B229" s="38">
        <f>'Screening All'!G235</f>
        <v>5365</v>
      </c>
      <c r="C229" s="36">
        <f>'Screening M&amp;A'!G235</f>
        <v>34</v>
      </c>
    </row>
    <row r="230" spans="2:3" x14ac:dyDescent="0.2">
      <c r="B230" s="38">
        <f>'Screening All'!G236</f>
        <v>879</v>
      </c>
      <c r="C230" s="36">
        <f>'Screening M&amp;A'!G236</f>
        <v>3250</v>
      </c>
    </row>
    <row r="231" spans="2:3" x14ac:dyDescent="0.2">
      <c r="B231" s="38">
        <f>'Screening All'!G237</f>
        <v>169</v>
      </c>
      <c r="C231" s="36">
        <f>'Screening M&amp;A'!G237</f>
        <v>2500</v>
      </c>
    </row>
    <row r="232" spans="2:3" x14ac:dyDescent="0.2">
      <c r="B232" s="38">
        <f>'Screening All'!G238</f>
        <v>577</v>
      </c>
      <c r="C232" s="36">
        <f>'Screening M&amp;A'!G238</f>
        <v>16</v>
      </c>
    </row>
    <row r="233" spans="2:3" x14ac:dyDescent="0.2">
      <c r="B233" s="38">
        <f>'Screening All'!G239</f>
        <v>27</v>
      </c>
      <c r="C233" s="36">
        <f>'Screening M&amp;A'!G239</f>
        <v>55</v>
      </c>
    </row>
    <row r="234" spans="2:3" x14ac:dyDescent="0.2">
      <c r="B234" s="38">
        <f>'Screening All'!G240</f>
        <v>393</v>
      </c>
      <c r="C234" s="36">
        <f>'Screening M&amp;A'!G240</f>
        <v>985</v>
      </c>
    </row>
    <row r="235" spans="2:3" x14ac:dyDescent="0.2">
      <c r="B235" s="38">
        <f>'Screening All'!G241</f>
        <v>307</v>
      </c>
      <c r="C235" s="36">
        <f>'Screening M&amp;A'!G241</f>
        <v>6</v>
      </c>
    </row>
    <row r="236" spans="2:3" x14ac:dyDescent="0.2">
      <c r="B236" s="38">
        <f>'Screening All'!G242</f>
        <v>92</v>
      </c>
      <c r="C236" s="36"/>
    </row>
    <row r="237" spans="2:3" x14ac:dyDescent="0.2">
      <c r="B237" s="38">
        <f>'Screening All'!G243</f>
        <v>551</v>
      </c>
      <c r="C237" s="36"/>
    </row>
    <row r="238" spans="2:3" x14ac:dyDescent="0.2">
      <c r="B238" s="38">
        <f>'Screening All'!G244</f>
        <v>214</v>
      </c>
      <c r="C238" s="36"/>
    </row>
    <row r="239" spans="2:3" x14ac:dyDescent="0.2">
      <c r="B239" s="38">
        <f>'Screening All'!G245</f>
        <v>966</v>
      </c>
      <c r="C239" s="36"/>
    </row>
    <row r="240" spans="2:3" x14ac:dyDescent="0.2">
      <c r="B240" s="38">
        <f>'Screening All'!G246</f>
        <v>6</v>
      </c>
      <c r="C240" s="36"/>
    </row>
    <row r="241" spans="2:3" x14ac:dyDescent="0.2">
      <c r="B241" s="38">
        <f>'Screening All'!G247</f>
        <v>238</v>
      </c>
      <c r="C241" s="36"/>
    </row>
    <row r="242" spans="2:3" x14ac:dyDescent="0.2">
      <c r="B242" s="38">
        <f>'Screening All'!G248</f>
        <v>30</v>
      </c>
      <c r="C242" s="36"/>
    </row>
    <row r="243" spans="2:3" x14ac:dyDescent="0.2">
      <c r="B243" s="38">
        <f>'Screening All'!G249</f>
        <v>74</v>
      </c>
      <c r="C243" s="36"/>
    </row>
    <row r="244" spans="2:3" x14ac:dyDescent="0.2">
      <c r="B244" s="38">
        <f>'Screening All'!G250</f>
        <v>39</v>
      </c>
      <c r="C244" s="36"/>
    </row>
    <row r="245" spans="2:3" x14ac:dyDescent="0.2">
      <c r="B245" s="38">
        <f>'Screening All'!G251</f>
        <v>85</v>
      </c>
      <c r="C245" s="36"/>
    </row>
    <row r="246" spans="2:3" x14ac:dyDescent="0.2">
      <c r="B246" s="38">
        <f>'Screening All'!G252</f>
        <v>503</v>
      </c>
      <c r="C246" s="36"/>
    </row>
    <row r="247" spans="2:3" x14ac:dyDescent="0.2">
      <c r="B247" s="38">
        <f>'Screening All'!G253</f>
        <v>246</v>
      </c>
      <c r="C247" s="36"/>
    </row>
    <row r="248" spans="2:3" x14ac:dyDescent="0.2">
      <c r="B248" s="38">
        <f>'Screening All'!G254</f>
        <v>512</v>
      </c>
      <c r="C248" s="36"/>
    </row>
    <row r="249" spans="2:3" x14ac:dyDescent="0.2">
      <c r="B249" s="38">
        <f>'Screening All'!G255</f>
        <v>100</v>
      </c>
      <c r="C249" s="36"/>
    </row>
    <row r="250" spans="2:3" x14ac:dyDescent="0.2">
      <c r="B250" s="38">
        <f>'Screening All'!G256</f>
        <v>120</v>
      </c>
      <c r="C250" s="36"/>
    </row>
    <row r="251" spans="2:3" x14ac:dyDescent="0.2">
      <c r="B251" s="38">
        <f>'Screening All'!G257</f>
        <v>45</v>
      </c>
      <c r="C251" s="36"/>
    </row>
    <row r="252" spans="2:3" x14ac:dyDescent="0.2">
      <c r="B252" s="38">
        <f>'Screening All'!G258</f>
        <v>1038</v>
      </c>
      <c r="C252" s="36"/>
    </row>
    <row r="253" spans="2:3" x14ac:dyDescent="0.2">
      <c r="B253" s="38">
        <f>'Screening All'!G259</f>
        <v>631</v>
      </c>
      <c r="C253" s="36"/>
    </row>
    <row r="254" spans="2:3" x14ac:dyDescent="0.2">
      <c r="B254" s="38">
        <f>'Screening All'!G260</f>
        <v>15</v>
      </c>
      <c r="C254" s="36"/>
    </row>
    <row r="255" spans="2:3" x14ac:dyDescent="0.2">
      <c r="B255" s="38">
        <f>'Screening All'!G261</f>
        <v>478</v>
      </c>
      <c r="C255" s="36"/>
    </row>
    <row r="256" spans="2:3" x14ac:dyDescent="0.2">
      <c r="B256" s="38">
        <f>'Screening All'!G262</f>
        <v>173</v>
      </c>
      <c r="C256" s="36"/>
    </row>
    <row r="257" spans="2:3" x14ac:dyDescent="0.2">
      <c r="B257" s="38">
        <f>'Screening All'!G263</f>
        <v>73</v>
      </c>
      <c r="C257" s="36"/>
    </row>
    <row r="258" spans="2:3" x14ac:dyDescent="0.2">
      <c r="B258" s="38">
        <f>'Screening All'!G264</f>
        <v>68</v>
      </c>
      <c r="C258" s="36"/>
    </row>
    <row r="259" spans="2:3" x14ac:dyDescent="0.2">
      <c r="B259" s="38">
        <f>'Screening All'!G265</f>
        <v>1416</v>
      </c>
      <c r="C259" s="36"/>
    </row>
    <row r="260" spans="2:3" x14ac:dyDescent="0.2">
      <c r="B260" s="38">
        <f>'Screening All'!G266</f>
        <v>259</v>
      </c>
      <c r="C260" s="36"/>
    </row>
    <row r="261" spans="2:3" x14ac:dyDescent="0.2">
      <c r="B261" s="38">
        <f>'Screening All'!G267</f>
        <v>426</v>
      </c>
      <c r="C261" s="36"/>
    </row>
    <row r="262" spans="2:3" x14ac:dyDescent="0.2">
      <c r="B262" s="38">
        <f>'Screening All'!G268</f>
        <v>717</v>
      </c>
      <c r="C262" s="36"/>
    </row>
    <row r="263" spans="2:3" x14ac:dyDescent="0.2">
      <c r="B263" s="38">
        <f>'Screening All'!G269</f>
        <v>41</v>
      </c>
      <c r="C263" s="36"/>
    </row>
    <row r="264" spans="2:3" x14ac:dyDescent="0.2">
      <c r="B264" s="38">
        <f>'Screening All'!G270</f>
        <v>120</v>
      </c>
      <c r="C264" s="36"/>
    </row>
    <row r="265" spans="2:3" x14ac:dyDescent="0.2">
      <c r="B265" s="38">
        <f>'Screening All'!G271</f>
        <v>60</v>
      </c>
      <c r="C265" s="36"/>
    </row>
    <row r="266" spans="2:3" x14ac:dyDescent="0.2">
      <c r="B266" s="38">
        <f>'Screening All'!G272</f>
        <v>488</v>
      </c>
      <c r="C266" s="36"/>
    </row>
    <row r="267" spans="2:3" x14ac:dyDescent="0.2">
      <c r="B267" s="38">
        <f>'Screening All'!G273</f>
        <v>110</v>
      </c>
      <c r="C267" s="36"/>
    </row>
    <row r="268" spans="2:3" x14ac:dyDescent="0.2">
      <c r="B268" s="38">
        <f>'Screening All'!G274</f>
        <v>270</v>
      </c>
      <c r="C268" s="36"/>
    </row>
    <row r="269" spans="2:3" x14ac:dyDescent="0.2">
      <c r="B269" s="38">
        <f>'Screening All'!G275</f>
        <v>5</v>
      </c>
      <c r="C269" s="36"/>
    </row>
    <row r="270" spans="2:3" x14ac:dyDescent="0.2">
      <c r="B270" s="38">
        <f>'Screening All'!G276</f>
        <v>1700</v>
      </c>
      <c r="C270" s="36"/>
    </row>
    <row r="271" spans="2:3" x14ac:dyDescent="0.2">
      <c r="B271" s="38">
        <f>'Screening All'!G277</f>
        <v>822</v>
      </c>
      <c r="C271" s="36"/>
    </row>
    <row r="272" spans="2:3" x14ac:dyDescent="0.2">
      <c r="B272" s="38">
        <f>'Screening All'!G278</f>
        <v>222</v>
      </c>
      <c r="C272" s="36"/>
    </row>
    <row r="273" spans="2:3" x14ac:dyDescent="0.2">
      <c r="B273" s="38">
        <f>'Screening All'!G279</f>
        <v>1451</v>
      </c>
      <c r="C273" s="36"/>
    </row>
    <row r="274" spans="2:3" x14ac:dyDescent="0.2">
      <c r="B274" s="38">
        <f>'Screening All'!G280</f>
        <v>9</v>
      </c>
      <c r="C274" s="36"/>
    </row>
    <row r="275" spans="2:3" x14ac:dyDescent="0.2">
      <c r="B275" s="38">
        <f>'Screening All'!G281</f>
        <v>166</v>
      </c>
      <c r="C275" s="36"/>
    </row>
    <row r="276" spans="2:3" x14ac:dyDescent="0.2">
      <c r="B276" s="38">
        <f>'Screening All'!G282</f>
        <v>144</v>
      </c>
      <c r="C276" s="36"/>
    </row>
    <row r="277" spans="2:3" x14ac:dyDescent="0.2">
      <c r="B277" s="38">
        <f>'Screening All'!G283</f>
        <v>400</v>
      </c>
      <c r="C277" s="36"/>
    </row>
    <row r="278" spans="2:3" x14ac:dyDescent="0.2">
      <c r="B278" s="38">
        <f>'Screening All'!G284</f>
        <v>712</v>
      </c>
      <c r="C278" s="36"/>
    </row>
    <row r="279" spans="2:3" x14ac:dyDescent="0.2">
      <c r="B279" s="38">
        <f>'Screening All'!G285</f>
        <v>2688</v>
      </c>
      <c r="C279" s="36"/>
    </row>
    <row r="280" spans="2:3" x14ac:dyDescent="0.2">
      <c r="B280" s="38">
        <f>'Screening All'!G286</f>
        <v>567</v>
      </c>
      <c r="C280" s="36"/>
    </row>
    <row r="281" spans="2:3" x14ac:dyDescent="0.2">
      <c r="B281" s="38">
        <f>'Screening All'!G287</f>
        <v>231</v>
      </c>
      <c r="C281" s="36"/>
    </row>
    <row r="282" spans="2:3" x14ac:dyDescent="0.2">
      <c r="B282" s="38">
        <f>'Screening All'!G288</f>
        <v>495</v>
      </c>
      <c r="C282" s="36"/>
    </row>
    <row r="283" spans="2:3" x14ac:dyDescent="0.2">
      <c r="B283" s="38">
        <f>'Screening All'!G289</f>
        <v>16</v>
      </c>
      <c r="C283" s="36"/>
    </row>
    <row r="284" spans="2:3" x14ac:dyDescent="0.2">
      <c r="B284" s="38">
        <f>'Screening All'!G290</f>
        <v>48</v>
      </c>
      <c r="C284" s="36"/>
    </row>
    <row r="285" spans="2:3" x14ac:dyDescent="0.2">
      <c r="B285" s="38">
        <f>'Screening All'!G291</f>
        <v>307</v>
      </c>
      <c r="C285" s="36"/>
    </row>
    <row r="286" spans="2:3" x14ac:dyDescent="0.2">
      <c r="B286" s="38">
        <f>'Screening All'!G292</f>
        <v>779</v>
      </c>
      <c r="C286" s="36"/>
    </row>
    <row r="287" spans="2:3" x14ac:dyDescent="0.2">
      <c r="B287" s="38">
        <f>'Screening All'!G293</f>
        <v>1676</v>
      </c>
      <c r="C287" s="36"/>
    </row>
    <row r="288" spans="2:3" x14ac:dyDescent="0.2">
      <c r="B288" s="38">
        <f>'Screening All'!G294</f>
        <v>176</v>
      </c>
      <c r="C288" s="36"/>
    </row>
    <row r="289" spans="2:3" x14ac:dyDescent="0.2">
      <c r="B289" s="38">
        <f>'Screening All'!G295</f>
        <v>387</v>
      </c>
      <c r="C289" s="36"/>
    </row>
    <row r="290" spans="2:3" x14ac:dyDescent="0.2">
      <c r="B290" s="38">
        <f>'Screening All'!G296</f>
        <v>30</v>
      </c>
      <c r="C290" s="36"/>
    </row>
    <row r="291" spans="2:3" x14ac:dyDescent="0.2">
      <c r="B291" s="38">
        <f>'Screening All'!G297</f>
        <v>8</v>
      </c>
      <c r="C291" s="36"/>
    </row>
    <row r="292" spans="2:3" x14ac:dyDescent="0.2">
      <c r="B292" s="38">
        <f>'Screening All'!G298</f>
        <v>179</v>
      </c>
      <c r="C292" s="36"/>
    </row>
    <row r="293" spans="2:3" x14ac:dyDescent="0.2">
      <c r="B293" s="38">
        <f>'Screening All'!G299</f>
        <v>35</v>
      </c>
      <c r="C293" s="36"/>
    </row>
    <row r="294" spans="2:3" x14ac:dyDescent="0.2">
      <c r="B294" s="38">
        <f>'Screening All'!G300</f>
        <v>165</v>
      </c>
      <c r="C294" s="36"/>
    </row>
    <row r="295" spans="2:3" x14ac:dyDescent="0.2">
      <c r="B295" s="38">
        <f>'Screening All'!G301</f>
        <v>400</v>
      </c>
      <c r="C295" s="36"/>
    </row>
    <row r="296" spans="2:3" x14ac:dyDescent="0.2">
      <c r="B296" s="38">
        <f>'Screening All'!G302</f>
        <v>524</v>
      </c>
      <c r="C296" s="36"/>
    </row>
    <row r="297" spans="2:3" x14ac:dyDescent="0.2">
      <c r="B297" s="38">
        <f>'Screening All'!G303</f>
        <v>1595</v>
      </c>
      <c r="C297" s="36"/>
    </row>
    <row r="298" spans="2:3" x14ac:dyDescent="0.2">
      <c r="B298" s="38">
        <f>'Screening All'!G304</f>
        <v>107</v>
      </c>
      <c r="C298" s="36"/>
    </row>
    <row r="299" spans="2:3" x14ac:dyDescent="0.2">
      <c r="B299" s="38">
        <f>'Screening All'!G305</f>
        <v>200</v>
      </c>
      <c r="C299" s="36"/>
    </row>
    <row r="300" spans="2:3" x14ac:dyDescent="0.2">
      <c r="B300" s="38">
        <f>'Screening All'!G306</f>
        <v>56</v>
      </c>
      <c r="C300" s="36"/>
    </row>
    <row r="301" spans="2:3" x14ac:dyDescent="0.2">
      <c r="B301" s="38">
        <f>'Screening All'!G307</f>
        <v>67</v>
      </c>
      <c r="C301" s="36"/>
    </row>
    <row r="302" spans="2:3" x14ac:dyDescent="0.2">
      <c r="B302" s="38">
        <f>'Screening All'!G308</f>
        <v>10</v>
      </c>
      <c r="C302" s="36"/>
    </row>
    <row r="303" spans="2:3" x14ac:dyDescent="0.2">
      <c r="B303" s="38">
        <f>'Screening All'!G309</f>
        <v>316</v>
      </c>
      <c r="C303" s="36"/>
    </row>
    <row r="304" spans="2:3" x14ac:dyDescent="0.2">
      <c r="B304" s="38">
        <f>'Screening All'!G310</f>
        <v>277</v>
      </c>
      <c r="C304" s="36"/>
    </row>
    <row r="305" spans="2:3" x14ac:dyDescent="0.2">
      <c r="B305" s="38">
        <f>'Screening All'!G311</f>
        <v>275</v>
      </c>
      <c r="C305" s="36"/>
    </row>
    <row r="306" spans="2:3" x14ac:dyDescent="0.2">
      <c r="B306" s="38">
        <f>'Screening All'!G312</f>
        <v>79</v>
      </c>
      <c r="C306" s="36"/>
    </row>
    <row r="307" spans="2:3" x14ac:dyDescent="0.2">
      <c r="B307" s="38">
        <f>'Screening All'!G313</f>
        <v>158</v>
      </c>
      <c r="C307" s="36"/>
    </row>
    <row r="308" spans="2:3" x14ac:dyDescent="0.2">
      <c r="B308" s="38">
        <f>'Screening All'!G314</f>
        <v>464</v>
      </c>
      <c r="C308" s="36"/>
    </row>
    <row r="309" spans="2:3" x14ac:dyDescent="0.2">
      <c r="B309" s="38">
        <f>'Screening All'!G315</f>
        <v>95</v>
      </c>
      <c r="C309" s="36"/>
    </row>
    <row r="310" spans="2:3" x14ac:dyDescent="0.2">
      <c r="B310" s="38">
        <f>'Screening All'!G316</f>
        <v>1</v>
      </c>
      <c r="C310" s="36"/>
    </row>
    <row r="311" spans="2:3" x14ac:dyDescent="0.2">
      <c r="B311" s="38">
        <f>'Screening All'!G317</f>
        <v>154</v>
      </c>
      <c r="C311" s="36"/>
    </row>
    <row r="312" spans="2:3" x14ac:dyDescent="0.2">
      <c r="B312" s="38">
        <f>'Screening All'!G318</f>
        <v>29</v>
      </c>
      <c r="C312" s="36"/>
    </row>
    <row r="313" spans="2:3" x14ac:dyDescent="0.2">
      <c r="B313" s="38">
        <f>'Screening All'!G319</f>
        <v>33</v>
      </c>
      <c r="C313" s="36"/>
    </row>
    <row r="314" spans="2:3" x14ac:dyDescent="0.2">
      <c r="B314" s="38">
        <f>'Screening All'!G320</f>
        <v>50</v>
      </c>
      <c r="C314" s="36"/>
    </row>
    <row r="315" spans="2:3" x14ac:dyDescent="0.2">
      <c r="B315" s="38">
        <f>'Screening All'!G321</f>
        <v>75</v>
      </c>
      <c r="C315" s="36"/>
    </row>
    <row r="316" spans="2:3" x14ac:dyDescent="0.2">
      <c r="B316" s="38">
        <f>'Screening All'!G322</f>
        <v>29</v>
      </c>
      <c r="C316" s="36"/>
    </row>
    <row r="317" spans="2:3" x14ac:dyDescent="0.2">
      <c r="B317" s="38">
        <f>'Screening All'!G323</f>
        <v>79</v>
      </c>
      <c r="C317" s="36"/>
    </row>
    <row r="318" spans="2:3" x14ac:dyDescent="0.2">
      <c r="B318" s="38">
        <f>'Screening All'!G324</f>
        <v>50</v>
      </c>
      <c r="C318" s="36"/>
    </row>
    <row r="319" spans="2:3" x14ac:dyDescent="0.2">
      <c r="B319" s="38">
        <f>'Screening All'!G325</f>
        <v>5</v>
      </c>
      <c r="C319" s="36"/>
    </row>
    <row r="320" spans="2:3" x14ac:dyDescent="0.2">
      <c r="B320" s="38">
        <f>'Screening All'!G326</f>
        <v>77</v>
      </c>
      <c r="C320" s="36"/>
    </row>
    <row r="321" spans="2:3" x14ac:dyDescent="0.2">
      <c r="B321" s="38">
        <f>'Screening All'!G327</f>
        <v>37</v>
      </c>
      <c r="C321" s="36"/>
    </row>
    <row r="322" spans="2:3" x14ac:dyDescent="0.2">
      <c r="B322" s="38">
        <f>'Screening All'!G328</f>
        <v>459</v>
      </c>
      <c r="C322" s="36"/>
    </row>
    <row r="323" spans="2:3" x14ac:dyDescent="0.2">
      <c r="B323" s="38">
        <f>'Screening All'!G329</f>
        <v>14</v>
      </c>
      <c r="C323" s="36"/>
    </row>
    <row r="324" spans="2:3" x14ac:dyDescent="0.2">
      <c r="B324" s="38">
        <f>'Screening All'!G330</f>
        <v>26</v>
      </c>
      <c r="C324" s="36"/>
    </row>
    <row r="325" spans="2:3" x14ac:dyDescent="0.2">
      <c r="B325" s="38">
        <f>'Screening All'!G331</f>
        <v>27</v>
      </c>
      <c r="C325" s="36"/>
    </row>
    <row r="326" spans="2:3" x14ac:dyDescent="0.2">
      <c r="B326" s="38">
        <f>'Screening All'!G332</f>
        <v>32</v>
      </c>
      <c r="C326" s="36"/>
    </row>
    <row r="327" spans="2:3" x14ac:dyDescent="0.2">
      <c r="B327" s="38">
        <f>'Screening All'!G333</f>
        <v>200</v>
      </c>
      <c r="C327" s="36"/>
    </row>
    <row r="328" spans="2:3" x14ac:dyDescent="0.2">
      <c r="B328" s="38">
        <f>'Screening All'!G334</f>
        <v>46</v>
      </c>
      <c r="C328" s="36"/>
    </row>
    <row r="329" spans="2:3" x14ac:dyDescent="0.2">
      <c r="B329" s="38">
        <f>'Screening All'!G335</f>
        <v>40</v>
      </c>
      <c r="C329" s="36"/>
    </row>
    <row r="330" spans="2:3" x14ac:dyDescent="0.2">
      <c r="B330" s="38">
        <f>'Screening All'!G336</f>
        <v>33</v>
      </c>
      <c r="C330" s="36"/>
    </row>
    <row r="331" spans="2:3" x14ac:dyDescent="0.2">
      <c r="B331" s="38">
        <f>'Screening All'!G337</f>
        <v>108</v>
      </c>
      <c r="C331" s="36"/>
    </row>
    <row r="332" spans="2:3" x14ac:dyDescent="0.2">
      <c r="B332" s="38">
        <f>'Screening All'!G338</f>
        <v>64</v>
      </c>
      <c r="C332" s="36"/>
    </row>
    <row r="333" spans="2:3" x14ac:dyDescent="0.2">
      <c r="B333" s="38">
        <f>'Screening All'!G339</f>
        <v>56</v>
      </c>
      <c r="C333" s="36"/>
    </row>
    <row r="334" spans="2:3" x14ac:dyDescent="0.2">
      <c r="B334" s="38">
        <f>'Screening All'!G340</f>
        <v>110</v>
      </c>
      <c r="C334" s="36"/>
    </row>
    <row r="335" spans="2:3" x14ac:dyDescent="0.2">
      <c r="B335" s="38">
        <f>'Screening All'!G341</f>
        <v>32</v>
      </c>
      <c r="C335" s="36"/>
    </row>
    <row r="336" spans="2:3" x14ac:dyDescent="0.2">
      <c r="B336" s="38">
        <f>'Screening All'!G342</f>
        <v>54</v>
      </c>
      <c r="C336" s="36"/>
    </row>
    <row r="337" spans="2:3" x14ac:dyDescent="0.2">
      <c r="B337" s="38">
        <f>'Screening All'!G343</f>
        <v>8</v>
      </c>
      <c r="C337" s="36"/>
    </row>
    <row r="338" spans="2:3" x14ac:dyDescent="0.2">
      <c r="B338" s="38">
        <f>'Screening All'!G344</f>
        <v>13</v>
      </c>
      <c r="C338" s="36"/>
    </row>
    <row r="339" spans="2:3" x14ac:dyDescent="0.2">
      <c r="B339" s="38">
        <f>'Screening All'!G345</f>
        <v>16</v>
      </c>
      <c r="C339" s="36"/>
    </row>
    <row r="340" spans="2:3" x14ac:dyDescent="0.2">
      <c r="B340" s="38">
        <f>'Screening All'!G346</f>
        <v>39</v>
      </c>
      <c r="C340" s="36"/>
    </row>
    <row r="341" spans="2:3" x14ac:dyDescent="0.2">
      <c r="B341" s="38">
        <f>'Screening All'!G347</f>
        <v>30</v>
      </c>
      <c r="C341" s="36"/>
    </row>
    <row r="342" spans="2:3" x14ac:dyDescent="0.2">
      <c r="B342" s="38">
        <f>'Screening All'!G348</f>
        <v>61</v>
      </c>
      <c r="C342" s="36"/>
    </row>
    <row r="343" spans="2:3" x14ac:dyDescent="0.2">
      <c r="B343" s="38">
        <f>'Screening All'!G349</f>
        <v>34</v>
      </c>
      <c r="C343" s="36"/>
    </row>
    <row r="344" spans="2:3" x14ac:dyDescent="0.2">
      <c r="B344" s="38">
        <f>'Screening All'!G350</f>
        <v>111</v>
      </c>
      <c r="C344" s="36"/>
    </row>
    <row r="345" spans="2:3" x14ac:dyDescent="0.2">
      <c r="B345" s="38">
        <f>'Screening All'!G351</f>
        <v>40</v>
      </c>
      <c r="C345" s="36"/>
    </row>
    <row r="346" spans="2:3" x14ac:dyDescent="0.2">
      <c r="B346" s="38">
        <f>'Screening All'!G352</f>
        <v>66</v>
      </c>
      <c r="C346" s="36"/>
    </row>
    <row r="347" spans="2:3" x14ac:dyDescent="0.2">
      <c r="B347" s="38">
        <f>'Screening All'!G353</f>
        <v>33</v>
      </c>
      <c r="C347" s="36"/>
    </row>
    <row r="348" spans="2:3" x14ac:dyDescent="0.2">
      <c r="B348" s="38">
        <f>'Screening All'!G354</f>
        <v>11</v>
      </c>
      <c r="C348" s="36"/>
    </row>
    <row r="349" spans="2:3" x14ac:dyDescent="0.2">
      <c r="B349" s="38">
        <f>'Screening All'!G355</f>
        <v>15</v>
      </c>
      <c r="C349" s="36"/>
    </row>
    <row r="350" spans="2:3" x14ac:dyDescent="0.2">
      <c r="B350" s="38">
        <f>'Screening All'!G356</f>
        <v>17</v>
      </c>
      <c r="C350" s="36"/>
    </row>
    <row r="351" spans="2:3" x14ac:dyDescent="0.2">
      <c r="B351" s="38">
        <f>'Screening All'!G357</f>
        <v>50</v>
      </c>
      <c r="C351" s="36"/>
    </row>
    <row r="352" spans="2:3" x14ac:dyDescent="0.2">
      <c r="B352" s="38">
        <f>'Screening All'!G358</f>
        <v>148</v>
      </c>
      <c r="C352" s="36"/>
    </row>
    <row r="353" spans="2:3" x14ac:dyDescent="0.2">
      <c r="B353" s="38">
        <f>'Screening All'!G359</f>
        <v>72</v>
      </c>
      <c r="C353" s="36"/>
    </row>
    <row r="354" spans="2:3" x14ac:dyDescent="0.2">
      <c r="B354" s="38">
        <f>'Screening All'!G360</f>
        <v>59</v>
      </c>
      <c r="C354" s="36"/>
    </row>
    <row r="355" spans="2:3" x14ac:dyDescent="0.2">
      <c r="B355" s="38">
        <f>'Screening All'!G361</f>
        <v>215</v>
      </c>
      <c r="C355" s="36"/>
    </row>
    <row r="356" spans="2:3" x14ac:dyDescent="0.2">
      <c r="B356" s="38">
        <f>'Screening All'!G362</f>
        <v>68</v>
      </c>
      <c r="C356" s="36"/>
    </row>
    <row r="357" spans="2:3" x14ac:dyDescent="0.2">
      <c r="B357" s="38">
        <f>'Screening All'!G363</f>
        <v>52</v>
      </c>
      <c r="C357" s="36"/>
    </row>
    <row r="358" spans="2:3" x14ac:dyDescent="0.2">
      <c r="B358" s="38">
        <f>'Screening All'!G364</f>
        <v>44</v>
      </c>
      <c r="C358" s="36"/>
    </row>
    <row r="359" spans="2:3" x14ac:dyDescent="0.2">
      <c r="B359" s="38">
        <f>'Screening All'!G365</f>
        <v>98</v>
      </c>
      <c r="C359" s="36"/>
    </row>
    <row r="360" spans="2:3" x14ac:dyDescent="0.2">
      <c r="B360" s="38">
        <f>'Screening All'!G366</f>
        <v>99</v>
      </c>
      <c r="C360" s="36"/>
    </row>
    <row r="361" spans="2:3" x14ac:dyDescent="0.2">
      <c r="B361" s="38">
        <f>'Screening All'!G367</f>
        <v>14</v>
      </c>
      <c r="C361" s="36"/>
    </row>
    <row r="362" spans="2:3" x14ac:dyDescent="0.2">
      <c r="B362" s="38">
        <f>'Screening All'!G368</f>
        <v>20</v>
      </c>
      <c r="C362" s="36"/>
    </row>
    <row r="363" spans="2:3" x14ac:dyDescent="0.2">
      <c r="B363" s="38">
        <f>'Screening All'!G369</f>
        <v>23</v>
      </c>
      <c r="C363" s="36"/>
    </row>
    <row r="364" spans="2:3" x14ac:dyDescent="0.2">
      <c r="B364" s="38">
        <f>'Screening All'!G370</f>
        <v>17</v>
      </c>
      <c r="C364" s="36"/>
    </row>
    <row r="365" spans="2:3" x14ac:dyDescent="0.2">
      <c r="B365" s="38">
        <f>'Screening All'!G371</f>
        <v>333</v>
      </c>
      <c r="C365" s="36"/>
    </row>
    <row r="366" spans="2:3" x14ac:dyDescent="0.2">
      <c r="B366" s="38">
        <f>'Screening All'!G372</f>
        <v>490</v>
      </c>
      <c r="C366" s="36"/>
    </row>
    <row r="367" spans="2:3" x14ac:dyDescent="0.2">
      <c r="B367" s="38">
        <f>'Screening All'!G373</f>
        <v>19</v>
      </c>
      <c r="C367" s="36"/>
    </row>
    <row r="368" spans="2:3" x14ac:dyDescent="0.2">
      <c r="B368" s="38">
        <f>'Screening All'!G374</f>
        <v>80</v>
      </c>
      <c r="C368" s="36"/>
    </row>
    <row r="369" spans="2:3" x14ac:dyDescent="0.2">
      <c r="B369" s="38">
        <f>'Screening All'!G375</f>
        <v>36</v>
      </c>
      <c r="C369" s="36"/>
    </row>
    <row r="370" spans="2:3" x14ac:dyDescent="0.2">
      <c r="B370" s="38">
        <f>'Screening All'!G376</f>
        <v>5</v>
      </c>
      <c r="C370" s="36"/>
    </row>
    <row r="371" spans="2:3" x14ac:dyDescent="0.2">
      <c r="B371" s="38">
        <f>'Screening All'!G377</f>
        <v>23</v>
      </c>
      <c r="C371" s="36"/>
    </row>
    <row r="372" spans="2:3" x14ac:dyDescent="0.2">
      <c r="B372" s="38">
        <f>'Screening All'!G378</f>
        <v>60</v>
      </c>
      <c r="C372" s="36"/>
    </row>
    <row r="373" spans="2:3" x14ac:dyDescent="0.2">
      <c r="B373" s="38">
        <f>'Screening All'!G379</f>
        <v>207</v>
      </c>
      <c r="C373" s="36"/>
    </row>
    <row r="374" spans="2:3" x14ac:dyDescent="0.2">
      <c r="B374" s="38">
        <f>'Screening All'!G380</f>
        <v>78</v>
      </c>
      <c r="C374" s="36"/>
    </row>
    <row r="375" spans="2:3" x14ac:dyDescent="0.2">
      <c r="B375" s="38">
        <f>'Screening All'!G381</f>
        <v>11</v>
      </c>
      <c r="C375" s="36"/>
    </row>
    <row r="376" spans="2:3" x14ac:dyDescent="0.2">
      <c r="B376" s="38">
        <f>'Screening All'!G382</f>
        <v>62</v>
      </c>
      <c r="C376" s="36"/>
    </row>
    <row r="377" spans="2:3" x14ac:dyDescent="0.2">
      <c r="B377" s="38">
        <f>'Screening All'!G383</f>
        <v>14</v>
      </c>
      <c r="C377" s="36"/>
    </row>
    <row r="378" spans="2:3" x14ac:dyDescent="0.2">
      <c r="B378" s="38">
        <f>'Screening All'!G384</f>
        <v>123</v>
      </c>
      <c r="C378" s="36"/>
    </row>
    <row r="379" spans="2:3" x14ac:dyDescent="0.2">
      <c r="B379" s="38">
        <f>'Screening All'!G385</f>
        <v>13</v>
      </c>
      <c r="C379" s="36"/>
    </row>
    <row r="380" spans="2:3" x14ac:dyDescent="0.2">
      <c r="B380" s="38">
        <f>'Screening All'!G386</f>
        <v>18</v>
      </c>
      <c r="C380" s="36"/>
    </row>
    <row r="381" spans="2:3" x14ac:dyDescent="0.2">
      <c r="B381" s="38">
        <f>'Screening All'!G387</f>
        <v>14</v>
      </c>
      <c r="C381" s="36"/>
    </row>
    <row r="382" spans="2:3" x14ac:dyDescent="0.2">
      <c r="B382" s="38">
        <f>'Screening All'!G388</f>
        <v>27</v>
      </c>
      <c r="C382" s="36"/>
    </row>
    <row r="383" spans="2:3" x14ac:dyDescent="0.2">
      <c r="B383" s="38">
        <f>'Screening All'!G389</f>
        <v>21</v>
      </c>
      <c r="C383" s="36"/>
    </row>
    <row r="384" spans="2:3" x14ac:dyDescent="0.2">
      <c r="B384" s="38">
        <f>'Screening All'!G390</f>
        <v>33</v>
      </c>
      <c r="C384" s="36"/>
    </row>
    <row r="385" spans="2:3" x14ac:dyDescent="0.2">
      <c r="B385" s="38">
        <f>'Screening All'!G391</f>
        <v>62</v>
      </c>
      <c r="C385" s="36"/>
    </row>
    <row r="386" spans="2:3" x14ac:dyDescent="0.2">
      <c r="B386" s="38">
        <f>'Screening All'!G392</f>
        <v>14</v>
      </c>
      <c r="C386" s="36"/>
    </row>
    <row r="387" spans="2:3" x14ac:dyDescent="0.2">
      <c r="B387" s="38">
        <f>'Screening All'!G393</f>
        <v>9</v>
      </c>
      <c r="C387" s="36"/>
    </row>
    <row r="388" spans="2:3" x14ac:dyDescent="0.2">
      <c r="B388" s="38">
        <f>'Screening All'!G394</f>
        <v>47</v>
      </c>
      <c r="C388" s="36"/>
    </row>
    <row r="389" spans="2:3" x14ac:dyDescent="0.2">
      <c r="B389" s="38">
        <f>'Screening All'!G395</f>
        <v>57</v>
      </c>
      <c r="C389" s="36"/>
    </row>
    <row r="390" spans="2:3" x14ac:dyDescent="0.2">
      <c r="B390" s="38">
        <f>'Screening All'!G396</f>
        <v>42</v>
      </c>
      <c r="C390" s="36"/>
    </row>
    <row r="391" spans="2:3" x14ac:dyDescent="0.2">
      <c r="B391" s="38">
        <f>'Screening All'!G397</f>
        <v>57</v>
      </c>
      <c r="C391" s="36"/>
    </row>
    <row r="392" spans="2:3" x14ac:dyDescent="0.2">
      <c r="B392" s="38">
        <f>'Screening All'!G398</f>
        <v>22</v>
      </c>
      <c r="C392" s="36"/>
    </row>
    <row r="393" spans="2:3" x14ac:dyDescent="0.2">
      <c r="B393" s="38">
        <f>'Screening All'!G399</f>
        <v>23</v>
      </c>
      <c r="C393" s="36"/>
    </row>
    <row r="394" spans="2:3" x14ac:dyDescent="0.2">
      <c r="B394" s="38">
        <f>'Screening All'!G400</f>
        <v>145</v>
      </c>
      <c r="C394" s="36"/>
    </row>
    <row r="395" spans="2:3" x14ac:dyDescent="0.2">
      <c r="B395" s="38">
        <f>'Screening All'!G401</f>
        <v>9</v>
      </c>
      <c r="C395" s="36"/>
    </row>
    <row r="396" spans="2:3" x14ac:dyDescent="0.2">
      <c r="B396" s="38">
        <f>'Screening All'!G402</f>
        <v>167</v>
      </c>
      <c r="C396" s="36"/>
    </row>
    <row r="397" spans="2:3" x14ac:dyDescent="0.2">
      <c r="B397" s="38">
        <f>'Screening All'!G403</f>
        <v>14</v>
      </c>
      <c r="C397" s="36"/>
    </row>
    <row r="398" spans="2:3" x14ac:dyDescent="0.2">
      <c r="B398" s="38">
        <f>'Screening All'!G404</f>
        <v>89</v>
      </c>
      <c r="C398" s="36"/>
    </row>
    <row r="399" spans="2:3" x14ac:dyDescent="0.2">
      <c r="B399" s="38">
        <f>'Screening All'!G405</f>
        <v>36</v>
      </c>
      <c r="C399" s="36"/>
    </row>
    <row r="400" spans="2:3" x14ac:dyDescent="0.2">
      <c r="B400" s="38">
        <f>'Screening All'!G406</f>
        <v>14</v>
      </c>
      <c r="C400" s="36"/>
    </row>
    <row r="401" spans="2:3" x14ac:dyDescent="0.2">
      <c r="B401" s="38">
        <f>'Screening All'!G407</f>
        <v>136</v>
      </c>
      <c r="C401" s="36"/>
    </row>
    <row r="402" spans="2:3" x14ac:dyDescent="0.2">
      <c r="B402" s="38">
        <f>'Screening All'!G408</f>
        <v>117</v>
      </c>
      <c r="C402" s="36"/>
    </row>
    <row r="403" spans="2:3" x14ac:dyDescent="0.2">
      <c r="B403" s="38">
        <f>'Screening All'!G409</f>
        <v>8</v>
      </c>
      <c r="C403" s="36"/>
    </row>
    <row r="404" spans="2:3" x14ac:dyDescent="0.2">
      <c r="B404" s="38">
        <f>'Screening All'!G410</f>
        <v>130</v>
      </c>
      <c r="C404" s="36"/>
    </row>
    <row r="405" spans="2:3" x14ac:dyDescent="0.2">
      <c r="B405" s="38">
        <f>'Screening All'!G411</f>
        <v>1172</v>
      </c>
      <c r="C405" s="36"/>
    </row>
    <row r="406" spans="2:3" x14ac:dyDescent="0.2">
      <c r="B406" s="38">
        <f>'Screening All'!G412</f>
        <v>72</v>
      </c>
      <c r="C406" s="36"/>
    </row>
    <row r="407" spans="2:3" x14ac:dyDescent="0.2">
      <c r="B407" s="38">
        <f>'Screening All'!G413</f>
        <v>46</v>
      </c>
      <c r="C407" s="36"/>
    </row>
    <row r="408" spans="2:3" x14ac:dyDescent="0.2">
      <c r="B408" s="38">
        <f>'Screening All'!G414</f>
        <v>784</v>
      </c>
      <c r="C408" s="36"/>
    </row>
    <row r="409" spans="2:3" x14ac:dyDescent="0.2">
      <c r="B409" s="38">
        <f>'Screening All'!G415</f>
        <v>49</v>
      </c>
      <c r="C409" s="36"/>
    </row>
    <row r="410" spans="2:3" x14ac:dyDescent="0.2">
      <c r="B410" s="38">
        <f>'Screening All'!G416</f>
        <v>72</v>
      </c>
      <c r="C410" s="36"/>
    </row>
    <row r="411" spans="2:3" x14ac:dyDescent="0.2">
      <c r="B411" s="38">
        <f>'Screening All'!G417</f>
        <v>5</v>
      </c>
      <c r="C411" s="36"/>
    </row>
    <row r="412" spans="2:3" x14ac:dyDescent="0.2">
      <c r="B412" s="38">
        <f>'Screening All'!G418</f>
        <v>27</v>
      </c>
      <c r="C412" s="36"/>
    </row>
    <row r="413" spans="2:3" x14ac:dyDescent="0.2">
      <c r="B413" s="38">
        <f>'Screening All'!G419</f>
        <v>7</v>
      </c>
      <c r="C413" s="36"/>
    </row>
    <row r="414" spans="2:3" x14ac:dyDescent="0.2">
      <c r="B414" s="38">
        <f>'Screening All'!G420</f>
        <v>80</v>
      </c>
      <c r="C414" s="36"/>
    </row>
    <row r="415" spans="2:3" x14ac:dyDescent="0.2">
      <c r="B415" s="38">
        <f>'Screening All'!G421</f>
        <v>65</v>
      </c>
      <c r="C415" s="36"/>
    </row>
    <row r="416" spans="2:3" x14ac:dyDescent="0.2">
      <c r="B416" s="38">
        <f>'Screening All'!G422</f>
        <v>15</v>
      </c>
      <c r="C416" s="36"/>
    </row>
    <row r="417" spans="2:3" x14ac:dyDescent="0.2">
      <c r="B417" s="38">
        <f>'Screening All'!G423</f>
        <v>3</v>
      </c>
      <c r="C417" s="36"/>
    </row>
    <row r="418" spans="2:3" x14ac:dyDescent="0.2">
      <c r="B418" s="38">
        <f>'Screening All'!G424</f>
        <v>48</v>
      </c>
      <c r="C418" s="36"/>
    </row>
    <row r="419" spans="2:3" x14ac:dyDescent="0.2">
      <c r="B419" s="38">
        <f>'Screening All'!G425</f>
        <v>42</v>
      </c>
      <c r="C419" s="36"/>
    </row>
    <row r="420" spans="2:3" x14ac:dyDescent="0.2">
      <c r="B420" s="38">
        <f>'Screening All'!G426</f>
        <v>100</v>
      </c>
      <c r="C420" s="36"/>
    </row>
    <row r="421" spans="2:3" x14ac:dyDescent="0.2">
      <c r="B421" s="38">
        <f>'Screening All'!G427</f>
        <v>38</v>
      </c>
      <c r="C421" s="36"/>
    </row>
    <row r="422" spans="2:3" x14ac:dyDescent="0.2">
      <c r="B422" s="38">
        <f>'Screening All'!G428</f>
        <v>54</v>
      </c>
      <c r="C422" s="36"/>
    </row>
    <row r="423" spans="2:3" x14ac:dyDescent="0.2">
      <c r="B423" s="38">
        <f>'Screening All'!G429</f>
        <v>6</v>
      </c>
      <c r="C423" s="36"/>
    </row>
    <row r="424" spans="2:3" x14ac:dyDescent="0.2">
      <c r="B424" s="38">
        <f>'Screening All'!G430</f>
        <v>21</v>
      </c>
      <c r="C424" s="36"/>
    </row>
    <row r="425" spans="2:3" x14ac:dyDescent="0.2">
      <c r="B425" s="38">
        <f>'Screening All'!G431</f>
        <v>26</v>
      </c>
      <c r="C425" s="36"/>
    </row>
    <row r="426" spans="2:3" x14ac:dyDescent="0.2">
      <c r="B426" s="38">
        <f>'Screening All'!G432</f>
        <v>68</v>
      </c>
      <c r="C426" s="36"/>
    </row>
    <row r="427" spans="2:3" x14ac:dyDescent="0.2">
      <c r="B427" s="38">
        <f>'Screening All'!G433</f>
        <v>39</v>
      </c>
      <c r="C427" s="36"/>
    </row>
    <row r="428" spans="2:3" x14ac:dyDescent="0.2">
      <c r="B428" s="38">
        <f>'Screening All'!G434</f>
        <v>19</v>
      </c>
      <c r="C428" s="36"/>
    </row>
    <row r="429" spans="2:3" x14ac:dyDescent="0.2">
      <c r="B429" s="38">
        <f>'Screening All'!G435</f>
        <v>65</v>
      </c>
      <c r="C429" s="36"/>
    </row>
    <row r="430" spans="2:3" x14ac:dyDescent="0.2">
      <c r="B430" s="38">
        <f>'Screening All'!G436</f>
        <v>63</v>
      </c>
      <c r="C430" s="36"/>
    </row>
    <row r="431" spans="2:3" x14ac:dyDescent="0.2">
      <c r="B431" s="38">
        <f>'Screening All'!G437</f>
        <v>30</v>
      </c>
      <c r="C431" s="36"/>
    </row>
    <row r="432" spans="2:3" x14ac:dyDescent="0.2">
      <c r="B432" s="38">
        <f>'Screening All'!G438</f>
        <v>11</v>
      </c>
      <c r="C432" s="36"/>
    </row>
    <row r="433" spans="2:3" x14ac:dyDescent="0.2">
      <c r="B433" s="38">
        <f>'Screening All'!G439</f>
        <v>33</v>
      </c>
      <c r="C433" s="36"/>
    </row>
    <row r="434" spans="2:3" x14ac:dyDescent="0.2">
      <c r="B434" s="38">
        <f>'Screening All'!G440</f>
        <v>6</v>
      </c>
      <c r="C434" s="36"/>
    </row>
    <row r="435" spans="2:3" x14ac:dyDescent="0.2">
      <c r="B435" s="38">
        <f>'Screening All'!G441</f>
        <v>100</v>
      </c>
      <c r="C435" s="36"/>
    </row>
    <row r="436" spans="2:3" x14ac:dyDescent="0.2">
      <c r="B436" s="38">
        <f>'Screening All'!G442</f>
        <v>6</v>
      </c>
      <c r="C436" s="36"/>
    </row>
    <row r="437" spans="2:3" x14ac:dyDescent="0.2">
      <c r="B437" s="38">
        <f>'Screening All'!G443</f>
        <v>34</v>
      </c>
      <c r="C437" s="36"/>
    </row>
    <row r="438" spans="2:3" x14ac:dyDescent="0.2">
      <c r="B438" s="38">
        <f>'Screening All'!G444</f>
        <v>7</v>
      </c>
      <c r="C438" s="36"/>
    </row>
    <row r="439" spans="2:3" x14ac:dyDescent="0.2">
      <c r="B439" s="38">
        <f>'Screening All'!G445</f>
        <v>5</v>
      </c>
      <c r="C439" s="36"/>
    </row>
    <row r="440" spans="2:3" x14ac:dyDescent="0.2">
      <c r="B440" s="38">
        <f>'Screening All'!G446</f>
        <v>28</v>
      </c>
      <c r="C440" s="36"/>
    </row>
    <row r="441" spans="2:3" x14ac:dyDescent="0.2">
      <c r="B441" s="38">
        <f>'Screening All'!G447</f>
        <v>33</v>
      </c>
      <c r="C441" s="36"/>
    </row>
    <row r="442" spans="2:3" x14ac:dyDescent="0.2">
      <c r="B442" s="38">
        <f>'Screening All'!G448</f>
        <v>1</v>
      </c>
      <c r="C442" s="36"/>
    </row>
    <row r="443" spans="2:3" x14ac:dyDescent="0.2">
      <c r="B443" s="38">
        <f>'Screening All'!G449</f>
        <v>34</v>
      </c>
      <c r="C443" s="36"/>
    </row>
    <row r="444" spans="2:3" x14ac:dyDescent="0.2">
      <c r="B444" s="38">
        <f>'Screening All'!G450</f>
        <v>29</v>
      </c>
      <c r="C444" s="36"/>
    </row>
    <row r="445" spans="2:3" x14ac:dyDescent="0.2">
      <c r="B445" s="38">
        <f>'Screening All'!G451</f>
        <v>49</v>
      </c>
      <c r="C445" s="36"/>
    </row>
    <row r="446" spans="2:3" x14ac:dyDescent="0.2">
      <c r="B446" s="38">
        <f>'Screening All'!G452</f>
        <v>36</v>
      </c>
      <c r="C446" s="36"/>
    </row>
    <row r="447" spans="2:3" x14ac:dyDescent="0.2">
      <c r="B447" s="38">
        <f>'Screening All'!G453</f>
        <v>43</v>
      </c>
      <c r="C447" s="36"/>
    </row>
    <row r="448" spans="2:3" x14ac:dyDescent="0.2">
      <c r="B448" s="38">
        <f>'Screening All'!G454</f>
        <v>107</v>
      </c>
      <c r="C448" s="36"/>
    </row>
    <row r="449" spans="2:3" x14ac:dyDescent="0.2">
      <c r="B449" s="38">
        <f>'Screening All'!G455</f>
        <v>9</v>
      </c>
      <c r="C449" s="36"/>
    </row>
    <row r="450" spans="2:3" x14ac:dyDescent="0.2">
      <c r="B450" s="38">
        <f>'Screening All'!G456</f>
        <v>12</v>
      </c>
      <c r="C450" s="36"/>
    </row>
    <row r="451" spans="2:3" x14ac:dyDescent="0.2">
      <c r="B451" s="38">
        <f>'Screening All'!G457</f>
        <v>29</v>
      </c>
      <c r="C451" s="36"/>
    </row>
    <row r="452" spans="2:3" x14ac:dyDescent="0.2">
      <c r="B452" s="38">
        <f>'Screening All'!G458</f>
        <v>21</v>
      </c>
      <c r="C452" s="36"/>
    </row>
    <row r="453" spans="2:3" x14ac:dyDescent="0.2">
      <c r="B453" s="38">
        <f>'Screening All'!G459</f>
        <v>140</v>
      </c>
      <c r="C453" s="36"/>
    </row>
    <row r="454" spans="2:3" x14ac:dyDescent="0.2">
      <c r="B454" s="38">
        <f>'Screening All'!G460</f>
        <v>4</v>
      </c>
      <c r="C454" s="36"/>
    </row>
    <row r="455" spans="2:3" x14ac:dyDescent="0.2">
      <c r="B455" s="38">
        <f>'Screening All'!G461</f>
        <v>20</v>
      </c>
      <c r="C455" s="36"/>
    </row>
    <row r="456" spans="2:3" x14ac:dyDescent="0.2">
      <c r="B456" s="38">
        <f>'Screening All'!G462</f>
        <v>48</v>
      </c>
      <c r="C456" s="36"/>
    </row>
    <row r="457" spans="2:3" x14ac:dyDescent="0.2">
      <c r="B457" s="38">
        <f>'Screening All'!G463</f>
        <v>8</v>
      </c>
      <c r="C457" s="36"/>
    </row>
    <row r="458" spans="2:3" x14ac:dyDescent="0.2">
      <c r="B458" s="38">
        <f>'Screening All'!G464</f>
        <v>63</v>
      </c>
      <c r="C458" s="36"/>
    </row>
    <row r="459" spans="2:3" x14ac:dyDescent="0.2">
      <c r="B459" s="38">
        <f>'Screening All'!G465</f>
        <v>14</v>
      </c>
      <c r="C459" s="36"/>
    </row>
    <row r="460" spans="2:3" x14ac:dyDescent="0.2">
      <c r="B460" s="38">
        <f>'Screening All'!G466</f>
        <v>1434</v>
      </c>
      <c r="C460" s="36"/>
    </row>
    <row r="461" spans="2:3" x14ac:dyDescent="0.2">
      <c r="B461" s="38">
        <f>'Screening All'!G467</f>
        <v>10</v>
      </c>
      <c r="C461" s="36"/>
    </row>
    <row r="462" spans="2:3" x14ac:dyDescent="0.2">
      <c r="B462" s="38">
        <f>'Screening All'!G468</f>
        <v>46</v>
      </c>
      <c r="C462" s="36"/>
    </row>
    <row r="463" spans="2:3" x14ac:dyDescent="0.2">
      <c r="B463" s="38">
        <f>'Screening All'!G469</f>
        <v>42</v>
      </c>
      <c r="C463" s="36"/>
    </row>
    <row r="464" spans="2:3" x14ac:dyDescent="0.2">
      <c r="B464" s="38">
        <f>'Screening All'!G470</f>
        <v>32</v>
      </c>
      <c r="C464" s="36"/>
    </row>
    <row r="465" spans="2:3" x14ac:dyDescent="0.2">
      <c r="B465" s="38">
        <f>'Screening All'!G471</f>
        <v>8</v>
      </c>
      <c r="C465" s="36"/>
    </row>
    <row r="466" spans="2:3" x14ac:dyDescent="0.2">
      <c r="B466" s="38">
        <f>'Screening All'!G472</f>
        <v>33</v>
      </c>
      <c r="C466" s="36"/>
    </row>
    <row r="467" spans="2:3" x14ac:dyDescent="0.2">
      <c r="B467" s="38">
        <f>'Screening All'!G473</f>
        <v>39</v>
      </c>
      <c r="C467" s="36"/>
    </row>
    <row r="468" spans="2:3" x14ac:dyDescent="0.2">
      <c r="B468" s="38">
        <f>'Screening All'!G474</f>
        <v>34</v>
      </c>
      <c r="C468" s="36"/>
    </row>
    <row r="469" spans="2:3" x14ac:dyDescent="0.2">
      <c r="B469" s="38">
        <f>'Screening All'!G475</f>
        <v>127</v>
      </c>
      <c r="C469" s="36"/>
    </row>
    <row r="470" spans="2:3" x14ac:dyDescent="0.2">
      <c r="B470" s="38">
        <f>'Screening All'!G476</f>
        <v>39</v>
      </c>
      <c r="C470" s="36"/>
    </row>
    <row r="471" spans="2:3" x14ac:dyDescent="0.2">
      <c r="B471" s="38">
        <f>'Screening All'!G477</f>
        <v>40</v>
      </c>
      <c r="C471" s="36"/>
    </row>
    <row r="472" spans="2:3" x14ac:dyDescent="0.2">
      <c r="B472" s="38">
        <f>'Screening All'!G478</f>
        <v>8</v>
      </c>
      <c r="C472" s="36"/>
    </row>
    <row r="473" spans="2:3" x14ac:dyDescent="0.2">
      <c r="B473" s="38">
        <f>'Screening All'!G479</f>
        <v>9</v>
      </c>
      <c r="C473" s="36"/>
    </row>
    <row r="474" spans="2:3" x14ac:dyDescent="0.2">
      <c r="B474" s="38">
        <f>'Screening All'!G480</f>
        <v>55</v>
      </c>
      <c r="C474" s="36"/>
    </row>
    <row r="475" spans="2:3" x14ac:dyDescent="0.2">
      <c r="B475" s="38">
        <f>'Screening All'!G481</f>
        <v>27</v>
      </c>
      <c r="C475" s="36"/>
    </row>
    <row r="476" spans="2:3" x14ac:dyDescent="0.2">
      <c r="B476" s="38">
        <f>'Screening All'!G482</f>
        <v>30</v>
      </c>
      <c r="C476" s="36"/>
    </row>
    <row r="477" spans="2:3" x14ac:dyDescent="0.2">
      <c r="B477" s="38">
        <f>'Screening All'!G483</f>
        <v>46</v>
      </c>
      <c r="C477" s="36"/>
    </row>
    <row r="478" spans="2:3" x14ac:dyDescent="0.2">
      <c r="B478" s="38">
        <f>'Screening All'!G484</f>
        <v>108</v>
      </c>
      <c r="C478" s="36"/>
    </row>
    <row r="479" spans="2:3" x14ac:dyDescent="0.2">
      <c r="B479" s="38">
        <f>'Screening All'!G485</f>
        <v>30</v>
      </c>
      <c r="C479" s="36"/>
    </row>
    <row r="480" spans="2:3" x14ac:dyDescent="0.2">
      <c r="B480" s="38">
        <f>'Screening All'!G486</f>
        <v>10</v>
      </c>
      <c r="C480" s="36"/>
    </row>
    <row r="481" spans="2:3" x14ac:dyDescent="0.2">
      <c r="B481" s="38">
        <f>'Screening All'!G487</f>
        <v>466</v>
      </c>
      <c r="C481" s="36"/>
    </row>
    <row r="482" spans="2:3" x14ac:dyDescent="0.2">
      <c r="B482" s="38">
        <f>'Screening All'!G488</f>
        <v>8</v>
      </c>
      <c r="C482" s="36"/>
    </row>
    <row r="483" spans="2:3" x14ac:dyDescent="0.2">
      <c r="B483" s="38">
        <f>'Screening All'!G489</f>
        <v>22</v>
      </c>
      <c r="C483" s="36"/>
    </row>
    <row r="484" spans="2:3" x14ac:dyDescent="0.2">
      <c r="B484" s="38">
        <f>'Screening All'!G490</f>
        <v>49</v>
      </c>
      <c r="C484" s="36"/>
    </row>
    <row r="485" spans="2:3" x14ac:dyDescent="0.2">
      <c r="B485" s="38">
        <f>'Screening All'!G491</f>
        <v>46</v>
      </c>
      <c r="C485" s="36"/>
    </row>
    <row r="486" spans="2:3" x14ac:dyDescent="0.2">
      <c r="B486" s="38">
        <f>'Screening All'!G492</f>
        <v>7</v>
      </c>
      <c r="C486" s="36"/>
    </row>
    <row r="487" spans="2:3" x14ac:dyDescent="0.2">
      <c r="B487" s="38">
        <f>'Screening All'!G493</f>
        <v>19</v>
      </c>
      <c r="C487" s="36"/>
    </row>
    <row r="488" spans="2:3" x14ac:dyDescent="0.2">
      <c r="B488" s="38">
        <f>'Screening All'!G494</f>
        <v>28</v>
      </c>
      <c r="C488" s="36"/>
    </row>
    <row r="489" spans="2:3" x14ac:dyDescent="0.2">
      <c r="B489" s="38">
        <f>'Screening All'!G495</f>
        <v>2</v>
      </c>
      <c r="C489" s="36"/>
    </row>
    <row r="490" spans="2:3" x14ac:dyDescent="0.2">
      <c r="B490" s="38">
        <f>'Screening All'!G496</f>
        <v>80</v>
      </c>
      <c r="C490" s="36"/>
    </row>
    <row r="491" spans="2:3" x14ac:dyDescent="0.2">
      <c r="B491" s="38">
        <f>'Screening All'!G497</f>
        <v>17</v>
      </c>
      <c r="C491" s="36"/>
    </row>
    <row r="492" spans="2:3" x14ac:dyDescent="0.2">
      <c r="B492" s="38">
        <f>'Screening All'!G498</f>
        <v>11</v>
      </c>
      <c r="C492" s="36"/>
    </row>
    <row r="493" spans="2:3" x14ac:dyDescent="0.2">
      <c r="B493" s="38">
        <f>'Screening All'!G499</f>
        <v>29</v>
      </c>
      <c r="C493" s="36"/>
    </row>
    <row r="494" spans="2:3" x14ac:dyDescent="0.2">
      <c r="B494" s="38">
        <f>'Screening All'!G500</f>
        <v>20</v>
      </c>
      <c r="C494" s="36"/>
    </row>
    <row r="495" spans="2:3" x14ac:dyDescent="0.2">
      <c r="B495" s="38">
        <f>'Screening All'!G501</f>
        <v>33</v>
      </c>
      <c r="C495" s="36"/>
    </row>
    <row r="496" spans="2:3" x14ac:dyDescent="0.2">
      <c r="B496" s="38">
        <f>'Screening All'!G502</f>
        <v>6</v>
      </c>
      <c r="C496" s="36"/>
    </row>
    <row r="497" spans="2:3" x14ac:dyDescent="0.2">
      <c r="B497" s="38">
        <f>'Screening All'!G503</f>
        <v>68</v>
      </c>
      <c r="C497" s="36"/>
    </row>
    <row r="498" spans="2:3" x14ac:dyDescent="0.2">
      <c r="B498" s="38">
        <f>'Screening All'!G504</f>
        <v>9</v>
      </c>
      <c r="C498" s="36"/>
    </row>
    <row r="499" spans="2:3" x14ac:dyDescent="0.2">
      <c r="B499" s="38">
        <f>'Screening All'!G505</f>
        <v>29</v>
      </c>
      <c r="C499" s="36"/>
    </row>
    <row r="500" spans="2:3" x14ac:dyDescent="0.2">
      <c r="B500" s="38">
        <f>'Screening All'!G506</f>
        <v>13</v>
      </c>
      <c r="C500" s="36"/>
    </row>
    <row r="501" spans="2:3" x14ac:dyDescent="0.2">
      <c r="B501" s="38">
        <f>'Screening All'!G507</f>
        <v>17</v>
      </c>
      <c r="C501" s="36"/>
    </row>
    <row r="502" spans="2:3" x14ac:dyDescent="0.2">
      <c r="B502" s="38">
        <f>'Screening All'!G508</f>
        <v>55</v>
      </c>
      <c r="C502" s="36"/>
    </row>
    <row r="503" spans="2:3" x14ac:dyDescent="0.2">
      <c r="B503" s="38">
        <f>'Screening All'!G509</f>
        <v>22</v>
      </c>
      <c r="C503" s="36"/>
    </row>
    <row r="504" spans="2:3" x14ac:dyDescent="0.2">
      <c r="B504" s="38">
        <f>'Screening All'!G510</f>
        <v>20</v>
      </c>
      <c r="C504" s="36"/>
    </row>
    <row r="505" spans="2:3" x14ac:dyDescent="0.2">
      <c r="B505" s="38">
        <f>'Screening All'!G511</f>
        <v>6</v>
      </c>
      <c r="C505" s="36"/>
    </row>
    <row r="506" spans="2:3" x14ac:dyDescent="0.2">
      <c r="B506" s="38">
        <f>'Screening All'!G512</f>
        <v>132</v>
      </c>
      <c r="C506" s="36"/>
    </row>
    <row r="507" spans="2:3" x14ac:dyDescent="0.2">
      <c r="B507" s="38">
        <f>'Screening All'!G513</f>
        <v>27</v>
      </c>
      <c r="C507" s="36"/>
    </row>
    <row r="508" spans="2:3" x14ac:dyDescent="0.2">
      <c r="B508" s="38">
        <f>'Screening All'!G514</f>
        <v>9</v>
      </c>
      <c r="C508" s="36"/>
    </row>
    <row r="509" spans="2:3" x14ac:dyDescent="0.2">
      <c r="B509" s="38">
        <f>'Screening All'!G515</f>
        <v>13</v>
      </c>
      <c r="C509" s="36"/>
    </row>
    <row r="510" spans="2:3" x14ac:dyDescent="0.2">
      <c r="B510" s="38">
        <f>'Screening All'!G516</f>
        <v>7</v>
      </c>
      <c r="C510" s="36"/>
    </row>
    <row r="511" spans="2:3" x14ac:dyDescent="0.2">
      <c r="B511" s="38">
        <f>'Screening All'!G517</f>
        <v>9</v>
      </c>
      <c r="C511" s="36"/>
    </row>
    <row r="512" spans="2:3" x14ac:dyDescent="0.2">
      <c r="B512" s="38">
        <f>'Screening All'!G518</f>
        <v>33</v>
      </c>
      <c r="C512" s="36"/>
    </row>
    <row r="513" spans="2:3" x14ac:dyDescent="0.2">
      <c r="B513" s="38">
        <f>'Screening All'!G519</f>
        <v>16</v>
      </c>
      <c r="C513" s="36"/>
    </row>
    <row r="514" spans="2:3" x14ac:dyDescent="0.2">
      <c r="B514" s="38">
        <f>'Screening All'!G520</f>
        <v>12</v>
      </c>
      <c r="C514" s="36"/>
    </row>
    <row r="515" spans="2:3" x14ac:dyDescent="0.2">
      <c r="B515" s="38">
        <f>'Screening All'!G521</f>
        <v>15</v>
      </c>
      <c r="C515" s="36"/>
    </row>
    <row r="516" spans="2:3" x14ac:dyDescent="0.2">
      <c r="B516" s="38">
        <f>'Screening All'!G522</f>
        <v>5</v>
      </c>
      <c r="C516" s="36"/>
    </row>
    <row r="517" spans="2:3" x14ac:dyDescent="0.2">
      <c r="B517" s="38">
        <f>'Screening All'!G523</f>
        <v>27</v>
      </c>
      <c r="C517" s="36"/>
    </row>
    <row r="518" spans="2:3" x14ac:dyDescent="0.2">
      <c r="B518" s="38">
        <f>'Screening All'!G524</f>
        <v>68</v>
      </c>
      <c r="C518" s="36"/>
    </row>
    <row r="519" spans="2:3" x14ac:dyDescent="0.2">
      <c r="B519" s="38">
        <f>'Screening All'!G525</f>
        <v>20</v>
      </c>
      <c r="C519" s="36"/>
    </row>
    <row r="520" spans="2:3" x14ac:dyDescent="0.2">
      <c r="B520" s="38">
        <f>'Screening All'!G526</f>
        <v>12</v>
      </c>
      <c r="C520" s="36"/>
    </row>
    <row r="521" spans="2:3" x14ac:dyDescent="0.2">
      <c r="B521" s="38">
        <f>'Screening All'!G527</f>
        <v>27</v>
      </c>
      <c r="C521" s="36"/>
    </row>
    <row r="522" spans="2:3" x14ac:dyDescent="0.2">
      <c r="B522" s="38">
        <f>'Screening All'!G528</f>
        <v>5</v>
      </c>
      <c r="C522" s="36"/>
    </row>
    <row r="523" spans="2:3" x14ac:dyDescent="0.2">
      <c r="B523" s="38">
        <f>'Screening All'!G529</f>
        <v>60</v>
      </c>
      <c r="C523" s="36"/>
    </row>
    <row r="524" spans="2:3" x14ac:dyDescent="0.2">
      <c r="B524" s="38">
        <f>'Screening All'!G530</f>
        <v>35</v>
      </c>
      <c r="C524" s="36"/>
    </row>
    <row r="525" spans="2:3" x14ac:dyDescent="0.2">
      <c r="B525" s="38">
        <f>'Screening All'!G531</f>
        <v>13</v>
      </c>
      <c r="C525" s="36"/>
    </row>
    <row r="526" spans="2:3" x14ac:dyDescent="0.2">
      <c r="B526" s="38">
        <f>'Screening All'!G532</f>
        <v>35</v>
      </c>
      <c r="C526" s="36"/>
    </row>
    <row r="527" spans="2:3" x14ac:dyDescent="0.2">
      <c r="B527" s="38">
        <f>'Screening All'!G533</f>
        <v>23</v>
      </c>
      <c r="C527" s="36"/>
    </row>
    <row r="528" spans="2:3" x14ac:dyDescent="0.2">
      <c r="B528" s="38">
        <f>'Screening All'!G534</f>
        <v>25</v>
      </c>
      <c r="C528" s="36"/>
    </row>
    <row r="529" spans="2:3" x14ac:dyDescent="0.2">
      <c r="B529" s="38">
        <f>'Screening All'!G535</f>
        <v>40</v>
      </c>
      <c r="C529" s="36"/>
    </row>
    <row r="530" spans="2:3" x14ac:dyDescent="0.2">
      <c r="B530" s="38">
        <f>'Screening All'!G536</f>
        <v>15</v>
      </c>
      <c r="C530" s="36"/>
    </row>
    <row r="531" spans="2:3" x14ac:dyDescent="0.2">
      <c r="B531" s="38">
        <f>'Screening All'!G537</f>
        <v>11</v>
      </c>
      <c r="C531" s="36"/>
    </row>
    <row r="532" spans="2:3" x14ac:dyDescent="0.2">
      <c r="B532" s="38">
        <f>'Screening All'!G538</f>
        <v>25</v>
      </c>
      <c r="C532" s="36"/>
    </row>
    <row r="533" spans="2:3" x14ac:dyDescent="0.2">
      <c r="B533" s="38">
        <f>'Screening All'!G539</f>
        <v>9</v>
      </c>
      <c r="C533" s="36"/>
    </row>
    <row r="534" spans="2:3" x14ac:dyDescent="0.2">
      <c r="B534" s="38">
        <f>'Screening All'!G540</f>
        <v>45</v>
      </c>
      <c r="C534" s="36"/>
    </row>
    <row r="535" spans="2:3" x14ac:dyDescent="0.2">
      <c r="B535" s="38">
        <f>'Screening All'!G541</f>
        <v>31</v>
      </c>
      <c r="C535" s="36"/>
    </row>
    <row r="536" spans="2:3" x14ac:dyDescent="0.2">
      <c r="B536" s="38">
        <f>'Screening All'!G542</f>
        <v>19</v>
      </c>
      <c r="C536" s="36"/>
    </row>
    <row r="537" spans="2:3" x14ac:dyDescent="0.2">
      <c r="B537" s="38">
        <f>'Screening All'!G543</f>
        <v>37</v>
      </c>
      <c r="C537" s="36"/>
    </row>
    <row r="538" spans="2:3" x14ac:dyDescent="0.2">
      <c r="B538" s="38">
        <f>'Screening All'!G544</f>
        <v>14</v>
      </c>
      <c r="C538" s="36"/>
    </row>
    <row r="539" spans="2:3" x14ac:dyDescent="0.2">
      <c r="B539" s="38">
        <f>'Screening All'!G545</f>
        <v>3</v>
      </c>
      <c r="C539" s="36"/>
    </row>
    <row r="540" spans="2:3" x14ac:dyDescent="0.2">
      <c r="B540" s="38">
        <f>'Screening All'!G546</f>
        <v>9</v>
      </c>
      <c r="C540" s="36"/>
    </row>
    <row r="541" spans="2:3" x14ac:dyDescent="0.2">
      <c r="B541" s="38">
        <f>'Screening All'!G547</f>
        <v>44</v>
      </c>
      <c r="C541" s="36"/>
    </row>
    <row r="542" spans="2:3" x14ac:dyDescent="0.2">
      <c r="B542" s="38">
        <f>'Screening All'!G548</f>
        <v>142</v>
      </c>
      <c r="C542" s="36"/>
    </row>
    <row r="543" spans="2:3" x14ac:dyDescent="0.2">
      <c r="B543" s="38">
        <f>'Screening All'!G549</f>
        <v>101</v>
      </c>
      <c r="C543" s="36"/>
    </row>
    <row r="544" spans="2:3" x14ac:dyDescent="0.2">
      <c r="B544" s="38">
        <f>'Screening All'!G550</f>
        <v>20</v>
      </c>
      <c r="C544" s="36"/>
    </row>
    <row r="545" spans="2:3" x14ac:dyDescent="0.2">
      <c r="B545" s="38">
        <f>'Screening All'!G551</f>
        <v>35</v>
      </c>
      <c r="C545" s="36"/>
    </row>
    <row r="546" spans="2:3" x14ac:dyDescent="0.2">
      <c r="B546" s="38">
        <f>'Screening All'!G552</f>
        <v>245</v>
      </c>
      <c r="C546" s="36"/>
    </row>
    <row r="547" spans="2:3" x14ac:dyDescent="0.2">
      <c r="B547" s="38">
        <f>'Screening All'!G553</f>
        <v>6</v>
      </c>
      <c r="C547" s="36"/>
    </row>
    <row r="548" spans="2:3" x14ac:dyDescent="0.2">
      <c r="B548" s="38">
        <f>'Screening All'!G554</f>
        <v>43</v>
      </c>
      <c r="C548" s="36"/>
    </row>
    <row r="549" spans="2:3" x14ac:dyDescent="0.2">
      <c r="B549" s="38">
        <f>'Screening All'!G555</f>
        <v>30</v>
      </c>
      <c r="C549" s="36"/>
    </row>
    <row r="550" spans="2:3" x14ac:dyDescent="0.2">
      <c r="B550" s="38">
        <f>'Screening All'!G556</f>
        <v>8</v>
      </c>
      <c r="C550" s="36"/>
    </row>
    <row r="551" spans="2:3" x14ac:dyDescent="0.2">
      <c r="B551" s="38">
        <f>'Screening All'!G557</f>
        <v>48</v>
      </c>
      <c r="C551" s="36"/>
    </row>
    <row r="552" spans="2:3" x14ac:dyDescent="0.2">
      <c r="B552" s="38">
        <f>'Screening All'!G558</f>
        <v>8</v>
      </c>
      <c r="C552" s="36"/>
    </row>
    <row r="553" spans="2:3" x14ac:dyDescent="0.2">
      <c r="B553" s="38">
        <f>'Screening All'!G559</f>
        <v>8</v>
      </c>
      <c r="C553" s="36"/>
    </row>
    <row r="554" spans="2:3" x14ac:dyDescent="0.2">
      <c r="B554" s="38">
        <f>'Screening All'!G560</f>
        <v>40</v>
      </c>
      <c r="C554" s="36"/>
    </row>
    <row r="555" spans="2:3" x14ac:dyDescent="0.2">
      <c r="B555" s="38">
        <f>'Screening All'!G561</f>
        <v>26</v>
      </c>
      <c r="C555" s="36"/>
    </row>
    <row r="556" spans="2:3" x14ac:dyDescent="0.2">
      <c r="B556" s="38">
        <f>'Screening All'!G562</f>
        <v>12</v>
      </c>
      <c r="C556" s="36"/>
    </row>
    <row r="557" spans="2:3" x14ac:dyDescent="0.2">
      <c r="B557" s="38">
        <f>'Screening All'!G563</f>
        <v>7</v>
      </c>
      <c r="C557" s="36"/>
    </row>
    <row r="558" spans="2:3" x14ac:dyDescent="0.2">
      <c r="B558" s="38">
        <f>'Screening All'!G564</f>
        <v>29</v>
      </c>
      <c r="C558" s="36"/>
    </row>
    <row r="559" spans="2:3" x14ac:dyDescent="0.2">
      <c r="B559" s="38">
        <f>'Screening All'!G565</f>
        <v>8</v>
      </c>
      <c r="C559" s="36"/>
    </row>
    <row r="560" spans="2:3" x14ac:dyDescent="0.2">
      <c r="B560" s="38">
        <f>'Screening All'!G566</f>
        <v>67</v>
      </c>
      <c r="C560" s="36"/>
    </row>
    <row r="561" spans="2:3" x14ac:dyDescent="0.2">
      <c r="B561" s="38">
        <f>'Screening All'!G567</f>
        <v>16</v>
      </c>
      <c r="C561" s="36"/>
    </row>
    <row r="562" spans="2:3" x14ac:dyDescent="0.2">
      <c r="B562" s="38">
        <f>'Screening All'!G568</f>
        <v>407</v>
      </c>
      <c r="C562" s="36"/>
    </row>
    <row r="563" spans="2:3" x14ac:dyDescent="0.2">
      <c r="B563" s="38">
        <f>'Screening All'!G569</f>
        <v>6</v>
      </c>
      <c r="C563" s="36"/>
    </row>
    <row r="564" spans="2:3" x14ac:dyDescent="0.2">
      <c r="B564" s="38">
        <f>'Screening All'!G570</f>
        <v>15</v>
      </c>
      <c r="C564" s="36"/>
    </row>
    <row r="565" spans="2:3" x14ac:dyDescent="0.2">
      <c r="B565" s="38">
        <f>'Screening All'!G571</f>
        <v>2</v>
      </c>
      <c r="C565" s="36"/>
    </row>
    <row r="566" spans="2:3" x14ac:dyDescent="0.2">
      <c r="B566" s="38">
        <f>'Screening All'!G572</f>
        <v>67</v>
      </c>
      <c r="C566" s="36"/>
    </row>
    <row r="567" spans="2:3" x14ac:dyDescent="0.2">
      <c r="B567" s="38">
        <f>'Screening All'!G573</f>
        <v>3</v>
      </c>
      <c r="C567" s="36"/>
    </row>
    <row r="568" spans="2:3" x14ac:dyDescent="0.2">
      <c r="B568" s="38">
        <f>'Screening All'!G574</f>
        <v>37</v>
      </c>
      <c r="C568" s="36"/>
    </row>
    <row r="569" spans="2:3" x14ac:dyDescent="0.2">
      <c r="B569" s="38">
        <f>'Screening All'!G575</f>
        <v>6</v>
      </c>
      <c r="C569" s="36"/>
    </row>
    <row r="570" spans="2:3" x14ac:dyDescent="0.2">
      <c r="B570" s="38">
        <f>'Screening All'!G576</f>
        <v>11</v>
      </c>
      <c r="C570" s="36"/>
    </row>
    <row r="571" spans="2:3" x14ac:dyDescent="0.2">
      <c r="B571" s="38">
        <f>'Screening All'!G577</f>
        <v>12</v>
      </c>
      <c r="C571" s="36"/>
    </row>
    <row r="572" spans="2:3" x14ac:dyDescent="0.2">
      <c r="B572" s="38">
        <f>'Screening All'!G578</f>
        <v>2</v>
      </c>
      <c r="C572" s="36"/>
    </row>
    <row r="573" spans="2:3" x14ac:dyDescent="0.2">
      <c r="B573" s="38">
        <f>'Screening All'!G579</f>
        <v>19</v>
      </c>
      <c r="C573" s="36"/>
    </row>
    <row r="574" spans="2:3" x14ac:dyDescent="0.2">
      <c r="B574" s="38">
        <f>'Screening All'!G580</f>
        <v>8</v>
      </c>
      <c r="C574" s="36"/>
    </row>
    <row r="575" spans="2:3" x14ac:dyDescent="0.2">
      <c r="B575" s="38">
        <f>'Screening All'!G581</f>
        <v>34</v>
      </c>
      <c r="C575" s="36"/>
    </row>
    <row r="576" spans="2:3" x14ac:dyDescent="0.2">
      <c r="B576" s="38">
        <f>'Screening All'!G582</f>
        <v>25</v>
      </c>
      <c r="C576" s="36"/>
    </row>
    <row r="577" spans="2:3" x14ac:dyDescent="0.2">
      <c r="B577" s="38">
        <f>'Screening All'!G583</f>
        <v>8</v>
      </c>
      <c r="C577" s="36"/>
    </row>
    <row r="578" spans="2:3" x14ac:dyDescent="0.2">
      <c r="B578" s="38">
        <f>'Screening All'!G584</f>
        <v>12</v>
      </c>
      <c r="C578" s="36"/>
    </row>
    <row r="579" spans="2:3" x14ac:dyDescent="0.2">
      <c r="B579" s="38">
        <f>'Screening All'!G585</f>
        <v>21</v>
      </c>
      <c r="C579" s="36"/>
    </row>
    <row r="580" spans="2:3" x14ac:dyDescent="0.2">
      <c r="B580" s="38">
        <f>'Screening All'!G586</f>
        <v>184</v>
      </c>
      <c r="C580" s="36"/>
    </row>
    <row r="581" spans="2:3" x14ac:dyDescent="0.2">
      <c r="B581" s="38">
        <f>'Screening All'!G587</f>
        <v>12</v>
      </c>
      <c r="C581" s="36"/>
    </row>
    <row r="582" spans="2:3" x14ac:dyDescent="0.2">
      <c r="B582" s="38">
        <f>'Screening All'!G588</f>
        <v>31</v>
      </c>
      <c r="C582" s="36"/>
    </row>
    <row r="583" spans="2:3" x14ac:dyDescent="0.2">
      <c r="B583" s="38">
        <f>'Screening All'!G589</f>
        <v>91</v>
      </c>
      <c r="C583" s="36"/>
    </row>
    <row r="584" spans="2:3" x14ac:dyDescent="0.2">
      <c r="B584" s="38">
        <f>'Screening All'!G590</f>
        <v>4</v>
      </c>
      <c r="C584" s="36"/>
    </row>
    <row r="585" spans="2:3" x14ac:dyDescent="0.2">
      <c r="B585" s="38">
        <f>'Screening All'!G591</f>
        <v>6</v>
      </c>
      <c r="C585" s="36"/>
    </row>
    <row r="586" spans="2:3" x14ac:dyDescent="0.2">
      <c r="B586" s="38">
        <f>'Screening All'!G592</f>
        <v>12</v>
      </c>
      <c r="C586" s="36"/>
    </row>
    <row r="587" spans="2:3" x14ac:dyDescent="0.2">
      <c r="B587" s="38">
        <f>'Screening All'!G593</f>
        <v>11</v>
      </c>
      <c r="C587" s="36"/>
    </row>
    <row r="588" spans="2:3" x14ac:dyDescent="0.2">
      <c r="B588" s="38">
        <f>'Screening All'!G594</f>
        <v>5</v>
      </c>
      <c r="C588" s="36"/>
    </row>
    <row r="589" spans="2:3" x14ac:dyDescent="0.2">
      <c r="B589" s="38">
        <f>'Screening All'!G595</f>
        <v>11</v>
      </c>
      <c r="C589" s="36"/>
    </row>
    <row r="590" spans="2:3" x14ac:dyDescent="0.2">
      <c r="B590" s="38">
        <f>'Screening All'!G596</f>
        <v>209</v>
      </c>
      <c r="C590" s="36"/>
    </row>
    <row r="591" spans="2:3" x14ac:dyDescent="0.2">
      <c r="B591" s="38">
        <f>'Screening All'!G597</f>
        <v>15</v>
      </c>
      <c r="C591" s="36"/>
    </row>
    <row r="592" spans="2:3" x14ac:dyDescent="0.2">
      <c r="B592" s="38">
        <f>'Screening All'!G598</f>
        <v>71</v>
      </c>
      <c r="C592" s="36"/>
    </row>
    <row r="593" spans="2:3" x14ac:dyDescent="0.2">
      <c r="B593" s="38">
        <f>'Screening All'!G599</f>
        <v>30</v>
      </c>
      <c r="C593" s="36"/>
    </row>
    <row r="594" spans="2:3" x14ac:dyDescent="0.2">
      <c r="B594" s="38">
        <f>'Screening All'!G600</f>
        <v>1</v>
      </c>
      <c r="C594" s="36"/>
    </row>
    <row r="595" spans="2:3" x14ac:dyDescent="0.2">
      <c r="B595" s="38">
        <f>'Screening All'!G601</f>
        <v>92</v>
      </c>
      <c r="C595" s="36"/>
    </row>
    <row r="596" spans="2:3" x14ac:dyDescent="0.2">
      <c r="B596" s="38">
        <f>'Screening All'!G602</f>
        <v>23</v>
      </c>
      <c r="C596" s="36"/>
    </row>
    <row r="597" spans="2:3" x14ac:dyDescent="0.2">
      <c r="B597" s="38">
        <f>'Screening All'!G603</f>
        <v>12</v>
      </c>
      <c r="C597" s="36"/>
    </row>
    <row r="598" spans="2:3" x14ac:dyDescent="0.2">
      <c r="B598" s="38">
        <f>'Screening All'!G604</f>
        <v>6</v>
      </c>
      <c r="C598" s="36"/>
    </row>
    <row r="599" spans="2:3" x14ac:dyDescent="0.2">
      <c r="B599" s="38">
        <f>'Screening All'!G605</f>
        <v>66</v>
      </c>
      <c r="C599" s="36"/>
    </row>
    <row r="600" spans="2:3" x14ac:dyDescent="0.2">
      <c r="B600" s="38">
        <f>'Screening All'!G606</f>
        <v>5</v>
      </c>
      <c r="C600" s="36"/>
    </row>
    <row r="601" spans="2:3" x14ac:dyDescent="0.2">
      <c r="B601" s="38">
        <f>'Screening All'!G607</f>
        <v>3</v>
      </c>
      <c r="C601" s="36"/>
    </row>
    <row r="602" spans="2:3" x14ac:dyDescent="0.2">
      <c r="B602" s="38">
        <f>'Screening All'!G608</f>
        <v>5</v>
      </c>
      <c r="C602" s="36"/>
    </row>
    <row r="603" spans="2:3" x14ac:dyDescent="0.2">
      <c r="B603" s="38">
        <f>'Screening All'!G609</f>
        <v>6</v>
      </c>
      <c r="C603" s="36"/>
    </row>
    <row r="604" spans="2:3" x14ac:dyDescent="0.2">
      <c r="B604" s="38">
        <f>'Screening All'!G610</f>
        <v>8</v>
      </c>
      <c r="C604" s="36"/>
    </row>
    <row r="605" spans="2:3" x14ac:dyDescent="0.2">
      <c r="B605" s="38">
        <f>'Screening All'!G611</f>
        <v>30</v>
      </c>
      <c r="C605" s="36"/>
    </row>
    <row r="606" spans="2:3" x14ac:dyDescent="0.2">
      <c r="B606" s="38">
        <f>'Screening All'!G612</f>
        <v>18</v>
      </c>
      <c r="C606" s="36"/>
    </row>
    <row r="607" spans="2:3" x14ac:dyDescent="0.2">
      <c r="B607" s="38">
        <f>'Screening All'!G613</f>
        <v>7</v>
      </c>
      <c r="C607" s="36"/>
    </row>
    <row r="608" spans="2:3" x14ac:dyDescent="0.2">
      <c r="B608" s="38">
        <f>'Screening All'!G614</f>
        <v>17</v>
      </c>
      <c r="C608" s="36"/>
    </row>
    <row r="609" spans="2:3" x14ac:dyDescent="0.2">
      <c r="B609" s="38">
        <f>'Screening All'!G615</f>
        <v>24</v>
      </c>
      <c r="C609" s="36"/>
    </row>
    <row r="610" spans="2:3" x14ac:dyDescent="0.2">
      <c r="B610" s="38">
        <f>'Screening All'!G616</f>
        <v>1</v>
      </c>
      <c r="C610" s="36"/>
    </row>
    <row r="611" spans="2:3" x14ac:dyDescent="0.2">
      <c r="B611" s="38">
        <f>'Screening All'!G617</f>
        <v>43</v>
      </c>
      <c r="C611" s="36"/>
    </row>
    <row r="612" spans="2:3" x14ac:dyDescent="0.2">
      <c r="B612" s="38">
        <f>'Screening All'!G618</f>
        <v>3</v>
      </c>
      <c r="C612" s="36"/>
    </row>
    <row r="613" spans="2:3" x14ac:dyDescent="0.2">
      <c r="B613" s="38">
        <f>'Screening All'!G619</f>
        <v>12</v>
      </c>
      <c r="C613" s="36"/>
    </row>
    <row r="614" spans="2:3" x14ac:dyDescent="0.2">
      <c r="B614" s="38">
        <f>'Screening All'!G620</f>
        <v>18</v>
      </c>
      <c r="C614" s="36"/>
    </row>
    <row r="615" spans="2:3" x14ac:dyDescent="0.2">
      <c r="B615" s="38">
        <f>'Screening All'!G621</f>
        <v>9</v>
      </c>
      <c r="C615" s="36"/>
    </row>
    <row r="616" spans="2:3" x14ac:dyDescent="0.2">
      <c r="B616" s="38">
        <f>'Screening All'!G622</f>
        <v>8</v>
      </c>
      <c r="C616" s="36"/>
    </row>
    <row r="617" spans="2:3" x14ac:dyDescent="0.2">
      <c r="B617" s="38">
        <f>'Screening All'!G623</f>
        <v>6</v>
      </c>
      <c r="C617" s="36"/>
    </row>
    <row r="618" spans="2:3" x14ac:dyDescent="0.2">
      <c r="B618" s="38">
        <f>'Screening All'!G624</f>
        <v>4</v>
      </c>
      <c r="C618" s="36"/>
    </row>
    <row r="619" spans="2:3" x14ac:dyDescent="0.2">
      <c r="B619" s="38">
        <f>'Screening All'!G625</f>
        <v>7</v>
      </c>
      <c r="C619" s="36"/>
    </row>
    <row r="620" spans="2:3" x14ac:dyDescent="0.2">
      <c r="B620" s="38">
        <f>'Screening All'!G626</f>
        <v>22</v>
      </c>
      <c r="C620" s="36"/>
    </row>
    <row r="621" spans="2:3" x14ac:dyDescent="0.2">
      <c r="B621" s="38">
        <f>'Screening All'!G627</f>
        <v>900</v>
      </c>
      <c r="C621" s="36"/>
    </row>
    <row r="622" spans="2:3" x14ac:dyDescent="0.2">
      <c r="B622" s="38">
        <f>'Screening All'!G628</f>
        <v>5</v>
      </c>
      <c r="C622" s="36"/>
    </row>
    <row r="623" spans="2:3" x14ac:dyDescent="0.2">
      <c r="B623" s="38">
        <f>'Screening All'!G629</f>
        <v>23</v>
      </c>
      <c r="C623" s="36"/>
    </row>
    <row r="624" spans="2:3" x14ac:dyDescent="0.2">
      <c r="B624" s="38">
        <f>'Screening All'!G630</f>
        <v>14</v>
      </c>
      <c r="C624" s="36"/>
    </row>
    <row r="625" spans="2:3" x14ac:dyDescent="0.2">
      <c r="B625" s="38">
        <f>'Screening All'!G631</f>
        <v>47</v>
      </c>
      <c r="C625" s="36"/>
    </row>
    <row r="626" spans="2:3" x14ac:dyDescent="0.2">
      <c r="B626" s="38">
        <f>'Screening All'!G632</f>
        <v>12</v>
      </c>
      <c r="C626" s="36"/>
    </row>
    <row r="627" spans="2:3" x14ac:dyDescent="0.2">
      <c r="B627" s="38">
        <f>'Screening All'!G633</f>
        <v>9</v>
      </c>
      <c r="C627" s="36"/>
    </row>
    <row r="628" spans="2:3" x14ac:dyDescent="0.2">
      <c r="B628" s="38">
        <f>'Screening All'!G634</f>
        <v>19</v>
      </c>
      <c r="C628" s="36"/>
    </row>
    <row r="629" spans="2:3" x14ac:dyDescent="0.2">
      <c r="B629" s="38">
        <f>'Screening All'!G635</f>
        <v>25</v>
      </c>
      <c r="C629" s="36"/>
    </row>
    <row r="630" spans="2:3" x14ac:dyDescent="0.2">
      <c r="B630" s="38">
        <f>'Screening All'!G636</f>
        <v>30</v>
      </c>
      <c r="C630" s="36"/>
    </row>
    <row r="631" spans="2:3" x14ac:dyDescent="0.2">
      <c r="B631" s="38">
        <f>'Screening All'!G637</f>
        <v>8</v>
      </c>
      <c r="C631" s="36"/>
    </row>
    <row r="632" spans="2:3" x14ac:dyDescent="0.2">
      <c r="B632" s="38">
        <f>'Screening All'!G638</f>
        <v>24</v>
      </c>
      <c r="C632" s="36"/>
    </row>
    <row r="633" spans="2:3" x14ac:dyDescent="0.2">
      <c r="B633" s="38">
        <f>'Screening All'!G639</f>
        <v>10</v>
      </c>
      <c r="C633" s="36"/>
    </row>
    <row r="634" spans="2:3" x14ac:dyDescent="0.2">
      <c r="B634" s="38">
        <f>'Screening All'!G640</f>
        <v>5</v>
      </c>
      <c r="C634" s="36"/>
    </row>
    <row r="635" spans="2:3" x14ac:dyDescent="0.2">
      <c r="B635" s="38">
        <f>'Screening All'!G641</f>
        <v>6</v>
      </c>
      <c r="C635" s="36"/>
    </row>
    <row r="636" spans="2:3" x14ac:dyDescent="0.2">
      <c r="B636" s="38">
        <f>'Screening All'!G642</f>
        <v>59</v>
      </c>
      <c r="C636" s="36"/>
    </row>
    <row r="637" spans="2:3" x14ac:dyDescent="0.2">
      <c r="B637" s="38">
        <f>'Screening All'!G643</f>
        <v>5</v>
      </c>
      <c r="C637" s="36"/>
    </row>
    <row r="638" spans="2:3" x14ac:dyDescent="0.2">
      <c r="B638" s="38">
        <f>'Screening All'!G644</f>
        <v>6</v>
      </c>
      <c r="C638" s="36"/>
    </row>
    <row r="639" spans="2:3" x14ac:dyDescent="0.2">
      <c r="B639" s="38">
        <f>'Screening All'!G645</f>
        <v>8</v>
      </c>
      <c r="C639" s="36"/>
    </row>
    <row r="640" spans="2:3" x14ac:dyDescent="0.2">
      <c r="B640" s="38">
        <f>'Screening All'!G646</f>
        <v>8</v>
      </c>
      <c r="C640" s="36"/>
    </row>
    <row r="641" spans="2:3" x14ac:dyDescent="0.2">
      <c r="B641" s="38">
        <f>'Screening All'!G647</f>
        <v>2</v>
      </c>
      <c r="C641" s="36"/>
    </row>
    <row r="642" spans="2:3" x14ac:dyDescent="0.2">
      <c r="B642" s="38">
        <f>'Screening All'!G648</f>
        <v>94</v>
      </c>
      <c r="C642" s="36"/>
    </row>
    <row r="643" spans="2:3" x14ac:dyDescent="0.2">
      <c r="B643" s="38">
        <f>'Screening All'!G649</f>
        <v>3</v>
      </c>
      <c r="C643" s="36"/>
    </row>
    <row r="644" spans="2:3" x14ac:dyDescent="0.2">
      <c r="B644" s="38">
        <f>'Screening All'!G650</f>
        <v>27</v>
      </c>
      <c r="C644" s="36"/>
    </row>
    <row r="645" spans="2:3" x14ac:dyDescent="0.2">
      <c r="B645" s="38">
        <f>'Screening All'!G651</f>
        <v>24</v>
      </c>
      <c r="C645" s="36"/>
    </row>
    <row r="646" spans="2:3" x14ac:dyDescent="0.2">
      <c r="B646" s="38">
        <f>'Screening All'!G652</f>
        <v>33</v>
      </c>
      <c r="C646" s="36"/>
    </row>
    <row r="647" spans="2:3" x14ac:dyDescent="0.2">
      <c r="B647" s="38">
        <f>'Screening All'!G653</f>
        <v>31</v>
      </c>
      <c r="C647" s="36"/>
    </row>
    <row r="648" spans="2:3" x14ac:dyDescent="0.2">
      <c r="B648" s="38">
        <f>'Screening All'!G654</f>
        <v>52</v>
      </c>
      <c r="C648" s="36"/>
    </row>
    <row r="649" spans="2:3" x14ac:dyDescent="0.2">
      <c r="B649" s="38">
        <f>'Screening All'!G655</f>
        <v>7</v>
      </c>
      <c r="C649" s="36"/>
    </row>
    <row r="650" spans="2:3" x14ac:dyDescent="0.2">
      <c r="B650" s="38">
        <f>'Screening All'!G656</f>
        <v>5</v>
      </c>
      <c r="C650" s="36"/>
    </row>
    <row r="651" spans="2:3" x14ac:dyDescent="0.2">
      <c r="B651" s="38">
        <f>'Screening All'!G657</f>
        <v>8</v>
      </c>
      <c r="C651" s="36"/>
    </row>
    <row r="652" spans="2:3" x14ac:dyDescent="0.2">
      <c r="B652" s="38">
        <f>'Screening All'!G658</f>
        <v>65</v>
      </c>
      <c r="C652" s="36"/>
    </row>
    <row r="653" spans="2:3" x14ac:dyDescent="0.2">
      <c r="B653" s="38">
        <f>'Screening All'!G659</f>
        <v>15</v>
      </c>
      <c r="C653" s="36"/>
    </row>
    <row r="654" spans="2:3" x14ac:dyDescent="0.2">
      <c r="B654" s="38">
        <f>'Screening All'!G660</f>
        <v>36</v>
      </c>
      <c r="C654" s="36"/>
    </row>
    <row r="655" spans="2:3" x14ac:dyDescent="0.2">
      <c r="B655" s="38">
        <f>'Screening All'!G661</f>
        <v>5</v>
      </c>
      <c r="C655" s="36"/>
    </row>
    <row r="656" spans="2:3" x14ac:dyDescent="0.2">
      <c r="B656" s="38">
        <f>'Screening All'!G662</f>
        <v>4</v>
      </c>
      <c r="C656" s="36"/>
    </row>
    <row r="657" spans="2:3" x14ac:dyDescent="0.2">
      <c r="B657" s="38">
        <f>'Screening All'!G663</f>
        <v>6</v>
      </c>
      <c r="C657" s="36"/>
    </row>
    <row r="658" spans="2:3" x14ac:dyDescent="0.2">
      <c r="B658" s="38">
        <f>'Screening All'!G664</f>
        <v>1</v>
      </c>
      <c r="C658" s="36"/>
    </row>
    <row r="659" spans="2:3" x14ac:dyDescent="0.2">
      <c r="B659" s="38">
        <f>'Screening All'!G665</f>
        <v>7</v>
      </c>
      <c r="C659" s="36"/>
    </row>
    <row r="660" spans="2:3" x14ac:dyDescent="0.2">
      <c r="B660" s="38">
        <f>'Screening All'!G666</f>
        <v>10</v>
      </c>
      <c r="C660" s="36"/>
    </row>
    <row r="661" spans="2:3" x14ac:dyDescent="0.2">
      <c r="B661" s="38">
        <f>'Screening All'!G667</f>
        <v>13</v>
      </c>
      <c r="C661" s="36"/>
    </row>
    <row r="662" spans="2:3" x14ac:dyDescent="0.2">
      <c r="B662" s="38">
        <f>'Screening All'!G668</f>
        <v>7</v>
      </c>
      <c r="C662" s="36"/>
    </row>
    <row r="663" spans="2:3" x14ac:dyDescent="0.2">
      <c r="B663" s="38">
        <f>'Screening All'!G669</f>
        <v>13</v>
      </c>
      <c r="C663" s="36"/>
    </row>
    <row r="664" spans="2:3" x14ac:dyDescent="0.2">
      <c r="B664" s="38">
        <f>'Screening All'!G670</f>
        <v>3</v>
      </c>
      <c r="C664" s="36"/>
    </row>
    <row r="665" spans="2:3" x14ac:dyDescent="0.2">
      <c r="B665" s="38">
        <f>'Screening All'!G671</f>
        <v>10</v>
      </c>
      <c r="C665" s="36"/>
    </row>
    <row r="666" spans="2:3" x14ac:dyDescent="0.2">
      <c r="B666" s="38">
        <f>'Screening All'!G672</f>
        <v>16</v>
      </c>
      <c r="C666" s="36"/>
    </row>
    <row r="667" spans="2:3" x14ac:dyDescent="0.2">
      <c r="B667" s="38">
        <f>'Screening All'!G673</f>
        <v>3</v>
      </c>
      <c r="C667" s="36"/>
    </row>
    <row r="668" spans="2:3" x14ac:dyDescent="0.2">
      <c r="B668" s="38">
        <f>'Screening All'!G674</f>
        <v>1</v>
      </c>
      <c r="C668" s="36"/>
    </row>
    <row r="669" spans="2:3" x14ac:dyDescent="0.2">
      <c r="B669" s="38">
        <f>'Screening All'!G675</f>
        <v>27</v>
      </c>
      <c r="C669" s="36"/>
    </row>
    <row r="670" spans="2:3" x14ac:dyDescent="0.2">
      <c r="B670" s="38">
        <f>'Screening All'!G676</f>
        <v>11</v>
      </c>
      <c r="C670" s="36"/>
    </row>
    <row r="671" spans="2:3" x14ac:dyDescent="0.2">
      <c r="B671" s="38">
        <f>'Screening All'!G677</f>
        <v>68</v>
      </c>
      <c r="C671" s="36"/>
    </row>
    <row r="672" spans="2:3" x14ac:dyDescent="0.2">
      <c r="B672" s="38">
        <f>'Screening All'!G678</f>
        <v>2</v>
      </c>
      <c r="C672" s="36"/>
    </row>
    <row r="673" spans="2:3" x14ac:dyDescent="0.2">
      <c r="B673" s="38">
        <f>'Screening All'!G679</f>
        <v>10</v>
      </c>
      <c r="C673" s="36"/>
    </row>
    <row r="674" spans="2:3" x14ac:dyDescent="0.2">
      <c r="B674" s="38">
        <f>'Screening All'!G680</f>
        <v>15</v>
      </c>
      <c r="C674" s="36"/>
    </row>
    <row r="675" spans="2:3" x14ac:dyDescent="0.2">
      <c r="B675" s="38">
        <f>'Screening All'!G681</f>
        <v>850</v>
      </c>
      <c r="C675" s="36"/>
    </row>
    <row r="676" spans="2:3" x14ac:dyDescent="0.2">
      <c r="B676" s="38">
        <f>'Screening All'!G682</f>
        <v>8</v>
      </c>
      <c r="C676" s="36"/>
    </row>
    <row r="677" spans="2:3" x14ac:dyDescent="0.2">
      <c r="B677" s="38">
        <f>'Screening All'!G683</f>
        <v>5</v>
      </c>
      <c r="C677" s="36"/>
    </row>
    <row r="678" spans="2:3" x14ac:dyDescent="0.2">
      <c r="B678" s="38">
        <f>'Screening All'!G684</f>
        <v>9</v>
      </c>
      <c r="C678" s="36"/>
    </row>
    <row r="679" spans="2:3" x14ac:dyDescent="0.2">
      <c r="B679" s="38">
        <f>'Screening All'!G685</f>
        <v>4</v>
      </c>
      <c r="C679" s="36"/>
    </row>
    <row r="680" spans="2:3" x14ac:dyDescent="0.2">
      <c r="B680" s="38">
        <f>'Screening All'!G686</f>
        <v>3</v>
      </c>
      <c r="C680" s="36"/>
    </row>
    <row r="681" spans="2:3" x14ac:dyDescent="0.2">
      <c r="B681" s="38">
        <f>'Screening All'!G687</f>
        <v>24</v>
      </c>
      <c r="C681" s="36"/>
    </row>
    <row r="682" spans="2:3" x14ac:dyDescent="0.2">
      <c r="B682" s="38">
        <f>'Screening All'!G688</f>
        <v>30</v>
      </c>
      <c r="C682" s="36"/>
    </row>
    <row r="683" spans="2:3" x14ac:dyDescent="0.2">
      <c r="B683" s="38">
        <f>'Screening All'!G689</f>
        <v>210</v>
      </c>
      <c r="C683" s="36"/>
    </row>
    <row r="684" spans="2:3" x14ac:dyDescent="0.2">
      <c r="B684" s="38">
        <f>'Screening All'!G690</f>
        <v>12</v>
      </c>
      <c r="C684" s="36"/>
    </row>
    <row r="685" spans="2:3" x14ac:dyDescent="0.2">
      <c r="B685" s="38">
        <f>'Screening All'!G691</f>
        <v>9</v>
      </c>
      <c r="C685" s="36"/>
    </row>
    <row r="686" spans="2:3" x14ac:dyDescent="0.2">
      <c r="B686" s="38">
        <f>'Screening All'!G692</f>
        <v>23</v>
      </c>
      <c r="C686" s="36"/>
    </row>
    <row r="687" spans="2:3" x14ac:dyDescent="0.2">
      <c r="B687" s="38">
        <f>'Screening All'!G693</f>
        <v>78</v>
      </c>
      <c r="C687" s="36"/>
    </row>
    <row r="688" spans="2:3" x14ac:dyDescent="0.2">
      <c r="B688" s="38">
        <f>'Screening All'!G694</f>
        <v>5</v>
      </c>
      <c r="C688" s="36"/>
    </row>
    <row r="689" spans="2:3" x14ac:dyDescent="0.2">
      <c r="B689" s="38">
        <f>'Screening All'!G695</f>
        <v>5</v>
      </c>
      <c r="C689" s="36"/>
    </row>
    <row r="690" spans="2:3" x14ac:dyDescent="0.2">
      <c r="B690" s="38">
        <f>'Screening All'!G696</f>
        <v>5</v>
      </c>
      <c r="C690" s="36"/>
    </row>
    <row r="691" spans="2:3" x14ac:dyDescent="0.2">
      <c r="B691" s="38">
        <f>'Screening All'!G697</f>
        <v>3</v>
      </c>
      <c r="C691" s="36"/>
    </row>
    <row r="692" spans="2:3" x14ac:dyDescent="0.2">
      <c r="B692" s="38">
        <f>'Screening All'!G698</f>
        <v>30</v>
      </c>
      <c r="C692" s="36"/>
    </row>
    <row r="693" spans="2:3" x14ac:dyDescent="0.2">
      <c r="B693" s="38">
        <f>'Screening All'!G699</f>
        <v>2</v>
      </c>
      <c r="C693" s="36"/>
    </row>
    <row r="694" spans="2:3" x14ac:dyDescent="0.2">
      <c r="B694" s="38">
        <f>'Screening All'!G700</f>
        <v>6</v>
      </c>
      <c r="C694" s="36"/>
    </row>
    <row r="695" spans="2:3" x14ac:dyDescent="0.2">
      <c r="B695" s="38">
        <f>'Screening All'!G701</f>
        <v>50</v>
      </c>
      <c r="C695" s="36"/>
    </row>
    <row r="696" spans="2:3" x14ac:dyDescent="0.2">
      <c r="B696" s="38">
        <f>'Screening All'!G702</f>
        <v>120</v>
      </c>
      <c r="C696" s="36"/>
    </row>
    <row r="697" spans="2:3" x14ac:dyDescent="0.2">
      <c r="B697" s="38">
        <f>'Screening All'!G703</f>
        <v>82</v>
      </c>
      <c r="C697" s="36"/>
    </row>
    <row r="698" spans="2:3" x14ac:dyDescent="0.2">
      <c r="B698" s="38">
        <f>'Screening All'!G704</f>
        <v>5</v>
      </c>
      <c r="C698" s="36"/>
    </row>
    <row r="699" spans="2:3" x14ac:dyDescent="0.2">
      <c r="B699" s="38">
        <f>'Screening All'!G705</f>
        <v>8</v>
      </c>
      <c r="C699" s="36"/>
    </row>
    <row r="700" spans="2:3" x14ac:dyDescent="0.2">
      <c r="B700" s="38">
        <f>'Screening All'!G706</f>
        <v>14</v>
      </c>
      <c r="C700" s="36"/>
    </row>
    <row r="701" spans="2:3" x14ac:dyDescent="0.2">
      <c r="B701" s="38">
        <f>'Screening All'!G707</f>
        <v>5</v>
      </c>
      <c r="C701" s="36"/>
    </row>
    <row r="702" spans="2:3" x14ac:dyDescent="0.2">
      <c r="B702" s="38">
        <f>'Screening All'!G708</f>
        <v>3</v>
      </c>
      <c r="C702" s="36"/>
    </row>
    <row r="703" spans="2:3" x14ac:dyDescent="0.2">
      <c r="B703" s="38">
        <f>'Screening All'!G709</f>
        <v>6</v>
      </c>
      <c r="C703" s="36"/>
    </row>
    <row r="704" spans="2:3" x14ac:dyDescent="0.2">
      <c r="B704" s="38">
        <f>'Screening All'!G710</f>
        <v>30</v>
      </c>
      <c r="C704" s="36"/>
    </row>
    <row r="705" spans="2:3" x14ac:dyDescent="0.2">
      <c r="B705" s="38">
        <f>'Screening All'!G711</f>
        <v>19</v>
      </c>
      <c r="C705" s="36"/>
    </row>
    <row r="706" spans="2:3" x14ac:dyDescent="0.2">
      <c r="B706" s="38">
        <f>'Screening All'!G712</f>
        <v>7</v>
      </c>
      <c r="C706" s="36"/>
    </row>
    <row r="707" spans="2:3" x14ac:dyDescent="0.2">
      <c r="B707" s="38">
        <f>'Screening All'!G713</f>
        <v>5</v>
      </c>
      <c r="C707" s="36"/>
    </row>
    <row r="708" spans="2:3" x14ac:dyDescent="0.2">
      <c r="B708" s="38">
        <f>'Screening All'!G714</f>
        <v>18</v>
      </c>
      <c r="C708" s="36"/>
    </row>
    <row r="709" spans="2:3" x14ac:dyDescent="0.2">
      <c r="B709" s="38">
        <f>'Screening All'!G715</f>
        <v>7</v>
      </c>
      <c r="C709" s="36"/>
    </row>
    <row r="710" spans="2:3" x14ac:dyDescent="0.2">
      <c r="B710" s="38">
        <f>'Screening All'!G716</f>
        <v>8</v>
      </c>
      <c r="C710" s="36"/>
    </row>
    <row r="711" spans="2:3" x14ac:dyDescent="0.2">
      <c r="B711" s="38">
        <f>'Screening All'!G717</f>
        <v>7</v>
      </c>
      <c r="C711" s="36"/>
    </row>
    <row r="712" spans="2:3" x14ac:dyDescent="0.2">
      <c r="B712" s="38">
        <f>'Screening All'!G718</f>
        <v>2</v>
      </c>
      <c r="C712" s="36"/>
    </row>
    <row r="713" spans="2:3" x14ac:dyDescent="0.2">
      <c r="B713" s="38">
        <f>'Screening All'!G719</f>
        <v>4</v>
      </c>
      <c r="C713" s="36"/>
    </row>
    <row r="714" spans="2:3" x14ac:dyDescent="0.2">
      <c r="B714" s="38">
        <f>'Screening All'!G720</f>
        <v>30</v>
      </c>
      <c r="C714" s="36"/>
    </row>
    <row r="715" spans="2:3" x14ac:dyDescent="0.2">
      <c r="B715" s="38">
        <f>'Screening All'!G721</f>
        <v>6</v>
      </c>
      <c r="C715" s="36"/>
    </row>
    <row r="716" spans="2:3" x14ac:dyDescent="0.2">
      <c r="B716" s="38">
        <f>'Screening All'!G722</f>
        <v>5</v>
      </c>
      <c r="C716" s="36"/>
    </row>
    <row r="717" spans="2:3" x14ac:dyDescent="0.2">
      <c r="B717" s="38">
        <f>'Screening All'!G723</f>
        <v>2</v>
      </c>
      <c r="C717" s="36"/>
    </row>
    <row r="718" spans="2:3" x14ac:dyDescent="0.2">
      <c r="B718" s="38">
        <f>'Screening All'!G724</f>
        <v>47</v>
      </c>
      <c r="C718" s="36"/>
    </row>
    <row r="719" spans="2:3" x14ac:dyDescent="0.2">
      <c r="B719" s="38">
        <f>'Screening All'!G725</f>
        <v>8</v>
      </c>
      <c r="C719" s="36"/>
    </row>
    <row r="720" spans="2:3" x14ac:dyDescent="0.2">
      <c r="B720" s="38">
        <f>'Screening All'!G726</f>
        <v>4</v>
      </c>
      <c r="C720" s="36"/>
    </row>
    <row r="721" spans="2:3" x14ac:dyDescent="0.2">
      <c r="B721" s="38">
        <f>'Screening All'!G727</f>
        <v>3</v>
      </c>
      <c r="C721" s="36"/>
    </row>
    <row r="722" spans="2:3" x14ac:dyDescent="0.2">
      <c r="B722" s="38">
        <f>'Screening All'!G728</f>
        <v>3</v>
      </c>
      <c r="C722" s="36"/>
    </row>
    <row r="723" spans="2:3" x14ac:dyDescent="0.2">
      <c r="B723" s="38">
        <f>'Screening All'!G729</f>
        <v>17</v>
      </c>
      <c r="C723" s="36"/>
    </row>
    <row r="724" spans="2:3" x14ac:dyDescent="0.2">
      <c r="B724" s="38">
        <f>'Screening All'!G730</f>
        <v>20</v>
      </c>
      <c r="C724" s="36"/>
    </row>
    <row r="725" spans="2:3" x14ac:dyDescent="0.2">
      <c r="B725" s="38">
        <f>'Screening All'!G731</f>
        <v>12</v>
      </c>
      <c r="C725" s="36"/>
    </row>
    <row r="726" spans="2:3" x14ac:dyDescent="0.2">
      <c r="B726" s="38">
        <f>'Screening All'!G732</f>
        <v>9</v>
      </c>
      <c r="C726" s="36"/>
    </row>
    <row r="727" spans="2:3" x14ac:dyDescent="0.2">
      <c r="B727" s="38">
        <f>'Screening All'!G733</f>
        <v>5</v>
      </c>
      <c r="C727" s="36"/>
    </row>
    <row r="728" spans="2:3" x14ac:dyDescent="0.2">
      <c r="B728" s="38">
        <f>'Screening All'!G734</f>
        <v>14</v>
      </c>
      <c r="C728" s="36"/>
    </row>
    <row r="729" spans="2:3" x14ac:dyDescent="0.2">
      <c r="B729" s="38">
        <f>'Screening All'!G735</f>
        <v>27</v>
      </c>
      <c r="C729" s="36"/>
    </row>
    <row r="730" spans="2:3" x14ac:dyDescent="0.2">
      <c r="B730" s="38">
        <f>'Screening All'!G736</f>
        <v>1</v>
      </c>
      <c r="C730" s="36"/>
    </row>
    <row r="731" spans="2:3" x14ac:dyDescent="0.2">
      <c r="B731" s="38">
        <f>'Screening All'!G737</f>
        <v>4</v>
      </c>
      <c r="C731" s="36"/>
    </row>
    <row r="732" spans="2:3" x14ac:dyDescent="0.2">
      <c r="B732" s="38">
        <f>'Screening All'!G738</f>
        <v>32</v>
      </c>
      <c r="C732" s="36"/>
    </row>
    <row r="733" spans="2:3" x14ac:dyDescent="0.2">
      <c r="B733" s="38">
        <f>'Screening All'!G739</f>
        <v>3</v>
      </c>
      <c r="C733" s="36"/>
    </row>
    <row r="734" spans="2:3" x14ac:dyDescent="0.2">
      <c r="B734" s="38">
        <f>'Screening All'!G740</f>
        <v>26</v>
      </c>
      <c r="C734" s="36"/>
    </row>
    <row r="735" spans="2:3" x14ac:dyDescent="0.2">
      <c r="B735" s="38">
        <f>'Screening All'!G741</f>
        <v>1</v>
      </c>
      <c r="C735" s="36"/>
    </row>
    <row r="736" spans="2:3" x14ac:dyDescent="0.2">
      <c r="B736" s="38">
        <f>'Screening All'!G742</f>
        <v>8</v>
      </c>
      <c r="C736" s="36"/>
    </row>
    <row r="737" spans="2:3" x14ac:dyDescent="0.2">
      <c r="B737" s="38">
        <f>'Screening All'!G743</f>
        <v>6</v>
      </c>
      <c r="C737" s="36"/>
    </row>
    <row r="738" spans="2:3" x14ac:dyDescent="0.2">
      <c r="B738" s="38">
        <f>'Screening All'!G744</f>
        <v>8</v>
      </c>
      <c r="C738" s="36"/>
    </row>
    <row r="739" spans="2:3" x14ac:dyDescent="0.2">
      <c r="B739" s="38">
        <f>'Screening All'!G745</f>
        <v>7</v>
      </c>
      <c r="C739" s="36"/>
    </row>
    <row r="740" spans="2:3" x14ac:dyDescent="0.2">
      <c r="B740" s="38">
        <f>'Screening All'!G746</f>
        <v>3</v>
      </c>
      <c r="C740" s="36"/>
    </row>
    <row r="741" spans="2:3" x14ac:dyDescent="0.2">
      <c r="B741" s="38">
        <f>'Screening All'!G747</f>
        <v>3</v>
      </c>
      <c r="C741" s="36"/>
    </row>
    <row r="742" spans="2:3" x14ac:dyDescent="0.2">
      <c r="B742" s="38">
        <f>'Screening All'!G748</f>
        <v>16</v>
      </c>
      <c r="C742" s="36"/>
    </row>
    <row r="743" spans="2:3" x14ac:dyDescent="0.2">
      <c r="B743" s="38">
        <f>'Screening All'!G749</f>
        <v>69</v>
      </c>
      <c r="C743" s="36"/>
    </row>
    <row r="744" spans="2:3" x14ac:dyDescent="0.2">
      <c r="B744" s="38">
        <f>'Screening All'!G750</f>
        <v>3</v>
      </c>
      <c r="C744" s="36"/>
    </row>
    <row r="745" spans="2:3" x14ac:dyDescent="0.2">
      <c r="B745" s="38">
        <f>'Screening All'!G751</f>
        <v>21</v>
      </c>
      <c r="C745" s="36"/>
    </row>
    <row r="746" spans="2:3" x14ac:dyDescent="0.2">
      <c r="B746" s="38">
        <f>'Screening All'!G752</f>
        <v>6</v>
      </c>
      <c r="C746" s="36"/>
    </row>
    <row r="747" spans="2:3" x14ac:dyDescent="0.2">
      <c r="B747" s="38">
        <f>'Screening All'!G753</f>
        <v>14</v>
      </c>
      <c r="C747" s="36"/>
    </row>
    <row r="748" spans="2:3" x14ac:dyDescent="0.2">
      <c r="B748" s="38">
        <f>'Screening All'!G754</f>
        <v>10</v>
      </c>
      <c r="C748" s="36"/>
    </row>
    <row r="749" spans="2:3" x14ac:dyDescent="0.2">
      <c r="B749" s="38">
        <f>'Screening All'!G755</f>
        <v>7</v>
      </c>
      <c r="C749" s="36"/>
    </row>
    <row r="750" spans="2:3" x14ac:dyDescent="0.2">
      <c r="B750" s="38">
        <f>'Screening All'!G756</f>
        <v>1</v>
      </c>
      <c r="C750" s="36"/>
    </row>
    <row r="751" spans="2:3" x14ac:dyDescent="0.2">
      <c r="B751" s="38">
        <f>'Screening All'!G757</f>
        <v>4</v>
      </c>
      <c r="C751" s="36"/>
    </row>
    <row r="752" spans="2:3" x14ac:dyDescent="0.2">
      <c r="B752" s="38">
        <f>'Screening All'!G758</f>
        <v>17</v>
      </c>
      <c r="C752" s="36"/>
    </row>
    <row r="753" spans="2:3" x14ac:dyDescent="0.2">
      <c r="B753" s="38">
        <f>'Screening All'!G759</f>
        <v>4</v>
      </c>
      <c r="C753" s="36"/>
    </row>
    <row r="754" spans="2:3" x14ac:dyDescent="0.2">
      <c r="B754" s="38">
        <f>'Screening All'!G760</f>
        <v>3</v>
      </c>
      <c r="C754" s="36"/>
    </row>
    <row r="755" spans="2:3" x14ac:dyDescent="0.2">
      <c r="B755" s="38">
        <f>'Screening All'!G761</f>
        <v>5</v>
      </c>
      <c r="C755" s="36"/>
    </row>
    <row r="756" spans="2:3" x14ac:dyDescent="0.2">
      <c r="B756" s="38">
        <f>'Screening All'!G762</f>
        <v>16</v>
      </c>
      <c r="C756" s="36"/>
    </row>
    <row r="757" spans="2:3" x14ac:dyDescent="0.2">
      <c r="B757" s="38">
        <f>'Screening All'!G763</f>
        <v>4</v>
      </c>
      <c r="C757" s="36"/>
    </row>
    <row r="758" spans="2:3" x14ac:dyDescent="0.2">
      <c r="B758" s="38">
        <f>'Screening All'!G764</f>
        <v>14</v>
      </c>
      <c r="C758" s="36"/>
    </row>
    <row r="759" spans="2:3" x14ac:dyDescent="0.2">
      <c r="B759" s="38">
        <f>'Screening All'!G765</f>
        <v>1</v>
      </c>
      <c r="C759" s="36"/>
    </row>
    <row r="760" spans="2:3" x14ac:dyDescent="0.2">
      <c r="B760" s="38">
        <f>'Screening All'!G766</f>
        <v>5</v>
      </c>
      <c r="C760" s="36"/>
    </row>
    <row r="761" spans="2:3" x14ac:dyDescent="0.2">
      <c r="B761" s="38">
        <f>'Screening All'!G767</f>
        <v>34</v>
      </c>
      <c r="C761" s="36"/>
    </row>
    <row r="762" spans="2:3" x14ac:dyDescent="0.2">
      <c r="B762" s="38">
        <f>'Screening All'!G768</f>
        <v>9</v>
      </c>
      <c r="C762" s="36"/>
    </row>
    <row r="763" spans="2:3" x14ac:dyDescent="0.2">
      <c r="B763" s="38">
        <f>'Screening All'!G769</f>
        <v>4</v>
      </c>
      <c r="C763" s="36"/>
    </row>
    <row r="764" spans="2:3" x14ac:dyDescent="0.2">
      <c r="B764" s="38">
        <f>'Screening All'!G770</f>
        <v>4</v>
      </c>
      <c r="C764" s="36"/>
    </row>
    <row r="765" spans="2:3" x14ac:dyDescent="0.2">
      <c r="B765" s="38">
        <f>'Screening All'!G771</f>
        <v>4</v>
      </c>
      <c r="C765" s="36"/>
    </row>
    <row r="766" spans="2:3" x14ac:dyDescent="0.2">
      <c r="B766" s="38">
        <f>'Screening All'!G772</f>
        <v>3</v>
      </c>
      <c r="C766" s="36"/>
    </row>
    <row r="767" spans="2:3" x14ac:dyDescent="0.2">
      <c r="B767" s="38">
        <f>'Screening All'!G773</f>
        <v>50</v>
      </c>
      <c r="C767" s="36"/>
    </row>
    <row r="768" spans="2:3" x14ac:dyDescent="0.2">
      <c r="B768" s="38">
        <f>'Screening All'!G774</f>
        <v>6</v>
      </c>
      <c r="C768" s="36"/>
    </row>
    <row r="769" spans="2:3" x14ac:dyDescent="0.2">
      <c r="B769" s="38">
        <f>'Screening All'!G775</f>
        <v>80</v>
      </c>
      <c r="C769" s="36"/>
    </row>
    <row r="770" spans="2:3" x14ac:dyDescent="0.2">
      <c r="B770" s="38">
        <f>'Screening All'!G776</f>
        <v>15</v>
      </c>
      <c r="C770" s="36"/>
    </row>
    <row r="771" spans="2:3" x14ac:dyDescent="0.2">
      <c r="B771" s="38">
        <f>'Screening All'!G777</f>
        <v>9</v>
      </c>
      <c r="C771" s="36"/>
    </row>
    <row r="772" spans="2:3" x14ac:dyDescent="0.2">
      <c r="B772" s="38">
        <f>'Screening All'!G778</f>
        <v>1</v>
      </c>
      <c r="C772" s="36"/>
    </row>
    <row r="773" spans="2:3" x14ac:dyDescent="0.2">
      <c r="B773" s="38">
        <f>'Screening All'!G779</f>
        <v>4</v>
      </c>
      <c r="C773" s="36"/>
    </row>
    <row r="774" spans="2:3" x14ac:dyDescent="0.2">
      <c r="B774" s="38">
        <f>'Screening All'!G780</f>
        <v>11</v>
      </c>
      <c r="C774" s="36"/>
    </row>
    <row r="775" spans="2:3" x14ac:dyDescent="0.2">
      <c r="B775" s="38">
        <f>'Screening All'!G781</f>
        <v>5</v>
      </c>
      <c r="C775" s="36"/>
    </row>
    <row r="776" spans="2:3" x14ac:dyDescent="0.2">
      <c r="B776" s="38">
        <f>'Screening All'!G782</f>
        <v>5</v>
      </c>
      <c r="C776" s="36"/>
    </row>
    <row r="777" spans="2:3" x14ac:dyDescent="0.2">
      <c r="B777" s="38">
        <f>'Screening All'!G783</f>
        <v>7</v>
      </c>
      <c r="C777" s="36"/>
    </row>
    <row r="778" spans="2:3" x14ac:dyDescent="0.2">
      <c r="B778" s="38">
        <f>'Screening All'!G784</f>
        <v>67</v>
      </c>
      <c r="C778" s="36"/>
    </row>
    <row r="779" spans="2:3" x14ac:dyDescent="0.2">
      <c r="B779" s="38">
        <f>'Screening All'!G785</f>
        <v>10</v>
      </c>
      <c r="C779" s="36"/>
    </row>
    <row r="780" spans="2:3" x14ac:dyDescent="0.2">
      <c r="B780" s="38">
        <f>'Screening All'!G786</f>
        <v>38</v>
      </c>
      <c r="C780" s="36"/>
    </row>
    <row r="781" spans="2:3" x14ac:dyDescent="0.2">
      <c r="B781" s="38">
        <f>'Screening All'!G787</f>
        <v>9</v>
      </c>
      <c r="C781" s="36"/>
    </row>
    <row r="782" spans="2:3" x14ac:dyDescent="0.2">
      <c r="B782" s="38">
        <f>'Screening All'!G788</f>
        <v>35</v>
      </c>
      <c r="C782" s="36"/>
    </row>
    <row r="783" spans="2:3" x14ac:dyDescent="0.2">
      <c r="B783" s="38">
        <f>'Screening All'!G789</f>
        <v>9</v>
      </c>
      <c r="C783" s="36"/>
    </row>
    <row r="784" spans="2:3" x14ac:dyDescent="0.2">
      <c r="B784" s="38">
        <f>'Screening All'!G790</f>
        <v>1</v>
      </c>
      <c r="C784" s="36"/>
    </row>
    <row r="785" spans="2:3" x14ac:dyDescent="0.2">
      <c r="B785" s="38">
        <f>'Screening All'!G791</f>
        <v>26</v>
      </c>
      <c r="C785" s="36"/>
    </row>
    <row r="786" spans="2:3" x14ac:dyDescent="0.2">
      <c r="B786" s="38">
        <f>'Screening All'!G792</f>
        <v>5</v>
      </c>
      <c r="C786" s="36"/>
    </row>
    <row r="787" spans="2:3" x14ac:dyDescent="0.2">
      <c r="B787" s="38">
        <f>'Screening All'!G793</f>
        <v>12</v>
      </c>
      <c r="C787" s="36"/>
    </row>
    <row r="788" spans="2:3" x14ac:dyDescent="0.2">
      <c r="B788" s="38">
        <f>'Screening All'!G794</f>
        <v>15</v>
      </c>
      <c r="C788" s="36"/>
    </row>
    <row r="789" spans="2:3" x14ac:dyDescent="0.2">
      <c r="B789" s="38">
        <f>'Screening All'!G795</f>
        <v>28</v>
      </c>
      <c r="C789" s="36"/>
    </row>
    <row r="790" spans="2:3" x14ac:dyDescent="0.2">
      <c r="B790" s="38">
        <f>'Screening All'!G796</f>
        <v>14</v>
      </c>
      <c r="C790" s="36"/>
    </row>
    <row r="791" spans="2:3" x14ac:dyDescent="0.2">
      <c r="B791" s="38">
        <f>'Screening All'!G797</f>
        <v>2</v>
      </c>
      <c r="C791" s="36"/>
    </row>
    <row r="792" spans="2:3" x14ac:dyDescent="0.2">
      <c r="B792" s="38">
        <f>'Screening All'!G798</f>
        <v>15</v>
      </c>
      <c r="C792" s="36"/>
    </row>
    <row r="793" spans="2:3" x14ac:dyDescent="0.2">
      <c r="B793" s="38">
        <f>'Screening All'!G799</f>
        <v>3</v>
      </c>
      <c r="C793" s="36"/>
    </row>
    <row r="794" spans="2:3" x14ac:dyDescent="0.2">
      <c r="B794" s="38">
        <f>'Screening All'!G800</f>
        <v>5</v>
      </c>
      <c r="C794" s="36"/>
    </row>
    <row r="795" spans="2:3" x14ac:dyDescent="0.2">
      <c r="B795" s="38">
        <f>'Screening All'!G801</f>
        <v>14</v>
      </c>
      <c r="C795" s="36"/>
    </row>
    <row r="796" spans="2:3" x14ac:dyDescent="0.2">
      <c r="B796" s="38">
        <f>'Screening All'!G802</f>
        <v>17</v>
      </c>
      <c r="C796" s="36"/>
    </row>
    <row r="797" spans="2:3" x14ac:dyDescent="0.2">
      <c r="B797" s="38">
        <f>'Screening All'!G803</f>
        <v>11</v>
      </c>
      <c r="C797" s="36"/>
    </row>
    <row r="798" spans="2:3" x14ac:dyDescent="0.2">
      <c r="B798" s="38">
        <f>'Screening All'!G804</f>
        <v>4</v>
      </c>
      <c r="C798" s="36"/>
    </row>
    <row r="799" spans="2:3" x14ac:dyDescent="0.2">
      <c r="B799" s="38">
        <f>'Screening All'!G805</f>
        <v>1</v>
      </c>
      <c r="C799" s="36"/>
    </row>
    <row r="800" spans="2:3" x14ac:dyDescent="0.2">
      <c r="B800" s="38">
        <f>'Screening All'!G806</f>
        <v>32</v>
      </c>
      <c r="C800" s="36"/>
    </row>
    <row r="801" spans="2:3" x14ac:dyDescent="0.2">
      <c r="B801" s="38">
        <f>'Screening All'!G807</f>
        <v>6</v>
      </c>
      <c r="C801" s="36"/>
    </row>
    <row r="802" spans="2:3" x14ac:dyDescent="0.2">
      <c r="B802" s="38">
        <f>'Screening All'!G808</f>
        <v>15</v>
      </c>
      <c r="C802" s="36"/>
    </row>
    <row r="803" spans="2:3" x14ac:dyDescent="0.2">
      <c r="B803" s="38">
        <f>'Screening All'!G809</f>
        <v>40</v>
      </c>
      <c r="C803" s="36"/>
    </row>
    <row r="804" spans="2:3" x14ac:dyDescent="0.2">
      <c r="B804" s="38">
        <f>'Screening All'!G810</f>
        <v>6</v>
      </c>
      <c r="C804" s="36"/>
    </row>
    <row r="805" spans="2:3" x14ac:dyDescent="0.2">
      <c r="B805" s="38">
        <f>'Screening All'!G811</f>
        <v>3</v>
      </c>
      <c r="C805" s="36"/>
    </row>
    <row r="806" spans="2:3" x14ac:dyDescent="0.2">
      <c r="B806" s="38">
        <f>'Screening All'!G812</f>
        <v>20</v>
      </c>
      <c r="C806" s="36"/>
    </row>
    <row r="807" spans="2:3" x14ac:dyDescent="0.2">
      <c r="B807" s="38">
        <f>'Screening All'!G813</f>
        <v>31</v>
      </c>
      <c r="C807" s="36"/>
    </row>
    <row r="808" spans="2:3" x14ac:dyDescent="0.2">
      <c r="B808" s="38">
        <f>'Screening All'!G814</f>
        <v>7</v>
      </c>
      <c r="C808" s="36"/>
    </row>
    <row r="809" spans="2:3" x14ac:dyDescent="0.2">
      <c r="B809" s="38">
        <f>'Screening All'!G815</f>
        <v>2</v>
      </c>
      <c r="C809" s="36"/>
    </row>
    <row r="810" spans="2:3" x14ac:dyDescent="0.2">
      <c r="B810" s="38">
        <f>'Screening All'!G816</f>
        <v>38</v>
      </c>
      <c r="C810" s="36"/>
    </row>
    <row r="811" spans="2:3" x14ac:dyDescent="0.2">
      <c r="B811" s="38">
        <f>'Screening All'!G817</f>
        <v>30</v>
      </c>
      <c r="C811" s="36"/>
    </row>
    <row r="812" spans="2:3" x14ac:dyDescent="0.2">
      <c r="B812" s="38">
        <f>'Screening All'!G818</f>
        <v>22</v>
      </c>
      <c r="C812" s="36"/>
    </row>
    <row r="813" spans="2:3" x14ac:dyDescent="0.2">
      <c r="B813" s="38">
        <f>'Screening All'!G819</f>
        <v>8</v>
      </c>
      <c r="C813" s="36"/>
    </row>
    <row r="814" spans="2:3" x14ac:dyDescent="0.2">
      <c r="B814" s="38">
        <f>'Screening All'!G820</f>
        <v>86</v>
      </c>
      <c r="C814" s="36"/>
    </row>
    <row r="815" spans="2:3" x14ac:dyDescent="0.2">
      <c r="B815" s="38">
        <f>'Screening All'!G821</f>
        <v>5</v>
      </c>
      <c r="C815" s="36"/>
    </row>
    <row r="816" spans="2:3" x14ac:dyDescent="0.2">
      <c r="B816" s="38">
        <f>'Screening All'!G822</f>
        <v>15</v>
      </c>
      <c r="C816" s="36"/>
    </row>
    <row r="817" spans="2:3" x14ac:dyDescent="0.2">
      <c r="B817" s="38">
        <f>'Screening All'!G823</f>
        <v>4</v>
      </c>
      <c r="C817" s="36"/>
    </row>
    <row r="818" spans="2:3" x14ac:dyDescent="0.2">
      <c r="B818" s="38">
        <f>'Screening All'!G824</f>
        <v>4</v>
      </c>
      <c r="C818" s="36"/>
    </row>
    <row r="819" spans="2:3" x14ac:dyDescent="0.2">
      <c r="B819" s="38">
        <f>'Screening All'!G825</f>
        <v>2</v>
      </c>
      <c r="C819" s="36"/>
    </row>
    <row r="820" spans="2:3" x14ac:dyDescent="0.2">
      <c r="B820" s="38">
        <f>'Screening All'!G826</f>
        <v>12</v>
      </c>
      <c r="C820" s="36"/>
    </row>
    <row r="821" spans="2:3" x14ac:dyDescent="0.2">
      <c r="B821" s="38">
        <f>'Screening All'!G827</f>
        <v>20</v>
      </c>
      <c r="C821" s="36"/>
    </row>
    <row r="822" spans="2:3" x14ac:dyDescent="0.2">
      <c r="B822" s="38">
        <f>'Screening All'!G828</f>
        <v>1</v>
      </c>
      <c r="C822" s="36"/>
    </row>
    <row r="823" spans="2:3" x14ac:dyDescent="0.2">
      <c r="B823" s="38">
        <f>'Screening All'!G829</f>
        <v>30</v>
      </c>
      <c r="C823" s="36"/>
    </row>
    <row r="824" spans="2:3" x14ac:dyDescent="0.2">
      <c r="B824" s="38">
        <f>'Screening All'!G830</f>
        <v>4</v>
      </c>
      <c r="C824" s="36"/>
    </row>
    <row r="825" spans="2:3" x14ac:dyDescent="0.2">
      <c r="B825" s="38">
        <f>'Screening All'!G831</f>
        <v>3</v>
      </c>
      <c r="C825" s="36"/>
    </row>
    <row r="826" spans="2:3" x14ac:dyDescent="0.2">
      <c r="B826" s="38">
        <f>'Screening All'!G832</f>
        <v>10</v>
      </c>
      <c r="C826" s="36"/>
    </row>
    <row r="827" spans="2:3" x14ac:dyDescent="0.2">
      <c r="B827" s="38">
        <f>'Screening All'!G833</f>
        <v>33</v>
      </c>
      <c r="C827" s="36"/>
    </row>
    <row r="828" spans="2:3" x14ac:dyDescent="0.2">
      <c r="B828" s="38"/>
      <c r="C828" s="36"/>
    </row>
    <row r="829" spans="2:3" x14ac:dyDescent="0.2">
      <c r="B829" s="38"/>
      <c r="C829" s="36"/>
    </row>
    <row r="830" spans="2:3" x14ac:dyDescent="0.2">
      <c r="B830" s="38"/>
      <c r="C830" s="36"/>
    </row>
    <row r="831" spans="2:3" x14ac:dyDescent="0.2">
      <c r="B831" s="38"/>
      <c r="C831" s="36"/>
    </row>
    <row r="832" spans="2:3" x14ac:dyDescent="0.2">
      <c r="B832" s="38"/>
      <c r="C832" s="36"/>
    </row>
    <row r="833" spans="2:3" x14ac:dyDescent="0.2">
      <c r="B833" s="38"/>
      <c r="C833" s="36"/>
    </row>
    <row r="834" spans="2:3" x14ac:dyDescent="0.2">
      <c r="B834" s="38"/>
      <c r="C834" s="36"/>
    </row>
    <row r="835" spans="2:3" x14ac:dyDescent="0.2">
      <c r="B835" s="38"/>
      <c r="C835" s="36"/>
    </row>
    <row r="836" spans="2:3" x14ac:dyDescent="0.2">
      <c r="B836" s="38"/>
      <c r="C836" s="36"/>
    </row>
    <row r="837" spans="2:3" x14ac:dyDescent="0.2">
      <c r="B837" s="38"/>
      <c r="C837" s="36"/>
    </row>
    <row r="838" spans="2:3" x14ac:dyDescent="0.2">
      <c r="B838" s="38"/>
      <c r="C838" s="36"/>
    </row>
    <row r="839" spans="2:3" x14ac:dyDescent="0.2">
      <c r="B839" s="38"/>
      <c r="C839" s="36"/>
    </row>
    <row r="840" spans="2:3" x14ac:dyDescent="0.2">
      <c r="B840" s="38"/>
      <c r="C840" s="36"/>
    </row>
    <row r="841" spans="2:3" x14ac:dyDescent="0.2">
      <c r="B841" s="38"/>
      <c r="C841" s="36"/>
    </row>
    <row r="842" spans="2:3" x14ac:dyDescent="0.2">
      <c r="B842" s="38"/>
      <c r="C842" s="36"/>
    </row>
    <row r="843" spans="2:3" x14ac:dyDescent="0.2">
      <c r="B843" s="38"/>
      <c r="C843" s="36"/>
    </row>
    <row r="844" spans="2:3" x14ac:dyDescent="0.2">
      <c r="B844" s="38"/>
      <c r="C844" s="36"/>
    </row>
    <row r="845" spans="2:3" x14ac:dyDescent="0.2">
      <c r="B845" s="38"/>
      <c r="C845" s="36"/>
    </row>
    <row r="846" spans="2:3" x14ac:dyDescent="0.2">
      <c r="B846" s="38"/>
      <c r="C846" s="36"/>
    </row>
    <row r="847" spans="2:3" x14ac:dyDescent="0.2">
      <c r="B847" s="38"/>
      <c r="C847" s="36"/>
    </row>
    <row r="848" spans="2:3" x14ac:dyDescent="0.2">
      <c r="B848" s="38"/>
      <c r="C848" s="36"/>
    </row>
    <row r="849" spans="2:3" x14ac:dyDescent="0.2">
      <c r="B849" s="38"/>
      <c r="C849" s="36"/>
    </row>
    <row r="850" spans="2:3" x14ac:dyDescent="0.2">
      <c r="B850" s="38"/>
      <c r="C850" s="36"/>
    </row>
    <row r="851" spans="2:3" x14ac:dyDescent="0.2">
      <c r="B851" s="38"/>
      <c r="C851" s="36"/>
    </row>
    <row r="852" spans="2:3" x14ac:dyDescent="0.2">
      <c r="B852" s="38"/>
      <c r="C852" s="36"/>
    </row>
    <row r="853" spans="2:3" x14ac:dyDescent="0.2">
      <c r="B853" s="38"/>
      <c r="C853" s="36"/>
    </row>
    <row r="854" spans="2:3" x14ac:dyDescent="0.2">
      <c r="B854" s="38"/>
      <c r="C854" s="36"/>
    </row>
    <row r="855" spans="2:3" x14ac:dyDescent="0.2">
      <c r="B855" s="38"/>
      <c r="C855" s="36"/>
    </row>
    <row r="856" spans="2:3" x14ac:dyDescent="0.2">
      <c r="B856" s="38"/>
      <c r="C856" s="36"/>
    </row>
    <row r="857" spans="2:3" x14ac:dyDescent="0.2">
      <c r="B857" s="38"/>
      <c r="C857" s="36"/>
    </row>
    <row r="858" spans="2:3" x14ac:dyDescent="0.2">
      <c r="B858" s="38"/>
      <c r="C858" s="36"/>
    </row>
    <row r="859" spans="2:3" x14ac:dyDescent="0.2">
      <c r="B859" s="38"/>
      <c r="C859" s="36"/>
    </row>
    <row r="860" spans="2:3" x14ac:dyDescent="0.2">
      <c r="B860" s="38"/>
      <c r="C860" s="36"/>
    </row>
    <row r="861" spans="2:3" x14ac:dyDescent="0.2">
      <c r="B861" s="38"/>
      <c r="C861" s="36"/>
    </row>
    <row r="862" spans="2:3" x14ac:dyDescent="0.2">
      <c r="B862" s="38"/>
      <c r="C862" s="36"/>
    </row>
    <row r="863" spans="2:3" x14ac:dyDescent="0.2">
      <c r="B863" s="38"/>
      <c r="C863" s="36"/>
    </row>
    <row r="864" spans="2:3" x14ac:dyDescent="0.2">
      <c r="B864" s="38"/>
      <c r="C864" s="36"/>
    </row>
    <row r="865" spans="2:3" x14ac:dyDescent="0.2">
      <c r="B865" s="38"/>
      <c r="C865" s="36"/>
    </row>
    <row r="866" spans="2:3" x14ac:dyDescent="0.2">
      <c r="B866" s="38"/>
      <c r="C866" s="36"/>
    </row>
    <row r="867" spans="2:3" x14ac:dyDescent="0.2">
      <c r="B867" s="38"/>
      <c r="C867" s="36"/>
    </row>
    <row r="868" spans="2:3" x14ac:dyDescent="0.2">
      <c r="B868" s="38"/>
      <c r="C868" s="36"/>
    </row>
    <row r="869" spans="2:3" x14ac:dyDescent="0.2">
      <c r="B869" s="38"/>
      <c r="C869" s="36"/>
    </row>
    <row r="870" spans="2:3" x14ac:dyDescent="0.2">
      <c r="B870" s="38"/>
      <c r="C870" s="36"/>
    </row>
    <row r="871" spans="2:3" x14ac:dyDescent="0.2">
      <c r="B871" s="38"/>
      <c r="C871" s="36"/>
    </row>
    <row r="872" spans="2:3" x14ac:dyDescent="0.2">
      <c r="B872" s="38"/>
      <c r="C872" s="36"/>
    </row>
    <row r="873" spans="2:3" x14ac:dyDescent="0.2">
      <c r="B873" s="38"/>
      <c r="C873" s="36"/>
    </row>
    <row r="874" spans="2:3" x14ac:dyDescent="0.2">
      <c r="B874" s="38"/>
      <c r="C874" s="36"/>
    </row>
    <row r="875" spans="2:3" x14ac:dyDescent="0.2">
      <c r="B875" s="38"/>
      <c r="C875" s="36"/>
    </row>
    <row r="876" spans="2:3" x14ac:dyDescent="0.2">
      <c r="B876" s="38"/>
      <c r="C876" s="36"/>
    </row>
    <row r="877" spans="2:3" x14ac:dyDescent="0.2">
      <c r="B877" s="38"/>
      <c r="C877" s="36"/>
    </row>
    <row r="878" spans="2:3" x14ac:dyDescent="0.2">
      <c r="B878" s="38"/>
      <c r="C878" s="36"/>
    </row>
    <row r="879" spans="2:3" x14ac:dyDescent="0.2">
      <c r="B879" s="38"/>
      <c r="C879" s="36"/>
    </row>
    <row r="880" spans="2:3" x14ac:dyDescent="0.2">
      <c r="B880" s="38"/>
      <c r="C880" s="36"/>
    </row>
    <row r="881" spans="2:3" x14ac:dyDescent="0.2">
      <c r="B881" s="38"/>
      <c r="C881" s="36"/>
    </row>
    <row r="882" spans="2:3" x14ac:dyDescent="0.2">
      <c r="B882" s="38"/>
      <c r="C882" s="36"/>
    </row>
    <row r="883" spans="2:3" x14ac:dyDescent="0.2">
      <c r="B883" s="38"/>
      <c r="C883" s="36"/>
    </row>
    <row r="884" spans="2:3" x14ac:dyDescent="0.2">
      <c r="B884" s="38"/>
      <c r="C884" s="36"/>
    </row>
    <row r="885" spans="2:3" x14ac:dyDescent="0.2">
      <c r="B885" s="38"/>
      <c r="C885" s="36"/>
    </row>
    <row r="886" spans="2:3" x14ac:dyDescent="0.2">
      <c r="B886" s="38"/>
      <c r="C886" s="36"/>
    </row>
    <row r="887" spans="2:3" x14ac:dyDescent="0.2">
      <c r="B887" s="38"/>
      <c r="C887" s="36"/>
    </row>
    <row r="888" spans="2:3" x14ac:dyDescent="0.2">
      <c r="B888" s="38"/>
      <c r="C888" s="36"/>
    </row>
    <row r="889" spans="2:3" x14ac:dyDescent="0.2">
      <c r="B889" s="38"/>
      <c r="C889" s="36"/>
    </row>
    <row r="890" spans="2:3" x14ac:dyDescent="0.2">
      <c r="B890" s="38"/>
      <c r="C890" s="36"/>
    </row>
    <row r="891" spans="2:3" x14ac:dyDescent="0.2">
      <c r="B891" s="38"/>
      <c r="C891" s="36"/>
    </row>
    <row r="892" spans="2:3" x14ac:dyDescent="0.2">
      <c r="B892" s="38"/>
      <c r="C892" s="36"/>
    </row>
    <row r="893" spans="2:3" x14ac:dyDescent="0.2">
      <c r="B893" s="38"/>
      <c r="C893" s="36"/>
    </row>
    <row r="894" spans="2:3" x14ac:dyDescent="0.2">
      <c r="B894" s="38"/>
      <c r="C894" s="36"/>
    </row>
    <row r="895" spans="2:3" x14ac:dyDescent="0.2">
      <c r="B895" s="38"/>
      <c r="C895" s="36"/>
    </row>
    <row r="896" spans="2:3" x14ac:dyDescent="0.2">
      <c r="B896" s="38"/>
      <c r="C896" s="36"/>
    </row>
    <row r="897" spans="2:3" x14ac:dyDescent="0.2">
      <c r="B897" s="38"/>
      <c r="C897" s="36"/>
    </row>
    <row r="898" spans="2:3" x14ac:dyDescent="0.2">
      <c r="B898" s="38"/>
      <c r="C898" s="36"/>
    </row>
    <row r="899" spans="2:3" x14ac:dyDescent="0.2">
      <c r="B899" s="38"/>
      <c r="C899" s="36"/>
    </row>
    <row r="900" spans="2:3" x14ac:dyDescent="0.2">
      <c r="B900" s="38"/>
      <c r="C900" s="36"/>
    </row>
    <row r="901" spans="2:3" x14ac:dyDescent="0.2">
      <c r="B901" s="38"/>
      <c r="C901" s="36"/>
    </row>
    <row r="902" spans="2:3" x14ac:dyDescent="0.2">
      <c r="B902" s="38"/>
      <c r="C902" s="36"/>
    </row>
    <row r="903" spans="2:3" x14ac:dyDescent="0.2">
      <c r="B903" s="38"/>
      <c r="C903" s="36"/>
    </row>
    <row r="904" spans="2:3" x14ac:dyDescent="0.2">
      <c r="B904" s="38"/>
      <c r="C904" s="36"/>
    </row>
    <row r="905" spans="2:3" x14ac:dyDescent="0.2">
      <c r="B905" s="38"/>
      <c r="C905" s="36"/>
    </row>
    <row r="906" spans="2:3" x14ac:dyDescent="0.2">
      <c r="B906" s="38"/>
      <c r="C906" s="36"/>
    </row>
    <row r="907" spans="2:3" x14ac:dyDescent="0.2">
      <c r="B907" s="38"/>
      <c r="C907" s="36"/>
    </row>
    <row r="908" spans="2:3" x14ac:dyDescent="0.2">
      <c r="B908" s="38"/>
      <c r="C908" s="36"/>
    </row>
    <row r="909" spans="2:3" x14ac:dyDescent="0.2">
      <c r="B909" s="38"/>
      <c r="C909" s="36"/>
    </row>
    <row r="910" spans="2:3" x14ac:dyDescent="0.2">
      <c r="B910" s="38"/>
      <c r="C910" s="36"/>
    </row>
    <row r="911" spans="2:3" x14ac:dyDescent="0.2">
      <c r="B911" s="38"/>
      <c r="C911" s="36"/>
    </row>
    <row r="912" spans="2:3" x14ac:dyDescent="0.2">
      <c r="B912" s="38"/>
      <c r="C912" s="36"/>
    </row>
    <row r="913" spans="2:3" x14ac:dyDescent="0.2">
      <c r="B913" s="38"/>
      <c r="C913" s="36"/>
    </row>
    <row r="914" spans="2:3" x14ac:dyDescent="0.2">
      <c r="B914" s="38"/>
      <c r="C914" s="36"/>
    </row>
    <row r="915" spans="2:3" x14ac:dyDescent="0.2">
      <c r="B915" s="38"/>
      <c r="C915" s="36"/>
    </row>
    <row r="916" spans="2:3" x14ac:dyDescent="0.2">
      <c r="B916" s="38"/>
      <c r="C916" s="36"/>
    </row>
    <row r="917" spans="2:3" x14ac:dyDescent="0.2">
      <c r="B917" s="38"/>
      <c r="C917" s="36"/>
    </row>
    <row r="918" spans="2:3" x14ac:dyDescent="0.2">
      <c r="B918" s="38"/>
      <c r="C918" s="36"/>
    </row>
    <row r="919" spans="2:3" x14ac:dyDescent="0.2">
      <c r="B919" s="38"/>
      <c r="C919" s="36"/>
    </row>
    <row r="920" spans="2:3" x14ac:dyDescent="0.2">
      <c r="B920" s="38"/>
      <c r="C920" s="36"/>
    </row>
    <row r="921" spans="2:3" x14ac:dyDescent="0.2">
      <c r="B921" s="38"/>
      <c r="C921" s="36"/>
    </row>
    <row r="922" spans="2:3" x14ac:dyDescent="0.2">
      <c r="B922" s="38"/>
      <c r="C922" s="36"/>
    </row>
    <row r="923" spans="2:3" x14ac:dyDescent="0.2">
      <c r="B923" s="38"/>
      <c r="C923" s="36"/>
    </row>
    <row r="924" spans="2:3" x14ac:dyDescent="0.2">
      <c r="B924" s="38"/>
      <c r="C924" s="36"/>
    </row>
    <row r="925" spans="2:3" x14ac:dyDescent="0.2">
      <c r="B925" s="38"/>
      <c r="C925" s="36"/>
    </row>
    <row r="926" spans="2:3" x14ac:dyDescent="0.2">
      <c r="B926" s="38"/>
      <c r="C926" s="36"/>
    </row>
    <row r="927" spans="2:3" x14ac:dyDescent="0.2">
      <c r="B927" s="38"/>
      <c r="C927" s="36"/>
    </row>
    <row r="928" spans="2:3" x14ac:dyDescent="0.2">
      <c r="B928" s="38"/>
      <c r="C928" s="36"/>
    </row>
    <row r="929" spans="2:3" x14ac:dyDescent="0.2">
      <c r="B929" s="38"/>
      <c r="C929" s="36"/>
    </row>
    <row r="930" spans="2:3" x14ac:dyDescent="0.2">
      <c r="B930" s="38"/>
      <c r="C930" s="36"/>
    </row>
    <row r="931" spans="2:3" x14ac:dyDescent="0.2">
      <c r="B931" s="38"/>
      <c r="C931" s="36"/>
    </row>
    <row r="932" spans="2:3" x14ac:dyDescent="0.2">
      <c r="B932" s="38"/>
      <c r="C932" s="36"/>
    </row>
    <row r="933" spans="2:3" x14ac:dyDescent="0.2">
      <c r="B933" s="38"/>
      <c r="C933" s="36"/>
    </row>
    <row r="934" spans="2:3" x14ac:dyDescent="0.2">
      <c r="B934" s="38"/>
      <c r="C934" s="36"/>
    </row>
    <row r="935" spans="2:3" x14ac:dyDescent="0.2">
      <c r="B935" s="38"/>
      <c r="C935" s="36"/>
    </row>
    <row r="936" spans="2:3" x14ac:dyDescent="0.2">
      <c r="B936" s="38"/>
      <c r="C936" s="36"/>
    </row>
    <row r="937" spans="2:3" x14ac:dyDescent="0.2">
      <c r="B937" s="38"/>
      <c r="C937" s="36"/>
    </row>
    <row r="938" spans="2:3" x14ac:dyDescent="0.2">
      <c r="B938" s="38"/>
      <c r="C938" s="36"/>
    </row>
    <row r="939" spans="2:3" x14ac:dyDescent="0.2">
      <c r="B939" s="38"/>
      <c r="C939" s="36"/>
    </row>
    <row r="940" spans="2:3" x14ac:dyDescent="0.2">
      <c r="B940" s="38"/>
      <c r="C940" s="36"/>
    </row>
    <row r="941" spans="2:3" x14ac:dyDescent="0.2">
      <c r="B941" s="38"/>
      <c r="C941" s="36"/>
    </row>
    <row r="942" spans="2:3" x14ac:dyDescent="0.2">
      <c r="B942" s="38"/>
      <c r="C942" s="36"/>
    </row>
    <row r="943" spans="2:3" x14ac:dyDescent="0.2">
      <c r="B943" s="38"/>
      <c r="C943" s="36"/>
    </row>
    <row r="944" spans="2:3" x14ac:dyDescent="0.2">
      <c r="B944" s="38"/>
      <c r="C944" s="36"/>
    </row>
    <row r="945" spans="2:3" x14ac:dyDescent="0.2">
      <c r="B945" s="38"/>
      <c r="C945" s="36"/>
    </row>
    <row r="946" spans="2:3" x14ac:dyDescent="0.2">
      <c r="B946" s="38"/>
      <c r="C946" s="36"/>
    </row>
    <row r="947" spans="2:3" x14ac:dyDescent="0.2">
      <c r="B947" s="38"/>
      <c r="C947" s="36"/>
    </row>
    <row r="948" spans="2:3" x14ac:dyDescent="0.2">
      <c r="B948" s="38"/>
      <c r="C948" s="36"/>
    </row>
    <row r="949" spans="2:3" x14ac:dyDescent="0.2">
      <c r="B949" s="38"/>
      <c r="C949" s="36"/>
    </row>
    <row r="950" spans="2:3" x14ac:dyDescent="0.2">
      <c r="B950" s="38"/>
      <c r="C950" s="36"/>
    </row>
    <row r="951" spans="2:3" x14ac:dyDescent="0.2">
      <c r="B951" s="38"/>
      <c r="C951" s="36"/>
    </row>
    <row r="952" spans="2:3" x14ac:dyDescent="0.2">
      <c r="B952" s="38"/>
      <c r="C952" s="36"/>
    </row>
    <row r="953" spans="2:3" x14ac:dyDescent="0.2">
      <c r="B953" s="38"/>
      <c r="C953" s="36"/>
    </row>
    <row r="954" spans="2:3" x14ac:dyDescent="0.2">
      <c r="B954" s="38"/>
      <c r="C954" s="36"/>
    </row>
    <row r="955" spans="2:3" x14ac:dyDescent="0.2">
      <c r="B955" s="38"/>
      <c r="C955" s="36"/>
    </row>
    <row r="956" spans="2:3" x14ac:dyDescent="0.2">
      <c r="B956" s="38"/>
      <c r="C956" s="36"/>
    </row>
    <row r="957" spans="2:3" x14ac:dyDescent="0.2">
      <c r="B957" s="38"/>
      <c r="C957" s="36"/>
    </row>
    <row r="958" spans="2:3" x14ac:dyDescent="0.2">
      <c r="B958" s="38"/>
      <c r="C958" s="36"/>
    </row>
    <row r="959" spans="2:3" x14ac:dyDescent="0.2">
      <c r="B959" s="38"/>
      <c r="C959" s="36"/>
    </row>
    <row r="960" spans="2:3" x14ac:dyDescent="0.2">
      <c r="B960" s="38"/>
      <c r="C960" s="36"/>
    </row>
    <row r="961" spans="2:3" x14ac:dyDescent="0.2">
      <c r="B961" s="38"/>
      <c r="C961" s="36"/>
    </row>
    <row r="962" spans="2:3" x14ac:dyDescent="0.2">
      <c r="B962" s="38"/>
      <c r="C962" s="36"/>
    </row>
    <row r="963" spans="2:3" x14ac:dyDescent="0.2">
      <c r="B963" s="38"/>
      <c r="C963" s="36"/>
    </row>
    <row r="964" spans="2:3" x14ac:dyDescent="0.2">
      <c r="B964" s="38"/>
      <c r="C964" s="36"/>
    </row>
    <row r="965" spans="2:3" x14ac:dyDescent="0.2">
      <c r="B965" s="38"/>
      <c r="C965" s="36"/>
    </row>
    <row r="966" spans="2:3" x14ac:dyDescent="0.2">
      <c r="B966" s="38"/>
      <c r="C966" s="36"/>
    </row>
    <row r="967" spans="2:3" x14ac:dyDescent="0.2">
      <c r="B967" s="38"/>
      <c r="C967" s="36"/>
    </row>
    <row r="968" spans="2:3" x14ac:dyDescent="0.2">
      <c r="B968" s="38"/>
      <c r="C968" s="36"/>
    </row>
    <row r="969" spans="2:3" x14ac:dyDescent="0.2">
      <c r="B969" s="38"/>
      <c r="C969" s="36"/>
    </row>
    <row r="970" spans="2:3" x14ac:dyDescent="0.2">
      <c r="B970" s="38"/>
      <c r="C970" s="36"/>
    </row>
    <row r="971" spans="2:3" x14ac:dyDescent="0.2">
      <c r="B971" s="38"/>
      <c r="C971" s="36"/>
    </row>
    <row r="972" spans="2:3" x14ac:dyDescent="0.2">
      <c r="B972" s="38"/>
      <c r="C972" s="36"/>
    </row>
    <row r="973" spans="2:3" x14ac:dyDescent="0.2">
      <c r="B973" s="38"/>
      <c r="C973" s="36"/>
    </row>
    <row r="974" spans="2:3" x14ac:dyDescent="0.2">
      <c r="B974" s="38"/>
      <c r="C974" s="36"/>
    </row>
    <row r="975" spans="2:3" x14ac:dyDescent="0.2">
      <c r="B975" s="38"/>
      <c r="C975" s="36"/>
    </row>
    <row r="976" spans="2:3" x14ac:dyDescent="0.2">
      <c r="B976" s="38"/>
      <c r="C976" s="36"/>
    </row>
    <row r="977" spans="2:3" x14ac:dyDescent="0.2">
      <c r="B977" s="38"/>
      <c r="C977" s="36"/>
    </row>
    <row r="978" spans="2:3" x14ac:dyDescent="0.2">
      <c r="B978" s="38"/>
      <c r="C978" s="36"/>
    </row>
    <row r="979" spans="2:3" x14ac:dyDescent="0.2">
      <c r="B979" s="38"/>
      <c r="C979" s="36"/>
    </row>
    <row r="980" spans="2:3" x14ac:dyDescent="0.2">
      <c r="B980" s="38"/>
      <c r="C980" s="36"/>
    </row>
    <row r="981" spans="2:3" x14ac:dyDescent="0.2">
      <c r="B981" s="38"/>
      <c r="C981" s="36"/>
    </row>
    <row r="982" spans="2:3" x14ac:dyDescent="0.2">
      <c r="B982" s="38"/>
      <c r="C982" s="36"/>
    </row>
    <row r="983" spans="2:3" x14ac:dyDescent="0.2">
      <c r="B983" s="38"/>
      <c r="C983" s="36"/>
    </row>
    <row r="984" spans="2:3" x14ac:dyDescent="0.2">
      <c r="B984" s="38"/>
      <c r="C984" s="36"/>
    </row>
    <row r="985" spans="2:3" x14ac:dyDescent="0.2">
      <c r="B985" s="38"/>
      <c r="C985" s="36"/>
    </row>
    <row r="986" spans="2:3" x14ac:dyDescent="0.2">
      <c r="B986" s="38"/>
      <c r="C986" s="36"/>
    </row>
    <row r="987" spans="2:3" x14ac:dyDescent="0.2">
      <c r="B987" s="38"/>
      <c r="C987" s="36"/>
    </row>
    <row r="988" spans="2:3" x14ac:dyDescent="0.2">
      <c r="B988" s="38"/>
      <c r="C988" s="36"/>
    </row>
    <row r="989" spans="2:3" x14ac:dyDescent="0.2">
      <c r="B989" s="38"/>
      <c r="C989" s="36"/>
    </row>
    <row r="990" spans="2:3" x14ac:dyDescent="0.2">
      <c r="B990" s="38"/>
      <c r="C990" s="36"/>
    </row>
    <row r="991" spans="2:3" x14ac:dyDescent="0.2">
      <c r="B991" s="38"/>
      <c r="C991" s="36"/>
    </row>
    <row r="992" spans="2:3" x14ac:dyDescent="0.2">
      <c r="B992" s="38"/>
      <c r="C992" s="36"/>
    </row>
    <row r="993" spans="2:3" x14ac:dyDescent="0.2">
      <c r="B993" s="38"/>
      <c r="C993" s="36"/>
    </row>
    <row r="994" spans="2:3" x14ac:dyDescent="0.2">
      <c r="B994" s="38"/>
      <c r="C994" s="36"/>
    </row>
    <row r="995" spans="2:3" x14ac:dyDescent="0.2">
      <c r="B995" s="38"/>
      <c r="C995" s="36"/>
    </row>
    <row r="996" spans="2:3" x14ac:dyDescent="0.2">
      <c r="B996" s="38"/>
      <c r="C996" s="36"/>
    </row>
    <row r="997" spans="2:3" x14ac:dyDescent="0.2">
      <c r="B997" s="38"/>
      <c r="C997" s="36"/>
    </row>
    <row r="998" spans="2:3" x14ac:dyDescent="0.2">
      <c r="B998" s="38"/>
      <c r="C998" s="36"/>
    </row>
    <row r="999" spans="2:3" x14ac:dyDescent="0.2">
      <c r="B999" s="38"/>
      <c r="C999" s="36"/>
    </row>
    <row r="1000" spans="2:3" x14ac:dyDescent="0.2">
      <c r="B1000" s="38"/>
      <c r="C1000" s="36"/>
    </row>
    <row r="1001" spans="2:3" x14ac:dyDescent="0.2">
      <c r="B1001" s="38"/>
      <c r="C1001" s="36"/>
    </row>
    <row r="1002" spans="2:3" x14ac:dyDescent="0.2">
      <c r="B1002" s="38"/>
      <c r="C1002" s="36"/>
    </row>
    <row r="1003" spans="2:3" x14ac:dyDescent="0.2">
      <c r="B1003" s="38"/>
      <c r="C1003" s="36"/>
    </row>
    <row r="1004" spans="2:3" x14ac:dyDescent="0.2">
      <c r="B1004" s="38"/>
      <c r="C1004" s="36"/>
    </row>
    <row r="1005" spans="2:3" x14ac:dyDescent="0.2">
      <c r="B1005" s="38"/>
      <c r="C1005" s="36"/>
    </row>
    <row r="1006" spans="2:3" x14ac:dyDescent="0.2">
      <c r="B1006" s="38"/>
      <c r="C1006" s="36"/>
    </row>
    <row r="1007" spans="2:3" x14ac:dyDescent="0.2">
      <c r="B1007" s="38"/>
      <c r="C1007" s="36"/>
    </row>
    <row r="1008" spans="2:3" x14ac:dyDescent="0.2">
      <c r="B1008" s="38"/>
      <c r="C1008" s="36"/>
    </row>
    <row r="1009" spans="2:3" x14ac:dyDescent="0.2">
      <c r="B1009" s="38"/>
      <c r="C1009" s="36"/>
    </row>
    <row r="1010" spans="2:3" x14ac:dyDescent="0.2">
      <c r="B1010" s="38"/>
      <c r="C1010" s="36"/>
    </row>
    <row r="1011" spans="2:3" x14ac:dyDescent="0.2">
      <c r="B1011" s="38"/>
      <c r="C1011" s="36"/>
    </row>
    <row r="1012" spans="2:3" x14ac:dyDescent="0.2">
      <c r="B1012" s="38"/>
      <c r="C1012" s="36"/>
    </row>
    <row r="1013" spans="2:3" x14ac:dyDescent="0.2">
      <c r="B1013" s="38"/>
      <c r="C1013" s="36"/>
    </row>
    <row r="1014" spans="2:3" x14ac:dyDescent="0.2">
      <c r="B1014" s="38"/>
      <c r="C1014" s="36"/>
    </row>
    <row r="1015" spans="2:3" x14ac:dyDescent="0.2">
      <c r="B1015" s="38"/>
      <c r="C1015" s="36"/>
    </row>
    <row r="1016" spans="2:3" x14ac:dyDescent="0.2">
      <c r="B1016" s="38"/>
      <c r="C1016" s="36"/>
    </row>
    <row r="1017" spans="2:3" x14ac:dyDescent="0.2">
      <c r="B1017" s="38"/>
      <c r="C1017" s="36"/>
    </row>
    <row r="1018" spans="2:3" x14ac:dyDescent="0.2">
      <c r="B1018" s="38"/>
      <c r="C1018" s="36"/>
    </row>
    <row r="1019" spans="2:3" x14ac:dyDescent="0.2">
      <c r="B1019" s="38"/>
      <c r="C1019" s="36"/>
    </row>
    <row r="1020" spans="2:3" x14ac:dyDescent="0.2">
      <c r="B1020" s="38"/>
      <c r="C1020" s="36"/>
    </row>
    <row r="1021" spans="2:3" x14ac:dyDescent="0.2">
      <c r="B1021" s="38"/>
      <c r="C1021" s="36"/>
    </row>
    <row r="1022" spans="2:3" x14ac:dyDescent="0.2">
      <c r="B1022" s="38"/>
      <c r="C1022" s="36"/>
    </row>
    <row r="1023" spans="2:3" x14ac:dyDescent="0.2">
      <c r="B1023" s="38"/>
      <c r="C1023" s="36"/>
    </row>
    <row r="1024" spans="2:3" x14ac:dyDescent="0.2">
      <c r="B1024" s="38"/>
      <c r="C1024" s="36"/>
    </row>
    <row r="1025" spans="2:3" x14ac:dyDescent="0.2">
      <c r="B1025" s="38"/>
      <c r="C1025" s="36"/>
    </row>
    <row r="1026" spans="2:3" x14ac:dyDescent="0.2">
      <c r="B1026" s="38"/>
      <c r="C1026" s="36"/>
    </row>
    <row r="1027" spans="2:3" x14ac:dyDescent="0.2">
      <c r="B1027" s="38"/>
      <c r="C1027" s="36"/>
    </row>
    <row r="1028" spans="2:3" x14ac:dyDescent="0.2">
      <c r="B1028" s="38"/>
      <c r="C1028" s="36"/>
    </row>
    <row r="1029" spans="2:3" x14ac:dyDescent="0.2">
      <c r="B1029" s="38"/>
      <c r="C1029" s="36"/>
    </row>
    <row r="1030" spans="2:3" x14ac:dyDescent="0.2">
      <c r="B1030" s="38"/>
      <c r="C1030" s="36"/>
    </row>
    <row r="1031" spans="2:3" x14ac:dyDescent="0.2">
      <c r="B1031" s="38"/>
      <c r="C1031" s="36"/>
    </row>
    <row r="1032" spans="2:3" x14ac:dyDescent="0.2">
      <c r="B1032" s="38"/>
      <c r="C1032" s="36"/>
    </row>
    <row r="1033" spans="2:3" x14ac:dyDescent="0.2">
      <c r="B1033" s="38"/>
      <c r="C1033" s="36"/>
    </row>
    <row r="1034" spans="2:3" x14ac:dyDescent="0.2">
      <c r="B1034" s="38"/>
      <c r="C1034" s="36"/>
    </row>
    <row r="1035" spans="2:3" x14ac:dyDescent="0.2">
      <c r="B1035" s="38"/>
      <c r="C1035" s="36"/>
    </row>
    <row r="1036" spans="2:3" x14ac:dyDescent="0.2">
      <c r="B1036" s="38"/>
      <c r="C1036" s="36"/>
    </row>
    <row r="1037" spans="2:3" x14ac:dyDescent="0.2">
      <c r="B1037" s="38"/>
      <c r="C1037" s="36"/>
    </row>
    <row r="1038" spans="2:3" x14ac:dyDescent="0.2">
      <c r="B1038" s="38"/>
      <c r="C1038" s="36"/>
    </row>
    <row r="1039" spans="2:3" x14ac:dyDescent="0.2">
      <c r="B1039" s="38"/>
      <c r="C1039" s="36"/>
    </row>
    <row r="1040" spans="2:3" x14ac:dyDescent="0.2">
      <c r="B1040" s="38"/>
      <c r="C1040" s="36"/>
    </row>
    <row r="1041" spans="2:3" x14ac:dyDescent="0.2">
      <c r="B1041" s="38"/>
      <c r="C1041" s="36"/>
    </row>
    <row r="1042" spans="2:3" x14ac:dyDescent="0.2">
      <c r="B1042" s="38"/>
      <c r="C1042" s="36"/>
    </row>
    <row r="1043" spans="2:3" x14ac:dyDescent="0.2">
      <c r="B1043" s="38"/>
      <c r="C1043" s="36"/>
    </row>
    <row r="1044" spans="2:3" x14ac:dyDescent="0.2">
      <c r="B1044" s="38"/>
      <c r="C1044" s="36"/>
    </row>
    <row r="1045" spans="2:3" x14ac:dyDescent="0.2">
      <c r="B1045" s="38"/>
      <c r="C1045" s="36"/>
    </row>
    <row r="1046" spans="2:3" x14ac:dyDescent="0.2">
      <c r="B1046" s="38"/>
      <c r="C1046" s="36"/>
    </row>
    <row r="1047" spans="2:3" x14ac:dyDescent="0.2">
      <c r="B1047" s="38"/>
      <c r="C1047" s="36"/>
    </row>
    <row r="1048" spans="2:3" x14ac:dyDescent="0.2">
      <c r="B1048" s="38"/>
      <c r="C1048" s="36"/>
    </row>
    <row r="1049" spans="2:3" x14ac:dyDescent="0.2">
      <c r="B1049" s="38"/>
      <c r="C1049" s="36"/>
    </row>
    <row r="1050" spans="2:3" x14ac:dyDescent="0.2">
      <c r="B1050" s="38"/>
      <c r="C1050" s="36"/>
    </row>
    <row r="1051" spans="2:3" x14ac:dyDescent="0.2">
      <c r="B1051" s="38"/>
      <c r="C1051" s="36"/>
    </row>
    <row r="1052" spans="2:3" x14ac:dyDescent="0.2">
      <c r="B1052" s="38"/>
      <c r="C1052" s="36"/>
    </row>
    <row r="1053" spans="2:3" x14ac:dyDescent="0.2">
      <c r="B1053" s="38"/>
      <c r="C1053" s="36"/>
    </row>
    <row r="1054" spans="2:3" x14ac:dyDescent="0.2">
      <c r="B1054" s="38"/>
      <c r="C1054" s="36"/>
    </row>
    <row r="1055" spans="2:3" x14ac:dyDescent="0.2">
      <c r="B1055" s="38"/>
      <c r="C1055" s="36"/>
    </row>
    <row r="1056" spans="2:3" x14ac:dyDescent="0.2">
      <c r="B1056" s="38"/>
      <c r="C1056" s="36"/>
    </row>
    <row r="1057" spans="2:3" x14ac:dyDescent="0.2">
      <c r="B1057" s="38"/>
      <c r="C1057" s="36"/>
    </row>
    <row r="1058" spans="2:3" x14ac:dyDescent="0.2">
      <c r="B1058" s="38"/>
      <c r="C1058" s="36"/>
    </row>
    <row r="1059" spans="2:3" x14ac:dyDescent="0.2">
      <c r="B1059" s="38"/>
      <c r="C1059" s="36"/>
    </row>
    <row r="1060" spans="2:3" x14ac:dyDescent="0.2">
      <c r="B1060" s="38"/>
      <c r="C1060" s="36"/>
    </row>
    <row r="1061" spans="2:3" x14ac:dyDescent="0.2">
      <c r="B1061" s="38"/>
      <c r="C1061" s="36"/>
    </row>
    <row r="1062" spans="2:3" x14ac:dyDescent="0.2">
      <c r="B1062" s="38"/>
      <c r="C1062" s="36"/>
    </row>
    <row r="1063" spans="2:3" x14ac:dyDescent="0.2">
      <c r="B1063" s="38"/>
      <c r="C1063" s="36"/>
    </row>
    <row r="1064" spans="2:3" x14ac:dyDescent="0.2">
      <c r="B1064" s="38"/>
      <c r="C1064" s="36"/>
    </row>
    <row r="1065" spans="2:3" x14ac:dyDescent="0.2">
      <c r="B1065" s="38"/>
      <c r="C1065" s="36"/>
    </row>
    <row r="1066" spans="2:3" x14ac:dyDescent="0.2">
      <c r="B1066" s="38"/>
      <c r="C1066" s="36"/>
    </row>
    <row r="1067" spans="2:3" x14ac:dyDescent="0.2">
      <c r="B1067" s="38"/>
      <c r="C1067" s="36"/>
    </row>
    <row r="1068" spans="2:3" x14ac:dyDescent="0.2">
      <c r="B1068" s="38"/>
      <c r="C1068" s="36"/>
    </row>
    <row r="1069" spans="2:3" x14ac:dyDescent="0.2">
      <c r="B1069" s="38"/>
      <c r="C1069" s="36"/>
    </row>
    <row r="1070" spans="2:3" x14ac:dyDescent="0.2">
      <c r="B1070" s="38"/>
      <c r="C1070" s="36"/>
    </row>
    <row r="1071" spans="2:3" x14ac:dyDescent="0.2">
      <c r="B1071" s="38"/>
      <c r="C1071" s="36"/>
    </row>
    <row r="1072" spans="2:3" x14ac:dyDescent="0.2">
      <c r="B1072" s="38"/>
      <c r="C1072" s="36"/>
    </row>
    <row r="1073" spans="2:3" x14ac:dyDescent="0.2">
      <c r="B1073" s="38"/>
      <c r="C1073" s="36"/>
    </row>
    <row r="1074" spans="2:3" x14ac:dyDescent="0.2">
      <c r="B1074" s="38"/>
      <c r="C1074" s="36"/>
    </row>
    <row r="1075" spans="2:3" x14ac:dyDescent="0.2">
      <c r="B1075" s="38"/>
      <c r="C1075" s="36"/>
    </row>
    <row r="1076" spans="2:3" x14ac:dyDescent="0.2">
      <c r="B1076" s="38"/>
      <c r="C1076" s="36"/>
    </row>
    <row r="1077" spans="2:3" x14ac:dyDescent="0.2">
      <c r="B1077" s="38"/>
      <c r="C1077" s="36"/>
    </row>
    <row r="1078" spans="2:3" x14ac:dyDescent="0.2">
      <c r="B1078" s="38"/>
      <c r="C1078" s="36"/>
    </row>
    <row r="1079" spans="2:3" x14ac:dyDescent="0.2">
      <c r="B1079" s="38"/>
      <c r="C1079" s="36"/>
    </row>
    <row r="1080" spans="2:3" x14ac:dyDescent="0.2">
      <c r="B1080" s="38"/>
      <c r="C1080" s="36"/>
    </row>
    <row r="1081" spans="2:3" x14ac:dyDescent="0.2">
      <c r="B1081" s="38"/>
      <c r="C1081" s="36"/>
    </row>
    <row r="1082" spans="2:3" x14ac:dyDescent="0.2">
      <c r="B1082" s="38"/>
      <c r="C1082" s="36"/>
    </row>
    <row r="1083" spans="2:3" x14ac:dyDescent="0.2">
      <c r="B1083" s="38"/>
      <c r="C1083" s="36"/>
    </row>
    <row r="1084" spans="2:3" x14ac:dyDescent="0.2">
      <c r="B1084" s="38"/>
      <c r="C1084" s="36"/>
    </row>
    <row r="1085" spans="2:3" x14ac:dyDescent="0.2">
      <c r="B1085" s="38"/>
      <c r="C1085" s="36"/>
    </row>
    <row r="1086" spans="2:3" x14ac:dyDescent="0.2">
      <c r="B1086" s="38"/>
      <c r="C1086" s="36"/>
    </row>
    <row r="1087" spans="2:3" x14ac:dyDescent="0.2">
      <c r="B1087" s="38"/>
      <c r="C1087" s="36"/>
    </row>
    <row r="1088" spans="2:3" x14ac:dyDescent="0.2">
      <c r="B1088" s="38"/>
      <c r="C1088" s="36"/>
    </row>
    <row r="1089" spans="2:3" x14ac:dyDescent="0.2">
      <c r="B1089" s="38"/>
      <c r="C1089" s="36"/>
    </row>
    <row r="1090" spans="2:3" x14ac:dyDescent="0.2">
      <c r="B1090" s="38"/>
      <c r="C1090" s="36"/>
    </row>
    <row r="1091" spans="2:3" x14ac:dyDescent="0.2">
      <c r="B1091" s="38"/>
      <c r="C1091" s="36"/>
    </row>
    <row r="1092" spans="2:3" x14ac:dyDescent="0.2">
      <c r="B1092" s="38"/>
      <c r="C1092" s="36"/>
    </row>
    <row r="1093" spans="2:3" x14ac:dyDescent="0.2">
      <c r="B1093" s="38"/>
      <c r="C1093" s="36"/>
    </row>
    <row r="1094" spans="2:3" x14ac:dyDescent="0.2">
      <c r="B1094" s="38"/>
      <c r="C1094" s="36"/>
    </row>
    <row r="1095" spans="2:3" x14ac:dyDescent="0.2">
      <c r="B1095" s="38"/>
      <c r="C1095" s="36"/>
    </row>
    <row r="1096" spans="2:3" x14ac:dyDescent="0.2">
      <c r="B1096" s="38"/>
      <c r="C1096" s="36"/>
    </row>
    <row r="1097" spans="2:3" x14ac:dyDescent="0.2">
      <c r="B1097" s="38"/>
      <c r="C1097" s="36"/>
    </row>
    <row r="1098" spans="2:3" x14ac:dyDescent="0.2">
      <c r="B1098" s="38"/>
      <c r="C1098" s="36"/>
    </row>
    <row r="1099" spans="2:3" x14ac:dyDescent="0.2">
      <c r="B1099" s="38"/>
      <c r="C1099" s="36"/>
    </row>
    <row r="1100" spans="2:3" x14ac:dyDescent="0.2">
      <c r="B1100" s="38"/>
      <c r="C1100" s="36"/>
    </row>
    <row r="1101" spans="2:3" x14ac:dyDescent="0.2">
      <c r="B1101" s="38"/>
      <c r="C1101" s="36"/>
    </row>
    <row r="1102" spans="2:3" x14ac:dyDescent="0.2">
      <c r="B1102" s="38"/>
      <c r="C1102" s="36"/>
    </row>
    <row r="1103" spans="2:3" x14ac:dyDescent="0.2">
      <c r="B1103" s="38"/>
      <c r="C1103" s="36"/>
    </row>
    <row r="1104" spans="2:3" x14ac:dyDescent="0.2">
      <c r="B1104" s="38"/>
      <c r="C1104" s="36"/>
    </row>
    <row r="1105" spans="2:3" x14ac:dyDescent="0.2">
      <c r="B1105" s="38"/>
      <c r="C1105" s="36"/>
    </row>
    <row r="1106" spans="2:3" x14ac:dyDescent="0.2">
      <c r="B1106" s="38"/>
      <c r="C1106" s="36"/>
    </row>
    <row r="1107" spans="2:3" x14ac:dyDescent="0.2">
      <c r="B1107" s="38"/>
      <c r="C1107" s="36"/>
    </row>
    <row r="1108" spans="2:3" x14ac:dyDescent="0.2">
      <c r="B1108" s="38"/>
      <c r="C1108" s="36"/>
    </row>
    <row r="1109" spans="2:3" x14ac:dyDescent="0.2">
      <c r="B1109" s="38"/>
      <c r="C1109" s="36"/>
    </row>
    <row r="1110" spans="2:3" x14ac:dyDescent="0.2">
      <c r="B1110" s="38"/>
      <c r="C1110" s="36"/>
    </row>
    <row r="1111" spans="2:3" x14ac:dyDescent="0.2">
      <c r="B1111" s="38"/>
      <c r="C1111" s="36"/>
    </row>
    <row r="1112" spans="2:3" x14ac:dyDescent="0.2">
      <c r="B1112" s="38"/>
      <c r="C1112" s="36"/>
    </row>
    <row r="1113" spans="2:3" x14ac:dyDescent="0.2">
      <c r="B1113" s="38"/>
      <c r="C1113" s="36"/>
    </row>
    <row r="1114" spans="2:3" x14ac:dyDescent="0.2">
      <c r="B1114" s="38"/>
      <c r="C1114" s="36"/>
    </row>
    <row r="1115" spans="2:3" x14ac:dyDescent="0.2">
      <c r="B1115" s="38"/>
      <c r="C1115" s="36"/>
    </row>
    <row r="1116" spans="2:3" x14ac:dyDescent="0.2">
      <c r="B1116" s="38"/>
      <c r="C1116" s="36"/>
    </row>
    <row r="1117" spans="2:3" x14ac:dyDescent="0.2">
      <c r="B1117" s="38"/>
      <c r="C1117" s="36"/>
    </row>
    <row r="1118" spans="2:3" x14ac:dyDescent="0.2">
      <c r="B1118" s="38"/>
      <c r="C1118" s="36"/>
    </row>
    <row r="1119" spans="2:3" x14ac:dyDescent="0.2">
      <c r="B1119" s="38"/>
      <c r="C1119" s="36"/>
    </row>
    <row r="1120" spans="2:3" x14ac:dyDescent="0.2">
      <c r="B1120" s="38"/>
      <c r="C1120" s="36"/>
    </row>
    <row r="1121" spans="2:3" x14ac:dyDescent="0.2">
      <c r="B1121" s="38"/>
      <c r="C1121" s="36"/>
    </row>
    <row r="1122" spans="2:3" x14ac:dyDescent="0.2">
      <c r="B1122" s="38"/>
      <c r="C1122" s="36"/>
    </row>
    <row r="1123" spans="2:3" x14ac:dyDescent="0.2">
      <c r="B1123" s="38"/>
      <c r="C1123" s="36"/>
    </row>
    <row r="1124" spans="2:3" x14ac:dyDescent="0.2">
      <c r="B1124" s="38"/>
      <c r="C1124" s="36"/>
    </row>
    <row r="1125" spans="2:3" x14ac:dyDescent="0.2">
      <c r="B1125" s="38"/>
      <c r="C1125" s="36"/>
    </row>
    <row r="1126" spans="2:3" x14ac:dyDescent="0.2">
      <c r="B1126" s="38"/>
      <c r="C1126" s="36"/>
    </row>
    <row r="1127" spans="2:3" x14ac:dyDescent="0.2">
      <c r="B1127" s="38"/>
      <c r="C1127" s="36"/>
    </row>
    <row r="1128" spans="2:3" x14ac:dyDescent="0.2">
      <c r="B1128" s="38"/>
      <c r="C1128" s="36"/>
    </row>
    <row r="1129" spans="2:3" x14ac:dyDescent="0.2">
      <c r="B1129" s="38"/>
      <c r="C1129" s="36"/>
    </row>
    <row r="1130" spans="2:3" x14ac:dyDescent="0.2">
      <c r="B1130" s="38"/>
      <c r="C1130" s="36"/>
    </row>
    <row r="1131" spans="2:3" x14ac:dyDescent="0.2">
      <c r="B1131" s="38"/>
      <c r="C1131" s="36"/>
    </row>
    <row r="1132" spans="2:3" x14ac:dyDescent="0.2">
      <c r="B1132" s="38"/>
      <c r="C1132" s="36"/>
    </row>
    <row r="1133" spans="2:3" x14ac:dyDescent="0.2">
      <c r="B1133" s="38"/>
      <c r="C1133" s="36"/>
    </row>
    <row r="1134" spans="2:3" x14ac:dyDescent="0.2">
      <c r="B1134" s="38"/>
      <c r="C1134" s="36"/>
    </row>
    <row r="1135" spans="2:3" x14ac:dyDescent="0.2">
      <c r="B1135" s="38"/>
      <c r="C1135" s="36"/>
    </row>
    <row r="1136" spans="2:3" x14ac:dyDescent="0.2">
      <c r="B1136" s="38"/>
      <c r="C1136" s="36"/>
    </row>
    <row r="1137" spans="2:3" x14ac:dyDescent="0.2">
      <c r="B1137" s="38"/>
      <c r="C1137" s="36"/>
    </row>
    <row r="1138" spans="2:3" x14ac:dyDescent="0.2">
      <c r="B1138" s="38"/>
      <c r="C1138" s="36"/>
    </row>
    <row r="1139" spans="2:3" x14ac:dyDescent="0.2">
      <c r="B1139" s="38"/>
      <c r="C1139" s="36"/>
    </row>
    <row r="1140" spans="2:3" x14ac:dyDescent="0.2">
      <c r="B1140" s="38"/>
      <c r="C1140" s="36"/>
    </row>
    <row r="1141" spans="2:3" x14ac:dyDescent="0.2">
      <c r="B1141" s="38"/>
      <c r="C1141" s="36"/>
    </row>
    <row r="1142" spans="2:3" x14ac:dyDescent="0.2">
      <c r="B1142" s="38"/>
      <c r="C1142" s="36"/>
    </row>
    <row r="1143" spans="2:3" x14ac:dyDescent="0.2">
      <c r="B1143" s="38"/>
      <c r="C1143" s="36"/>
    </row>
    <row r="1144" spans="2:3" x14ac:dyDescent="0.2">
      <c r="B1144" s="38"/>
      <c r="C1144" s="36"/>
    </row>
    <row r="1145" spans="2:3" x14ac:dyDescent="0.2">
      <c r="B1145" s="38"/>
      <c r="C1145" s="36"/>
    </row>
    <row r="1146" spans="2:3" x14ac:dyDescent="0.2">
      <c r="B1146" s="38"/>
      <c r="C1146" s="36"/>
    </row>
    <row r="1147" spans="2:3" x14ac:dyDescent="0.2">
      <c r="B1147" s="38"/>
      <c r="C1147" s="36"/>
    </row>
    <row r="1148" spans="2:3" x14ac:dyDescent="0.2">
      <c r="B1148" s="38"/>
      <c r="C1148" s="36"/>
    </row>
    <row r="1149" spans="2:3" x14ac:dyDescent="0.2">
      <c r="B1149" s="38"/>
      <c r="C1149" s="36"/>
    </row>
    <row r="1150" spans="2:3" x14ac:dyDescent="0.2">
      <c r="B1150" s="38"/>
      <c r="C1150" s="36"/>
    </row>
    <row r="1151" spans="2:3" x14ac:dyDescent="0.2">
      <c r="B1151" s="38"/>
      <c r="C1151" s="36"/>
    </row>
    <row r="1152" spans="2:3" x14ac:dyDescent="0.2">
      <c r="B1152" s="38"/>
      <c r="C1152" s="36"/>
    </row>
    <row r="1153" spans="2:3" x14ac:dyDescent="0.2">
      <c r="B1153" s="38"/>
      <c r="C1153" s="36"/>
    </row>
    <row r="1154" spans="2:3" x14ac:dyDescent="0.2">
      <c r="B1154" s="38"/>
      <c r="C1154" s="36"/>
    </row>
    <row r="1155" spans="2:3" x14ac:dyDescent="0.2">
      <c r="B1155" s="38"/>
      <c r="C1155" s="36"/>
    </row>
    <row r="1156" spans="2:3" x14ac:dyDescent="0.2">
      <c r="B1156" s="38"/>
      <c r="C1156" s="36"/>
    </row>
    <row r="1157" spans="2:3" x14ac:dyDescent="0.2">
      <c r="B1157" s="38"/>
      <c r="C1157" s="36"/>
    </row>
    <row r="1158" spans="2:3" x14ac:dyDescent="0.2">
      <c r="B1158" s="38"/>
      <c r="C1158" s="36"/>
    </row>
    <row r="1159" spans="2:3" x14ac:dyDescent="0.2">
      <c r="B1159" s="38"/>
      <c r="C1159" s="36"/>
    </row>
    <row r="1160" spans="2:3" x14ac:dyDescent="0.2">
      <c r="B1160" s="38"/>
      <c r="C1160" s="36"/>
    </row>
    <row r="1161" spans="2:3" x14ac:dyDescent="0.2">
      <c r="B1161" s="38"/>
      <c r="C1161" s="36"/>
    </row>
    <row r="1162" spans="2:3" x14ac:dyDescent="0.2">
      <c r="B1162" s="38"/>
      <c r="C1162" s="36"/>
    </row>
    <row r="1163" spans="2:3" x14ac:dyDescent="0.2">
      <c r="B1163" s="38"/>
      <c r="C1163" s="36"/>
    </row>
    <row r="1164" spans="2:3" x14ac:dyDescent="0.2">
      <c r="B1164" s="38"/>
      <c r="C1164" s="36"/>
    </row>
    <row r="1165" spans="2:3" x14ac:dyDescent="0.2">
      <c r="B1165" s="38"/>
      <c r="C1165" s="36"/>
    </row>
    <row r="1166" spans="2:3" x14ac:dyDescent="0.2">
      <c r="B1166" s="38"/>
      <c r="C1166" s="36"/>
    </row>
    <row r="1167" spans="2:3" x14ac:dyDescent="0.2">
      <c r="B1167" s="38"/>
      <c r="C1167" s="36"/>
    </row>
    <row r="1168" spans="2:3" x14ac:dyDescent="0.2">
      <c r="B1168" s="38"/>
      <c r="C1168" s="36"/>
    </row>
    <row r="1169" spans="2:3" x14ac:dyDescent="0.2">
      <c r="B1169" s="38"/>
      <c r="C1169" s="36"/>
    </row>
    <row r="1170" spans="2:3" x14ac:dyDescent="0.2">
      <c r="B1170" s="38"/>
      <c r="C1170" s="36"/>
    </row>
    <row r="1171" spans="2:3" x14ac:dyDescent="0.2">
      <c r="B1171" s="38"/>
      <c r="C1171" s="36"/>
    </row>
    <row r="1172" spans="2:3" x14ac:dyDescent="0.2">
      <c r="B1172" s="38"/>
      <c r="C1172" s="36"/>
    </row>
    <row r="1173" spans="2:3" x14ac:dyDescent="0.2">
      <c r="B1173" s="38"/>
      <c r="C1173" s="36"/>
    </row>
    <row r="1174" spans="2:3" x14ac:dyDescent="0.2">
      <c r="B1174" s="38"/>
      <c r="C1174" s="36"/>
    </row>
    <row r="1175" spans="2:3" x14ac:dyDescent="0.2">
      <c r="B1175" s="38"/>
      <c r="C1175" s="36"/>
    </row>
    <row r="1176" spans="2:3" x14ac:dyDescent="0.2">
      <c r="B1176" s="38"/>
      <c r="C1176" s="36"/>
    </row>
    <row r="1177" spans="2:3" x14ac:dyDescent="0.2">
      <c r="B1177" s="38"/>
      <c r="C1177" s="36"/>
    </row>
    <row r="1178" spans="2:3" x14ac:dyDescent="0.2">
      <c r="B1178" s="38"/>
      <c r="C1178" s="36"/>
    </row>
    <row r="1179" spans="2:3" x14ac:dyDescent="0.2">
      <c r="B1179" s="38"/>
      <c r="C1179" s="36"/>
    </row>
    <row r="1180" spans="2:3" x14ac:dyDescent="0.2">
      <c r="B1180" s="38"/>
      <c r="C1180" s="36"/>
    </row>
    <row r="1181" spans="2:3" x14ac:dyDescent="0.2">
      <c r="B1181" s="38"/>
      <c r="C1181" s="36"/>
    </row>
    <row r="1182" spans="2:3" x14ac:dyDescent="0.2">
      <c r="B1182" s="38"/>
      <c r="C1182" s="36"/>
    </row>
    <row r="1183" spans="2:3" x14ac:dyDescent="0.2">
      <c r="B1183" s="38"/>
      <c r="C1183" s="36"/>
    </row>
    <row r="1184" spans="2:3" x14ac:dyDescent="0.2">
      <c r="B1184" s="38"/>
      <c r="C1184" s="36"/>
    </row>
    <row r="1185" spans="2:3" x14ac:dyDescent="0.2">
      <c r="B1185" s="38"/>
      <c r="C1185" s="36"/>
    </row>
    <row r="1186" spans="2:3" x14ac:dyDescent="0.2">
      <c r="B1186" s="38"/>
      <c r="C1186" s="36"/>
    </row>
    <row r="1187" spans="2:3" x14ac:dyDescent="0.2">
      <c r="B1187" s="38"/>
      <c r="C1187" s="36"/>
    </row>
    <row r="1188" spans="2:3" x14ac:dyDescent="0.2">
      <c r="B1188" s="38"/>
      <c r="C1188" s="36"/>
    </row>
    <row r="1189" spans="2:3" x14ac:dyDescent="0.2">
      <c r="B1189" s="38"/>
      <c r="C1189" s="36"/>
    </row>
    <row r="1190" spans="2:3" x14ac:dyDescent="0.2">
      <c r="B1190" s="38"/>
      <c r="C1190" s="36"/>
    </row>
    <row r="1191" spans="2:3" x14ac:dyDescent="0.2">
      <c r="B1191" s="38"/>
      <c r="C1191" s="36"/>
    </row>
    <row r="1192" spans="2:3" x14ac:dyDescent="0.2">
      <c r="B1192" s="38"/>
      <c r="C1192" s="36"/>
    </row>
    <row r="1193" spans="2:3" x14ac:dyDescent="0.2">
      <c r="B1193" s="38"/>
      <c r="C1193" s="36"/>
    </row>
    <row r="1194" spans="2:3" x14ac:dyDescent="0.2">
      <c r="B1194" s="38"/>
      <c r="C1194" s="36"/>
    </row>
    <row r="1195" spans="2:3" x14ac:dyDescent="0.2">
      <c r="B1195" s="38"/>
      <c r="C1195" s="36"/>
    </row>
    <row r="1196" spans="2:3" x14ac:dyDescent="0.2">
      <c r="B1196" s="38"/>
      <c r="C1196" s="36"/>
    </row>
    <row r="1197" spans="2:3" x14ac:dyDescent="0.2">
      <c r="B1197" s="38"/>
      <c r="C1197" s="36"/>
    </row>
    <row r="1198" spans="2:3" x14ac:dyDescent="0.2">
      <c r="B1198" s="38"/>
      <c r="C1198" s="36"/>
    </row>
    <row r="1199" spans="2:3" x14ac:dyDescent="0.2">
      <c r="B1199" s="38"/>
      <c r="C1199" s="36"/>
    </row>
    <row r="1200" spans="2:3" x14ac:dyDescent="0.2">
      <c r="B1200" s="38"/>
      <c r="C1200" s="36"/>
    </row>
    <row r="1201" spans="2:3" x14ac:dyDescent="0.2">
      <c r="B1201" s="38"/>
      <c r="C1201" s="36"/>
    </row>
    <row r="1202" spans="2:3" x14ac:dyDescent="0.2">
      <c r="B1202" s="38"/>
      <c r="C1202" s="36"/>
    </row>
    <row r="1203" spans="2:3" x14ac:dyDescent="0.2">
      <c r="B1203" s="38"/>
      <c r="C1203" s="36"/>
    </row>
    <row r="1204" spans="2:3" x14ac:dyDescent="0.2">
      <c r="B1204" s="38"/>
      <c r="C1204" s="36"/>
    </row>
    <row r="1205" spans="2:3" x14ac:dyDescent="0.2">
      <c r="B1205" s="38"/>
      <c r="C1205" s="36"/>
    </row>
    <row r="1206" spans="2:3" x14ac:dyDescent="0.2">
      <c r="B1206" s="38"/>
      <c r="C1206" s="36"/>
    </row>
    <row r="1207" spans="2:3" x14ac:dyDescent="0.2">
      <c r="B1207" s="38"/>
      <c r="C1207" s="36"/>
    </row>
    <row r="1208" spans="2:3" x14ac:dyDescent="0.2">
      <c r="B1208" s="38"/>
      <c r="C1208" s="36"/>
    </row>
    <row r="1209" spans="2:3" x14ac:dyDescent="0.2">
      <c r="B1209" s="38"/>
      <c r="C1209" s="36"/>
    </row>
    <row r="1210" spans="2:3" x14ac:dyDescent="0.2">
      <c r="B1210" s="38"/>
      <c r="C1210" s="36"/>
    </row>
    <row r="1211" spans="2:3" x14ac:dyDescent="0.2">
      <c r="B1211" s="38"/>
      <c r="C1211" s="36"/>
    </row>
    <row r="1212" spans="2:3" x14ac:dyDescent="0.2">
      <c r="B1212" s="38"/>
      <c r="C1212" s="36"/>
    </row>
    <row r="1213" spans="2:3" x14ac:dyDescent="0.2">
      <c r="B1213" s="38"/>
      <c r="C1213" s="36"/>
    </row>
    <row r="1214" spans="2:3" x14ac:dyDescent="0.2">
      <c r="B1214" s="38"/>
      <c r="C1214" s="36"/>
    </row>
    <row r="1215" spans="2:3" x14ac:dyDescent="0.2">
      <c r="B1215" s="38"/>
      <c r="C1215" s="36"/>
    </row>
    <row r="1216" spans="2:3" x14ac:dyDescent="0.2">
      <c r="B1216" s="38"/>
      <c r="C1216" s="36"/>
    </row>
    <row r="1217" spans="2:3" x14ac:dyDescent="0.2">
      <c r="B1217" s="38"/>
      <c r="C1217" s="36"/>
    </row>
    <row r="1218" spans="2:3" x14ac:dyDescent="0.2">
      <c r="B1218" s="38"/>
      <c r="C1218" s="36"/>
    </row>
    <row r="1219" spans="2:3" x14ac:dyDescent="0.2">
      <c r="B1219" s="38"/>
      <c r="C1219" s="36"/>
    </row>
    <row r="1220" spans="2:3" x14ac:dyDescent="0.2">
      <c r="B1220" s="38"/>
      <c r="C1220" s="36"/>
    </row>
    <row r="1221" spans="2:3" x14ac:dyDescent="0.2">
      <c r="B1221" s="38"/>
      <c r="C1221" s="36"/>
    </row>
    <row r="1222" spans="2:3" x14ac:dyDescent="0.2">
      <c r="B1222" s="38"/>
      <c r="C1222" s="36"/>
    </row>
    <row r="1223" spans="2:3" x14ac:dyDescent="0.2">
      <c r="B1223" s="38"/>
      <c r="C1223" s="36"/>
    </row>
    <row r="1224" spans="2:3" x14ac:dyDescent="0.2">
      <c r="B1224" s="38"/>
      <c r="C1224" s="36"/>
    </row>
    <row r="1225" spans="2:3" x14ac:dyDescent="0.2">
      <c r="B1225" s="38"/>
      <c r="C1225" s="36"/>
    </row>
    <row r="1226" spans="2:3" x14ac:dyDescent="0.2">
      <c r="B1226" s="38"/>
      <c r="C1226" s="36"/>
    </row>
    <row r="1227" spans="2:3" x14ac:dyDescent="0.2">
      <c r="B1227" s="38"/>
      <c r="C1227" s="36"/>
    </row>
    <row r="1228" spans="2:3" x14ac:dyDescent="0.2">
      <c r="B1228" s="38"/>
      <c r="C1228" s="36"/>
    </row>
    <row r="1229" spans="2:3" x14ac:dyDescent="0.2">
      <c r="B1229" s="38"/>
      <c r="C1229" s="36"/>
    </row>
    <row r="1230" spans="2:3" x14ac:dyDescent="0.2">
      <c r="B1230" s="38"/>
      <c r="C1230" s="36"/>
    </row>
    <row r="1231" spans="2:3" x14ac:dyDescent="0.2">
      <c r="B1231" s="38"/>
      <c r="C1231" s="36"/>
    </row>
    <row r="1232" spans="2:3" x14ac:dyDescent="0.2">
      <c r="B1232" s="38"/>
      <c r="C1232" s="36"/>
    </row>
    <row r="1233" spans="2:3" x14ac:dyDescent="0.2">
      <c r="B1233" s="38"/>
      <c r="C1233" s="36"/>
    </row>
    <row r="1234" spans="2:3" x14ac:dyDescent="0.2">
      <c r="B1234" s="38"/>
      <c r="C1234" s="36"/>
    </row>
    <row r="1235" spans="2:3" x14ac:dyDescent="0.2">
      <c r="B1235" s="38"/>
      <c r="C1235" s="36"/>
    </row>
    <row r="1236" spans="2:3" x14ac:dyDescent="0.2">
      <c r="B1236" s="38"/>
      <c r="C1236" s="36"/>
    </row>
    <row r="1237" spans="2:3" x14ac:dyDescent="0.2">
      <c r="B1237" s="38"/>
      <c r="C1237" s="36"/>
    </row>
    <row r="1238" spans="2:3" x14ac:dyDescent="0.2">
      <c r="B1238" s="38"/>
      <c r="C1238" s="36"/>
    </row>
    <row r="1239" spans="2:3" x14ac:dyDescent="0.2">
      <c r="B1239" s="38"/>
      <c r="C1239" s="36"/>
    </row>
    <row r="1240" spans="2:3" x14ac:dyDescent="0.2">
      <c r="B1240" s="38"/>
      <c r="C1240" s="36"/>
    </row>
    <row r="1241" spans="2:3" x14ac:dyDescent="0.2">
      <c r="B1241" s="38"/>
      <c r="C1241" s="36"/>
    </row>
    <row r="1242" spans="2:3" x14ac:dyDescent="0.2">
      <c r="B1242" s="38"/>
      <c r="C1242" s="36"/>
    </row>
    <row r="1243" spans="2:3" x14ac:dyDescent="0.2">
      <c r="B1243" s="38"/>
      <c r="C1243" s="36"/>
    </row>
    <row r="1244" spans="2:3" x14ac:dyDescent="0.2">
      <c r="B1244" s="38"/>
      <c r="C1244" s="36"/>
    </row>
    <row r="1245" spans="2:3" x14ac:dyDescent="0.2">
      <c r="B1245" s="38"/>
      <c r="C1245" s="36"/>
    </row>
    <row r="1246" spans="2:3" x14ac:dyDescent="0.2">
      <c r="B1246" s="38"/>
      <c r="C1246" s="36"/>
    </row>
    <row r="1247" spans="2:3" x14ac:dyDescent="0.2">
      <c r="B1247" s="38"/>
      <c r="C1247" s="36"/>
    </row>
    <row r="1248" spans="2:3" x14ac:dyDescent="0.2">
      <c r="B1248" s="38"/>
      <c r="C1248" s="36"/>
    </row>
    <row r="1249" spans="2:3" x14ac:dyDescent="0.2">
      <c r="B1249" s="38"/>
      <c r="C1249" s="36"/>
    </row>
    <row r="1250" spans="2:3" x14ac:dyDescent="0.2">
      <c r="B1250" s="38"/>
      <c r="C1250" s="36"/>
    </row>
    <row r="1251" spans="2:3" x14ac:dyDescent="0.2">
      <c r="B1251" s="38"/>
      <c r="C1251" s="36"/>
    </row>
    <row r="1252" spans="2:3" x14ac:dyDescent="0.2">
      <c r="B1252" s="38"/>
      <c r="C1252" s="36"/>
    </row>
    <row r="1253" spans="2:3" x14ac:dyDescent="0.2">
      <c r="B1253" s="38"/>
      <c r="C1253" s="36"/>
    </row>
    <row r="1254" spans="2:3" x14ac:dyDescent="0.2">
      <c r="B1254" s="38"/>
      <c r="C1254" s="36"/>
    </row>
    <row r="1255" spans="2:3" x14ac:dyDescent="0.2">
      <c r="B1255" s="38"/>
      <c r="C1255" s="36"/>
    </row>
    <row r="1256" spans="2:3" x14ac:dyDescent="0.2">
      <c r="B1256" s="38"/>
      <c r="C1256" s="36"/>
    </row>
    <row r="1257" spans="2:3" x14ac:dyDescent="0.2">
      <c r="B1257" s="38"/>
      <c r="C1257" s="36"/>
    </row>
    <row r="1258" spans="2:3" x14ac:dyDescent="0.2">
      <c r="B1258" s="38"/>
      <c r="C1258" s="36"/>
    </row>
    <row r="1259" spans="2:3" x14ac:dyDescent="0.2">
      <c r="B1259" s="38"/>
      <c r="C1259" s="36"/>
    </row>
    <row r="1260" spans="2:3" x14ac:dyDescent="0.2">
      <c r="B1260" s="38"/>
      <c r="C1260" s="36"/>
    </row>
    <row r="1261" spans="2:3" x14ac:dyDescent="0.2">
      <c r="B1261" s="38"/>
      <c r="C1261" s="36"/>
    </row>
    <row r="1262" spans="2:3" x14ac:dyDescent="0.2">
      <c r="B1262" s="38"/>
      <c r="C1262" s="36"/>
    </row>
    <row r="1263" spans="2:3" x14ac:dyDescent="0.2">
      <c r="B1263" s="38"/>
      <c r="C1263" s="36"/>
    </row>
    <row r="1264" spans="2:3" x14ac:dyDescent="0.2">
      <c r="B1264" s="38"/>
      <c r="C1264" s="36"/>
    </row>
    <row r="1265" spans="2:3" x14ac:dyDescent="0.2">
      <c r="B1265" s="38"/>
      <c r="C1265" s="36"/>
    </row>
    <row r="1266" spans="2:3" x14ac:dyDescent="0.2">
      <c r="B1266" s="38"/>
      <c r="C1266" s="36"/>
    </row>
    <row r="1267" spans="2:3" x14ac:dyDescent="0.2">
      <c r="B1267" s="38"/>
      <c r="C1267" s="36"/>
    </row>
    <row r="1268" spans="2:3" x14ac:dyDescent="0.2">
      <c r="B1268" s="38"/>
      <c r="C1268" s="36"/>
    </row>
    <row r="1269" spans="2:3" x14ac:dyDescent="0.2">
      <c r="B1269" s="38"/>
      <c r="C1269" s="36"/>
    </row>
    <row r="1270" spans="2:3" x14ac:dyDescent="0.2">
      <c r="B1270" s="38"/>
      <c r="C1270" s="36"/>
    </row>
    <row r="1271" spans="2:3" x14ac:dyDescent="0.2">
      <c r="B1271" s="38"/>
      <c r="C1271" s="36"/>
    </row>
    <row r="1272" spans="2:3" x14ac:dyDescent="0.2">
      <c r="B1272" s="38"/>
      <c r="C1272" s="36"/>
    </row>
    <row r="1273" spans="2:3" x14ac:dyDescent="0.2">
      <c r="B1273" s="38"/>
      <c r="C1273" s="36"/>
    </row>
    <row r="1274" spans="2:3" x14ac:dyDescent="0.2">
      <c r="B1274" s="38"/>
      <c r="C1274" s="36"/>
    </row>
    <row r="1275" spans="2:3" x14ac:dyDescent="0.2">
      <c r="B1275" s="38"/>
      <c r="C1275" s="36"/>
    </row>
    <row r="1276" spans="2:3" x14ac:dyDescent="0.2">
      <c r="B1276" s="38"/>
      <c r="C1276" s="36"/>
    </row>
    <row r="1277" spans="2:3" x14ac:dyDescent="0.2">
      <c r="B1277" s="38"/>
      <c r="C1277" s="36"/>
    </row>
    <row r="1278" spans="2:3" x14ac:dyDescent="0.2">
      <c r="B1278" s="38"/>
      <c r="C1278" s="36"/>
    </row>
    <row r="1279" spans="2:3" x14ac:dyDescent="0.2">
      <c r="B1279" s="38"/>
      <c r="C1279" s="36"/>
    </row>
    <row r="1280" spans="2:3" x14ac:dyDescent="0.2">
      <c r="B1280" s="38"/>
      <c r="C1280" s="36"/>
    </row>
    <row r="1281" spans="2:3" x14ac:dyDescent="0.2">
      <c r="B1281" s="38"/>
      <c r="C1281" s="36"/>
    </row>
    <row r="1282" spans="2:3" x14ac:dyDescent="0.2">
      <c r="B1282" s="38"/>
      <c r="C1282" s="36"/>
    </row>
    <row r="1283" spans="2:3" x14ac:dyDescent="0.2">
      <c r="B1283" s="38"/>
      <c r="C1283" s="36"/>
    </row>
    <row r="1284" spans="2:3" x14ac:dyDescent="0.2">
      <c r="B1284" s="38"/>
      <c r="C1284" s="36"/>
    </row>
    <row r="1285" spans="2:3" x14ac:dyDescent="0.2">
      <c r="B1285" s="38"/>
      <c r="C1285" s="36"/>
    </row>
    <row r="1286" spans="2:3" x14ac:dyDescent="0.2">
      <c r="B1286" s="38"/>
      <c r="C1286" s="36"/>
    </row>
    <row r="1287" spans="2:3" x14ac:dyDescent="0.2">
      <c r="B1287" s="38"/>
      <c r="C1287" s="36"/>
    </row>
    <row r="1288" spans="2:3" x14ac:dyDescent="0.2">
      <c r="B1288" s="38"/>
      <c r="C1288" s="36"/>
    </row>
    <row r="1289" spans="2:3" x14ac:dyDescent="0.2">
      <c r="B1289" s="38"/>
      <c r="C1289" s="36"/>
    </row>
    <row r="1290" spans="2:3" x14ac:dyDescent="0.2">
      <c r="B1290" s="38"/>
      <c r="C1290" s="36"/>
    </row>
    <row r="1291" spans="2:3" x14ac:dyDescent="0.2">
      <c r="B1291" s="38"/>
      <c r="C1291" s="36"/>
    </row>
    <row r="1292" spans="2:3" x14ac:dyDescent="0.2">
      <c r="B1292" s="38"/>
      <c r="C1292" s="36"/>
    </row>
    <row r="1293" spans="2:3" x14ac:dyDescent="0.2">
      <c r="B1293" s="38"/>
      <c r="C1293" s="36"/>
    </row>
    <row r="1294" spans="2:3" x14ac:dyDescent="0.2">
      <c r="B1294" s="38"/>
      <c r="C1294" s="36"/>
    </row>
    <row r="1295" spans="2:3" x14ac:dyDescent="0.2">
      <c r="B1295" s="38"/>
      <c r="C1295" s="36"/>
    </row>
    <row r="1296" spans="2:3" x14ac:dyDescent="0.2">
      <c r="B1296" s="38"/>
      <c r="C1296" s="36"/>
    </row>
    <row r="1297" spans="2:3" x14ac:dyDescent="0.2">
      <c r="B1297" s="38"/>
      <c r="C1297" s="36"/>
    </row>
    <row r="1298" spans="2:3" x14ac:dyDescent="0.2">
      <c r="B1298" s="38"/>
      <c r="C1298" s="36"/>
    </row>
    <row r="1299" spans="2:3" x14ac:dyDescent="0.2">
      <c r="B1299" s="38"/>
      <c r="C1299" s="36"/>
    </row>
    <row r="1300" spans="2:3" x14ac:dyDescent="0.2">
      <c r="B1300" s="38"/>
      <c r="C1300" s="36"/>
    </row>
    <row r="1301" spans="2:3" x14ac:dyDescent="0.2">
      <c r="B1301" s="38"/>
      <c r="C1301" s="36"/>
    </row>
    <row r="1302" spans="2:3" x14ac:dyDescent="0.2">
      <c r="B1302" s="38"/>
      <c r="C1302" s="36"/>
    </row>
    <row r="1303" spans="2:3" x14ac:dyDescent="0.2">
      <c r="B1303" s="38"/>
      <c r="C1303" s="36"/>
    </row>
    <row r="1304" spans="2:3" x14ac:dyDescent="0.2">
      <c r="B1304" s="38"/>
      <c r="C1304" s="36"/>
    </row>
    <row r="1305" spans="2:3" x14ac:dyDescent="0.2">
      <c r="B1305" s="38"/>
      <c r="C1305" s="36"/>
    </row>
    <row r="1306" spans="2:3" x14ac:dyDescent="0.2">
      <c r="B1306" s="38"/>
      <c r="C1306" s="36"/>
    </row>
    <row r="1307" spans="2:3" x14ac:dyDescent="0.2">
      <c r="B1307" s="38"/>
      <c r="C1307" s="36"/>
    </row>
    <row r="1308" spans="2:3" x14ac:dyDescent="0.2">
      <c r="B1308" s="38"/>
      <c r="C1308" s="36"/>
    </row>
    <row r="1309" spans="2:3" x14ac:dyDescent="0.2">
      <c r="B1309" s="38"/>
      <c r="C1309" s="36"/>
    </row>
    <row r="1310" spans="2:3" x14ac:dyDescent="0.2">
      <c r="B1310" s="38"/>
      <c r="C1310" s="36"/>
    </row>
    <row r="1311" spans="2:3" x14ac:dyDescent="0.2">
      <c r="B1311" s="38"/>
      <c r="C1311" s="36"/>
    </row>
    <row r="1312" spans="2:3" x14ac:dyDescent="0.2">
      <c r="B1312" s="38"/>
      <c r="C1312" s="36"/>
    </row>
    <row r="1313" spans="2:3" x14ac:dyDescent="0.2">
      <c r="B1313" s="38"/>
      <c r="C1313" s="36"/>
    </row>
    <row r="1314" spans="2:3" x14ac:dyDescent="0.2">
      <c r="B1314" s="38"/>
      <c r="C1314" s="36"/>
    </row>
    <row r="1315" spans="2:3" x14ac:dyDescent="0.2">
      <c r="B1315" s="38"/>
      <c r="C1315" s="36"/>
    </row>
    <row r="1316" spans="2:3" x14ac:dyDescent="0.2">
      <c r="B1316" s="38"/>
      <c r="C1316" s="36"/>
    </row>
    <row r="1317" spans="2:3" x14ac:dyDescent="0.2">
      <c r="B1317" s="38"/>
      <c r="C1317" s="36"/>
    </row>
    <row r="1318" spans="2:3" x14ac:dyDescent="0.2">
      <c r="B1318" s="38"/>
      <c r="C1318" s="36"/>
    </row>
    <row r="1319" spans="2:3" x14ac:dyDescent="0.2">
      <c r="B1319" s="38"/>
      <c r="C1319" s="36"/>
    </row>
    <row r="1320" spans="2:3" x14ac:dyDescent="0.2">
      <c r="B1320" s="38"/>
      <c r="C1320" s="36"/>
    </row>
    <row r="1321" spans="2:3" x14ac:dyDescent="0.2">
      <c r="B1321" s="38"/>
      <c r="C1321" s="36"/>
    </row>
    <row r="1322" spans="2:3" x14ac:dyDescent="0.2">
      <c r="B1322" s="38"/>
      <c r="C1322" s="36"/>
    </row>
    <row r="1323" spans="2:3" x14ac:dyDescent="0.2">
      <c r="B1323" s="38"/>
      <c r="C1323" s="36"/>
    </row>
    <row r="1324" spans="2:3" x14ac:dyDescent="0.2">
      <c r="B1324" s="38"/>
      <c r="C1324" s="36"/>
    </row>
    <row r="1325" spans="2:3" x14ac:dyDescent="0.2">
      <c r="B1325" s="38"/>
      <c r="C1325" s="36"/>
    </row>
    <row r="1326" spans="2:3" x14ac:dyDescent="0.2">
      <c r="B1326" s="38"/>
      <c r="C1326" s="36"/>
    </row>
    <row r="1327" spans="2:3" x14ac:dyDescent="0.2">
      <c r="B1327" s="38"/>
      <c r="C1327" s="36"/>
    </row>
    <row r="1328" spans="2:3" x14ac:dyDescent="0.2">
      <c r="B1328" s="38"/>
      <c r="C1328" s="36"/>
    </row>
    <row r="1329" spans="2:3" x14ac:dyDescent="0.2">
      <c r="B1329" s="38"/>
      <c r="C1329" s="36"/>
    </row>
    <row r="1330" spans="2:3" x14ac:dyDescent="0.2">
      <c r="B1330" s="38"/>
      <c r="C1330" s="36"/>
    </row>
    <row r="1331" spans="2:3" x14ac:dyDescent="0.2">
      <c r="B1331" s="38"/>
      <c r="C1331" s="36"/>
    </row>
    <row r="1332" spans="2:3" x14ac:dyDescent="0.2">
      <c r="B1332" s="38"/>
      <c r="C1332" s="36"/>
    </row>
    <row r="1333" spans="2:3" x14ac:dyDescent="0.2">
      <c r="B1333" s="38"/>
      <c r="C1333" s="36"/>
    </row>
    <row r="1334" spans="2:3" x14ac:dyDescent="0.2">
      <c r="B1334" s="38"/>
      <c r="C1334" s="36"/>
    </row>
    <row r="1335" spans="2:3" x14ac:dyDescent="0.2">
      <c r="B1335" s="38"/>
      <c r="C1335" s="36"/>
    </row>
    <row r="1336" spans="2:3" x14ac:dyDescent="0.2">
      <c r="B1336" s="38"/>
      <c r="C1336" s="36"/>
    </row>
    <row r="1337" spans="2:3" x14ac:dyDescent="0.2">
      <c r="B1337" s="38"/>
      <c r="C1337" s="36"/>
    </row>
    <row r="1338" spans="2:3" x14ac:dyDescent="0.2">
      <c r="B1338" s="38"/>
      <c r="C1338" s="36"/>
    </row>
    <row r="1339" spans="2:3" x14ac:dyDescent="0.2">
      <c r="B1339" s="38"/>
      <c r="C1339" s="36"/>
    </row>
    <row r="1340" spans="2:3" x14ac:dyDescent="0.2">
      <c r="B1340" s="38"/>
      <c r="C1340" s="36"/>
    </row>
    <row r="1341" spans="2:3" x14ac:dyDescent="0.2">
      <c r="B1341" s="38"/>
      <c r="C1341" s="36"/>
    </row>
    <row r="1342" spans="2:3" x14ac:dyDescent="0.2">
      <c r="B1342" s="38"/>
      <c r="C1342" s="36"/>
    </row>
    <row r="1343" spans="2:3" x14ac:dyDescent="0.2">
      <c r="B1343" s="38"/>
      <c r="C1343" s="36"/>
    </row>
    <row r="1344" spans="2:3" x14ac:dyDescent="0.2">
      <c r="B1344" s="38"/>
      <c r="C1344" s="36"/>
    </row>
    <row r="1345" spans="2:3" x14ac:dyDescent="0.2">
      <c r="B1345" s="38"/>
      <c r="C1345" s="36"/>
    </row>
    <row r="1346" spans="2:3" x14ac:dyDescent="0.2">
      <c r="B1346" s="38"/>
      <c r="C1346" s="36"/>
    </row>
    <row r="1347" spans="2:3" x14ac:dyDescent="0.2">
      <c r="B1347" s="38"/>
      <c r="C1347" s="36"/>
    </row>
    <row r="1348" spans="2:3" x14ac:dyDescent="0.2">
      <c r="B1348" s="38"/>
      <c r="C1348" s="36"/>
    </row>
    <row r="1349" spans="2:3" x14ac:dyDescent="0.2">
      <c r="B1349" s="38"/>
      <c r="C1349" s="36"/>
    </row>
    <row r="1350" spans="2:3" x14ac:dyDescent="0.2">
      <c r="B1350" s="38"/>
      <c r="C1350" s="36"/>
    </row>
    <row r="1351" spans="2:3" x14ac:dyDescent="0.2">
      <c r="B1351" s="38"/>
      <c r="C1351" s="36"/>
    </row>
    <row r="1352" spans="2:3" x14ac:dyDescent="0.2">
      <c r="B1352" s="38"/>
      <c r="C1352" s="36"/>
    </row>
    <row r="1353" spans="2:3" x14ac:dyDescent="0.2">
      <c r="B1353" s="38"/>
      <c r="C1353" s="36"/>
    </row>
    <row r="1354" spans="2:3" x14ac:dyDescent="0.2">
      <c r="B1354" s="38"/>
      <c r="C1354" s="36"/>
    </row>
    <row r="1355" spans="2:3" x14ac:dyDescent="0.2">
      <c r="B1355" s="38"/>
      <c r="C1355" s="36"/>
    </row>
    <row r="1356" spans="2:3" x14ac:dyDescent="0.2">
      <c r="B1356" s="38"/>
      <c r="C1356" s="36"/>
    </row>
    <row r="1357" spans="2:3" x14ac:dyDescent="0.2">
      <c r="B1357" s="38"/>
      <c r="C1357" s="36"/>
    </row>
    <row r="1358" spans="2:3" x14ac:dyDescent="0.2">
      <c r="B1358" s="38"/>
      <c r="C1358" s="36"/>
    </row>
    <row r="1359" spans="2:3" x14ac:dyDescent="0.2">
      <c r="B1359" s="38"/>
      <c r="C1359" s="36"/>
    </row>
    <row r="1360" spans="2:3" x14ac:dyDescent="0.2">
      <c r="B1360" s="38"/>
      <c r="C1360" s="36"/>
    </row>
    <row r="1361" spans="2:3" x14ac:dyDescent="0.2">
      <c r="B1361" s="38"/>
      <c r="C1361" s="36"/>
    </row>
    <row r="1362" spans="2:3" x14ac:dyDescent="0.2">
      <c r="B1362" s="38"/>
      <c r="C1362" s="36"/>
    </row>
    <row r="1363" spans="2:3" x14ac:dyDescent="0.2">
      <c r="B1363" s="38"/>
      <c r="C1363" s="36"/>
    </row>
    <row r="1364" spans="2:3" x14ac:dyDescent="0.2">
      <c r="B1364" s="38"/>
      <c r="C1364" s="36"/>
    </row>
    <row r="1365" spans="2:3" x14ac:dyDescent="0.2">
      <c r="B1365" s="38"/>
      <c r="C1365" s="36"/>
    </row>
    <row r="1366" spans="2:3" x14ac:dyDescent="0.2">
      <c r="B1366" s="38"/>
      <c r="C1366" s="36"/>
    </row>
    <row r="1367" spans="2:3" x14ac:dyDescent="0.2">
      <c r="B1367" s="38"/>
      <c r="C1367" s="36"/>
    </row>
    <row r="1368" spans="2:3" x14ac:dyDescent="0.2">
      <c r="B1368" s="38"/>
      <c r="C1368" s="36"/>
    </row>
    <row r="1369" spans="2:3" x14ac:dyDescent="0.2">
      <c r="B1369" s="38"/>
      <c r="C1369" s="36"/>
    </row>
    <row r="1370" spans="2:3" x14ac:dyDescent="0.2">
      <c r="B1370" s="38"/>
      <c r="C1370" s="36"/>
    </row>
    <row r="1371" spans="2:3" x14ac:dyDescent="0.2">
      <c r="B1371" s="38"/>
      <c r="C1371" s="36"/>
    </row>
    <row r="1372" spans="2:3" x14ac:dyDescent="0.2">
      <c r="B1372" s="38"/>
      <c r="C1372" s="36"/>
    </row>
    <row r="1373" spans="2:3" x14ac:dyDescent="0.2">
      <c r="B1373" s="38"/>
      <c r="C1373" s="36"/>
    </row>
    <row r="1374" spans="2:3" x14ac:dyDescent="0.2">
      <c r="B1374" s="38"/>
      <c r="C1374" s="36"/>
    </row>
    <row r="1375" spans="2:3" x14ac:dyDescent="0.2">
      <c r="B1375" s="38"/>
      <c r="C1375" s="36"/>
    </row>
    <row r="1376" spans="2:3" x14ac:dyDescent="0.2">
      <c r="B1376" s="38"/>
      <c r="C1376" s="36"/>
    </row>
    <row r="1377" spans="2:3" x14ac:dyDescent="0.2">
      <c r="B1377" s="38"/>
      <c r="C1377" s="36"/>
    </row>
    <row r="1378" spans="2:3" x14ac:dyDescent="0.2">
      <c r="B1378" s="38"/>
      <c r="C1378" s="36"/>
    </row>
    <row r="1379" spans="2:3" x14ac:dyDescent="0.2">
      <c r="B1379" s="38"/>
      <c r="C1379" s="36"/>
    </row>
    <row r="1380" spans="2:3" x14ac:dyDescent="0.2">
      <c r="B1380" s="38"/>
      <c r="C1380" s="36"/>
    </row>
    <row r="1381" spans="2:3" x14ac:dyDescent="0.2">
      <c r="B1381" s="38"/>
      <c r="C1381" s="36"/>
    </row>
    <row r="1382" spans="2:3" x14ac:dyDescent="0.2">
      <c r="B1382" s="38"/>
      <c r="C1382" s="36"/>
    </row>
    <row r="1383" spans="2:3" x14ac:dyDescent="0.2">
      <c r="B1383" s="38"/>
      <c r="C1383" s="36"/>
    </row>
    <row r="1384" spans="2:3" x14ac:dyDescent="0.2">
      <c r="B1384" s="38"/>
      <c r="C1384" s="36"/>
    </row>
    <row r="1385" spans="2:3" x14ac:dyDescent="0.2">
      <c r="B1385" s="38"/>
      <c r="C1385" s="36"/>
    </row>
    <row r="1386" spans="2:3" x14ac:dyDescent="0.2">
      <c r="B1386" s="38"/>
      <c r="C1386" s="36"/>
    </row>
    <row r="1387" spans="2:3" x14ac:dyDescent="0.2">
      <c r="B1387" s="38"/>
      <c r="C1387" s="36"/>
    </row>
    <row r="1388" spans="2:3" x14ac:dyDescent="0.2">
      <c r="B1388" s="38"/>
      <c r="C1388" s="36"/>
    </row>
    <row r="1389" spans="2:3" x14ac:dyDescent="0.2">
      <c r="B1389" s="38"/>
      <c r="C1389" s="36"/>
    </row>
    <row r="1390" spans="2:3" x14ac:dyDescent="0.2">
      <c r="B1390" s="38"/>
      <c r="C1390" s="36"/>
    </row>
    <row r="1391" spans="2:3" x14ac:dyDescent="0.2">
      <c r="B1391" s="38"/>
      <c r="C1391" s="36"/>
    </row>
    <row r="1392" spans="2:3" x14ac:dyDescent="0.2">
      <c r="B1392" s="38"/>
      <c r="C1392" s="36"/>
    </row>
    <row r="1393" spans="2:3" x14ac:dyDescent="0.2">
      <c r="B1393" s="38"/>
      <c r="C1393" s="36"/>
    </row>
    <row r="1394" spans="2:3" x14ac:dyDescent="0.2">
      <c r="B1394" s="38"/>
      <c r="C1394" s="36"/>
    </row>
    <row r="1395" spans="2:3" x14ac:dyDescent="0.2">
      <c r="B1395" s="38"/>
      <c r="C1395" s="36"/>
    </row>
    <row r="1396" spans="2:3" x14ac:dyDescent="0.2">
      <c r="B1396" s="38"/>
      <c r="C1396" s="36"/>
    </row>
    <row r="1397" spans="2:3" x14ac:dyDescent="0.2">
      <c r="B1397" s="38"/>
      <c r="C1397" s="36"/>
    </row>
    <row r="1398" spans="2:3" x14ac:dyDescent="0.2">
      <c r="B1398" s="38"/>
      <c r="C1398" s="36"/>
    </row>
    <row r="1399" spans="2:3" x14ac:dyDescent="0.2">
      <c r="B1399" s="38"/>
      <c r="C1399" s="36"/>
    </row>
    <row r="1400" spans="2:3" x14ac:dyDescent="0.2">
      <c r="B1400" s="38"/>
      <c r="C1400" s="36"/>
    </row>
    <row r="1401" spans="2:3" x14ac:dyDescent="0.2">
      <c r="B1401" s="38"/>
      <c r="C1401" s="36"/>
    </row>
    <row r="1402" spans="2:3" x14ac:dyDescent="0.2">
      <c r="B1402" s="38"/>
      <c r="C1402" s="36"/>
    </row>
    <row r="1403" spans="2:3" x14ac:dyDescent="0.2">
      <c r="B1403" s="38"/>
      <c r="C1403" s="36"/>
    </row>
    <row r="1404" spans="2:3" x14ac:dyDescent="0.2">
      <c r="B1404" s="38"/>
      <c r="C1404" s="36"/>
    </row>
    <row r="1405" spans="2:3" x14ac:dyDescent="0.2">
      <c r="B1405" s="38"/>
      <c r="C1405" s="36"/>
    </row>
    <row r="1406" spans="2:3" x14ac:dyDescent="0.2">
      <c r="B1406" s="38"/>
      <c r="C1406" s="36"/>
    </row>
    <row r="1407" spans="2:3" x14ac:dyDescent="0.2">
      <c r="B1407" s="38"/>
      <c r="C1407" s="36"/>
    </row>
    <row r="1408" spans="2:3" x14ac:dyDescent="0.2">
      <c r="B1408" s="38"/>
      <c r="C1408" s="36"/>
    </row>
    <row r="1409" spans="2:3" x14ac:dyDescent="0.2">
      <c r="B1409" s="38"/>
      <c r="C1409" s="36"/>
    </row>
    <row r="1410" spans="2:3" x14ac:dyDescent="0.2">
      <c r="B1410" s="38"/>
      <c r="C1410" s="36"/>
    </row>
    <row r="1411" spans="2:3" x14ac:dyDescent="0.2">
      <c r="B1411" s="38"/>
      <c r="C1411" s="36"/>
    </row>
    <row r="1412" spans="2:3" x14ac:dyDescent="0.2">
      <c r="B1412" s="38"/>
      <c r="C1412" s="36"/>
    </row>
    <row r="1413" spans="2:3" x14ac:dyDescent="0.2">
      <c r="B1413" s="38"/>
      <c r="C1413" s="36"/>
    </row>
    <row r="1414" spans="2:3" x14ac:dyDescent="0.2">
      <c r="B1414" s="38"/>
      <c r="C1414" s="36"/>
    </row>
    <row r="1415" spans="2:3" x14ac:dyDescent="0.2">
      <c r="B1415" s="38"/>
      <c r="C1415" s="36"/>
    </row>
    <row r="1416" spans="2:3" x14ac:dyDescent="0.2">
      <c r="B1416" s="38"/>
      <c r="C1416" s="36"/>
    </row>
    <row r="1417" spans="2:3" x14ac:dyDescent="0.2">
      <c r="B1417" s="38"/>
      <c r="C1417" s="36"/>
    </row>
    <row r="1418" spans="2:3" x14ac:dyDescent="0.2">
      <c r="B1418" s="38"/>
      <c r="C1418" s="36"/>
    </row>
    <row r="1419" spans="2:3" x14ac:dyDescent="0.2">
      <c r="B1419" s="38"/>
      <c r="C1419" s="36"/>
    </row>
    <row r="1420" spans="2:3" x14ac:dyDescent="0.2">
      <c r="B1420" s="38"/>
      <c r="C1420" s="36"/>
    </row>
    <row r="1421" spans="2:3" x14ac:dyDescent="0.2">
      <c r="B1421" s="38"/>
      <c r="C1421" s="36"/>
    </row>
    <row r="1422" spans="2:3" x14ac:dyDescent="0.2">
      <c r="B1422" s="38"/>
      <c r="C1422" s="36"/>
    </row>
    <row r="1423" spans="2:3" x14ac:dyDescent="0.2">
      <c r="B1423" s="38"/>
      <c r="C1423" s="36"/>
    </row>
    <row r="1424" spans="2:3" x14ac:dyDescent="0.2">
      <c r="B1424" s="38"/>
      <c r="C1424" s="36"/>
    </row>
    <row r="1425" spans="2:3" x14ac:dyDescent="0.2">
      <c r="B1425" s="38"/>
      <c r="C1425" s="36"/>
    </row>
    <row r="1426" spans="2:3" x14ac:dyDescent="0.2">
      <c r="B1426" s="38"/>
      <c r="C1426" s="36"/>
    </row>
    <row r="1427" spans="2:3" x14ac:dyDescent="0.2">
      <c r="B1427" s="38"/>
      <c r="C1427" s="36"/>
    </row>
    <row r="1428" spans="2:3" x14ac:dyDescent="0.2">
      <c r="B1428" s="38"/>
      <c r="C1428" s="36"/>
    </row>
    <row r="1429" spans="2:3" x14ac:dyDescent="0.2">
      <c r="B1429" s="38"/>
      <c r="C1429" s="36"/>
    </row>
    <row r="1430" spans="2:3" x14ac:dyDescent="0.2">
      <c r="B1430" s="38"/>
      <c r="C1430" s="36"/>
    </row>
    <row r="1431" spans="2:3" x14ac:dyDescent="0.2">
      <c r="B1431" s="38"/>
      <c r="C1431" s="36"/>
    </row>
    <row r="1432" spans="2:3" x14ac:dyDescent="0.2">
      <c r="B1432" s="38"/>
      <c r="C1432" s="36"/>
    </row>
    <row r="1433" spans="2:3" x14ac:dyDescent="0.2">
      <c r="B1433" s="38"/>
      <c r="C1433" s="36"/>
    </row>
    <row r="1434" spans="2:3" x14ac:dyDescent="0.2">
      <c r="B1434" s="38"/>
      <c r="C1434" s="36"/>
    </row>
    <row r="1435" spans="2:3" x14ac:dyDescent="0.2">
      <c r="B1435" s="38"/>
      <c r="C1435" s="36"/>
    </row>
    <row r="1436" spans="2:3" x14ac:dyDescent="0.2">
      <c r="B1436" s="38"/>
      <c r="C1436" s="36"/>
    </row>
    <row r="1437" spans="2:3" x14ac:dyDescent="0.2">
      <c r="B1437" s="38"/>
      <c r="C1437" s="36"/>
    </row>
    <row r="1438" spans="2:3" x14ac:dyDescent="0.2">
      <c r="B1438" s="38"/>
      <c r="C1438" s="36"/>
    </row>
    <row r="1439" spans="2:3" x14ac:dyDescent="0.2">
      <c r="B1439" s="38"/>
      <c r="C1439" s="36"/>
    </row>
    <row r="1440" spans="2:3" x14ac:dyDescent="0.2">
      <c r="B1440" s="38"/>
      <c r="C1440" s="36"/>
    </row>
    <row r="1441" spans="2:3" x14ac:dyDescent="0.2">
      <c r="B1441" s="38"/>
      <c r="C1441" s="36"/>
    </row>
    <row r="1442" spans="2:3" x14ac:dyDescent="0.2">
      <c r="B1442" s="38"/>
      <c r="C1442" s="36"/>
    </row>
    <row r="1443" spans="2:3" x14ac:dyDescent="0.2">
      <c r="B1443" s="38"/>
      <c r="C1443" s="36"/>
    </row>
    <row r="1444" spans="2:3" x14ac:dyDescent="0.2">
      <c r="B1444" s="38"/>
      <c r="C1444" s="36"/>
    </row>
    <row r="1445" spans="2:3" x14ac:dyDescent="0.2">
      <c r="B1445" s="38"/>
      <c r="C1445" s="36"/>
    </row>
    <row r="1446" spans="2:3" x14ac:dyDescent="0.2">
      <c r="B1446" s="38"/>
      <c r="C1446" s="36"/>
    </row>
    <row r="1447" spans="2:3" x14ac:dyDescent="0.2">
      <c r="B1447" s="38"/>
      <c r="C1447" s="36"/>
    </row>
    <row r="1448" spans="2:3" x14ac:dyDescent="0.2">
      <c r="B1448" s="38"/>
      <c r="C1448" s="36"/>
    </row>
    <row r="1449" spans="2:3" x14ac:dyDescent="0.2">
      <c r="B1449" s="38"/>
      <c r="C1449" s="36"/>
    </row>
    <row r="1450" spans="2:3" x14ac:dyDescent="0.2">
      <c r="B1450" s="38"/>
      <c r="C1450" s="36"/>
    </row>
    <row r="1451" spans="2:3" x14ac:dyDescent="0.2">
      <c r="B1451" s="38"/>
      <c r="C1451" s="36"/>
    </row>
    <row r="1452" spans="2:3" x14ac:dyDescent="0.2">
      <c r="B1452" s="38"/>
      <c r="C1452" s="36"/>
    </row>
    <row r="1453" spans="2:3" x14ac:dyDescent="0.2">
      <c r="B1453" s="38"/>
      <c r="C1453" s="36"/>
    </row>
    <row r="1454" spans="2:3" x14ac:dyDescent="0.2">
      <c r="B1454" s="38"/>
      <c r="C1454" s="36"/>
    </row>
    <row r="1455" spans="2:3" x14ac:dyDescent="0.2">
      <c r="B1455" s="38"/>
      <c r="C1455" s="36"/>
    </row>
    <row r="1456" spans="2:3" x14ac:dyDescent="0.2">
      <c r="B1456" s="38"/>
      <c r="C1456" s="36"/>
    </row>
    <row r="1457" spans="2:3" x14ac:dyDescent="0.2">
      <c r="B1457" s="38"/>
      <c r="C1457" s="36"/>
    </row>
    <row r="1458" spans="2:3" x14ac:dyDescent="0.2">
      <c r="B1458" s="38"/>
      <c r="C1458" s="36"/>
    </row>
    <row r="1459" spans="2:3" x14ac:dyDescent="0.2">
      <c r="B1459" s="38"/>
      <c r="C1459" s="36"/>
    </row>
    <row r="1460" spans="2:3" x14ac:dyDescent="0.2">
      <c r="B1460" s="38"/>
      <c r="C1460" s="36"/>
    </row>
    <row r="1461" spans="2:3" x14ac:dyDescent="0.2">
      <c r="B1461" s="38"/>
      <c r="C1461" s="36"/>
    </row>
    <row r="1462" spans="2:3" x14ac:dyDescent="0.2">
      <c r="B1462" s="38"/>
      <c r="C1462" s="36"/>
    </row>
    <row r="1463" spans="2:3" x14ac:dyDescent="0.2">
      <c r="B1463" s="38"/>
      <c r="C1463" s="36"/>
    </row>
    <row r="1464" spans="2:3" x14ac:dyDescent="0.2">
      <c r="B1464" s="38"/>
      <c r="C1464" s="36"/>
    </row>
    <row r="1465" spans="2:3" x14ac:dyDescent="0.2">
      <c r="B1465" s="38"/>
      <c r="C1465" s="36"/>
    </row>
    <row r="1466" spans="2:3" x14ac:dyDescent="0.2">
      <c r="B1466" s="38"/>
      <c r="C1466" s="36"/>
    </row>
    <row r="1467" spans="2:3" x14ac:dyDescent="0.2">
      <c r="B1467" s="38"/>
      <c r="C1467" s="36"/>
    </row>
    <row r="1468" spans="2:3" x14ac:dyDescent="0.2">
      <c r="B1468" s="38"/>
      <c r="C1468" s="36"/>
    </row>
    <row r="1469" spans="2:3" x14ac:dyDescent="0.2">
      <c r="B1469" s="38"/>
      <c r="C1469" s="36"/>
    </row>
    <row r="1470" spans="2:3" x14ac:dyDescent="0.2">
      <c r="B1470" s="38"/>
      <c r="C1470" s="36"/>
    </row>
    <row r="1471" spans="2:3" x14ac:dyDescent="0.2">
      <c r="B1471" s="38"/>
      <c r="C1471" s="36"/>
    </row>
    <row r="1472" spans="2:3" x14ac:dyDescent="0.2">
      <c r="B1472" s="38"/>
      <c r="C1472" s="36"/>
    </row>
    <row r="1473" spans="2:3" x14ac:dyDescent="0.2">
      <c r="B1473" s="38"/>
      <c r="C1473" s="36"/>
    </row>
    <row r="1474" spans="2:3" x14ac:dyDescent="0.2">
      <c r="B1474" s="38"/>
      <c r="C1474" s="36"/>
    </row>
    <row r="1475" spans="2:3" x14ac:dyDescent="0.2">
      <c r="B1475" s="38"/>
      <c r="C1475" s="36"/>
    </row>
    <row r="1476" spans="2:3" x14ac:dyDescent="0.2">
      <c r="B1476" s="38"/>
      <c r="C1476" s="36"/>
    </row>
    <row r="1477" spans="2:3" x14ac:dyDescent="0.2">
      <c r="B1477" s="38"/>
      <c r="C1477" s="36"/>
    </row>
    <row r="1478" spans="2:3" x14ac:dyDescent="0.2">
      <c r="B1478" s="38"/>
      <c r="C1478" s="36"/>
    </row>
    <row r="1479" spans="2:3" x14ac:dyDescent="0.2">
      <c r="B1479" s="38"/>
      <c r="C1479" s="36"/>
    </row>
    <row r="1480" spans="2:3" x14ac:dyDescent="0.2">
      <c r="B1480" s="38"/>
      <c r="C1480" s="36"/>
    </row>
    <row r="1481" spans="2:3" x14ac:dyDescent="0.2">
      <c r="B1481" s="38"/>
      <c r="C1481" s="36"/>
    </row>
    <row r="1482" spans="2:3" x14ac:dyDescent="0.2">
      <c r="B1482" s="38"/>
      <c r="C1482" s="36"/>
    </row>
    <row r="1483" spans="2:3" x14ac:dyDescent="0.2">
      <c r="B1483" s="38"/>
      <c r="C1483" s="36"/>
    </row>
    <row r="1484" spans="2:3" x14ac:dyDescent="0.2">
      <c r="B1484" s="38"/>
      <c r="C1484" s="36"/>
    </row>
    <row r="1485" spans="2:3" x14ac:dyDescent="0.2">
      <c r="B1485" s="38"/>
      <c r="C1485" s="36"/>
    </row>
    <row r="1486" spans="2:3" x14ac:dyDescent="0.2">
      <c r="B1486" s="38"/>
      <c r="C1486" s="36"/>
    </row>
    <row r="1487" spans="2:3" x14ac:dyDescent="0.2">
      <c r="B1487" s="38"/>
      <c r="C1487" s="36"/>
    </row>
    <row r="1488" spans="2:3" x14ac:dyDescent="0.2">
      <c r="B1488" s="38"/>
      <c r="C1488" s="36"/>
    </row>
    <row r="1489" spans="2:3" x14ac:dyDescent="0.2">
      <c r="B1489" s="38"/>
      <c r="C1489" s="36"/>
    </row>
    <row r="1490" spans="2:3" x14ac:dyDescent="0.2">
      <c r="B1490" s="38"/>
      <c r="C1490" s="36"/>
    </row>
    <row r="1491" spans="2:3" x14ac:dyDescent="0.2">
      <c r="B1491" s="38"/>
      <c r="C1491" s="36"/>
    </row>
    <row r="1492" spans="2:3" x14ac:dyDescent="0.2">
      <c r="B1492" s="38"/>
      <c r="C1492" s="36"/>
    </row>
    <row r="1493" spans="2:3" x14ac:dyDescent="0.2">
      <c r="B1493" s="38"/>
      <c r="C1493" s="36"/>
    </row>
    <row r="1494" spans="2:3" x14ac:dyDescent="0.2">
      <c r="B1494" s="38"/>
      <c r="C1494" s="36"/>
    </row>
    <row r="1495" spans="2:3" x14ac:dyDescent="0.2">
      <c r="B1495" s="38"/>
      <c r="C1495" s="36"/>
    </row>
    <row r="1496" spans="2:3" x14ac:dyDescent="0.2">
      <c r="B1496" s="38"/>
      <c r="C1496" s="36"/>
    </row>
    <row r="1497" spans="2:3" x14ac:dyDescent="0.2">
      <c r="B1497" s="38"/>
      <c r="C1497" s="36"/>
    </row>
    <row r="1498" spans="2:3" x14ac:dyDescent="0.2">
      <c r="B1498" s="38"/>
      <c r="C1498" s="36"/>
    </row>
    <row r="1499" spans="2:3" x14ac:dyDescent="0.2">
      <c r="B1499" s="38"/>
      <c r="C1499" s="36"/>
    </row>
    <row r="1500" spans="2:3" x14ac:dyDescent="0.2">
      <c r="B1500" s="38"/>
      <c r="C1500" s="36"/>
    </row>
    <row r="1501" spans="2:3" x14ac:dyDescent="0.2">
      <c r="B1501" s="38"/>
      <c r="C1501" s="36"/>
    </row>
    <row r="1502" spans="2:3" x14ac:dyDescent="0.2">
      <c r="B1502" s="38"/>
      <c r="C1502" s="36"/>
    </row>
    <row r="1503" spans="2:3" x14ac:dyDescent="0.2">
      <c r="B1503" s="38"/>
      <c r="C1503" s="36"/>
    </row>
    <row r="1504" spans="2:3" x14ac:dyDescent="0.2">
      <c r="B1504" s="38"/>
      <c r="C1504" s="36"/>
    </row>
    <row r="1505" spans="2:3" x14ac:dyDescent="0.2">
      <c r="B1505" s="38"/>
      <c r="C1505" s="36"/>
    </row>
    <row r="1506" spans="2:3" x14ac:dyDescent="0.2">
      <c r="B1506" s="38"/>
      <c r="C1506" s="36"/>
    </row>
    <row r="1507" spans="2:3" x14ac:dyDescent="0.2">
      <c r="B1507" s="38"/>
      <c r="C1507" s="36"/>
    </row>
    <row r="1508" spans="2:3" x14ac:dyDescent="0.2">
      <c r="B1508" s="38"/>
      <c r="C1508" s="36"/>
    </row>
    <row r="1509" spans="2:3" x14ac:dyDescent="0.2">
      <c r="B1509" s="38"/>
      <c r="C1509" s="36"/>
    </row>
    <row r="1510" spans="2:3" x14ac:dyDescent="0.2">
      <c r="B1510" s="38"/>
      <c r="C1510" s="36"/>
    </row>
    <row r="1511" spans="2:3" x14ac:dyDescent="0.2">
      <c r="B1511" s="38"/>
      <c r="C1511" s="36"/>
    </row>
    <row r="1512" spans="2:3" x14ac:dyDescent="0.2">
      <c r="B1512" s="38"/>
      <c r="C1512" s="36"/>
    </row>
    <row r="1513" spans="2:3" x14ac:dyDescent="0.2">
      <c r="B1513" s="38"/>
      <c r="C1513" s="36"/>
    </row>
    <row r="1514" spans="2:3" x14ac:dyDescent="0.2">
      <c r="B1514" s="38"/>
      <c r="C1514" s="36"/>
    </row>
    <row r="1515" spans="2:3" x14ac:dyDescent="0.2">
      <c r="B1515" s="38"/>
      <c r="C1515" s="36"/>
    </row>
    <row r="1516" spans="2:3" x14ac:dyDescent="0.2">
      <c r="B1516" s="38"/>
      <c r="C1516" s="36"/>
    </row>
    <row r="1517" spans="2:3" x14ac:dyDescent="0.2">
      <c r="B1517" s="38"/>
      <c r="C1517" s="36"/>
    </row>
    <row r="1518" spans="2:3" x14ac:dyDescent="0.2">
      <c r="B1518" s="38"/>
      <c r="C1518" s="36"/>
    </row>
    <row r="1519" spans="2:3" x14ac:dyDescent="0.2">
      <c r="B1519" s="38"/>
      <c r="C1519" s="36"/>
    </row>
    <row r="1520" spans="2:3" x14ac:dyDescent="0.2">
      <c r="B1520" s="38"/>
      <c r="C1520" s="36"/>
    </row>
    <row r="1521" spans="2:3" x14ac:dyDescent="0.2">
      <c r="B1521" s="38"/>
      <c r="C1521" s="36"/>
    </row>
    <row r="1522" spans="2:3" x14ac:dyDescent="0.2">
      <c r="B1522" s="38"/>
      <c r="C1522" s="36"/>
    </row>
    <row r="1523" spans="2:3" x14ac:dyDescent="0.2">
      <c r="B1523" s="38"/>
      <c r="C1523" s="36"/>
    </row>
    <row r="1524" spans="2:3" x14ac:dyDescent="0.2">
      <c r="B1524" s="38"/>
      <c r="C1524" s="36"/>
    </row>
    <row r="1525" spans="2:3" x14ac:dyDescent="0.2">
      <c r="B1525" s="38"/>
      <c r="C1525" s="36"/>
    </row>
    <row r="1526" spans="2:3" x14ac:dyDescent="0.2">
      <c r="B1526" s="38"/>
      <c r="C1526" s="36"/>
    </row>
    <row r="1527" spans="2:3" x14ac:dyDescent="0.2">
      <c r="B1527" s="38"/>
      <c r="C1527" s="36"/>
    </row>
    <row r="1528" spans="2:3" x14ac:dyDescent="0.2">
      <c r="B1528" s="38"/>
      <c r="C1528" s="36"/>
    </row>
    <row r="1529" spans="2:3" x14ac:dyDescent="0.2">
      <c r="B1529" s="38"/>
      <c r="C1529" s="36"/>
    </row>
    <row r="1530" spans="2:3" x14ac:dyDescent="0.2">
      <c r="B1530" s="38"/>
      <c r="C1530" s="36"/>
    </row>
    <row r="1531" spans="2:3" x14ac:dyDescent="0.2">
      <c r="B1531" s="38"/>
      <c r="C1531" s="36"/>
    </row>
    <row r="1532" spans="2:3" x14ac:dyDescent="0.2">
      <c r="B1532" s="38"/>
      <c r="C1532" s="36"/>
    </row>
    <row r="1533" spans="2:3" x14ac:dyDescent="0.2">
      <c r="B1533" s="38"/>
      <c r="C1533" s="36"/>
    </row>
    <row r="1534" spans="2:3" x14ac:dyDescent="0.2">
      <c r="B1534" s="38"/>
      <c r="C1534" s="36"/>
    </row>
    <row r="1535" spans="2:3" x14ac:dyDescent="0.2">
      <c r="B1535" s="38"/>
      <c r="C1535" s="36"/>
    </row>
    <row r="1536" spans="2:3" x14ac:dyDescent="0.2">
      <c r="B1536" s="38"/>
      <c r="C1536" s="36"/>
    </row>
    <row r="1537" spans="2:3" x14ac:dyDescent="0.2">
      <c r="B1537" s="38"/>
      <c r="C1537" s="36"/>
    </row>
    <row r="1538" spans="2:3" x14ac:dyDescent="0.2">
      <c r="B1538" s="38"/>
      <c r="C1538" s="36"/>
    </row>
    <row r="1539" spans="2:3" x14ac:dyDescent="0.2">
      <c r="B1539" s="38"/>
      <c r="C1539" s="36"/>
    </row>
    <row r="1540" spans="2:3" x14ac:dyDescent="0.2">
      <c r="B1540" s="38"/>
      <c r="C1540" s="36"/>
    </row>
    <row r="1541" spans="2:3" x14ac:dyDescent="0.2">
      <c r="B1541" s="38"/>
      <c r="C1541" s="36"/>
    </row>
    <row r="1542" spans="2:3" x14ac:dyDescent="0.2">
      <c r="B1542" s="38"/>
      <c r="C1542" s="36"/>
    </row>
    <row r="1543" spans="2:3" x14ac:dyDescent="0.2">
      <c r="B1543" s="38"/>
      <c r="C1543" s="36"/>
    </row>
    <row r="1544" spans="2:3" x14ac:dyDescent="0.2">
      <c r="B1544" s="38"/>
      <c r="C1544" s="36"/>
    </row>
    <row r="1545" spans="2:3" x14ac:dyDescent="0.2">
      <c r="B1545" s="38"/>
      <c r="C1545" s="36"/>
    </row>
    <row r="1546" spans="2:3" x14ac:dyDescent="0.2">
      <c r="B1546" s="38"/>
      <c r="C1546" s="36"/>
    </row>
    <row r="1547" spans="2:3" x14ac:dyDescent="0.2">
      <c r="B1547" s="38"/>
      <c r="C1547" s="36"/>
    </row>
    <row r="1548" spans="2:3" x14ac:dyDescent="0.2">
      <c r="B1548" s="38"/>
      <c r="C1548" s="36"/>
    </row>
    <row r="1549" spans="2:3" x14ac:dyDescent="0.2">
      <c r="B1549" s="38"/>
      <c r="C1549" s="36"/>
    </row>
    <row r="1550" spans="2:3" x14ac:dyDescent="0.2">
      <c r="B1550" s="38"/>
      <c r="C1550" s="36"/>
    </row>
    <row r="1551" spans="2:3" x14ac:dyDescent="0.2">
      <c r="B1551" s="38"/>
      <c r="C1551" s="36"/>
    </row>
    <row r="1552" spans="2:3" x14ac:dyDescent="0.2">
      <c r="B1552" s="38"/>
      <c r="C1552" s="36"/>
    </row>
    <row r="1553" spans="2:3" x14ac:dyDescent="0.2">
      <c r="B1553" s="38"/>
      <c r="C1553" s="36"/>
    </row>
    <row r="1554" spans="2:3" x14ac:dyDescent="0.2">
      <c r="B1554" s="38"/>
      <c r="C1554" s="36"/>
    </row>
    <row r="1555" spans="2:3" x14ac:dyDescent="0.2">
      <c r="B1555" s="38"/>
      <c r="C1555" s="36"/>
    </row>
    <row r="1556" spans="2:3" x14ac:dyDescent="0.2">
      <c r="B1556" s="38"/>
      <c r="C1556" s="36"/>
    </row>
    <row r="1557" spans="2:3" x14ac:dyDescent="0.2">
      <c r="B1557" s="38"/>
      <c r="C1557" s="36"/>
    </row>
    <row r="1558" spans="2:3" x14ac:dyDescent="0.2">
      <c r="B1558" s="38"/>
      <c r="C1558" s="36"/>
    </row>
    <row r="1559" spans="2:3" x14ac:dyDescent="0.2">
      <c r="B1559" s="38"/>
      <c r="C1559" s="36"/>
    </row>
    <row r="1560" spans="2:3" x14ac:dyDescent="0.2">
      <c r="B1560" s="38"/>
      <c r="C1560" s="36"/>
    </row>
    <row r="1561" spans="2:3" x14ac:dyDescent="0.2">
      <c r="B1561" s="38"/>
      <c r="C1561" s="36"/>
    </row>
    <row r="1562" spans="2:3" x14ac:dyDescent="0.2">
      <c r="B1562" s="38"/>
      <c r="C1562" s="36"/>
    </row>
    <row r="1563" spans="2:3" x14ac:dyDescent="0.2">
      <c r="B1563" s="38"/>
      <c r="C1563" s="36"/>
    </row>
    <row r="1564" spans="2:3" x14ac:dyDescent="0.2">
      <c r="B1564" s="38"/>
      <c r="C1564" s="36"/>
    </row>
    <row r="1565" spans="2:3" x14ac:dyDescent="0.2">
      <c r="B1565" s="38"/>
      <c r="C1565" s="36"/>
    </row>
    <row r="1566" spans="2:3" x14ac:dyDescent="0.2">
      <c r="B1566" s="38"/>
      <c r="C1566" s="36"/>
    </row>
    <row r="1567" spans="2:3" x14ac:dyDescent="0.2">
      <c r="B1567" s="38"/>
      <c r="C1567" s="36"/>
    </row>
    <row r="1568" spans="2:3" x14ac:dyDescent="0.2">
      <c r="B1568" s="38"/>
      <c r="C1568" s="36"/>
    </row>
    <row r="1569" spans="2:3" x14ac:dyDescent="0.2">
      <c r="B1569" s="38"/>
      <c r="C1569" s="36"/>
    </row>
    <row r="1570" spans="2:3" x14ac:dyDescent="0.2">
      <c r="B1570" s="38"/>
      <c r="C1570" s="36"/>
    </row>
    <row r="1571" spans="2:3" x14ac:dyDescent="0.2">
      <c r="B1571" s="38"/>
      <c r="C1571" s="36"/>
    </row>
    <row r="1572" spans="2:3" x14ac:dyDescent="0.2">
      <c r="B1572" s="38"/>
      <c r="C1572" s="36"/>
    </row>
    <row r="1573" spans="2:3" x14ac:dyDescent="0.2">
      <c r="B1573" s="38"/>
      <c r="C1573" s="36"/>
    </row>
    <row r="1574" spans="2:3" x14ac:dyDescent="0.2">
      <c r="B1574" s="38"/>
      <c r="C1574" s="36"/>
    </row>
    <row r="1575" spans="2:3" x14ac:dyDescent="0.2">
      <c r="B1575" s="38"/>
      <c r="C1575" s="36"/>
    </row>
    <row r="1576" spans="2:3" x14ac:dyDescent="0.2">
      <c r="B1576" s="38"/>
      <c r="C1576" s="36"/>
    </row>
    <row r="1577" spans="2:3" x14ac:dyDescent="0.2">
      <c r="B1577" s="38"/>
      <c r="C1577" s="36"/>
    </row>
    <row r="1578" spans="2:3" x14ac:dyDescent="0.2">
      <c r="B1578" s="38"/>
      <c r="C1578" s="36"/>
    </row>
    <row r="1579" spans="2:3" x14ac:dyDescent="0.2">
      <c r="B1579" s="38"/>
      <c r="C1579" s="36"/>
    </row>
    <row r="1580" spans="2:3" x14ac:dyDescent="0.2">
      <c r="B1580" s="38"/>
      <c r="C1580" s="36"/>
    </row>
    <row r="1581" spans="2:3" x14ac:dyDescent="0.2">
      <c r="B1581" s="38"/>
      <c r="C1581" s="36"/>
    </row>
    <row r="1582" spans="2:3" x14ac:dyDescent="0.2">
      <c r="B1582" s="38"/>
      <c r="C1582" s="36"/>
    </row>
    <row r="1583" spans="2:3" x14ac:dyDescent="0.2">
      <c r="B1583" s="38"/>
      <c r="C1583" s="36"/>
    </row>
    <row r="1584" spans="2:3" x14ac:dyDescent="0.2">
      <c r="B1584" s="38"/>
      <c r="C1584" s="36"/>
    </row>
    <row r="1585" spans="2:3" x14ac:dyDescent="0.2">
      <c r="B1585" s="38"/>
      <c r="C1585" s="36"/>
    </row>
    <row r="1586" spans="2:3" x14ac:dyDescent="0.2">
      <c r="B1586" s="38"/>
      <c r="C1586" s="36"/>
    </row>
    <row r="1587" spans="2:3" x14ac:dyDescent="0.2">
      <c r="B1587" s="38"/>
      <c r="C1587" s="36"/>
    </row>
    <row r="1588" spans="2:3" x14ac:dyDescent="0.2">
      <c r="B1588" s="38"/>
      <c r="C1588" s="36"/>
    </row>
    <row r="1589" spans="2:3" x14ac:dyDescent="0.2">
      <c r="B1589" s="38"/>
      <c r="C1589" s="36"/>
    </row>
    <row r="1590" spans="2:3" x14ac:dyDescent="0.2">
      <c r="B1590" s="38"/>
      <c r="C1590" s="36"/>
    </row>
    <row r="1591" spans="2:3" x14ac:dyDescent="0.2">
      <c r="B1591" s="38"/>
      <c r="C1591" s="36"/>
    </row>
    <row r="1592" spans="2:3" x14ac:dyDescent="0.2">
      <c r="B1592" s="38"/>
      <c r="C1592" s="36"/>
    </row>
    <row r="1593" spans="2:3" x14ac:dyDescent="0.2">
      <c r="B1593" s="38"/>
      <c r="C1593" s="36"/>
    </row>
    <row r="1594" spans="2:3" x14ac:dyDescent="0.2">
      <c r="B1594" s="38"/>
      <c r="C1594" s="36"/>
    </row>
    <row r="1595" spans="2:3" x14ac:dyDescent="0.2">
      <c r="B1595" s="38"/>
      <c r="C1595" s="36"/>
    </row>
    <row r="1596" spans="2:3" x14ac:dyDescent="0.2">
      <c r="B1596" s="38"/>
      <c r="C1596" s="36"/>
    </row>
    <row r="1597" spans="2:3" x14ac:dyDescent="0.2">
      <c r="B1597" s="38"/>
      <c r="C1597" s="36"/>
    </row>
    <row r="1598" spans="2:3" x14ac:dyDescent="0.2">
      <c r="B1598" s="38"/>
      <c r="C1598" s="36"/>
    </row>
    <row r="1599" spans="2:3" x14ac:dyDescent="0.2">
      <c r="B1599" s="38"/>
      <c r="C1599" s="36"/>
    </row>
    <row r="1600" spans="2:3" x14ac:dyDescent="0.2">
      <c r="B1600" s="38"/>
      <c r="C1600" s="36"/>
    </row>
    <row r="1601" spans="2:3" x14ac:dyDescent="0.2">
      <c r="B1601" s="38"/>
      <c r="C1601" s="36"/>
    </row>
    <row r="1602" spans="2:3" x14ac:dyDescent="0.2">
      <c r="B1602" s="38"/>
      <c r="C1602" s="36"/>
    </row>
    <row r="1603" spans="2:3" x14ac:dyDescent="0.2">
      <c r="B1603" s="38"/>
      <c r="C1603" s="36"/>
    </row>
    <row r="1604" spans="2:3" x14ac:dyDescent="0.2">
      <c r="B1604" s="38"/>
      <c r="C1604" s="36"/>
    </row>
    <row r="1605" spans="2:3" x14ac:dyDescent="0.2">
      <c r="B1605" s="38"/>
      <c r="C1605" s="36"/>
    </row>
    <row r="1606" spans="2:3" x14ac:dyDescent="0.2">
      <c r="B1606" s="38"/>
      <c r="C1606" s="36"/>
    </row>
    <row r="1607" spans="2:3" x14ac:dyDescent="0.2">
      <c r="B1607" s="38"/>
      <c r="C1607" s="36"/>
    </row>
    <row r="1608" spans="2:3" x14ac:dyDescent="0.2">
      <c r="B1608" s="38"/>
      <c r="C1608" s="36"/>
    </row>
    <row r="1609" spans="2:3" x14ac:dyDescent="0.2">
      <c r="B1609" s="38"/>
      <c r="C1609" s="36"/>
    </row>
    <row r="1610" spans="2:3" x14ac:dyDescent="0.2">
      <c r="B1610" s="38"/>
      <c r="C1610" s="36"/>
    </row>
    <row r="1611" spans="2:3" x14ac:dyDescent="0.2">
      <c r="B1611" s="38"/>
      <c r="C1611" s="36"/>
    </row>
    <row r="1612" spans="2:3" x14ac:dyDescent="0.2">
      <c r="B1612" s="38"/>
      <c r="C1612" s="36"/>
    </row>
    <row r="1613" spans="2:3" x14ac:dyDescent="0.2">
      <c r="B1613" s="38"/>
      <c r="C1613" s="36"/>
    </row>
    <row r="1614" spans="2:3" x14ac:dyDescent="0.2">
      <c r="B1614" s="38"/>
      <c r="C1614" s="36"/>
    </row>
    <row r="1615" spans="2:3" x14ac:dyDescent="0.2">
      <c r="B1615" s="38"/>
      <c r="C1615" s="36"/>
    </row>
    <row r="1616" spans="2:3" x14ac:dyDescent="0.2">
      <c r="B1616" s="38"/>
      <c r="C1616" s="36"/>
    </row>
    <row r="1617" spans="2:3" x14ac:dyDescent="0.2">
      <c r="B1617" s="38"/>
      <c r="C1617" s="36"/>
    </row>
    <row r="1618" spans="2:3" x14ac:dyDescent="0.2">
      <c r="B1618" s="38"/>
      <c r="C1618" s="36"/>
    </row>
    <row r="1619" spans="2:3" x14ac:dyDescent="0.2">
      <c r="B1619" s="38"/>
      <c r="C1619" s="36"/>
    </row>
    <row r="1620" spans="2:3" x14ac:dyDescent="0.2">
      <c r="B1620" s="38"/>
      <c r="C1620" s="36"/>
    </row>
    <row r="1621" spans="2:3" x14ac:dyDescent="0.2">
      <c r="B1621" s="38"/>
      <c r="C1621" s="36"/>
    </row>
    <row r="1622" spans="2:3" x14ac:dyDescent="0.2">
      <c r="B1622" s="38"/>
      <c r="C1622" s="36"/>
    </row>
    <row r="1623" spans="2:3" x14ac:dyDescent="0.2">
      <c r="B1623" s="38"/>
      <c r="C1623" s="36"/>
    </row>
    <row r="1624" spans="2:3" x14ac:dyDescent="0.2">
      <c r="B1624" s="38"/>
      <c r="C1624" s="36"/>
    </row>
    <row r="1625" spans="2:3" x14ac:dyDescent="0.2">
      <c r="B1625" s="38"/>
      <c r="C1625" s="36"/>
    </row>
    <row r="1626" spans="2:3" x14ac:dyDescent="0.2">
      <c r="B1626" s="38"/>
      <c r="C1626" s="36"/>
    </row>
    <row r="1627" spans="2:3" x14ac:dyDescent="0.2">
      <c r="B1627" s="38"/>
      <c r="C1627" s="36"/>
    </row>
    <row r="1628" spans="2:3" x14ac:dyDescent="0.2">
      <c r="B1628" s="38"/>
      <c r="C1628" s="36"/>
    </row>
    <row r="1629" spans="2:3" x14ac:dyDescent="0.2">
      <c r="B1629" s="38"/>
      <c r="C1629" s="36"/>
    </row>
    <row r="1630" spans="2:3" x14ac:dyDescent="0.2">
      <c r="B1630" s="38"/>
      <c r="C1630" s="36"/>
    </row>
    <row r="1631" spans="2:3" x14ac:dyDescent="0.2">
      <c r="B1631" s="38"/>
      <c r="C1631" s="36"/>
    </row>
    <row r="1632" spans="2:3" x14ac:dyDescent="0.2">
      <c r="B1632" s="38"/>
      <c r="C1632" s="36"/>
    </row>
    <row r="1633" spans="2:3" x14ac:dyDescent="0.2">
      <c r="B1633" s="38"/>
      <c r="C1633" s="36"/>
    </row>
    <row r="1634" spans="2:3" x14ac:dyDescent="0.2">
      <c r="B1634" s="38"/>
      <c r="C1634" s="36"/>
    </row>
    <row r="1635" spans="2:3" x14ac:dyDescent="0.2">
      <c r="B1635" s="38"/>
      <c r="C1635" s="36"/>
    </row>
    <row r="1636" spans="2:3" x14ac:dyDescent="0.2">
      <c r="B1636" s="38"/>
      <c r="C1636" s="36"/>
    </row>
    <row r="1637" spans="2:3" x14ac:dyDescent="0.2">
      <c r="B1637" s="38"/>
      <c r="C1637" s="36"/>
    </row>
    <row r="1638" spans="2:3" x14ac:dyDescent="0.2">
      <c r="B1638" s="38"/>
      <c r="C1638" s="36"/>
    </row>
    <row r="1639" spans="2:3" x14ac:dyDescent="0.2">
      <c r="B1639" s="38"/>
      <c r="C1639" s="36"/>
    </row>
    <row r="1640" spans="2:3" x14ac:dyDescent="0.2">
      <c r="B1640" s="38"/>
      <c r="C1640" s="36"/>
    </row>
    <row r="1641" spans="2:3" x14ac:dyDescent="0.2">
      <c r="B1641" s="38"/>
      <c r="C1641" s="36"/>
    </row>
    <row r="1642" spans="2:3" x14ac:dyDescent="0.2">
      <c r="B1642" s="38"/>
      <c r="C1642" s="36"/>
    </row>
    <row r="1643" spans="2:3" x14ac:dyDescent="0.2">
      <c r="B1643" s="38"/>
      <c r="C1643" s="36"/>
    </row>
    <row r="1644" spans="2:3" x14ac:dyDescent="0.2">
      <c r="B1644" s="38"/>
      <c r="C1644" s="36"/>
    </row>
    <row r="1645" spans="2:3" x14ac:dyDescent="0.2">
      <c r="B1645" s="38"/>
      <c r="C1645" s="36"/>
    </row>
    <row r="1646" spans="2:3" x14ac:dyDescent="0.2">
      <c r="B1646" s="38"/>
      <c r="C1646" s="36"/>
    </row>
    <row r="1647" spans="2:3" x14ac:dyDescent="0.2">
      <c r="B1647" s="38"/>
      <c r="C1647" s="36"/>
    </row>
    <row r="1648" spans="2:3" x14ac:dyDescent="0.2">
      <c r="B1648" s="38"/>
      <c r="C1648" s="36"/>
    </row>
    <row r="1649" spans="2:3" x14ac:dyDescent="0.2">
      <c r="B1649" s="38"/>
      <c r="C1649" s="36"/>
    </row>
    <row r="1650" spans="2:3" x14ac:dyDescent="0.2">
      <c r="B1650" s="38"/>
      <c r="C1650" s="36"/>
    </row>
    <row r="1651" spans="2:3" x14ac:dyDescent="0.2">
      <c r="B1651" s="38"/>
      <c r="C1651" s="36"/>
    </row>
    <row r="1652" spans="2:3" x14ac:dyDescent="0.2">
      <c r="B1652" s="38"/>
      <c r="C1652" s="36"/>
    </row>
    <row r="1653" spans="2:3" x14ac:dyDescent="0.2">
      <c r="B1653" s="38"/>
      <c r="C1653" s="36"/>
    </row>
    <row r="1654" spans="2:3" x14ac:dyDescent="0.2">
      <c r="B1654" s="38"/>
      <c r="C1654" s="36"/>
    </row>
    <row r="1655" spans="2:3" x14ac:dyDescent="0.2">
      <c r="B1655" s="38"/>
      <c r="C1655" s="36"/>
    </row>
    <row r="1656" spans="2:3" x14ac:dyDescent="0.2">
      <c r="B1656" s="38"/>
      <c r="C1656" s="36"/>
    </row>
    <row r="1657" spans="2:3" x14ac:dyDescent="0.2">
      <c r="B1657" s="38"/>
      <c r="C1657" s="36"/>
    </row>
    <row r="1658" spans="2:3" x14ac:dyDescent="0.2">
      <c r="B1658" s="38"/>
      <c r="C1658" s="36"/>
    </row>
    <row r="1659" spans="2:3" x14ac:dyDescent="0.2">
      <c r="B1659" s="38"/>
      <c r="C1659" s="36"/>
    </row>
    <row r="1660" spans="2:3" x14ac:dyDescent="0.2">
      <c r="B1660" s="38"/>
      <c r="C1660" s="36"/>
    </row>
    <row r="1661" spans="2:3" x14ac:dyDescent="0.2">
      <c r="B1661" s="38"/>
      <c r="C1661" s="36"/>
    </row>
    <row r="1662" spans="2:3" x14ac:dyDescent="0.2">
      <c r="B1662" s="38"/>
      <c r="C1662" s="36"/>
    </row>
    <row r="1663" spans="2:3" x14ac:dyDescent="0.2">
      <c r="B1663" s="38"/>
      <c r="C1663" s="36"/>
    </row>
    <row r="1664" spans="2:3" x14ac:dyDescent="0.2">
      <c r="B1664" s="38"/>
      <c r="C1664" s="36"/>
    </row>
    <row r="1665" spans="2:3" x14ac:dyDescent="0.2">
      <c r="B1665" s="38"/>
      <c r="C1665" s="36"/>
    </row>
    <row r="1666" spans="2:3" x14ac:dyDescent="0.2">
      <c r="B1666" s="38"/>
      <c r="C1666" s="36"/>
    </row>
    <row r="1667" spans="2:3" x14ac:dyDescent="0.2">
      <c r="B1667" s="38"/>
      <c r="C1667" s="36"/>
    </row>
    <row r="1668" spans="2:3" x14ac:dyDescent="0.2">
      <c r="B1668" s="38"/>
      <c r="C1668" s="36"/>
    </row>
    <row r="1669" spans="2:3" x14ac:dyDescent="0.2">
      <c r="B1669" s="38"/>
      <c r="C1669" s="36"/>
    </row>
    <row r="1670" spans="2:3" x14ac:dyDescent="0.2">
      <c r="B1670" s="38"/>
      <c r="C1670" s="36"/>
    </row>
    <row r="1671" spans="2:3" x14ac:dyDescent="0.2">
      <c r="B1671" s="38"/>
      <c r="C1671" s="36"/>
    </row>
    <row r="1672" spans="2:3" x14ac:dyDescent="0.2">
      <c r="B1672" s="38"/>
      <c r="C1672" s="36"/>
    </row>
    <row r="1673" spans="2:3" x14ac:dyDescent="0.2">
      <c r="B1673" s="38"/>
      <c r="C1673" s="36"/>
    </row>
    <row r="1674" spans="2:3" x14ac:dyDescent="0.2">
      <c r="B1674" s="38"/>
      <c r="C1674" s="36"/>
    </row>
    <row r="1675" spans="2:3" x14ac:dyDescent="0.2">
      <c r="B1675" s="38"/>
      <c r="C1675" s="36"/>
    </row>
    <row r="1676" spans="2:3" x14ac:dyDescent="0.2">
      <c r="B1676" s="38"/>
      <c r="C1676" s="36"/>
    </row>
    <row r="1677" spans="2:3" x14ac:dyDescent="0.2">
      <c r="B1677" s="38"/>
      <c r="C1677" s="36"/>
    </row>
    <row r="1678" spans="2:3" x14ac:dyDescent="0.2">
      <c r="B1678" s="38"/>
      <c r="C1678" s="36"/>
    </row>
    <row r="1679" spans="2:3" x14ac:dyDescent="0.2">
      <c r="B1679" s="38"/>
      <c r="C1679" s="36"/>
    </row>
    <row r="1680" spans="2:3" x14ac:dyDescent="0.2">
      <c r="B1680" s="38"/>
      <c r="C1680" s="36"/>
    </row>
    <row r="1681" spans="2:3" x14ac:dyDescent="0.2">
      <c r="B1681" s="38"/>
      <c r="C1681" s="36"/>
    </row>
    <row r="1682" spans="2:3" x14ac:dyDescent="0.2">
      <c r="B1682" s="38"/>
      <c r="C1682" s="36"/>
    </row>
    <row r="1683" spans="2:3" x14ac:dyDescent="0.2">
      <c r="B1683" s="38"/>
      <c r="C1683" s="36"/>
    </row>
    <row r="1684" spans="2:3" x14ac:dyDescent="0.2">
      <c r="B1684" s="38"/>
      <c r="C1684" s="36"/>
    </row>
    <row r="1685" spans="2:3" x14ac:dyDescent="0.2">
      <c r="B1685" s="38"/>
      <c r="C1685" s="36"/>
    </row>
    <row r="1686" spans="2:3" x14ac:dyDescent="0.2">
      <c r="B1686" s="38"/>
      <c r="C1686" s="36"/>
    </row>
    <row r="1687" spans="2:3" x14ac:dyDescent="0.2">
      <c r="B1687" s="38"/>
      <c r="C1687" s="36"/>
    </row>
    <row r="1688" spans="2:3" x14ac:dyDescent="0.2">
      <c r="B1688" s="38"/>
      <c r="C1688" s="36"/>
    </row>
    <row r="1689" spans="2:3" x14ac:dyDescent="0.2">
      <c r="B1689" s="38"/>
      <c r="C1689" s="36"/>
    </row>
    <row r="1690" spans="2:3" x14ac:dyDescent="0.2">
      <c r="B1690" s="38"/>
      <c r="C1690" s="36"/>
    </row>
    <row r="1691" spans="2:3" x14ac:dyDescent="0.2">
      <c r="B1691" s="38"/>
      <c r="C1691" s="36"/>
    </row>
    <row r="1692" spans="2:3" x14ac:dyDescent="0.2">
      <c r="B1692" s="38"/>
      <c r="C1692" s="36"/>
    </row>
    <row r="1693" spans="2:3" x14ac:dyDescent="0.2">
      <c r="B1693" s="38"/>
      <c r="C1693" s="36"/>
    </row>
    <row r="1694" spans="2:3" x14ac:dyDescent="0.2">
      <c r="B1694" s="38"/>
      <c r="C1694" s="36"/>
    </row>
    <row r="1695" spans="2:3" x14ac:dyDescent="0.2">
      <c r="B1695" s="38"/>
      <c r="C1695" s="36"/>
    </row>
    <row r="1696" spans="2:3" x14ac:dyDescent="0.2">
      <c r="B1696" s="38"/>
      <c r="C1696" s="36"/>
    </row>
    <row r="1697" spans="2:3" x14ac:dyDescent="0.2">
      <c r="B1697" s="38"/>
      <c r="C1697" s="36"/>
    </row>
    <row r="1698" spans="2:3" x14ac:dyDescent="0.2">
      <c r="B1698" s="38"/>
      <c r="C1698" s="36"/>
    </row>
    <row r="1699" spans="2:3" x14ac:dyDescent="0.2">
      <c r="B1699" s="38"/>
      <c r="C1699" s="36"/>
    </row>
    <row r="1700" spans="2:3" x14ac:dyDescent="0.2">
      <c r="B1700" s="38"/>
      <c r="C1700" s="36"/>
    </row>
    <row r="1701" spans="2:3" x14ac:dyDescent="0.2">
      <c r="B1701" s="38"/>
      <c r="C1701" s="36"/>
    </row>
    <row r="1702" spans="2:3" x14ac:dyDescent="0.2">
      <c r="B1702" s="38"/>
      <c r="C1702" s="36"/>
    </row>
    <row r="1703" spans="2:3" x14ac:dyDescent="0.2">
      <c r="B1703" s="38"/>
      <c r="C1703" s="36"/>
    </row>
    <row r="1704" spans="2:3" x14ac:dyDescent="0.2">
      <c r="B1704" s="38"/>
      <c r="C1704" s="36"/>
    </row>
    <row r="1705" spans="2:3" x14ac:dyDescent="0.2">
      <c r="B1705" s="38"/>
      <c r="C1705" s="36"/>
    </row>
    <row r="1706" spans="2:3" x14ac:dyDescent="0.2">
      <c r="B1706" s="38"/>
      <c r="C1706" s="36"/>
    </row>
    <row r="1707" spans="2:3" x14ac:dyDescent="0.2">
      <c r="B1707" s="38"/>
      <c r="C1707" s="36"/>
    </row>
    <row r="1708" spans="2:3" x14ac:dyDescent="0.2">
      <c r="B1708" s="38"/>
      <c r="C1708" s="36"/>
    </row>
    <row r="1709" spans="2:3" x14ac:dyDescent="0.2">
      <c r="B1709" s="38"/>
      <c r="C1709" s="36"/>
    </row>
    <row r="1710" spans="2:3" x14ac:dyDescent="0.2">
      <c r="B1710" s="38"/>
      <c r="C1710" s="36"/>
    </row>
    <row r="1711" spans="2:3" x14ac:dyDescent="0.2">
      <c r="B1711" s="38"/>
      <c r="C1711" s="36"/>
    </row>
    <row r="1712" spans="2:3" x14ac:dyDescent="0.2">
      <c r="B1712" s="38"/>
      <c r="C1712" s="36"/>
    </row>
    <row r="1713" spans="2:3" x14ac:dyDescent="0.2">
      <c r="B1713" s="38"/>
      <c r="C1713" s="36"/>
    </row>
    <row r="1714" spans="2:3" x14ac:dyDescent="0.2">
      <c r="B1714" s="38"/>
      <c r="C1714" s="36"/>
    </row>
    <row r="1715" spans="2:3" x14ac:dyDescent="0.2">
      <c r="B1715" s="38"/>
      <c r="C1715" s="36"/>
    </row>
    <row r="1716" spans="2:3" x14ac:dyDescent="0.2">
      <c r="B1716" s="38"/>
      <c r="C1716" s="36"/>
    </row>
    <row r="1717" spans="2:3" x14ac:dyDescent="0.2">
      <c r="B1717" s="38"/>
      <c r="C1717" s="36"/>
    </row>
    <row r="1718" spans="2:3" x14ac:dyDescent="0.2">
      <c r="B1718" s="38"/>
      <c r="C1718" s="36"/>
    </row>
    <row r="1719" spans="2:3" x14ac:dyDescent="0.2">
      <c r="B1719" s="38"/>
      <c r="C1719" s="36"/>
    </row>
    <row r="1720" spans="2:3" x14ac:dyDescent="0.2">
      <c r="B1720" s="38"/>
      <c r="C1720" s="36"/>
    </row>
    <row r="1721" spans="2:3" x14ac:dyDescent="0.2">
      <c r="B1721" s="38"/>
      <c r="C1721" s="36"/>
    </row>
    <row r="1722" spans="2:3" x14ac:dyDescent="0.2">
      <c r="B1722" s="38"/>
      <c r="C1722" s="36"/>
    </row>
    <row r="1723" spans="2:3" x14ac:dyDescent="0.2">
      <c r="B1723" s="38"/>
      <c r="C1723" s="36"/>
    </row>
    <row r="1724" spans="2:3" x14ac:dyDescent="0.2">
      <c r="B1724" s="38"/>
      <c r="C1724" s="36"/>
    </row>
    <row r="1725" spans="2:3" x14ac:dyDescent="0.2">
      <c r="B1725" s="38"/>
      <c r="C1725" s="36"/>
    </row>
    <row r="1726" spans="2:3" x14ac:dyDescent="0.2">
      <c r="B1726" s="38"/>
      <c r="C1726" s="36"/>
    </row>
    <row r="1727" spans="2:3" x14ac:dyDescent="0.2">
      <c r="B1727" s="38"/>
      <c r="C1727" s="36"/>
    </row>
    <row r="1728" spans="2:3" x14ac:dyDescent="0.2">
      <c r="B1728" s="38"/>
      <c r="C1728" s="36"/>
    </row>
    <row r="1729" spans="2:3" x14ac:dyDescent="0.2">
      <c r="B1729" s="38"/>
      <c r="C1729" s="36"/>
    </row>
    <row r="1730" spans="2:3" x14ac:dyDescent="0.2">
      <c r="B1730" s="38"/>
      <c r="C1730" s="36"/>
    </row>
    <row r="1731" spans="2:3" x14ac:dyDescent="0.2">
      <c r="B1731" s="38"/>
      <c r="C1731" s="36"/>
    </row>
    <row r="1732" spans="2:3" x14ac:dyDescent="0.2">
      <c r="B1732" s="38"/>
      <c r="C1732" s="36"/>
    </row>
    <row r="1733" spans="2:3" x14ac:dyDescent="0.2">
      <c r="B1733" s="38"/>
      <c r="C1733" s="36"/>
    </row>
    <row r="1734" spans="2:3" x14ac:dyDescent="0.2">
      <c r="B1734" s="38"/>
      <c r="C1734" s="36"/>
    </row>
    <row r="1735" spans="2:3" x14ac:dyDescent="0.2">
      <c r="B1735" s="38"/>
      <c r="C1735" s="36"/>
    </row>
    <row r="1736" spans="2:3" x14ac:dyDescent="0.2">
      <c r="B1736" s="38"/>
      <c r="C1736" s="36"/>
    </row>
    <row r="1737" spans="2:3" x14ac:dyDescent="0.2">
      <c r="B1737" s="38"/>
      <c r="C1737" s="36"/>
    </row>
    <row r="1738" spans="2:3" x14ac:dyDescent="0.2">
      <c r="B1738" s="38"/>
      <c r="C1738" s="36"/>
    </row>
    <row r="1739" spans="2:3" x14ac:dyDescent="0.2">
      <c r="B1739" s="38"/>
      <c r="C1739" s="36"/>
    </row>
    <row r="1740" spans="2:3" x14ac:dyDescent="0.2">
      <c r="B1740" s="38"/>
      <c r="C1740" s="36"/>
    </row>
    <row r="1741" spans="2:3" x14ac:dyDescent="0.2">
      <c r="B1741" s="38"/>
      <c r="C1741" s="36"/>
    </row>
    <row r="1742" spans="2:3" x14ac:dyDescent="0.2">
      <c r="B1742" s="38"/>
      <c r="C1742" s="36"/>
    </row>
    <row r="1743" spans="2:3" x14ac:dyDescent="0.2">
      <c r="B1743" s="38"/>
      <c r="C1743" s="36"/>
    </row>
    <row r="1744" spans="2:3" x14ac:dyDescent="0.2">
      <c r="B1744" s="38"/>
      <c r="C1744" s="36"/>
    </row>
    <row r="1745" spans="2:3" x14ac:dyDescent="0.2">
      <c r="B1745" s="38"/>
      <c r="C1745" s="36"/>
    </row>
    <row r="1746" spans="2:3" x14ac:dyDescent="0.2">
      <c r="B1746" s="38"/>
      <c r="C1746" s="36"/>
    </row>
    <row r="1747" spans="2:3" x14ac:dyDescent="0.2">
      <c r="B1747" s="38"/>
      <c r="C1747" s="36"/>
    </row>
    <row r="1748" spans="2:3" x14ac:dyDescent="0.2">
      <c r="B1748" s="38"/>
      <c r="C1748" s="36"/>
    </row>
    <row r="1749" spans="2:3" x14ac:dyDescent="0.2">
      <c r="B1749" s="38"/>
      <c r="C1749" s="36"/>
    </row>
    <row r="1750" spans="2:3" x14ac:dyDescent="0.2">
      <c r="B1750" s="38"/>
      <c r="C1750" s="36"/>
    </row>
    <row r="1751" spans="2:3" x14ac:dyDescent="0.2">
      <c r="B1751" s="38"/>
      <c r="C1751" s="36"/>
    </row>
    <row r="1752" spans="2:3" x14ac:dyDescent="0.2">
      <c r="B1752" s="38"/>
      <c r="C1752" s="36"/>
    </row>
    <row r="1753" spans="2:3" x14ac:dyDescent="0.2">
      <c r="B1753" s="38"/>
      <c r="C1753" s="36"/>
    </row>
    <row r="1754" spans="2:3" x14ac:dyDescent="0.2">
      <c r="B1754" s="38"/>
      <c r="C1754" s="36"/>
    </row>
    <row r="1755" spans="2:3" x14ac:dyDescent="0.2">
      <c r="B1755" s="38"/>
      <c r="C1755" s="36"/>
    </row>
    <row r="1756" spans="2:3" x14ac:dyDescent="0.2">
      <c r="B1756" s="38"/>
      <c r="C1756" s="36"/>
    </row>
    <row r="1757" spans="2:3" x14ac:dyDescent="0.2">
      <c r="B1757" s="38"/>
      <c r="C1757" s="36"/>
    </row>
    <row r="1758" spans="2:3" x14ac:dyDescent="0.2">
      <c r="B1758" s="38"/>
      <c r="C1758" s="36"/>
    </row>
    <row r="1759" spans="2:3" x14ac:dyDescent="0.2">
      <c r="B1759" s="38"/>
      <c r="C1759" s="36"/>
    </row>
    <row r="1760" spans="2:3" x14ac:dyDescent="0.2">
      <c r="B1760" s="38"/>
      <c r="C1760" s="36"/>
    </row>
    <row r="1761" spans="2:3" x14ac:dyDescent="0.2">
      <c r="B1761" s="38"/>
      <c r="C1761" s="36"/>
    </row>
    <row r="1762" spans="2:3" x14ac:dyDescent="0.2">
      <c r="B1762" s="38"/>
      <c r="C1762" s="36"/>
    </row>
    <row r="1763" spans="2:3" x14ac:dyDescent="0.2">
      <c r="B1763" s="38"/>
      <c r="C1763" s="36"/>
    </row>
    <row r="1764" spans="2:3" x14ac:dyDescent="0.2">
      <c r="B1764" s="38"/>
      <c r="C1764" s="36"/>
    </row>
    <row r="1765" spans="2:3" x14ac:dyDescent="0.2">
      <c r="B1765" s="38"/>
      <c r="C1765" s="36"/>
    </row>
    <row r="1766" spans="2:3" x14ac:dyDescent="0.2">
      <c r="B1766" s="38"/>
      <c r="C1766" s="36"/>
    </row>
    <row r="1767" spans="2:3" x14ac:dyDescent="0.2">
      <c r="B1767" s="38"/>
      <c r="C1767" s="36"/>
    </row>
    <row r="1768" spans="2:3" x14ac:dyDescent="0.2">
      <c r="B1768" s="38"/>
      <c r="C1768" s="36"/>
    </row>
    <row r="1769" spans="2:3" x14ac:dyDescent="0.2">
      <c r="B1769" s="38"/>
      <c r="C1769" s="36"/>
    </row>
    <row r="1770" spans="2:3" x14ac:dyDescent="0.2">
      <c r="B1770" s="38"/>
      <c r="C1770" s="36"/>
    </row>
    <row r="1771" spans="2:3" x14ac:dyDescent="0.2">
      <c r="B1771" s="38"/>
      <c r="C1771" s="36"/>
    </row>
    <row r="1772" spans="2:3" x14ac:dyDescent="0.2">
      <c r="B1772" s="38"/>
      <c r="C1772" s="36"/>
    </row>
    <row r="1773" spans="2:3" ht="12" thickBot="1" x14ac:dyDescent="0.25">
      <c r="B1773" s="38"/>
      <c r="C1773" s="37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997-7879-4414-AB82-680E7578295E}">
  <sheetPr codeName="Planilha8"/>
  <dimension ref="B1:S1773"/>
  <sheetViews>
    <sheetView workbookViewId="0">
      <selection activeCell="E57" sqref="E57"/>
    </sheetView>
  </sheetViews>
  <sheetFormatPr defaultColWidth="9.140625" defaultRowHeight="11.25" x14ac:dyDescent="0.2"/>
  <cols>
    <col min="2" max="2" width="13.5703125" bestFit="1" customWidth="1"/>
    <col min="3" max="3" width="12.140625" bestFit="1" customWidth="1"/>
    <col min="6" max="6" width="9.42578125" customWidth="1"/>
    <col min="7" max="7" width="10.140625" customWidth="1"/>
    <col min="10" max="10" width="8" customWidth="1"/>
    <col min="12" max="12" width="8.42578125" customWidth="1"/>
    <col min="16" max="16" width="11.140625" bestFit="1" customWidth="1"/>
    <col min="17" max="17" width="11.42578125" bestFit="1" customWidth="1"/>
    <col min="18" max="18" width="9.85546875" bestFit="1" customWidth="1"/>
    <col min="19" max="19" width="10.5703125" bestFit="1" customWidth="1"/>
  </cols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39" t="s">
        <v>1412</v>
      </c>
      <c r="S2" s="3" t="s">
        <v>1413</v>
      </c>
    </row>
    <row r="3" spans="2:19" x14ac:dyDescent="0.2">
      <c r="B3" s="61">
        <f>'Screening All'!D9/(SUM('Screening All'!$D$9:$D$833)+SUM('Screening M&amp;A'!$D$9:$D$391))</f>
        <v>6.1315083783595927E-3</v>
      </c>
      <c r="C3" s="70">
        <f>'Screening M&amp;A'!D9/(SUM('Screening All'!$D$9:$D$833)+SUM('Screening M&amp;A'!$D$9:$D$391))</f>
        <v>1.3344511323669405E-2</v>
      </c>
      <c r="E3" s="26" t="s">
        <v>1414</v>
      </c>
      <c r="F3" s="64">
        <f>MIN(B3:B1943)</f>
        <v>1.5320384177324945E-7</v>
      </c>
      <c r="G3" s="65">
        <f>MIN(C3:C1943)</f>
        <v>5.7710932266888009E-7</v>
      </c>
      <c r="I3" s="26">
        <v>1</v>
      </c>
      <c r="J3" s="71">
        <f>$F$8*I3</f>
        <v>5.7884729815120335E-5</v>
      </c>
      <c r="K3" s="13">
        <f t="array" ref="K3:K42">FREQUENCY(B3:B1943,J3:J42)</f>
        <v>601</v>
      </c>
      <c r="L3" s="71">
        <f>$G$8*I3</f>
        <v>5.7884729815120335E-5</v>
      </c>
      <c r="M3" s="15">
        <f t="array" ref="M3:M42">FREQUENCY(C3:C417,L3:L42)</f>
        <v>58</v>
      </c>
      <c r="O3" s="26">
        <v>1</v>
      </c>
      <c r="P3" s="71">
        <f>O3*$F$10</f>
        <v>6.4590578184028924E-4</v>
      </c>
      <c r="Q3" s="44">
        <f>_xlfn.NORM.DIST(P3,$F$5,$F$9,FALSE)</f>
        <v>128.01035091599013</v>
      </c>
      <c r="R3" s="71">
        <f>O3*$G$10</f>
        <v>6.1734496945879127E-4</v>
      </c>
      <c r="S3" s="46">
        <f>_xlfn.NORM.DIST(R3,$G$5,$G$9,FALSE)</f>
        <v>51.908155773167238</v>
      </c>
    </row>
    <row r="4" spans="2:19" x14ac:dyDescent="0.2">
      <c r="B4" s="61">
        <f>'Screening All'!D10/(SUM('Screening All'!$D$9:$D$833)+SUM('Screening M&amp;A'!$D$9:$D$391))</f>
        <v>1.7212679975834263E-3</v>
      </c>
      <c r="C4" s="70">
        <f>'Screening M&amp;A'!D10/(SUM('Screening All'!$D$9:$D$833)+SUM('Screening M&amp;A'!$D$9:$D$391))</f>
        <v>6.1735074055201795E-2</v>
      </c>
      <c r="E4" s="26" t="s">
        <v>1415</v>
      </c>
      <c r="F4" s="66">
        <f>MAX(B3:B1943)</f>
        <v>6.4590731387870706E-2</v>
      </c>
      <c r="G4" s="62">
        <f>MAX(C3:C1943)</f>
        <v>6.1735074055201795E-2</v>
      </c>
      <c r="I4" s="26">
        <v>2</v>
      </c>
      <c r="J4" s="71">
        <f t="shared" ref="J4:J42" si="0">$F$8*I4</f>
        <v>1.1576945963024067E-4</v>
      </c>
      <c r="K4" s="13">
        <v>41</v>
      </c>
      <c r="L4" s="71">
        <f t="shared" ref="L4:L42" si="1">$G$8*I4</f>
        <v>1.1576945963024067E-4</v>
      </c>
      <c r="M4" s="15">
        <v>29</v>
      </c>
      <c r="O4" s="26">
        <v>2</v>
      </c>
      <c r="P4" s="71">
        <f t="shared" ref="P4:P67" si="2">O4*$F$10</f>
        <v>1.2918115636805785E-3</v>
      </c>
      <c r="Q4" s="44">
        <f t="shared" ref="Q4:Q67" si="3">_xlfn.NORM.DIST(P4,$F$5,$F$9,FALSE)</f>
        <v>124.73135997169923</v>
      </c>
      <c r="R4" s="71">
        <f t="shared" ref="R4:R67" si="4">O4*$G$10</f>
        <v>1.2346899389175825E-3</v>
      </c>
      <c r="S4" s="46">
        <f t="shared" ref="S4:S67" si="5">_xlfn.NORM.DIST(R4,$G$5,$G$9,FALSE)</f>
        <v>52.661920396515796</v>
      </c>
    </row>
    <row r="5" spans="2:19" x14ac:dyDescent="0.2">
      <c r="B5" s="61">
        <f>'Screening All'!D11/(SUM('Screening All'!$D$9:$D$833)+SUM('Screening M&amp;A'!$D$9:$D$391))</f>
        <v>2.5432012112715896E-2</v>
      </c>
      <c r="C5" s="70">
        <f>'Screening M&amp;A'!D11/(SUM('Screening All'!$D$9:$D$833)+SUM('Screening M&amp;A'!$D$9:$D$391))</f>
        <v>1.8708713414817231E-2</v>
      </c>
      <c r="E5" s="26" t="s">
        <v>1416</v>
      </c>
      <c r="F5" s="66">
        <f>AVERAGE(B3:B1943)</f>
        <v>5.7884729815120333E-4</v>
      </c>
      <c r="G5" s="62">
        <f>AVERAGE(C3:C1943)</f>
        <v>2.2422788799367267E-3</v>
      </c>
      <c r="I5" s="26">
        <v>3</v>
      </c>
      <c r="J5" s="71">
        <f t="shared" si="0"/>
        <v>1.7365418944536101E-4</v>
      </c>
      <c r="K5" s="13">
        <v>32</v>
      </c>
      <c r="L5" s="71">
        <f t="shared" si="1"/>
        <v>1.7365418944536101E-4</v>
      </c>
      <c r="M5" s="15">
        <v>19</v>
      </c>
      <c r="O5" s="26">
        <v>3</v>
      </c>
      <c r="P5" s="71">
        <f t="shared" si="2"/>
        <v>1.9377173455208678E-3</v>
      </c>
      <c r="Q5" s="44">
        <f t="shared" si="3"/>
        <v>116.42404750624253</v>
      </c>
      <c r="R5" s="71">
        <f t="shared" si="4"/>
        <v>1.8520349083763739E-3</v>
      </c>
      <c r="S5" s="46">
        <f t="shared" si="5"/>
        <v>53.066597828445772</v>
      </c>
    </row>
    <row r="6" spans="2:19" x14ac:dyDescent="0.2">
      <c r="B6" s="61">
        <f>'Screening All'!D12/(SUM('Screening All'!$D$9:$D$833)+SUM('Screening M&amp;A'!$D$9:$D$391))</f>
        <v>1.7212679975834263E-3</v>
      </c>
      <c r="C6" s="70">
        <f>'Screening M&amp;A'!D12/(SUM('Screening All'!$D$9:$D$833)+SUM('Screening M&amp;A'!$D$9:$D$391))</f>
        <v>5.358789303925067E-2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71">
        <f t="shared" si="0"/>
        <v>2.3153891926048134E-4</v>
      </c>
      <c r="K6" s="13">
        <v>8</v>
      </c>
      <c r="L6" s="71">
        <f t="shared" si="1"/>
        <v>2.3153891926048134E-4</v>
      </c>
      <c r="M6" s="15">
        <v>11</v>
      </c>
      <c r="O6" s="26">
        <v>4</v>
      </c>
      <c r="P6" s="71">
        <f t="shared" si="2"/>
        <v>2.5836231273611569E-3</v>
      </c>
      <c r="Q6" s="44">
        <f t="shared" si="3"/>
        <v>104.09891333904292</v>
      </c>
      <c r="R6" s="71">
        <f t="shared" si="4"/>
        <v>2.4693798778351651E-3</v>
      </c>
      <c r="S6" s="46">
        <f t="shared" si="5"/>
        <v>53.114030472525876</v>
      </c>
    </row>
    <row r="7" spans="2:19" x14ac:dyDescent="0.2">
      <c r="B7" s="61">
        <f>'Screening All'!D13/(SUM('Screening All'!$D$9:$D$833)+SUM('Screening M&amp;A'!$D$9:$D$391))</f>
        <v>3.0029767352837512E-2</v>
      </c>
      <c r="C7" s="70">
        <f>'Screening M&amp;A'!D13/(SUM('Screening All'!$D$9:$D$833)+SUM('Screening M&amp;A'!$D$9:$D$391))</f>
        <v>8.3220492925854331E-3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71">
        <f t="shared" si="0"/>
        <v>2.8942364907560167E-4</v>
      </c>
      <c r="K7" s="13">
        <v>17</v>
      </c>
      <c r="L7" s="71">
        <f t="shared" si="1"/>
        <v>2.8942364907560167E-4</v>
      </c>
      <c r="M7" s="15">
        <v>10</v>
      </c>
      <c r="O7" s="26">
        <v>5</v>
      </c>
      <c r="P7" s="71">
        <f t="shared" si="2"/>
        <v>3.2295289092014461E-3</v>
      </c>
      <c r="Q7" s="44">
        <f t="shared" si="3"/>
        <v>89.163306447455099</v>
      </c>
      <c r="R7" s="71">
        <f t="shared" si="4"/>
        <v>3.0867248472939562E-3</v>
      </c>
      <c r="S7" s="46">
        <f t="shared" si="5"/>
        <v>52.80325944553833</v>
      </c>
    </row>
    <row r="8" spans="2:19" x14ac:dyDescent="0.2">
      <c r="B8" s="61">
        <f>'Screening All'!D14/(SUM('Screening All'!$D$9:$D$833)+SUM('Screening M&amp;A'!$D$9:$D$391))</f>
        <v>6.1382966786658055E-3</v>
      </c>
      <c r="C8" s="70">
        <f>'Screening M&amp;A'!D14/(SUM('Screening All'!$D$9:$D$833)+SUM('Screening M&amp;A'!$D$9:$D$391))</f>
        <v>4.5921041358116532E-2</v>
      </c>
      <c r="E8" s="26" t="s">
        <v>1419</v>
      </c>
      <c r="F8" s="67">
        <f>F5/10</f>
        <v>5.7884729815120335E-5</v>
      </c>
      <c r="G8" s="68">
        <f>F8</f>
        <v>5.7884729815120335E-5</v>
      </c>
      <c r="I8" s="26">
        <v>6</v>
      </c>
      <c r="J8" s="71">
        <f t="shared" si="0"/>
        <v>3.4730837889072202E-4</v>
      </c>
      <c r="K8" s="13">
        <v>21</v>
      </c>
      <c r="L8" s="71">
        <f t="shared" si="1"/>
        <v>3.4730837889072202E-4</v>
      </c>
      <c r="M8" s="15">
        <v>5</v>
      </c>
      <c r="O8" s="26">
        <v>6</v>
      </c>
      <c r="P8" s="71">
        <f t="shared" si="2"/>
        <v>3.8754346910417356E-3</v>
      </c>
      <c r="Q8" s="44">
        <f>_xlfn.NORM.DIST(P8,$F$5,$F$9,FALSE)</f>
        <v>73.158130791809626</v>
      </c>
      <c r="R8" s="71">
        <f t="shared" si="4"/>
        <v>3.7040698167527478E-3</v>
      </c>
      <c r="S8" s="46">
        <f>_xlfn.NORM.DIST(R8,$G$5,$G$9,FALSE)</f>
        <v>52.1405568123729</v>
      </c>
    </row>
    <row r="9" spans="2:19" x14ac:dyDescent="0.2">
      <c r="B9" s="61">
        <f>'Screening All'!D15/(SUM('Screening All'!$D$9:$D$833)+SUM('Screening M&amp;A'!$D$9:$D$391))</f>
        <v>8.2377788758788845E-3</v>
      </c>
      <c r="C9" s="70">
        <f>'Screening M&amp;A'!D15/(SUM('Screening All'!$D$9:$D$833)+SUM('Screening M&amp;A'!$D$9:$D$391))</f>
        <v>4.8021615495990481E-2</v>
      </c>
      <c r="E9" s="26" t="s">
        <v>1420</v>
      </c>
      <c r="F9" s="66">
        <f>_xlfn.STDEV.S(B3:B1943)</f>
        <v>3.1157628352776242E-3</v>
      </c>
      <c r="G9" s="62">
        <f>_xlfn.STDEV.S(C3:C1943)</f>
        <v>7.5076170484820832E-3</v>
      </c>
      <c r="I9" s="26">
        <v>7</v>
      </c>
      <c r="J9" s="71">
        <f t="shared" si="0"/>
        <v>4.0519310870584232E-4</v>
      </c>
      <c r="K9" s="13">
        <v>6</v>
      </c>
      <c r="L9" s="71">
        <f t="shared" si="1"/>
        <v>4.0519310870584232E-4</v>
      </c>
      <c r="M9" s="15">
        <v>7</v>
      </c>
      <c r="O9" s="26">
        <v>7</v>
      </c>
      <c r="P9" s="71">
        <f t="shared" si="2"/>
        <v>4.5213404728820248E-3</v>
      </c>
      <c r="Q9" s="44">
        <f t="shared" si="3"/>
        <v>57.501013916738941</v>
      </c>
      <c r="R9" s="71">
        <f t="shared" si="4"/>
        <v>4.3214147862115386E-3</v>
      </c>
      <c r="S9" s="46">
        <f t="shared" si="5"/>
        <v>51.139215085189619</v>
      </c>
    </row>
    <row r="10" spans="2:19" ht="12" thickBot="1" x14ac:dyDescent="0.25">
      <c r="B10" s="61">
        <f>'Screening All'!D16/(SUM('Screening All'!$D$9:$D$833)+SUM('Screening M&amp;A'!$D$9:$D$391))</f>
        <v>6.4590731387870706E-2</v>
      </c>
      <c r="C10" s="70">
        <f>'Screening M&amp;A'!D16/(SUM('Screening All'!$D$9:$D$833)+SUM('Screening M&amp;A'!$D$9:$D$391))</f>
        <v>2.3252025240923326E-3</v>
      </c>
      <c r="E10" s="27" t="s">
        <v>1421</v>
      </c>
      <c r="F10" s="69">
        <f>(F4-F3)/100</f>
        <v>6.4590578184028924E-4</v>
      </c>
      <c r="G10" s="63">
        <f>(G4-G3)/100</f>
        <v>6.1734496945879127E-4</v>
      </c>
      <c r="I10" s="26">
        <v>8</v>
      </c>
      <c r="J10" s="71">
        <f t="shared" si="0"/>
        <v>4.6307783852096268E-4</v>
      </c>
      <c r="K10" s="13">
        <v>4</v>
      </c>
      <c r="L10" s="71">
        <f t="shared" si="1"/>
        <v>4.6307783852096268E-4</v>
      </c>
      <c r="M10" s="15">
        <v>4</v>
      </c>
      <c r="O10" s="26">
        <v>8</v>
      </c>
      <c r="P10" s="71">
        <f t="shared" si="2"/>
        <v>5.1672462547223139E-3</v>
      </c>
      <c r="Q10" s="44">
        <f>_xlfn.NORM.DIST(P10,$F$5,$F$9,FALSE)</f>
        <v>43.293716733258009</v>
      </c>
      <c r="R10" s="71">
        <f t="shared" si="4"/>
        <v>4.9387597556703302E-3</v>
      </c>
      <c r="S10" s="46">
        <f t="shared" si="5"/>
        <v>49.81910385534627</v>
      </c>
    </row>
    <row r="11" spans="2:19" x14ac:dyDescent="0.2">
      <c r="B11" s="61">
        <f>'Screening All'!D17/(SUM('Screening All'!$D$9:$D$833)+SUM('Screening M&amp;A'!$D$9:$D$391))</f>
        <v>5.9444253130397379E-3</v>
      </c>
      <c r="C11" s="70">
        <f>'Screening M&amp;A'!D17/(SUM('Screening All'!$D$9:$D$833)+SUM('Screening M&amp;A'!$D$9:$D$391))</f>
        <v>1.9807786980847883E-2</v>
      </c>
      <c r="I11" s="26">
        <v>9</v>
      </c>
      <c r="J11" s="71">
        <f t="shared" si="0"/>
        <v>5.2096256833608298E-4</v>
      </c>
      <c r="K11" s="13">
        <v>6</v>
      </c>
      <c r="L11" s="71">
        <f t="shared" si="1"/>
        <v>5.2096256833608298E-4</v>
      </c>
      <c r="M11" s="15">
        <v>3</v>
      </c>
      <c r="O11" s="26">
        <v>9</v>
      </c>
      <c r="P11" s="71">
        <f t="shared" si="2"/>
        <v>5.813152036562603E-3</v>
      </c>
      <c r="Q11" s="44">
        <f t="shared" si="3"/>
        <v>31.225593837151358</v>
      </c>
      <c r="R11" s="71">
        <f t="shared" si="4"/>
        <v>5.5561047251291218E-3</v>
      </c>
      <c r="S11" s="46">
        <f t="shared" si="5"/>
        <v>48.206014215283915</v>
      </c>
    </row>
    <row r="12" spans="2:19" x14ac:dyDescent="0.2">
      <c r="B12" s="61">
        <f>'Screening All'!D18/(SUM('Screening All'!$D$9:$D$833)+SUM('Screening M&amp;A'!$D$9:$D$391))</f>
        <v>1.1490802964331918E-2</v>
      </c>
      <c r="C12" s="70">
        <f>'Screening M&amp;A'!D18/(SUM('Screening All'!$D$9:$D$833)+SUM('Screening M&amp;A'!$D$9:$D$391))</f>
        <v>5.7630801260215277E-3</v>
      </c>
      <c r="E12" s="49"/>
      <c r="I12" s="26">
        <v>10</v>
      </c>
      <c r="J12" s="71">
        <f t="shared" si="0"/>
        <v>5.7884729815120333E-4</v>
      </c>
      <c r="K12" s="13">
        <v>4</v>
      </c>
      <c r="L12" s="71">
        <f t="shared" si="1"/>
        <v>5.7884729815120333E-4</v>
      </c>
      <c r="M12" s="15">
        <v>6</v>
      </c>
      <c r="O12" s="26">
        <v>10</v>
      </c>
      <c r="P12" s="71">
        <f t="shared" si="2"/>
        <v>6.4590578184028921E-3</v>
      </c>
      <c r="Q12" s="44">
        <f t="shared" si="3"/>
        <v>21.574115925044715</v>
      </c>
      <c r="R12" s="71">
        <f t="shared" si="4"/>
        <v>6.1734496945879125E-3</v>
      </c>
      <c r="S12" s="46">
        <f t="shared" si="5"/>
        <v>46.330821181605039</v>
      </c>
    </row>
    <row r="13" spans="2:19" x14ac:dyDescent="0.2">
      <c r="B13" s="61">
        <f>'Screening All'!D19/(SUM('Screening All'!$D$9:$D$833)+SUM('Screening M&amp;A'!$D$9:$D$391))</f>
        <v>7.2742388114971747E-3</v>
      </c>
      <c r="C13" s="70">
        <f>'Screening M&amp;A'!D19/(SUM('Screening All'!$D$9:$D$833)+SUM('Screening M&amp;A'!$D$9:$D$391))</f>
        <v>1.0217865873149595E-3</v>
      </c>
      <c r="E13" s="49"/>
      <c r="I13" s="26">
        <v>11</v>
      </c>
      <c r="J13" s="71">
        <f t="shared" si="0"/>
        <v>6.3673202796632369E-4</v>
      </c>
      <c r="K13" s="13">
        <v>3</v>
      </c>
      <c r="L13" s="71">
        <f>$G$8*I13</f>
        <v>6.3673202796632369E-4</v>
      </c>
      <c r="M13" s="15">
        <v>3</v>
      </c>
      <c r="O13" s="26">
        <v>11</v>
      </c>
      <c r="P13" s="71">
        <f t="shared" si="2"/>
        <v>7.1049636002431813E-3</v>
      </c>
      <c r="Q13" s="44">
        <f t="shared" si="3"/>
        <v>14.278802156731649</v>
      </c>
      <c r="R13" s="71">
        <f t="shared" si="4"/>
        <v>6.7907946640467041E-3</v>
      </c>
      <c r="S13" s="46">
        <f t="shared" si="5"/>
        <v>44.228502098801336</v>
      </c>
    </row>
    <row r="14" spans="2:19" x14ac:dyDescent="0.2">
      <c r="B14" s="61">
        <f>'Screening All'!D20/(SUM('Screening All'!$D$9:$D$833)+SUM('Screening M&amp;A'!$D$9:$D$391))</f>
        <v>1.6089874345858467E-2</v>
      </c>
      <c r="C14" s="70">
        <f>'Screening M&amp;A'!D20/(SUM('Screening All'!$D$9:$D$833)+SUM('Screening M&amp;A'!$D$9:$D$391))</f>
        <v>4.3362084647149522E-5</v>
      </c>
      <c r="I14" s="26">
        <v>12</v>
      </c>
      <c r="J14" s="71">
        <f t="shared" si="0"/>
        <v>6.9461675778144404E-4</v>
      </c>
      <c r="K14" s="13">
        <v>3</v>
      </c>
      <c r="L14" s="71">
        <f t="shared" si="1"/>
        <v>6.9461675778144404E-4</v>
      </c>
      <c r="M14" s="15">
        <v>2</v>
      </c>
      <c r="O14" s="26">
        <v>12</v>
      </c>
      <c r="P14" s="71">
        <f t="shared" si="2"/>
        <v>7.7508693820834713E-3</v>
      </c>
      <c r="Q14" s="44">
        <f t="shared" si="3"/>
        <v>9.0528851530460326</v>
      </c>
      <c r="R14" s="71">
        <f t="shared" si="4"/>
        <v>7.4081396335054957E-3</v>
      </c>
      <c r="S14" s="46">
        <f t="shared" si="5"/>
        <v>41.937054563040896</v>
      </c>
    </row>
    <row r="15" spans="2:19" x14ac:dyDescent="0.2">
      <c r="B15" s="61">
        <f>'Screening All'!D21/(SUM('Screening All'!$D$9:$D$833)+SUM('Screening M&amp;A'!$D$9:$D$391))</f>
        <v>1.6171765743558619E-2</v>
      </c>
      <c r="C15" s="70">
        <f>'Screening M&amp;A'!D21/(SUM('Screening All'!$D$9:$D$833)+SUM('Screening M&amp;A'!$D$9:$D$391))</f>
        <v>5.9444253130397379E-3</v>
      </c>
      <c r="I15" s="26">
        <v>13</v>
      </c>
      <c r="J15" s="71">
        <f t="shared" si="0"/>
        <v>7.525014875965644E-4</v>
      </c>
      <c r="K15" s="13">
        <v>2</v>
      </c>
      <c r="L15" s="71">
        <f t="shared" si="1"/>
        <v>7.525014875965644E-4</v>
      </c>
      <c r="M15" s="15">
        <v>3</v>
      </c>
      <c r="O15" s="26">
        <v>13</v>
      </c>
      <c r="P15" s="71">
        <f t="shared" si="2"/>
        <v>8.3967751639237604E-3</v>
      </c>
      <c r="Q15" s="44">
        <f t="shared" si="3"/>
        <v>5.498176940423722</v>
      </c>
      <c r="R15" s="71">
        <f t="shared" si="4"/>
        <v>8.0254846029642873E-3</v>
      </c>
      <c r="S15" s="46">
        <f t="shared" si="5"/>
        <v>39.496360491167792</v>
      </c>
    </row>
    <row r="16" spans="2:19" x14ac:dyDescent="0.2">
      <c r="B16" s="61">
        <f>'Screening All'!D22/(SUM('Screening All'!$D$9:$D$833)+SUM('Screening M&amp;A'!$D$9:$D$391))</f>
        <v>2.8067026850171913E-3</v>
      </c>
      <c r="C16" s="70">
        <f>'Screening M&amp;A'!D22/(SUM('Screening All'!$D$9:$D$833)+SUM('Screening M&amp;A'!$D$9:$D$391))</f>
        <v>1.4471244618531858E-3</v>
      </c>
      <c r="I16" s="26">
        <v>14</v>
      </c>
      <c r="J16" s="71">
        <f t="shared" si="0"/>
        <v>8.1038621741168465E-4</v>
      </c>
      <c r="K16" s="13">
        <v>3</v>
      </c>
      <c r="L16" s="71">
        <f t="shared" si="1"/>
        <v>8.1038621741168465E-4</v>
      </c>
      <c r="M16" s="15">
        <v>3</v>
      </c>
      <c r="O16" s="26">
        <v>14</v>
      </c>
      <c r="P16" s="71">
        <f t="shared" si="2"/>
        <v>9.0426809457640495E-3</v>
      </c>
      <c r="Q16" s="44">
        <f t="shared" si="3"/>
        <v>3.1987984710925184</v>
      </c>
      <c r="R16" s="71">
        <f t="shared" si="4"/>
        <v>8.6428295724230771E-3</v>
      </c>
      <c r="S16" s="46">
        <f t="shared" si="5"/>
        <v>36.947043476880999</v>
      </c>
    </row>
    <row r="17" spans="2:19" x14ac:dyDescent="0.2">
      <c r="B17" s="61">
        <f>'Screening All'!D23/(SUM('Screening All'!$D$9:$D$833)+SUM('Screening M&amp;A'!$D$9:$D$391))</f>
        <v>9.9819983866688828E-4</v>
      </c>
      <c r="C17" s="70">
        <f>'Screening M&amp;A'!D23/(SUM('Screening All'!$D$9:$D$833)+SUM('Screening M&amp;A'!$D$9:$D$391))</f>
        <v>2.9779202262024081E-2</v>
      </c>
      <c r="E17" s="49"/>
      <c r="I17" s="26">
        <v>15</v>
      </c>
      <c r="J17" s="71">
        <f t="shared" si="0"/>
        <v>8.68270947226805E-4</v>
      </c>
      <c r="K17" s="13">
        <v>0</v>
      </c>
      <c r="L17" s="71">
        <f t="shared" si="1"/>
        <v>8.68270947226805E-4</v>
      </c>
      <c r="M17" s="15">
        <v>1</v>
      </c>
      <c r="O17" s="26">
        <v>15</v>
      </c>
      <c r="P17" s="71">
        <f t="shared" si="2"/>
        <v>9.6885867276043387E-3</v>
      </c>
      <c r="Q17" s="44">
        <f t="shared" si="3"/>
        <v>1.7827543877387906</v>
      </c>
      <c r="R17" s="71">
        <f t="shared" si="4"/>
        <v>9.2601745418818687E-3</v>
      </c>
      <c r="S17" s="46">
        <f t="shared" si="5"/>
        <v>34.329364601211914</v>
      </c>
    </row>
    <row r="18" spans="2:19" x14ac:dyDescent="0.2">
      <c r="B18" s="61">
        <f>'Screening All'!D24/(SUM('Screening All'!$D$9:$D$833)+SUM('Screening M&amp;A'!$D$9:$D$391))</f>
        <v>1.5147977957009656E-2</v>
      </c>
      <c r="C18" s="70">
        <f>'Screening M&amp;A'!D24/(SUM('Screening All'!$D$9:$D$833)+SUM('Screening M&amp;A'!$D$9:$D$391))</f>
        <v>1.3240507089620085E-3</v>
      </c>
      <c r="I18" s="26">
        <v>20</v>
      </c>
      <c r="J18" s="71">
        <f t="shared" si="0"/>
        <v>1.1576945963024067E-3</v>
      </c>
      <c r="K18" s="13">
        <v>6</v>
      </c>
      <c r="L18" s="71">
        <f t="shared" si="1"/>
        <v>1.1576945963024067E-3</v>
      </c>
      <c r="M18" s="15">
        <v>11</v>
      </c>
      <c r="O18" s="26">
        <v>16</v>
      </c>
      <c r="P18" s="71">
        <f t="shared" si="2"/>
        <v>1.0334492509444628E-2</v>
      </c>
      <c r="Q18" s="44">
        <f t="shared" si="3"/>
        <v>0.95177132184053548</v>
      </c>
      <c r="R18" s="71">
        <f t="shared" si="4"/>
        <v>9.8775195113406603E-3</v>
      </c>
      <c r="S18" s="46">
        <f t="shared" si="5"/>
        <v>31.682197634408386</v>
      </c>
    </row>
    <row r="19" spans="2:19" x14ac:dyDescent="0.2">
      <c r="B19" s="61">
        <f>'Screening All'!D25/(SUM('Screening All'!$D$9:$D$833)+SUM('Screening M&amp;A'!$D$9:$D$391))</f>
        <v>1.2285440982990658E-2</v>
      </c>
      <c r="C19" s="70">
        <f>'Screening M&amp;A'!D25/(SUM('Screening All'!$D$9:$D$833)+SUM('Screening M&amp;A'!$D$9:$D$391))</f>
        <v>4.8529081424569814E-4</v>
      </c>
      <c r="I19" s="26">
        <v>21</v>
      </c>
      <c r="J19" s="71">
        <f t="shared" si="0"/>
        <v>1.2155793261175271E-3</v>
      </c>
      <c r="K19" s="13">
        <v>1</v>
      </c>
      <c r="L19" s="71">
        <f t="shared" si="1"/>
        <v>1.2155793261175271E-3</v>
      </c>
      <c r="M19" s="15">
        <v>2</v>
      </c>
      <c r="O19" s="26">
        <v>17</v>
      </c>
      <c r="P19" s="71">
        <f t="shared" si="2"/>
        <v>1.0980398291284917E-2</v>
      </c>
      <c r="Q19" s="44">
        <f t="shared" si="3"/>
        <v>0.48675473182999868</v>
      </c>
      <c r="R19" s="71">
        <f t="shared" si="4"/>
        <v>1.0494864480799452E-2</v>
      </c>
      <c r="S19" s="46">
        <f t="shared" si="5"/>
        <v>29.042118452248655</v>
      </c>
    </row>
    <row r="20" spans="2:19" x14ac:dyDescent="0.2">
      <c r="B20" s="61">
        <f>'Screening All'!D26/(SUM('Screening All'!$D$9:$D$833)+SUM('Screening M&amp;A'!$D$9:$D$391))</f>
        <v>4.0506306910377318E-3</v>
      </c>
      <c r="C20" s="70">
        <f>'Screening M&amp;A'!D26/(SUM('Screening All'!$D$9:$D$833)+SUM('Screening M&amp;A'!$D$9:$D$391))</f>
        <v>1.4151588331757758E-2</v>
      </c>
      <c r="I20" s="26">
        <v>22</v>
      </c>
      <c r="J20" s="71">
        <f t="shared" si="0"/>
        <v>1.2734640559326474E-3</v>
      </c>
      <c r="K20" s="13">
        <v>4</v>
      </c>
      <c r="L20" s="71">
        <f t="shared" si="1"/>
        <v>1.2734640559326474E-3</v>
      </c>
      <c r="M20" s="15">
        <v>2</v>
      </c>
      <c r="O20" s="26">
        <v>18</v>
      </c>
      <c r="P20" s="71">
        <f t="shared" si="2"/>
        <v>1.1626304073125206E-2</v>
      </c>
      <c r="Q20" s="44">
        <f t="shared" si="3"/>
        <v>0.23846476395972915</v>
      </c>
      <c r="R20" s="71">
        <f t="shared" si="4"/>
        <v>1.1112209450258244E-2</v>
      </c>
      <c r="S20" s="46">
        <f t="shared" si="5"/>
        <v>26.442635963487511</v>
      </c>
    </row>
    <row r="21" spans="2:19" x14ac:dyDescent="0.2">
      <c r="B21" s="61">
        <f>'Screening All'!D27/(SUM('Screening All'!$D$9:$D$833)+SUM('Screening M&amp;A'!$D$9:$D$391))</f>
        <v>6.8044635191134442E-3</v>
      </c>
      <c r="C21" s="70">
        <f>'Screening M&amp;A'!D27/(SUM('Screening All'!$D$9:$D$833)+SUM('Screening M&amp;A'!$D$9:$D$391))</f>
        <v>8.0653892630261174E-3</v>
      </c>
      <c r="I21" s="26">
        <v>23</v>
      </c>
      <c r="J21" s="71">
        <f t="shared" si="0"/>
        <v>1.3313487857477676E-3</v>
      </c>
      <c r="K21" s="13">
        <v>3</v>
      </c>
      <c r="L21" s="71">
        <f t="shared" si="1"/>
        <v>1.3313487857477676E-3</v>
      </c>
      <c r="M21" s="15">
        <v>2</v>
      </c>
      <c r="O21" s="26">
        <v>19</v>
      </c>
      <c r="P21" s="71">
        <f t="shared" si="2"/>
        <v>1.2272209854965495E-2</v>
      </c>
      <c r="Q21" s="44">
        <f t="shared" si="3"/>
        <v>0.11191149984225873</v>
      </c>
      <c r="R21" s="71">
        <f t="shared" si="4"/>
        <v>1.1729554419717033E-2</v>
      </c>
      <c r="S21" s="46">
        <f t="shared" si="5"/>
        <v>23.913583439429306</v>
      </c>
    </row>
    <row r="22" spans="2:19" x14ac:dyDescent="0.2">
      <c r="B22" s="61">
        <f>'Screening All'!D28/(SUM('Screening All'!$D$9:$D$833)+SUM('Screening M&amp;A'!$D$9:$D$391))</f>
        <v>8.9159238486711254E-4</v>
      </c>
      <c r="C22" s="70">
        <f>'Screening M&amp;A'!D28/(SUM('Screening All'!$D$9:$D$833)+SUM('Screening M&amp;A'!$D$9:$D$391))</f>
        <v>3.6797445342462852E-3</v>
      </c>
      <c r="I22" s="26">
        <v>24</v>
      </c>
      <c r="J22" s="71">
        <f t="shared" si="0"/>
        <v>1.3892335155628881E-3</v>
      </c>
      <c r="K22" s="13">
        <v>0</v>
      </c>
      <c r="L22" s="71">
        <f t="shared" si="1"/>
        <v>1.3892335155628881E-3</v>
      </c>
      <c r="M22" s="15">
        <v>3</v>
      </c>
      <c r="O22" s="26">
        <v>20</v>
      </c>
      <c r="P22" s="71">
        <f t="shared" si="2"/>
        <v>1.2918115636805784E-2</v>
      </c>
      <c r="Q22" s="44">
        <f t="shared" si="3"/>
        <v>5.0310853277022512E-2</v>
      </c>
      <c r="R22" s="71">
        <f t="shared" si="4"/>
        <v>1.2346899389175825E-2</v>
      </c>
      <c r="S22" s="46">
        <f t="shared" si="5"/>
        <v>21.480680403503211</v>
      </c>
    </row>
    <row r="23" spans="2:19" x14ac:dyDescent="0.2">
      <c r="B23" s="61">
        <f>'Screening All'!D29/(SUM('Screening All'!$D$9:$D$833)+SUM('Screening M&amp;A'!$D$9:$D$391))</f>
        <v>2.1338015185165386E-3</v>
      </c>
      <c r="C23" s="70">
        <f>'Screening M&amp;A'!D29/(SUM('Screening All'!$D$9:$D$833)+SUM('Screening M&amp;A'!$D$9:$D$391))</f>
        <v>1.8680945737479032E-3</v>
      </c>
      <c r="I23" s="26">
        <v>25</v>
      </c>
      <c r="J23" s="71">
        <f t="shared" si="0"/>
        <v>1.4471182453780083E-3</v>
      </c>
      <c r="K23" s="13">
        <v>1</v>
      </c>
      <c r="L23" s="71">
        <f t="shared" si="1"/>
        <v>1.4471182453780083E-3</v>
      </c>
      <c r="M23" s="15">
        <v>1</v>
      </c>
      <c r="O23" s="26">
        <v>21</v>
      </c>
      <c r="P23" s="71">
        <f t="shared" si="2"/>
        <v>1.3564021418646073E-2</v>
      </c>
      <c r="Q23" s="44">
        <f t="shared" si="3"/>
        <v>2.166631816842236E-2</v>
      </c>
      <c r="R23" s="71">
        <f t="shared" si="4"/>
        <v>1.2964244358634617E-2</v>
      </c>
      <c r="S23" s="46">
        <f t="shared" si="5"/>
        <v>19.165266708852265</v>
      </c>
    </row>
    <row r="24" spans="2:19" x14ac:dyDescent="0.2">
      <c r="B24" s="61">
        <f>'Screening All'!D30/(SUM('Screening All'!$D$9:$D$833)+SUM('Screening M&amp;A'!$D$9:$D$391))</f>
        <v>2.35337708426234E-3</v>
      </c>
      <c r="C24" s="70">
        <f>'Screening M&amp;A'!D30/(SUM('Screening All'!$D$9:$D$833)+SUM('Screening M&amp;A'!$D$9:$D$391))</f>
        <v>1.2870770999608348E-2</v>
      </c>
      <c r="I24" s="26">
        <v>26</v>
      </c>
      <c r="J24" s="71">
        <f t="shared" si="0"/>
        <v>1.5050029751931288E-3</v>
      </c>
      <c r="K24" s="13">
        <v>2</v>
      </c>
      <c r="L24" s="71">
        <f t="shared" si="1"/>
        <v>1.5050029751931288E-3</v>
      </c>
      <c r="M24" s="15">
        <v>2</v>
      </c>
      <c r="O24" s="26">
        <v>22</v>
      </c>
      <c r="P24" s="71">
        <f t="shared" si="2"/>
        <v>1.4209927200486363E-2</v>
      </c>
      <c r="Q24" s="44">
        <f t="shared" si="3"/>
        <v>8.9380960295147843E-3</v>
      </c>
      <c r="R24" s="71">
        <f t="shared" si="4"/>
        <v>1.3581589328093408E-2</v>
      </c>
      <c r="S24" s="46">
        <f t="shared" si="5"/>
        <v>16.984202579013534</v>
      </c>
    </row>
    <row r="25" spans="2:19" x14ac:dyDescent="0.2">
      <c r="B25" s="61">
        <f>'Screening All'!D31/(SUM('Screening All'!$D$9:$D$833)+SUM('Screening M&amp;A'!$D$9:$D$391))</f>
        <v>4.2351520552634369E-3</v>
      </c>
      <c r="C25" s="70">
        <f>'Screening M&amp;A'!D31/(SUM('Screening All'!$D$9:$D$833)+SUM('Screening M&amp;A'!$D$9:$D$391))</f>
        <v>5.4618581226477869E-3</v>
      </c>
      <c r="I25" s="26">
        <v>27</v>
      </c>
      <c r="J25" s="71">
        <f t="shared" si="0"/>
        <v>1.562887705008249E-3</v>
      </c>
      <c r="K25" s="13">
        <v>0</v>
      </c>
      <c r="L25" s="71">
        <f t="shared" si="1"/>
        <v>1.562887705008249E-3</v>
      </c>
      <c r="M25" s="15">
        <v>0</v>
      </c>
      <c r="O25" s="26">
        <v>23</v>
      </c>
      <c r="P25" s="71">
        <f t="shared" si="2"/>
        <v>1.4855832982326652E-2</v>
      </c>
      <c r="Q25" s="44">
        <f t="shared" si="3"/>
        <v>3.532168252780668E-3</v>
      </c>
      <c r="R25" s="71">
        <f t="shared" si="4"/>
        <v>1.41989342975522E-2</v>
      </c>
      <c r="S25" s="46">
        <f t="shared" si="5"/>
        <v>14.949921599077509</v>
      </c>
    </row>
    <row r="26" spans="2:19" x14ac:dyDescent="0.2">
      <c r="B26" s="61">
        <f>'Screening All'!D32/(SUM('Screening All'!$D$9:$D$833)+SUM('Screening M&amp;A'!$D$9:$D$391))</f>
        <v>6.9242822093501443E-3</v>
      </c>
      <c r="C26" s="70">
        <f>'Screening M&amp;A'!D32/(SUM('Screening All'!$D$9:$D$833)+SUM('Screening M&amp;A'!$D$9:$D$391))</f>
        <v>1.3550817526859454E-3</v>
      </c>
      <c r="I26" s="26">
        <v>28</v>
      </c>
      <c r="J26" s="71">
        <f t="shared" si="0"/>
        <v>1.6207724348233693E-3</v>
      </c>
      <c r="K26" s="13">
        <v>0</v>
      </c>
      <c r="L26" s="71">
        <f t="shared" si="1"/>
        <v>1.6207724348233693E-3</v>
      </c>
      <c r="M26" s="15">
        <v>0</v>
      </c>
      <c r="O26" s="26">
        <v>24</v>
      </c>
      <c r="P26" s="71">
        <f t="shared" si="2"/>
        <v>1.5501738764166943E-2</v>
      </c>
      <c r="Q26" s="44">
        <f t="shared" si="3"/>
        <v>1.3371317947023917E-3</v>
      </c>
      <c r="R26" s="71">
        <f t="shared" si="4"/>
        <v>1.4816279267010991E-2</v>
      </c>
      <c r="S26" s="46">
        <f t="shared" si="5"/>
        <v>13.070618205900088</v>
      </c>
    </row>
    <row r="27" spans="2:19" x14ac:dyDescent="0.2">
      <c r="B27" s="61">
        <f>'Screening All'!D33/(SUM('Screening All'!$D$9:$D$833)+SUM('Screening M&amp;A'!$D$9:$D$391))</f>
        <v>5.0192152721607562E-3</v>
      </c>
      <c r="C27" s="70">
        <f>'Screening M&amp;A'!D33/(SUM('Screening All'!$D$9:$D$833)+SUM('Screening M&amp;A'!$D$9:$D$391))</f>
        <v>5.2571752989193478E-4</v>
      </c>
      <c r="I27" s="26">
        <v>29</v>
      </c>
      <c r="J27" s="71">
        <f t="shared" si="0"/>
        <v>1.6786571646384898E-3</v>
      </c>
      <c r="K27" s="13">
        <v>3</v>
      </c>
      <c r="L27" s="71">
        <f t="shared" si="1"/>
        <v>1.6786571646384898E-3</v>
      </c>
      <c r="M27" s="15">
        <v>3</v>
      </c>
      <c r="O27" s="26">
        <v>25</v>
      </c>
      <c r="P27" s="71">
        <f t="shared" si="2"/>
        <v>1.6147644546007232E-2</v>
      </c>
      <c r="Q27" s="44">
        <f t="shared" si="3"/>
        <v>4.8489032101842276E-4</v>
      </c>
      <c r="R27" s="71">
        <f t="shared" si="4"/>
        <v>1.5433624236469781E-2</v>
      </c>
      <c r="S27" s="46">
        <f t="shared" si="5"/>
        <v>11.350547305436892</v>
      </c>
    </row>
    <row r="28" spans="2:19" x14ac:dyDescent="0.2">
      <c r="B28" s="61">
        <f>'Screening All'!D34/(SUM('Screening All'!$D$9:$D$833)+SUM('Screening M&amp;A'!$D$9:$D$391))</f>
        <v>5.7934842380352267E-3</v>
      </c>
      <c r="C28" s="70">
        <f>'Screening M&amp;A'!D34/(SUM('Screening All'!$D$9:$D$833)+SUM('Screening M&amp;A'!$D$9:$D$391))</f>
        <v>2.2011987532998762E-3</v>
      </c>
      <c r="I28" s="26">
        <v>30</v>
      </c>
      <c r="J28" s="71">
        <f t="shared" si="0"/>
        <v>1.73654189445361E-3</v>
      </c>
      <c r="K28" s="13">
        <v>3</v>
      </c>
      <c r="L28" s="71">
        <f t="shared" si="1"/>
        <v>1.73654189445361E-3</v>
      </c>
      <c r="M28" s="15">
        <v>1</v>
      </c>
      <c r="O28" s="26">
        <v>26</v>
      </c>
      <c r="P28" s="71">
        <f t="shared" si="2"/>
        <v>1.6793550327847521E-2</v>
      </c>
      <c r="Q28" s="44">
        <f t="shared" si="3"/>
        <v>1.6844157017384753E-4</v>
      </c>
      <c r="R28" s="71">
        <f t="shared" si="4"/>
        <v>1.6050969205928575E-2</v>
      </c>
      <c r="S28" s="46">
        <f t="shared" si="5"/>
        <v>9.7904112984260028</v>
      </c>
    </row>
    <row r="29" spans="2:19" x14ac:dyDescent="0.2">
      <c r="B29" s="61">
        <f>'Screening All'!D35/(SUM('Screening All'!$D$9:$D$833)+SUM('Screening M&amp;A'!$D$9:$D$391))</f>
        <v>3.9873188920350145E-3</v>
      </c>
      <c r="C29" s="70">
        <f>'Screening M&amp;A'!D35/(SUM('Screening All'!$D$9:$D$833)+SUM('Screening M&amp;A'!$D$9:$D$391))</f>
        <v>4.5973483572898047E-3</v>
      </c>
      <c r="I29" s="26">
        <v>31</v>
      </c>
      <c r="J29" s="71">
        <f t="shared" si="0"/>
        <v>1.7944266242687305E-3</v>
      </c>
      <c r="K29" s="13">
        <v>1</v>
      </c>
      <c r="L29" s="71">
        <f t="shared" si="1"/>
        <v>1.7944266242687305E-3</v>
      </c>
      <c r="M29" s="15">
        <v>2</v>
      </c>
      <c r="O29" s="26">
        <v>27</v>
      </c>
      <c r="P29" s="71">
        <f t="shared" si="2"/>
        <v>1.743945610968781E-2</v>
      </c>
      <c r="Q29" s="44">
        <f t="shared" si="3"/>
        <v>5.6052051669183524E-5</v>
      </c>
      <c r="R29" s="71">
        <f t="shared" si="4"/>
        <v>1.6668314175387364E-2</v>
      </c>
      <c r="S29" s="46">
        <f t="shared" si="5"/>
        <v>8.3878089724612881</v>
      </c>
    </row>
    <row r="30" spans="2:19" x14ac:dyDescent="0.2">
      <c r="B30" s="61">
        <f>'Screening All'!D36/(SUM('Screening All'!$D$9:$D$833)+SUM('Screening M&amp;A'!$D$9:$D$391))</f>
        <v>1.1178001407714123E-2</v>
      </c>
      <c r="C30" s="70">
        <f>'Screening M&amp;A'!D36/(SUM('Screening All'!$D$9:$D$833)+SUM('Screening M&amp;A'!$D$9:$D$391))</f>
        <v>4.5149421282514451E-3</v>
      </c>
      <c r="I30" s="26">
        <v>32</v>
      </c>
      <c r="J30" s="71">
        <f t="shared" si="0"/>
        <v>1.8523113540838507E-3</v>
      </c>
      <c r="K30" s="13">
        <v>1</v>
      </c>
      <c r="L30" s="71">
        <f t="shared" si="1"/>
        <v>1.8523113540838507E-3</v>
      </c>
      <c r="M30" s="15">
        <v>1</v>
      </c>
      <c r="O30" s="26">
        <v>28</v>
      </c>
      <c r="P30" s="71">
        <f t="shared" si="2"/>
        <v>1.8085361891528099E-2</v>
      </c>
      <c r="Q30" s="44">
        <f t="shared" si="3"/>
        <v>1.7867764209422069E-5</v>
      </c>
      <c r="R30" s="71">
        <f t="shared" si="4"/>
        <v>1.7285659144846154E-2</v>
      </c>
      <c r="S30" s="46">
        <f t="shared" si="5"/>
        <v>7.1377212793052909</v>
      </c>
    </row>
    <row r="31" spans="2:19" x14ac:dyDescent="0.2">
      <c r="B31" s="61">
        <f>'Screening All'!D37/(SUM('Screening All'!$D$9:$D$833)+SUM('Screening M&amp;A'!$D$9:$D$391))</f>
        <v>2.7503660202740691E-3</v>
      </c>
      <c r="C31" s="70">
        <f>'Screening M&amp;A'!D37/(SUM('Screening All'!$D$9:$D$833)+SUM('Screening M&amp;A'!$D$9:$D$391))</f>
        <v>2.5787611100255067E-3</v>
      </c>
      <c r="I31" s="26">
        <v>33</v>
      </c>
      <c r="J31" s="71">
        <f t="shared" si="0"/>
        <v>1.910196083898971E-3</v>
      </c>
      <c r="K31" s="13">
        <v>0</v>
      </c>
      <c r="L31" s="71">
        <f t="shared" si="1"/>
        <v>1.910196083898971E-3</v>
      </c>
      <c r="M31" s="15">
        <v>1</v>
      </c>
      <c r="O31" s="26">
        <v>29</v>
      </c>
      <c r="P31" s="71">
        <f t="shared" si="2"/>
        <v>1.8731267673368388E-2</v>
      </c>
      <c r="Q31" s="44">
        <f t="shared" si="3"/>
        <v>5.4561384023733835E-6</v>
      </c>
      <c r="R31" s="71">
        <f t="shared" si="4"/>
        <v>1.7903004114304948E-2</v>
      </c>
      <c r="S31" s="46">
        <f t="shared" si="5"/>
        <v>6.0330107523151231</v>
      </c>
    </row>
    <row r="32" spans="2:19" x14ac:dyDescent="0.2">
      <c r="B32" s="61">
        <f>'Screening All'!D38/(SUM('Screening All'!$D$9:$D$833)+SUM('Screening M&amp;A'!$D$9:$D$391))</f>
        <v>6.0717339688742414E-3</v>
      </c>
      <c r="C32" s="70">
        <f>'Screening M&amp;A'!D38/(SUM('Screening All'!$D$9:$D$833)+SUM('Screening M&amp;A'!$D$9:$D$391))</f>
        <v>6.8427603276911267E-3</v>
      </c>
      <c r="I32" s="26">
        <v>34</v>
      </c>
      <c r="J32" s="71">
        <f t="shared" si="0"/>
        <v>1.9680808137140914E-3</v>
      </c>
      <c r="K32" s="13">
        <v>1</v>
      </c>
      <c r="L32" s="71">
        <f t="shared" si="1"/>
        <v>1.9680808137140914E-3</v>
      </c>
      <c r="M32" s="15">
        <v>0</v>
      </c>
      <c r="O32" s="26">
        <v>30</v>
      </c>
      <c r="P32" s="71">
        <f t="shared" si="2"/>
        <v>1.9377173455208677E-2</v>
      </c>
      <c r="Q32" s="44">
        <f t="shared" si="3"/>
        <v>1.5960151529694946E-6</v>
      </c>
      <c r="R32" s="71">
        <f t="shared" si="4"/>
        <v>1.8520349083763737E-2</v>
      </c>
      <c r="S32" s="46">
        <f t="shared" si="5"/>
        <v>5.0649139753787447</v>
      </c>
    </row>
    <row r="33" spans="2:19" x14ac:dyDescent="0.2">
      <c r="B33" s="61">
        <f>'Screening All'!D39/(SUM('Screening All'!$D$9:$D$833)+SUM('Screening M&amp;A'!$D$9:$D$391))</f>
        <v>1.8063139827897919E-2</v>
      </c>
      <c r="C33" s="70">
        <f>'Screening M&amp;A'!D39/(SUM('Screening All'!$D$9:$D$833)+SUM('Screening M&amp;A'!$D$9:$D$391))</f>
        <v>1.1854448267463401E-3</v>
      </c>
      <c r="I33" s="26">
        <v>35</v>
      </c>
      <c r="J33" s="71">
        <f t="shared" si="0"/>
        <v>2.0259655435292119E-3</v>
      </c>
      <c r="K33" s="13">
        <v>0</v>
      </c>
      <c r="L33" s="71">
        <f t="shared" si="1"/>
        <v>2.0259655435292119E-3</v>
      </c>
      <c r="M33" s="15">
        <v>1</v>
      </c>
      <c r="O33" s="26">
        <v>31</v>
      </c>
      <c r="P33" s="71">
        <f t="shared" si="2"/>
        <v>2.0023079237048966E-2</v>
      </c>
      <c r="Q33" s="44">
        <f t="shared" si="3"/>
        <v>4.4722400750220169E-7</v>
      </c>
      <c r="R33" s="71">
        <f t="shared" si="4"/>
        <v>1.9137694053222531E-2</v>
      </c>
      <c r="S33" s="46">
        <f t="shared" si="5"/>
        <v>4.223509814693446</v>
      </c>
    </row>
    <row r="34" spans="2:19" x14ac:dyDescent="0.2">
      <c r="B34" s="61">
        <f>'Screening All'!D40/(SUM('Screening All'!$D$9:$D$833)+SUM('Screening M&amp;A'!$D$9:$D$391))</f>
        <v>7.2120812311397943E-3</v>
      </c>
      <c r="C34" s="70">
        <f>'Screening M&amp;A'!D40/(SUM('Screening All'!$D$9:$D$833)+SUM('Screening M&amp;A'!$D$9:$D$391))</f>
        <v>1.2679631561567286E-3</v>
      </c>
      <c r="I34" s="26">
        <v>36</v>
      </c>
      <c r="J34" s="71">
        <f t="shared" si="0"/>
        <v>2.0838502733443319E-3</v>
      </c>
      <c r="K34" s="13">
        <v>1</v>
      </c>
      <c r="L34" s="71">
        <f t="shared" si="1"/>
        <v>2.0838502733443319E-3</v>
      </c>
      <c r="M34" s="15">
        <v>0</v>
      </c>
      <c r="O34" s="26">
        <v>32</v>
      </c>
      <c r="P34" s="71">
        <f t="shared" si="2"/>
        <v>2.0668985018889256E-2</v>
      </c>
      <c r="Q34" s="44">
        <f t="shared" si="3"/>
        <v>1.2004654740389341E-7</v>
      </c>
      <c r="R34" s="71">
        <f t="shared" si="4"/>
        <v>1.9755039022681321E-2</v>
      </c>
      <c r="S34" s="46">
        <f t="shared" si="5"/>
        <v>3.4981497906086325</v>
      </c>
    </row>
    <row r="35" spans="2:19" x14ac:dyDescent="0.2">
      <c r="B35" s="61">
        <f>'Screening All'!D41/(SUM('Screening All'!$D$9:$D$833)+SUM('Screening M&amp;A'!$D$9:$D$391))</f>
        <v>6.7474459484068855E-4</v>
      </c>
      <c r="C35" s="70">
        <f>'Screening M&amp;A'!D41/(SUM('Screening All'!$D$9:$D$833)+SUM('Screening M&amp;A'!$D$9:$D$391))</f>
        <v>7.9649805446129938E-4</v>
      </c>
      <c r="I35" s="26">
        <v>37</v>
      </c>
      <c r="J35" s="71">
        <f t="shared" si="0"/>
        <v>2.1417350031594524E-3</v>
      </c>
      <c r="K35" s="13">
        <v>1</v>
      </c>
      <c r="L35" s="71">
        <f t="shared" si="1"/>
        <v>2.1417350031594524E-3</v>
      </c>
      <c r="M35" s="15">
        <v>0</v>
      </c>
      <c r="O35" s="26">
        <v>33</v>
      </c>
      <c r="P35" s="71">
        <f t="shared" si="2"/>
        <v>2.1314890800729545E-2</v>
      </c>
      <c r="Q35" s="44">
        <f t="shared" si="3"/>
        <v>3.0868157371716388E-8</v>
      </c>
      <c r="R35" s="71">
        <f t="shared" si="4"/>
        <v>2.0372383992140111E-2</v>
      </c>
      <c r="S35" s="46">
        <f t="shared" si="5"/>
        <v>2.8778407396917927</v>
      </c>
    </row>
    <row r="36" spans="2:19" x14ac:dyDescent="0.2">
      <c r="B36" s="61">
        <f>'Screening All'!D42/(SUM('Screening All'!$D$9:$D$833)+SUM('Screening M&amp;A'!$D$9:$D$391))</f>
        <v>7.0898503069716516E-4</v>
      </c>
      <c r="C36" s="70">
        <f>'Screening M&amp;A'!D42/(SUM('Screening All'!$D$9:$D$833)+SUM('Screening M&amp;A'!$D$9:$D$391))</f>
        <v>2.5731187246333696E-4</v>
      </c>
      <c r="I36" s="26">
        <v>38</v>
      </c>
      <c r="J36" s="71">
        <f t="shared" si="0"/>
        <v>2.1996197329745728E-3</v>
      </c>
      <c r="K36" s="13">
        <v>0</v>
      </c>
      <c r="L36" s="71">
        <f t="shared" si="1"/>
        <v>2.1996197329745728E-3</v>
      </c>
      <c r="M36" s="15">
        <v>1</v>
      </c>
      <c r="O36" s="26">
        <v>34</v>
      </c>
      <c r="P36" s="71">
        <f t="shared" si="2"/>
        <v>2.1960796582569834E-2</v>
      </c>
      <c r="Q36" s="44">
        <f t="shared" si="3"/>
        <v>7.603406397127502E-9</v>
      </c>
      <c r="R36" s="71">
        <f t="shared" si="4"/>
        <v>2.0989728961598904E-2</v>
      </c>
      <c r="S36" s="46">
        <f t="shared" si="5"/>
        <v>2.3515735715280375</v>
      </c>
    </row>
    <row r="37" spans="2:19" x14ac:dyDescent="0.2">
      <c r="B37" s="61">
        <f>'Screening All'!D43/(SUM('Screening All'!$D$9:$D$833)+SUM('Screening M&amp;A'!$D$9:$D$391))</f>
        <v>2.1966275492404629E-4</v>
      </c>
      <c r="C37" s="70">
        <f>'Screening M&amp;A'!D43/(SUM('Screening All'!$D$9:$D$833)+SUM('Screening M&amp;A'!$D$9:$D$391))</f>
        <v>1.727931741920718E-3</v>
      </c>
      <c r="I37" s="26">
        <v>39</v>
      </c>
      <c r="J37" s="71">
        <f t="shared" si="0"/>
        <v>2.2575044627896929E-3</v>
      </c>
      <c r="K37" s="13">
        <v>0</v>
      </c>
      <c r="L37" s="71">
        <f t="shared" si="1"/>
        <v>2.2575044627896929E-3</v>
      </c>
      <c r="M37" s="15">
        <v>1</v>
      </c>
      <c r="O37" s="26">
        <v>35</v>
      </c>
      <c r="P37" s="71">
        <f t="shared" si="2"/>
        <v>2.2606702364410123E-2</v>
      </c>
      <c r="Q37" s="44">
        <f t="shared" si="3"/>
        <v>1.794081502636018E-9</v>
      </c>
      <c r="R37" s="71">
        <f t="shared" si="4"/>
        <v>2.1607073931057694E-2</v>
      </c>
      <c r="S37" s="46">
        <f t="shared" si="5"/>
        <v>1.9085952781901177</v>
      </c>
    </row>
    <row r="38" spans="2:19" x14ac:dyDescent="0.2">
      <c r="B38" s="61">
        <f>'Screening All'!D44/(SUM('Screening All'!$D$9:$D$833)+SUM('Screening M&amp;A'!$D$9:$D$391))</f>
        <v>9.7052765423819715E-4</v>
      </c>
      <c r="C38" s="70">
        <f>'Screening M&amp;A'!D44/(SUM('Screening All'!$D$9:$D$833)+SUM('Screening M&amp;A'!$D$9:$D$391))</f>
        <v>3.6646441989473882E-4</v>
      </c>
      <c r="I38" s="26">
        <v>40</v>
      </c>
      <c r="J38" s="71">
        <f t="shared" si="0"/>
        <v>2.3153891926048133E-3</v>
      </c>
      <c r="K38" s="13">
        <v>0</v>
      </c>
      <c r="L38" s="71">
        <f t="shared" si="1"/>
        <v>2.3153891926048133E-3</v>
      </c>
      <c r="M38" s="15">
        <v>0</v>
      </c>
      <c r="O38" s="26">
        <v>36</v>
      </c>
      <c r="P38" s="71">
        <f t="shared" si="2"/>
        <v>2.3252608146250412E-2</v>
      </c>
      <c r="Q38" s="44">
        <f t="shared" si="3"/>
        <v>4.0552030024304123E-10</v>
      </c>
      <c r="R38" s="71">
        <f t="shared" si="4"/>
        <v>2.2224418900516487E-2</v>
      </c>
      <c r="S38" s="46">
        <f t="shared" si="5"/>
        <v>1.5386242730130677</v>
      </c>
    </row>
    <row r="39" spans="2:19" x14ac:dyDescent="0.2">
      <c r="B39" s="61">
        <f>'Screening All'!D45/(SUM('Screening All'!$D$9:$D$833)+SUM('Screening M&amp;A'!$D$9:$D$391))</f>
        <v>1.6688756051894799E-3</v>
      </c>
      <c r="C39" s="70">
        <f>'Screening M&amp;A'!D45/(SUM('Screening All'!$D$9:$D$833)+SUM('Screening M&amp;A'!$D$9:$D$391))</f>
        <v>7.0689664228491735E-4</v>
      </c>
      <c r="I39" s="26">
        <v>41</v>
      </c>
      <c r="J39" s="71">
        <f t="shared" si="0"/>
        <v>2.3732739224199338E-3</v>
      </c>
      <c r="K39" s="13">
        <v>1</v>
      </c>
      <c r="L39" s="71">
        <f t="shared" si="1"/>
        <v>2.3732739224199338E-3</v>
      </c>
      <c r="M39" s="15">
        <v>2</v>
      </c>
      <c r="O39" s="26">
        <v>37</v>
      </c>
      <c r="P39" s="71">
        <f t="shared" si="2"/>
        <v>2.3898513928090701E-2</v>
      </c>
      <c r="Q39" s="44">
        <f t="shared" si="3"/>
        <v>8.7805050597385874E-11</v>
      </c>
      <c r="R39" s="71">
        <f t="shared" si="4"/>
        <v>2.2841763869975277E-2</v>
      </c>
      <c r="S39" s="46">
        <f t="shared" si="5"/>
        <v>1.2320115348230904</v>
      </c>
    </row>
    <row r="40" spans="2:19" x14ac:dyDescent="0.2">
      <c r="B40" s="61">
        <f>'Screening All'!D46/(SUM('Screening All'!$D$9:$D$833)+SUM('Screening M&amp;A'!$D$9:$D$391))</f>
        <v>2.6983846625775625E-3</v>
      </c>
      <c r="C40" s="70">
        <f>'Screening M&amp;A'!D46/(SUM('Screening All'!$D$9:$D$833)+SUM('Screening M&amp;A'!$D$9:$D$391))</f>
        <v>1.3805326890022061E-3</v>
      </c>
      <c r="I40" s="26">
        <v>42</v>
      </c>
      <c r="J40" s="71">
        <f t="shared" si="0"/>
        <v>2.4311586522350543E-3</v>
      </c>
      <c r="K40" s="13">
        <v>1</v>
      </c>
      <c r="L40" s="71">
        <f t="shared" si="1"/>
        <v>2.4311586522350543E-3</v>
      </c>
      <c r="M40" s="15">
        <v>0</v>
      </c>
      <c r="O40" s="26">
        <v>38</v>
      </c>
      <c r="P40" s="71">
        <f t="shared" si="2"/>
        <v>2.454441970993099E-2</v>
      </c>
      <c r="Q40" s="44">
        <f t="shared" si="3"/>
        <v>1.8212218905085409E-11</v>
      </c>
      <c r="R40" s="71">
        <f t="shared" si="4"/>
        <v>2.3459108839434067E-2</v>
      </c>
      <c r="S40" s="46">
        <f t="shared" si="5"/>
        <v>0.97985187608619095</v>
      </c>
    </row>
    <row r="41" spans="2:19" x14ac:dyDescent="0.2">
      <c r="B41" s="61">
        <f>'Screening All'!D47/(SUM('Screening All'!$D$9:$D$833)+SUM('Screening M&amp;A'!$D$9:$D$391))</f>
        <v>2.6104439966534649E-4</v>
      </c>
      <c r="C41" s="70">
        <f>'Screening M&amp;A'!D47/(SUM('Screening All'!$D$9:$D$833)+SUM('Screening M&amp;A'!$D$9:$D$391))</f>
        <v>1.7593281498201577E-3</v>
      </c>
      <c r="I41" s="26">
        <v>43</v>
      </c>
      <c r="J41" s="71">
        <f t="shared" si="0"/>
        <v>2.4890433820501743E-3</v>
      </c>
      <c r="K41" s="13">
        <v>0</v>
      </c>
      <c r="L41" s="71">
        <f t="shared" si="1"/>
        <v>2.4890433820501743E-3</v>
      </c>
      <c r="M41" s="15">
        <v>0</v>
      </c>
      <c r="O41" s="26">
        <v>39</v>
      </c>
      <c r="P41" s="71">
        <f t="shared" si="2"/>
        <v>2.5190325491771279E-2</v>
      </c>
      <c r="Q41" s="44">
        <f t="shared" si="3"/>
        <v>3.6186176114355983E-12</v>
      </c>
      <c r="R41" s="71">
        <f t="shared" si="4"/>
        <v>2.407645380889286E-2</v>
      </c>
      <c r="S41" s="46">
        <f t="shared" si="5"/>
        <v>0.77405094119141427</v>
      </c>
    </row>
    <row r="42" spans="2:19" ht="12" thickBot="1" x14ac:dyDescent="0.25">
      <c r="B42" s="61">
        <f>'Screening All'!D48/(SUM('Screening All'!$D$9:$D$833)+SUM('Screening M&amp;A'!$D$9:$D$391))</f>
        <v>4.3636107778776469E-6</v>
      </c>
      <c r="C42" s="70">
        <f>'Screening M&amp;A'!D48/(SUM('Screening All'!$D$9:$D$833)+SUM('Screening M&amp;A'!$D$9:$D$391))</f>
        <v>4.376564598645467E-4</v>
      </c>
      <c r="I42" s="27">
        <v>44</v>
      </c>
      <c r="J42" s="72">
        <f t="shared" si="0"/>
        <v>2.5469281118652948E-3</v>
      </c>
      <c r="K42" s="14">
        <v>0</v>
      </c>
      <c r="L42" s="72">
        <f t="shared" si="1"/>
        <v>2.5469281118652948E-3</v>
      </c>
      <c r="M42" s="16">
        <v>0</v>
      </c>
      <c r="O42" s="26">
        <v>40</v>
      </c>
      <c r="P42" s="71">
        <f t="shared" si="2"/>
        <v>2.5836231273611569E-2</v>
      </c>
      <c r="Q42" s="44">
        <f t="shared" si="3"/>
        <v>6.8874584171248784E-13</v>
      </c>
      <c r="R42" s="71">
        <f t="shared" si="4"/>
        <v>2.469379877835165E-2</v>
      </c>
      <c r="S42" s="46">
        <f t="shared" si="5"/>
        <v>0.60735430987102401</v>
      </c>
    </row>
    <row r="43" spans="2:19" x14ac:dyDescent="0.2">
      <c r="B43" s="61">
        <f>'Screening All'!D49/(SUM('Screening All'!$D$9:$D$833)+SUM('Screening M&amp;A'!$D$9:$D$391))</f>
        <v>4.9713650207668077E-3</v>
      </c>
      <c r="C43" s="70">
        <f>'Screening M&amp;A'!D49/(SUM('Screening All'!$D$9:$D$833)+SUM('Screening M&amp;A'!$D$9:$D$391))</f>
        <v>6.6901086840467612E-4</v>
      </c>
      <c r="O43" s="26">
        <v>41</v>
      </c>
      <c r="P43" s="71">
        <f t="shared" si="2"/>
        <v>2.6482137055451858E-2</v>
      </c>
      <c r="Q43" s="44">
        <f t="shared" si="3"/>
        <v>1.2557747709405176E-13</v>
      </c>
      <c r="R43" s="71">
        <f t="shared" si="4"/>
        <v>2.5311143747810443E-2</v>
      </c>
      <c r="S43" s="46">
        <f t="shared" si="5"/>
        <v>0.4733453905392902</v>
      </c>
    </row>
    <row r="44" spans="2:19" x14ac:dyDescent="0.2">
      <c r="B44" s="61">
        <f>'Screening All'!D50/(SUM('Screening All'!$D$9:$D$833)+SUM('Screening M&amp;A'!$D$9:$D$391))</f>
        <v>3.8606703828357944E-3</v>
      </c>
      <c r="C44" s="70">
        <f>'Screening M&amp;A'!D50/(SUM('Screening All'!$D$9:$D$833)+SUM('Screening M&amp;A'!$D$9:$D$391))</f>
        <v>1.3527401004702242E-3</v>
      </c>
      <c r="E44" s="24" t="s">
        <v>1438</v>
      </c>
      <c r="O44" s="26">
        <v>42</v>
      </c>
      <c r="P44" s="71">
        <f t="shared" si="2"/>
        <v>2.7128042837292147E-2</v>
      </c>
      <c r="Q44" s="44">
        <f t="shared" si="3"/>
        <v>2.1933148749076623E-14</v>
      </c>
      <c r="R44" s="71">
        <f t="shared" si="4"/>
        <v>2.5928488717269233E-2</v>
      </c>
      <c r="S44" s="46">
        <f t="shared" si="5"/>
        <v>0.36641871468865966</v>
      </c>
    </row>
    <row r="45" spans="2:19" x14ac:dyDescent="0.2">
      <c r="B45" s="61">
        <f>'Screening All'!D51/(SUM('Screening All'!$D$9:$D$833)+SUM('Screening M&amp;A'!$D$9:$D$391))</f>
        <v>1.7593281498201577E-3</v>
      </c>
      <c r="C45" s="70">
        <f>'Screening M&amp;A'!D51/(SUM('Screening All'!$D$9:$D$833)+SUM('Screening M&amp;A'!$D$9:$D$391))</f>
        <v>2.0123677525494925E-4</v>
      </c>
      <c r="O45" s="26">
        <v>43</v>
      </c>
      <c r="P45" s="71">
        <f t="shared" si="2"/>
        <v>2.7773948619132436E-2</v>
      </c>
      <c r="Q45" s="44">
        <f t="shared" si="3"/>
        <v>3.6696672061855988E-15</v>
      </c>
      <c r="R45" s="71">
        <f t="shared" si="4"/>
        <v>2.6545833686728023E-2</v>
      </c>
      <c r="S45" s="46">
        <f t="shared" si="5"/>
        <v>0.28173486952399751</v>
      </c>
    </row>
    <row r="46" spans="2:19" x14ac:dyDescent="0.2">
      <c r="B46" s="61">
        <f>'Screening All'!D52/(SUM('Screening All'!$D$9:$D$833)+SUM('Screening M&amp;A'!$D$9:$D$391))</f>
        <v>9.546716793945103E-4</v>
      </c>
      <c r="C46" s="70">
        <f>'Screening M&amp;A'!D52/(SUM('Screening All'!$D$9:$D$833)+SUM('Screening M&amp;A'!$D$9:$D$391))</f>
        <v>1.4931728035634056E-3</v>
      </c>
      <c r="O46" s="26">
        <v>44</v>
      </c>
      <c r="P46" s="71">
        <f t="shared" si="2"/>
        <v>2.8419854400972725E-2</v>
      </c>
      <c r="Q46" s="44">
        <f t="shared" si="3"/>
        <v>5.8815100606538379E-16</v>
      </c>
      <c r="R46" s="71">
        <f t="shared" si="4"/>
        <v>2.7163178656186816E-2</v>
      </c>
      <c r="S46" s="46">
        <f t="shared" si="5"/>
        <v>0.21516271537061601</v>
      </c>
    </row>
    <row r="47" spans="2:19" x14ac:dyDescent="0.2">
      <c r="B47" s="61">
        <f>'Screening All'!D53/(SUM('Screening All'!$D$9:$D$833)+SUM('Screening M&amp;A'!$D$9:$D$391))</f>
        <v>7.4889234795299979E-3</v>
      </c>
      <c r="C47" s="70">
        <f>'Screening M&amp;A'!D53/(SUM('Screening All'!$D$9:$D$833)+SUM('Screening M&amp;A'!$D$9:$D$391))</f>
        <v>8.9916123591189938E-4</v>
      </c>
      <c r="O47" s="26">
        <v>45</v>
      </c>
      <c r="P47" s="71">
        <f t="shared" si="2"/>
        <v>2.9065760182813014E-2</v>
      </c>
      <c r="Q47" s="44">
        <f t="shared" si="3"/>
        <v>9.029994257944726E-17</v>
      </c>
      <c r="R47" s="71">
        <f t="shared" si="4"/>
        <v>2.7780523625645606E-2</v>
      </c>
      <c r="S47" s="46">
        <f t="shared" si="5"/>
        <v>0.16321380563380852</v>
      </c>
    </row>
    <row r="48" spans="2:19" x14ac:dyDescent="0.2">
      <c r="B48" s="61">
        <f>'Screening All'!D54/(SUM('Screening All'!$D$9:$D$833)+SUM('Screening M&amp;A'!$D$9:$D$391))</f>
        <v>2.9435481762054379E-4</v>
      </c>
      <c r="C48" s="70">
        <f>'Screening M&amp;A'!D54/(SUM('Screening All'!$D$9:$D$833)+SUM('Screening M&amp;A'!$D$9:$D$391))</f>
        <v>6.0667060595954497E-5</v>
      </c>
      <c r="O48" s="26">
        <v>46</v>
      </c>
      <c r="P48" s="71">
        <f t="shared" si="2"/>
        <v>2.9711665964653303E-2</v>
      </c>
      <c r="Q48" s="44">
        <f t="shared" si="3"/>
        <v>1.3280749054177896E-17</v>
      </c>
      <c r="R48" s="71">
        <f t="shared" si="4"/>
        <v>2.83978685951044E-2</v>
      </c>
      <c r="S48" s="46">
        <f t="shared" si="5"/>
        <v>0.12297312971388742</v>
      </c>
    </row>
    <row r="49" spans="2:19" x14ac:dyDescent="0.2">
      <c r="B49" s="61">
        <f>'Screening All'!D55/(SUM('Screening All'!$D$9:$D$833)+SUM('Screening M&amp;A'!$D$9:$D$391))</f>
        <v>1.3266207137874191E-3</v>
      </c>
      <c r="C49" s="70">
        <f>'Screening M&amp;A'!D55/(SUM('Screening All'!$D$9:$D$833)+SUM('Screening M&amp;A'!$D$9:$D$391))</f>
        <v>2.3579898069780603E-3</v>
      </c>
      <c r="O49" s="26">
        <v>47</v>
      </c>
      <c r="P49" s="71">
        <f t="shared" si="2"/>
        <v>3.0357571746493592E-2</v>
      </c>
      <c r="Q49" s="44">
        <f t="shared" si="3"/>
        <v>1.8710876555641701E-18</v>
      </c>
      <c r="R49" s="71">
        <f t="shared" si="4"/>
        <v>2.9015213564563189E-2</v>
      </c>
      <c r="S49" s="46">
        <f t="shared" si="5"/>
        <v>9.2029491214749126E-2</v>
      </c>
    </row>
    <row r="50" spans="2:19" x14ac:dyDescent="0.2">
      <c r="B50" s="61">
        <f>'Screening All'!D56/(SUM('Screening All'!$D$9:$D$833)+SUM('Screening M&amp;A'!$D$9:$D$391))</f>
        <v>4.6994510368802587E-3</v>
      </c>
      <c r="C50" s="70">
        <f>'Screening M&amp;A'!D56/(SUM('Screening All'!$D$9:$D$833)+SUM('Screening M&amp;A'!$D$9:$D$391))</f>
        <v>1.2328134617271263E-3</v>
      </c>
      <c r="O50" s="26">
        <v>48</v>
      </c>
      <c r="P50" s="71">
        <f t="shared" si="2"/>
        <v>3.1003477528333885E-2</v>
      </c>
      <c r="Q50" s="44">
        <f t="shared" si="3"/>
        <v>2.5252371104186703E-19</v>
      </c>
      <c r="R50" s="71">
        <f t="shared" si="4"/>
        <v>2.9632558534021983E-2</v>
      </c>
      <c r="S50" s="46">
        <f t="shared" si="5"/>
        <v>6.8408060256875916E-2</v>
      </c>
    </row>
    <row r="51" spans="2:19" x14ac:dyDescent="0.2">
      <c r="B51" s="61">
        <f>'Screening All'!D57/(SUM('Screening All'!$D$9:$D$833)+SUM('Screening M&amp;A'!$D$9:$D$391))</f>
        <v>1.6225739996757866E-3</v>
      </c>
      <c r="C51" s="70">
        <f>'Screening M&amp;A'!D57/(SUM('Screening All'!$D$9:$D$833)+SUM('Screening M&amp;A'!$D$9:$D$391))</f>
        <v>3.6947037061137384E-4</v>
      </c>
      <c r="O51" s="26">
        <v>49</v>
      </c>
      <c r="P51" s="71">
        <f t="shared" si="2"/>
        <v>3.1649383310174174E-2</v>
      </c>
      <c r="Q51" s="44">
        <f t="shared" si="3"/>
        <v>3.2647254067575075E-20</v>
      </c>
      <c r="R51" s="71">
        <f t="shared" si="4"/>
        <v>3.0249903503480773E-2</v>
      </c>
      <c r="S51" s="46">
        <f t="shared" si="5"/>
        <v>5.0506932288570637E-2</v>
      </c>
    </row>
    <row r="52" spans="2:19" x14ac:dyDescent="0.2">
      <c r="B52" s="61">
        <f>'Screening All'!D58/(SUM('Screening All'!$D$9:$D$833)+SUM('Screening M&amp;A'!$D$9:$D$391))</f>
        <v>3.3164687471559331E-4</v>
      </c>
      <c r="C52" s="70">
        <f>'Screening M&amp;A'!D58/(SUM('Screening All'!$D$9:$D$833)+SUM('Screening M&amp;A'!$D$9:$D$391))</f>
        <v>3.0314016529512907E-4</v>
      </c>
      <c r="O52" s="26">
        <v>50</v>
      </c>
      <c r="P52" s="71">
        <f t="shared" si="2"/>
        <v>3.2295289092014463E-2</v>
      </c>
      <c r="Q52" s="44">
        <f t="shared" si="3"/>
        <v>4.0432223152823768E-21</v>
      </c>
      <c r="R52" s="71">
        <f t="shared" si="4"/>
        <v>3.0867248472939562E-2</v>
      </c>
      <c r="S52" s="46">
        <f t="shared" si="5"/>
        <v>3.7038907306239099E-2</v>
      </c>
    </row>
    <row r="53" spans="2:19" x14ac:dyDescent="0.2">
      <c r="B53" s="61">
        <f>'Screening All'!D59/(SUM('Screening All'!$D$9:$D$833)+SUM('Screening M&amp;A'!$D$9:$D$391))</f>
        <v>2.6854059306159589E-3</v>
      </c>
      <c r="C53" s="70">
        <f>'Screening M&amp;A'!D59/(SUM('Screening All'!$D$9:$D$833)+SUM('Screening M&amp;A'!$D$9:$D$391))</f>
        <v>1.0301899633515194E-3</v>
      </c>
      <c r="O53" s="26">
        <v>51</v>
      </c>
      <c r="P53" s="71">
        <f t="shared" si="2"/>
        <v>3.2941194873854752E-2</v>
      </c>
      <c r="Q53" s="44">
        <f t="shared" si="3"/>
        <v>4.7967275385421454E-22</v>
      </c>
      <c r="R53" s="71">
        <f t="shared" si="4"/>
        <v>3.1484593442398352E-2</v>
      </c>
      <c r="S53" s="46">
        <f t="shared" si="5"/>
        <v>2.6979183439167255E-2</v>
      </c>
    </row>
    <row r="54" spans="2:19" x14ac:dyDescent="0.2">
      <c r="B54" s="61">
        <f>'Screening All'!D60/(SUM('Screening All'!$D$9:$D$833)+SUM('Screening M&amp;A'!$D$9:$D$391))</f>
        <v>3.1716931926130274E-4</v>
      </c>
      <c r="C54" s="70">
        <f>'Screening M&amp;A'!D60/(SUM('Screening All'!$D$9:$D$833)+SUM('Screening M&amp;A'!$D$9:$D$391))</f>
        <v>5.9610825979501529E-4</v>
      </c>
      <c r="O54" s="26">
        <v>52</v>
      </c>
      <c r="P54" s="71">
        <f t="shared" si="2"/>
        <v>3.3587100655695042E-2</v>
      </c>
      <c r="Q54" s="44">
        <f t="shared" si="3"/>
        <v>5.4512857287829922E-23</v>
      </c>
      <c r="R54" s="71">
        <f t="shared" si="4"/>
        <v>3.2101938411857149E-2</v>
      </c>
      <c r="S54" s="46">
        <f t="shared" si="5"/>
        <v>1.951923964696415E-2</v>
      </c>
    </row>
    <row r="55" spans="2:19" x14ac:dyDescent="0.2">
      <c r="B55" s="61">
        <f>'Screening All'!D61/(SUM('Screening All'!$D$9:$D$833)+SUM('Screening M&amp;A'!$D$9:$D$391))</f>
        <v>5.0108035923929347E-4</v>
      </c>
      <c r="C55" s="70">
        <f>'Screening M&amp;A'!D61/(SUM('Screening All'!$D$9:$D$833)+SUM('Screening M&amp;A'!$D$9:$D$391))</f>
        <v>1.6647735619463369E-3</v>
      </c>
      <c r="O55" s="26">
        <v>53</v>
      </c>
      <c r="P55" s="71">
        <f t="shared" si="2"/>
        <v>3.4233006437535331E-2</v>
      </c>
      <c r="Q55" s="44">
        <f t="shared" si="3"/>
        <v>5.9345707022322972E-24</v>
      </c>
      <c r="R55" s="71">
        <f t="shared" si="4"/>
        <v>3.2719283381315939E-2</v>
      </c>
      <c r="S55" s="46">
        <f t="shared" si="5"/>
        <v>1.4026859641623131E-2</v>
      </c>
    </row>
    <row r="56" spans="2:19" x14ac:dyDescent="0.2">
      <c r="B56" s="61">
        <f>'Screening All'!D62/(SUM('Screening All'!$D$9:$D$833)+SUM('Screening M&amp;A'!$D$9:$D$391))</f>
        <v>1.1571797559055835E-2</v>
      </c>
      <c r="C56" s="70">
        <f>'Screening M&amp;A'!D62/(SUM('Screening All'!$D$9:$D$833)+SUM('Screening M&amp;A'!$D$9:$D$391))</f>
        <v>1.8102017897663903E-2</v>
      </c>
      <c r="J56" s="123" t="s">
        <v>1423</v>
      </c>
      <c r="K56" s="123"/>
      <c r="L56" s="123"/>
      <c r="M56" s="123"/>
      <c r="O56" s="26">
        <v>54</v>
      </c>
      <c r="P56" s="71">
        <f t="shared" si="2"/>
        <v>3.487891221937562E-2</v>
      </c>
      <c r="Q56" s="44">
        <f t="shared" si="3"/>
        <v>6.1889380688369988E-25</v>
      </c>
      <c r="R56" s="71">
        <f t="shared" si="4"/>
        <v>3.3336628350774729E-2</v>
      </c>
      <c r="S56" s="46">
        <f t="shared" si="5"/>
        <v>1.0012014420872944E-2</v>
      </c>
    </row>
    <row r="57" spans="2:19" x14ac:dyDescent="0.2">
      <c r="B57" s="61">
        <f>'Screening All'!D63/(SUM('Screening All'!$D$9:$D$833)+SUM('Screening M&amp;A'!$D$9:$D$391))</f>
        <v>2.0377439552844005E-3</v>
      </c>
      <c r="C57" s="70">
        <f>'Screening M&amp;A'!D63/(SUM('Screening All'!$D$9:$D$833)+SUM('Screening M&amp;A'!$D$9:$D$391))</f>
        <v>2.4078744725310574E-4</v>
      </c>
      <c r="E57" s="24" t="s">
        <v>1439</v>
      </c>
      <c r="O57" s="26">
        <v>55</v>
      </c>
      <c r="P57" s="71">
        <f t="shared" si="2"/>
        <v>3.5524818001215909E-2</v>
      </c>
      <c r="Q57" s="44">
        <f t="shared" si="3"/>
        <v>6.1827179092851856E-26</v>
      </c>
      <c r="R57" s="71">
        <f t="shared" si="4"/>
        <v>3.3953973320233519E-2</v>
      </c>
      <c r="S57" s="46">
        <f t="shared" si="5"/>
        <v>7.0981625681434055E-3</v>
      </c>
    </row>
    <row r="58" spans="2:19" x14ac:dyDescent="0.2">
      <c r="B58" s="61">
        <f>'Screening All'!D64/(SUM('Screening All'!$D$9:$D$833)+SUM('Screening M&amp;A'!$D$9:$D$391))</f>
        <v>4.890524045071227E-4</v>
      </c>
      <c r="C58" s="70">
        <f>'Screening M&amp;A'!D64/(SUM('Screening All'!$D$9:$D$833)+SUM('Screening M&amp;A'!$D$9:$D$391))</f>
        <v>6.2885817589006655E-4</v>
      </c>
      <c r="O58" s="26">
        <v>56</v>
      </c>
      <c r="P58" s="71">
        <f t="shared" si="2"/>
        <v>3.6170723783056198E-2</v>
      </c>
      <c r="Q58" s="44">
        <f t="shared" si="3"/>
        <v>5.9166951530861194E-27</v>
      </c>
      <c r="R58" s="71">
        <f t="shared" si="4"/>
        <v>3.4571318289692309E-2</v>
      </c>
      <c r="S58" s="46">
        <f t="shared" si="5"/>
        <v>4.9984330214769539E-3</v>
      </c>
    </row>
    <row r="59" spans="2:19" x14ac:dyDescent="0.2">
      <c r="B59" s="61">
        <f>'Screening All'!D65/(SUM('Screening All'!$D$9:$D$833)+SUM('Screening M&amp;A'!$D$9:$D$391))</f>
        <v>3.1617287150993202E-4</v>
      </c>
      <c r="C59" s="70">
        <f>'Screening M&amp;A'!D65/(SUM('Screening All'!$D$9:$D$833)+SUM('Screening M&amp;A'!$D$9:$D$391))</f>
        <v>2.0964430315713976E-4</v>
      </c>
      <c r="O59" s="26">
        <v>57</v>
      </c>
      <c r="P59" s="71">
        <f t="shared" si="2"/>
        <v>3.6816629564896487E-2</v>
      </c>
      <c r="Q59" s="44">
        <f t="shared" si="3"/>
        <v>5.423946807920878E-28</v>
      </c>
      <c r="R59" s="71">
        <f t="shared" si="4"/>
        <v>3.5188663259151105E-2</v>
      </c>
      <c r="S59" s="46">
        <f t="shared" si="5"/>
        <v>3.4961114785915241E-3</v>
      </c>
    </row>
    <row r="60" spans="2:19" x14ac:dyDescent="0.2">
      <c r="B60" s="61">
        <f>'Screening All'!D66/(SUM('Screening All'!$D$9:$D$833)+SUM('Screening M&amp;A'!$D$9:$D$391))</f>
        <v>1.2328134617271263E-3</v>
      </c>
      <c r="C60" s="70">
        <f>'Screening M&amp;A'!D66/(SUM('Screening All'!$D$9:$D$833)+SUM('Screening M&amp;A'!$D$9:$D$391))</f>
        <v>2.1237207887651717E-4</v>
      </c>
      <c r="O60" s="26">
        <v>58</v>
      </c>
      <c r="P60" s="71">
        <f t="shared" si="2"/>
        <v>3.7462535346736776E-2</v>
      </c>
      <c r="Q60" s="44">
        <f t="shared" si="3"/>
        <v>4.7630826385115379E-29</v>
      </c>
      <c r="R60" s="71">
        <f t="shared" si="4"/>
        <v>3.5806008228609895E-2</v>
      </c>
      <c r="S60" s="46">
        <f t="shared" si="5"/>
        <v>2.4288468290399557E-3</v>
      </c>
    </row>
    <row r="61" spans="2:19" x14ac:dyDescent="0.2">
      <c r="B61" s="61">
        <f>'Screening All'!D67/(SUM('Screening All'!$D$9:$D$833)+SUM('Screening M&amp;A'!$D$9:$D$391))</f>
        <v>5.4611979760125042E-4</v>
      </c>
      <c r="C61" s="70">
        <f>'Screening M&amp;A'!D67/(SUM('Screening All'!$D$9:$D$833)+SUM('Screening M&amp;A'!$D$9:$D$391))</f>
        <v>2.9172378037036202E-3</v>
      </c>
      <c r="O61" s="26">
        <v>59</v>
      </c>
      <c r="P61" s="71">
        <f t="shared" si="2"/>
        <v>3.8108441128577066E-2</v>
      </c>
      <c r="Q61" s="44">
        <f t="shared" si="3"/>
        <v>4.0067964259977143E-30</v>
      </c>
      <c r="R61" s="71">
        <f t="shared" si="4"/>
        <v>3.6423353198068685E-2</v>
      </c>
      <c r="S61" s="46">
        <f t="shared" si="5"/>
        <v>1.6760170912359788E-3</v>
      </c>
    </row>
    <row r="62" spans="2:19" x14ac:dyDescent="0.2">
      <c r="B62" s="61">
        <f>'Screening All'!D68/(SUM('Screening All'!$D$9:$D$833)+SUM('Screening M&amp;A'!$D$9:$D$391))</f>
        <v>2.7844902038928857E-4</v>
      </c>
      <c r="C62" s="70">
        <f>'Screening M&amp;A'!D68/(SUM('Screening All'!$D$9:$D$833)+SUM('Screening M&amp;A'!$D$9:$D$391))</f>
        <v>5.3397143876578895E-4</v>
      </c>
      <c r="O62" s="26">
        <v>60</v>
      </c>
      <c r="P62" s="71">
        <f t="shared" si="2"/>
        <v>3.8754346910417355E-2</v>
      </c>
      <c r="Q62" s="44">
        <f t="shared" si="3"/>
        <v>3.2288130916186857E-31</v>
      </c>
      <c r="R62" s="71">
        <f t="shared" si="4"/>
        <v>3.7040698167527475E-2</v>
      </c>
      <c r="S62" s="46">
        <f t="shared" si="5"/>
        <v>1.1487359654632212E-3</v>
      </c>
    </row>
    <row r="63" spans="2:19" x14ac:dyDescent="0.2">
      <c r="B63" s="61">
        <f>'Screening All'!D69/(SUM('Screening All'!$D$9:$D$833)+SUM('Screening M&amp;A'!$D$9:$D$391))</f>
        <v>2.9124922212877169E-4</v>
      </c>
      <c r="C63" s="70">
        <f>'Screening M&amp;A'!D69/(SUM('Screening All'!$D$9:$D$833)+SUM('Screening M&amp;A'!$D$9:$D$391))</f>
        <v>3.6839213110707813E-3</v>
      </c>
      <c r="O63" s="26">
        <v>61</v>
      </c>
      <c r="P63" s="71">
        <f t="shared" si="2"/>
        <v>3.9400252692257644E-2</v>
      </c>
      <c r="Q63" s="44">
        <f t="shared" si="3"/>
        <v>2.4924416488221919E-32</v>
      </c>
      <c r="R63" s="71">
        <f t="shared" si="4"/>
        <v>3.7658043136986265E-2</v>
      </c>
      <c r="S63" s="46">
        <f t="shared" si="5"/>
        <v>7.8203367398806329E-4</v>
      </c>
    </row>
    <row r="64" spans="2:19" x14ac:dyDescent="0.2">
      <c r="B64" s="61">
        <f>'Screening All'!D70/(SUM('Screening All'!$D$9:$D$833)+SUM('Screening M&amp;A'!$D$9:$D$391))</f>
        <v>6.2960260539765304E-3</v>
      </c>
      <c r="C64" s="70">
        <f>'Screening M&amp;A'!D70/(SUM('Screening All'!$D$9:$D$833)+SUM('Screening M&amp;A'!$D$9:$D$391))</f>
        <v>2.3255429770740508E-4</v>
      </c>
      <c r="O64" s="26">
        <v>62</v>
      </c>
      <c r="P64" s="71">
        <f t="shared" si="2"/>
        <v>4.0046158474097933E-2</v>
      </c>
      <c r="Q64" s="44">
        <f t="shared" si="3"/>
        <v>1.8430773436501901E-33</v>
      </c>
      <c r="R64" s="71">
        <f t="shared" si="4"/>
        <v>3.8275388106445062E-2</v>
      </c>
      <c r="S64" s="46">
        <f t="shared" si="5"/>
        <v>5.2880329122307896E-4</v>
      </c>
    </row>
    <row r="65" spans="2:19" x14ac:dyDescent="0.2">
      <c r="B65" s="61">
        <f>'Screening All'!D71/(SUM('Screening All'!$D$9:$D$833)+SUM('Screening M&amp;A'!$D$9:$D$391))</f>
        <v>4.305746226582423E-3</v>
      </c>
      <c r="C65" s="70">
        <f>'Screening M&amp;A'!D71/(SUM('Screening All'!$D$9:$D$833)+SUM('Screening M&amp;A'!$D$9:$D$391))</f>
        <v>6.6788156095312265E-4</v>
      </c>
      <c r="O65" s="26">
        <v>63</v>
      </c>
      <c r="P65" s="71">
        <f t="shared" si="2"/>
        <v>4.0692064255938222E-2</v>
      </c>
      <c r="Q65" s="44">
        <f t="shared" si="3"/>
        <v>1.3055652674287955E-34</v>
      </c>
      <c r="R65" s="71">
        <f t="shared" si="4"/>
        <v>3.8892733075903851E-2</v>
      </c>
      <c r="S65" s="46">
        <f t="shared" si="5"/>
        <v>3.5516184635708494E-4</v>
      </c>
    </row>
    <row r="66" spans="2:19" x14ac:dyDescent="0.2">
      <c r="B66" s="61">
        <f>'Screening All'!D72/(SUM('Screening All'!$D$9:$D$833)+SUM('Screening M&amp;A'!$D$9:$D$391))</f>
        <v>3.4340911004739863E-4</v>
      </c>
      <c r="C66" s="70">
        <f>'Screening M&amp;A'!D72/(SUM('Screening All'!$D$9:$D$833)+SUM('Screening M&amp;A'!$D$9:$D$391))</f>
        <v>4.6103187855201476E-3</v>
      </c>
      <c r="O66" s="26">
        <v>64</v>
      </c>
      <c r="P66" s="71">
        <f t="shared" si="2"/>
        <v>4.1337970037778511E-2</v>
      </c>
      <c r="Q66" s="44">
        <f t="shared" si="3"/>
        <v>8.8591097445083786E-36</v>
      </c>
      <c r="R66" s="71">
        <f t="shared" si="4"/>
        <v>3.9510078045362641E-2</v>
      </c>
      <c r="S66" s="46">
        <f t="shared" si="5"/>
        <v>2.3693101813093779E-4</v>
      </c>
    </row>
    <row r="67" spans="2:19" x14ac:dyDescent="0.2">
      <c r="B67" s="61">
        <f>'Screening All'!D73/(SUM('Screening All'!$D$9:$D$833)+SUM('Screening M&amp;A'!$D$9:$D$391))</f>
        <v>5.5981265045133648E-4</v>
      </c>
      <c r="C67" s="70">
        <f>'Screening M&amp;A'!D73/(SUM('Screening All'!$D$9:$D$833)+SUM('Screening M&amp;A'!$D$9:$D$391))</f>
        <v>2.0669232669370401E-4</v>
      </c>
      <c r="O67" s="26">
        <v>65</v>
      </c>
      <c r="P67" s="71">
        <f t="shared" si="2"/>
        <v>4.19838758196188E-2</v>
      </c>
      <c r="Q67" s="44">
        <f t="shared" si="3"/>
        <v>5.7586149715124097E-37</v>
      </c>
      <c r="R67" s="71">
        <f t="shared" si="4"/>
        <v>4.0127423014821431E-2</v>
      </c>
      <c r="S67" s="46">
        <f t="shared" si="5"/>
        <v>1.5699325585893261E-4</v>
      </c>
    </row>
    <row r="68" spans="2:19" x14ac:dyDescent="0.2">
      <c r="B68" s="61">
        <f>'Screening All'!D74/(SUM('Screening All'!$D$9:$D$833)+SUM('Screening M&amp;A'!$D$9:$D$391))</f>
        <v>1.3089877404537879E-3</v>
      </c>
      <c r="C68" s="70">
        <f>'Screening M&amp;A'!D74/(SUM('Screening All'!$D$9:$D$833)+SUM('Screening M&amp;A'!$D$9:$D$391))</f>
        <v>3.6545510135991286E-3</v>
      </c>
      <c r="J68" s="123" t="s">
        <v>1423</v>
      </c>
      <c r="K68" s="123"/>
      <c r="L68" s="123"/>
      <c r="M68" s="123"/>
      <c r="O68" s="26">
        <v>66</v>
      </c>
      <c r="P68" s="71">
        <f t="shared" ref="P68:P102" si="6">O68*$F$10</f>
        <v>4.2629781601459089E-2</v>
      </c>
      <c r="Q68" s="44">
        <f t="shared" ref="Q68:Q102" si="7">_xlfn.NORM.DIST(P68,$F$5,$F$9,FALSE)</f>
        <v>3.5857703258538427E-38</v>
      </c>
      <c r="R68" s="71">
        <f t="shared" ref="R68:R102" si="8">O68*$G$10</f>
        <v>4.0744767984280221E-2</v>
      </c>
      <c r="S68" s="46">
        <f t="shared" ref="S68:S102" si="9">_xlfn.NORM.DIST(R68,$G$5,$G$9,FALSE)</f>
        <v>1.0332455225929044E-4</v>
      </c>
    </row>
    <row r="69" spans="2:19" x14ac:dyDescent="0.2">
      <c r="B69" s="61">
        <f>'Screening All'!D75/(SUM('Screening All'!$D$9:$D$833)+SUM('Screening M&amp;A'!$D$9:$D$391))</f>
        <v>1.8396916609682068E-4</v>
      </c>
      <c r="C69" s="70">
        <f>'Screening M&amp;A'!D75/(SUM('Screening All'!$D$9:$D$833)+SUM('Screening M&amp;A'!$D$9:$D$391))</f>
        <v>3.2173138921632841E-3</v>
      </c>
      <c r="O69" s="26">
        <v>67</v>
      </c>
      <c r="P69" s="71">
        <f t="shared" si="6"/>
        <v>4.3275687383299379E-2</v>
      </c>
      <c r="Q69" s="44">
        <f t="shared" si="7"/>
        <v>2.1388649431861822E-39</v>
      </c>
      <c r="R69" s="71">
        <f t="shared" si="8"/>
        <v>4.1362112953739018E-2</v>
      </c>
      <c r="S69" s="46">
        <f t="shared" si="9"/>
        <v>6.7544427927442223E-5</v>
      </c>
    </row>
    <row r="70" spans="2:19" x14ac:dyDescent="0.2">
      <c r="B70" s="61">
        <f>'Screening All'!D76/(SUM('Screening All'!$D$9:$D$833)+SUM('Screening M&amp;A'!$D$9:$D$391))</f>
        <v>2.9403636952666824E-3</v>
      </c>
      <c r="C70" s="70">
        <f>'Screening M&amp;A'!D76/(SUM('Screening All'!$D$9:$D$833)+SUM('Screening M&amp;A'!$D$9:$D$391))</f>
        <v>1.8236654596336609E-3</v>
      </c>
      <c r="O70" s="26">
        <v>68</v>
      </c>
      <c r="P70" s="71">
        <f t="shared" si="6"/>
        <v>4.3921593165139668E-2</v>
      </c>
      <c r="Q70" s="44">
        <f t="shared" si="7"/>
        <v>1.2221393348601061E-40</v>
      </c>
      <c r="R70" s="71">
        <f t="shared" si="8"/>
        <v>4.1979457923197808E-2</v>
      </c>
      <c r="S70" s="46">
        <f t="shared" si="9"/>
        <v>4.3857006331717611E-5</v>
      </c>
    </row>
    <row r="71" spans="2:19" x14ac:dyDescent="0.2">
      <c r="B71" s="61">
        <f>'Screening All'!D77/(SUM('Screening All'!$D$9:$D$833)+SUM('Screening M&amp;A'!$D$9:$D$391))</f>
        <v>9.8486819812667399E-4</v>
      </c>
      <c r="C71" s="70">
        <f>'Screening M&amp;A'!D77/(SUM('Screening All'!$D$9:$D$833)+SUM('Screening M&amp;A'!$D$9:$D$391))</f>
        <v>2.2891726341490196E-4</v>
      </c>
      <c r="O71" s="26">
        <v>69</v>
      </c>
      <c r="P71" s="71">
        <f t="shared" si="6"/>
        <v>4.4567498946979957E-2</v>
      </c>
      <c r="Q71" s="44">
        <f t="shared" si="7"/>
        <v>6.6895137175837546E-42</v>
      </c>
      <c r="R71" s="71">
        <f t="shared" si="8"/>
        <v>4.2596802892656598E-2</v>
      </c>
      <c r="S71" s="46">
        <f t="shared" si="9"/>
        <v>2.8284721007420681E-5</v>
      </c>
    </row>
    <row r="72" spans="2:19" x14ac:dyDescent="0.2">
      <c r="B72" s="61">
        <f>'Screening All'!D78/(SUM('Screening All'!$D$9:$D$833)+SUM('Screening M&amp;A'!$D$9:$D$391))</f>
        <v>3.5226088757207521E-4</v>
      </c>
      <c r="C72" s="70">
        <f>'Screening M&amp;A'!D78/(SUM('Screening All'!$D$9:$D$833)+SUM('Screening M&amp;A'!$D$9:$D$391))</f>
        <v>1.0343584364447536E-3</v>
      </c>
      <c r="O72" s="26">
        <v>70</v>
      </c>
      <c r="P72" s="71">
        <f t="shared" si="6"/>
        <v>4.5213404728820246E-2</v>
      </c>
      <c r="Q72" s="44">
        <f t="shared" si="7"/>
        <v>3.5075578423100076E-43</v>
      </c>
      <c r="R72" s="71">
        <f t="shared" si="8"/>
        <v>4.3214147862115387E-2</v>
      </c>
      <c r="S72" s="46">
        <f t="shared" si="9"/>
        <v>1.8118751773047278E-5</v>
      </c>
    </row>
    <row r="73" spans="2:19" x14ac:dyDescent="0.2">
      <c r="B73" s="61">
        <f>'Screening All'!D79/(SUM('Screening All'!$D$9:$D$833)+SUM('Screening M&amp;A'!$D$9:$D$391))</f>
        <v>7.3618390244395546E-4</v>
      </c>
      <c r="C73" s="70">
        <f>'Screening M&amp;A'!D79/(SUM('Screening All'!$D$9:$D$833)+SUM('Screening M&amp;A'!$D$9:$D$391))</f>
        <v>4.1120907579691524E-4</v>
      </c>
      <c r="O73" s="26">
        <v>71</v>
      </c>
      <c r="P73" s="71">
        <f t="shared" si="6"/>
        <v>4.5859310510660535E-2</v>
      </c>
      <c r="Q73" s="44">
        <f t="shared" si="7"/>
        <v>1.761779698162498E-44</v>
      </c>
      <c r="R73" s="71">
        <f t="shared" si="8"/>
        <v>4.3831492831574177E-2</v>
      </c>
      <c r="S73" s="46">
        <f t="shared" si="9"/>
        <v>1.1528375428537E-5</v>
      </c>
    </row>
    <row r="74" spans="2:19" x14ac:dyDescent="0.2">
      <c r="B74" s="61">
        <f>'Screening All'!D80/(SUM('Screening All'!$D$9:$D$833)+SUM('Screening M&amp;A'!$D$9:$D$391))</f>
        <v>3.2203115391486579E-4</v>
      </c>
      <c r="C74" s="70">
        <f>'Screening M&amp;A'!D80/(SUM('Screening All'!$D$9:$D$833)+SUM('Screening M&amp;A'!$D$9:$D$391))</f>
        <v>4.1893569773566905E-4</v>
      </c>
      <c r="O74" s="26">
        <v>72</v>
      </c>
      <c r="P74" s="71">
        <f t="shared" si="6"/>
        <v>4.6505216292500824E-2</v>
      </c>
      <c r="Q74" s="44">
        <f t="shared" si="7"/>
        <v>8.4768564182919591E-46</v>
      </c>
      <c r="R74" s="71">
        <f t="shared" si="8"/>
        <v>4.4448837801032974E-2</v>
      </c>
      <c r="S74" s="46">
        <f t="shared" si="9"/>
        <v>7.285702055352856E-6</v>
      </c>
    </row>
    <row r="75" spans="2:19" x14ac:dyDescent="0.2">
      <c r="B75" s="61">
        <f>'Screening All'!D81/(SUM('Screening All'!$D$9:$D$833)+SUM('Screening M&amp;A'!$D$9:$D$391))</f>
        <v>9.394841549173683E-5</v>
      </c>
      <c r="C75" s="70">
        <f>'Screening M&amp;A'!D81/(SUM('Screening All'!$D$9:$D$833)+SUM('Screening M&amp;A'!$D$9:$D$391))</f>
        <v>1.3664620163797252E-4</v>
      </c>
      <c r="O75" s="26">
        <v>73</v>
      </c>
      <c r="P75" s="71">
        <f t="shared" si="6"/>
        <v>4.7151122074341113E-2</v>
      </c>
      <c r="Q75" s="44">
        <f t="shared" si="7"/>
        <v>3.9070999347505228E-47</v>
      </c>
      <c r="R75" s="71">
        <f t="shared" si="8"/>
        <v>4.5066182770491764E-2</v>
      </c>
      <c r="S75" s="46">
        <f t="shared" si="9"/>
        <v>4.5733892124226393E-6</v>
      </c>
    </row>
    <row r="76" spans="2:19" x14ac:dyDescent="0.2">
      <c r="B76" s="61">
        <f>'Screening All'!D82/(SUM('Screening All'!$D$9:$D$833)+SUM('Screening M&amp;A'!$D$9:$D$391))</f>
        <v>2.5616180568362992E-4</v>
      </c>
      <c r="C76" s="70">
        <f>'Screening M&amp;A'!D82/(SUM('Screening All'!$D$9:$D$833)+SUM('Screening M&amp;A'!$D$9:$D$391))</f>
        <v>1.3662959417544968E-4</v>
      </c>
      <c r="O76" s="26">
        <v>74</v>
      </c>
      <c r="P76" s="71">
        <f t="shared" si="6"/>
        <v>4.7797027856181402E-2</v>
      </c>
      <c r="Q76" s="44">
        <f t="shared" si="7"/>
        <v>1.7250857141440025E-48</v>
      </c>
      <c r="R76" s="71">
        <f t="shared" si="8"/>
        <v>4.5683527739950554E-2</v>
      </c>
      <c r="S76" s="46">
        <f t="shared" si="9"/>
        <v>2.8514671916625431E-6</v>
      </c>
    </row>
    <row r="77" spans="2:19" x14ac:dyDescent="0.2">
      <c r="B77" s="61">
        <f>'Screening All'!D83/(SUM('Screening All'!$D$9:$D$833)+SUM('Screening M&amp;A'!$D$9:$D$391))</f>
        <v>7.7808453038909447E-4</v>
      </c>
      <c r="C77" s="70">
        <f>'Screening M&amp;A'!D83/(SUM('Screening All'!$D$9:$D$833)+SUM('Screening M&amp;A'!$D$9:$D$391))</f>
        <v>2.8848075812621336E-3</v>
      </c>
      <c r="O77" s="26">
        <v>75</v>
      </c>
      <c r="P77" s="71">
        <f t="shared" si="6"/>
        <v>4.8442933638021692E-2</v>
      </c>
      <c r="Q77" s="44">
        <f t="shared" si="7"/>
        <v>7.2963104465741897E-50</v>
      </c>
      <c r="R77" s="71">
        <f t="shared" si="8"/>
        <v>4.6300872709409344E-2</v>
      </c>
      <c r="S77" s="46">
        <f t="shared" si="9"/>
        <v>1.7658835263999771E-6</v>
      </c>
    </row>
    <row r="78" spans="2:19" x14ac:dyDescent="0.2">
      <c r="B78" s="61">
        <f>'Screening All'!D84/(SUM('Screening All'!$D$9:$D$833)+SUM('Screening M&amp;A'!$D$9:$D$391))</f>
        <v>3.7099369011128185E-3</v>
      </c>
      <c r="C78" s="70">
        <f>'Screening M&amp;A'!D84/(SUM('Screening All'!$D$9:$D$833)+SUM('Screening M&amp;A'!$D$9:$D$391))</f>
        <v>3.8192555231694489E-3</v>
      </c>
      <c r="O78" s="26">
        <v>76</v>
      </c>
      <c r="P78" s="71">
        <f t="shared" si="6"/>
        <v>4.9088839419861981E-2</v>
      </c>
      <c r="Q78" s="44">
        <f t="shared" si="7"/>
        <v>2.9561903594152017E-51</v>
      </c>
      <c r="R78" s="71">
        <f t="shared" si="8"/>
        <v>4.6918217678868133E-2</v>
      </c>
      <c r="S78" s="46">
        <f t="shared" si="9"/>
        <v>1.0862234922337093E-6</v>
      </c>
    </row>
    <row r="79" spans="2:19" x14ac:dyDescent="0.2">
      <c r="B79" s="61">
        <f>'Screening All'!D85/(SUM('Screening All'!$D$9:$D$833)+SUM('Screening M&amp;A'!$D$9:$D$391))</f>
        <v>2.7833110740537637E-3</v>
      </c>
      <c r="C79" s="70">
        <f>'Screening M&amp;A'!D85/(SUM('Screening All'!$D$9:$D$833)+SUM('Screening M&amp;A'!$D$9:$D$391))</f>
        <v>1.127522149332286E-4</v>
      </c>
      <c r="O79" s="26">
        <v>77</v>
      </c>
      <c r="P79" s="71">
        <f t="shared" si="6"/>
        <v>4.973474520170227E-2</v>
      </c>
      <c r="Q79" s="44">
        <f t="shared" si="7"/>
        <v>1.1473553762270659E-52</v>
      </c>
      <c r="R79" s="71">
        <f t="shared" si="8"/>
        <v>4.753556264832693E-2</v>
      </c>
      <c r="S79" s="46">
        <f t="shared" si="9"/>
        <v>6.636510523487584E-7</v>
      </c>
    </row>
    <row r="80" spans="2:19" x14ac:dyDescent="0.2">
      <c r="B80" s="61">
        <f>'Screening All'!D86/(SUM('Screening All'!$D$9:$D$833)+SUM('Screening M&amp;A'!$D$9:$D$391))</f>
        <v>1.4411955977325299E-4</v>
      </c>
      <c r="C80" s="70">
        <f>'Screening M&amp;A'!D86/(SUM('Screening All'!$D$9:$D$833)+SUM('Screening M&amp;A'!$D$9:$D$391))</f>
        <v>1.4072374887389414E-3</v>
      </c>
      <c r="O80" s="26">
        <v>78</v>
      </c>
      <c r="P80" s="71">
        <f t="shared" si="6"/>
        <v>5.0380650983542559E-2</v>
      </c>
      <c r="Q80" s="44">
        <f t="shared" si="7"/>
        <v>4.2657949927739725E-54</v>
      </c>
      <c r="R80" s="71">
        <f t="shared" si="8"/>
        <v>4.815290761778572E-2</v>
      </c>
      <c r="S80" s="46">
        <f t="shared" si="9"/>
        <v>4.027391448554806E-7</v>
      </c>
    </row>
    <row r="81" spans="2:19" x14ac:dyDescent="0.2">
      <c r="B81" s="61">
        <f>'Screening All'!D87/(SUM('Screening All'!$D$9:$D$833)+SUM('Screening M&amp;A'!$D$9:$D$391))</f>
        <v>2.4955203559953748E-4</v>
      </c>
      <c r="C81" s="70">
        <f>'Screening M&amp;A'!D87/(SUM('Screening All'!$D$9:$D$833)+SUM('Screening M&amp;A'!$D$9:$D$391))</f>
        <v>1.2023387679977048E-4</v>
      </c>
      <c r="O81" s="26">
        <v>79</v>
      </c>
      <c r="P81" s="71">
        <f t="shared" si="6"/>
        <v>5.1026556765382848E-2</v>
      </c>
      <c r="Q81" s="44">
        <f t="shared" si="7"/>
        <v>1.5192822774435532E-55</v>
      </c>
      <c r="R81" s="71">
        <f t="shared" si="8"/>
        <v>4.877025258724451E-2</v>
      </c>
      <c r="S81" s="46">
        <f t="shared" si="9"/>
        <v>2.4275677529307841E-7</v>
      </c>
    </row>
    <row r="82" spans="2:19" x14ac:dyDescent="0.2">
      <c r="B82" s="61">
        <f>'Screening All'!D88/(SUM('Screening All'!$D$9:$D$833)+SUM('Screening M&amp;A'!$D$9:$D$391))</f>
        <v>1.5609354025222455E-4</v>
      </c>
      <c r="C82" s="70">
        <f>'Screening M&amp;A'!D88/(SUM('Screening All'!$D$9:$D$833)+SUM('Screening M&amp;A'!$D$9:$D$391))</f>
        <v>2.0012199933310327E-3</v>
      </c>
      <c r="O82" s="26">
        <v>80</v>
      </c>
      <c r="P82" s="71">
        <f t="shared" si="6"/>
        <v>5.1672462547223137E-2</v>
      </c>
      <c r="Q82" s="44">
        <f t="shared" si="7"/>
        <v>5.1833845508963161E-57</v>
      </c>
      <c r="R82" s="71">
        <f t="shared" si="8"/>
        <v>4.93875975567033E-2</v>
      </c>
      <c r="S82" s="46">
        <f t="shared" si="9"/>
        <v>1.4533905634964876E-7</v>
      </c>
    </row>
    <row r="83" spans="2:19" x14ac:dyDescent="0.2">
      <c r="B83" s="61">
        <f>'Screening All'!D89/(SUM('Screening All'!$D$9:$D$833)+SUM('Screening M&amp;A'!$D$9:$D$391))</f>
        <v>2.9324626949714386E-5</v>
      </c>
      <c r="C83" s="70">
        <f>'Screening M&amp;A'!D89/(SUM('Screening All'!$D$9:$D$833)+SUM('Screening M&amp;A'!$D$9:$D$391))</f>
        <v>3.9954233337461634E-4</v>
      </c>
      <c r="O83" s="26">
        <v>81</v>
      </c>
      <c r="P83" s="71">
        <f t="shared" si="6"/>
        <v>5.2318368329063426E-2</v>
      </c>
      <c r="Q83" s="44">
        <f t="shared" si="7"/>
        <v>1.6940446570999122E-58</v>
      </c>
      <c r="R83" s="71">
        <f t="shared" si="8"/>
        <v>5.000494252616209E-2</v>
      </c>
      <c r="S83" s="46">
        <f t="shared" si="9"/>
        <v>8.6428459542318002E-8</v>
      </c>
    </row>
    <row r="84" spans="2:19" x14ac:dyDescent="0.2">
      <c r="B84" s="61">
        <f>'Screening All'!D90/(SUM('Screening All'!$D$9:$D$833)+SUM('Screening M&amp;A'!$D$9:$D$391))</f>
        <v>1.673388683130063E-3</v>
      </c>
      <c r="C84" s="70">
        <f>'Screening M&amp;A'!D90/(SUM('Screening All'!$D$9:$D$833)+SUM('Screening M&amp;A'!$D$9:$D$391))</f>
        <v>2.1657376689479704E-3</v>
      </c>
      <c r="O84" s="26">
        <v>82</v>
      </c>
      <c r="P84" s="71">
        <f t="shared" si="6"/>
        <v>5.2964274110903715E-2</v>
      </c>
      <c r="Q84" s="44">
        <f t="shared" si="7"/>
        <v>5.3036242283346819E-60</v>
      </c>
      <c r="R84" s="71">
        <f t="shared" si="8"/>
        <v>5.0622287495620887E-2</v>
      </c>
      <c r="S84" s="46">
        <f t="shared" si="9"/>
        <v>5.1049873326966596E-8</v>
      </c>
    </row>
    <row r="85" spans="2:19" x14ac:dyDescent="0.2">
      <c r="B85" s="61">
        <f>'Screening All'!D91/(SUM('Screening All'!$D$9:$D$833)+SUM('Screening M&amp;A'!$D$9:$D$391))</f>
        <v>2.3847485809679953E-4</v>
      </c>
      <c r="C85" s="70">
        <f>'Screening M&amp;A'!D91/(SUM('Screening All'!$D$9:$D$833)+SUM('Screening M&amp;A'!$D$9:$D$391))</f>
        <v>7.7222209611853005E-4</v>
      </c>
      <c r="O85" s="26">
        <v>83</v>
      </c>
      <c r="P85" s="71">
        <f t="shared" si="6"/>
        <v>5.3610179892744005E-2</v>
      </c>
      <c r="Q85" s="44">
        <f t="shared" si="7"/>
        <v>1.5905858099189697E-61</v>
      </c>
      <c r="R85" s="71">
        <f t="shared" si="8"/>
        <v>5.1239632465079676E-2</v>
      </c>
      <c r="S85" s="46">
        <f t="shared" si="9"/>
        <v>2.9949944724144344E-8</v>
      </c>
    </row>
    <row r="86" spans="2:19" x14ac:dyDescent="0.2">
      <c r="B86" s="61">
        <f>'Screening All'!D92/(SUM('Screening All'!$D$9:$D$833)+SUM('Screening M&amp;A'!$D$9:$D$391))</f>
        <v>6.1241263612681876E-4</v>
      </c>
      <c r="C86" s="70">
        <f>'Screening M&amp;A'!D92/(SUM('Screening All'!$D$9:$D$833)+SUM('Screening M&amp;A'!$D$9:$D$391))</f>
        <v>4.0915680861565457E-3</v>
      </c>
      <c r="O86" s="26">
        <v>84</v>
      </c>
      <c r="P86" s="71">
        <f t="shared" si="6"/>
        <v>5.4256085674584294E-2</v>
      </c>
      <c r="Q86" s="44">
        <f t="shared" si="7"/>
        <v>4.5695972872583376E-63</v>
      </c>
      <c r="R86" s="71">
        <f t="shared" si="8"/>
        <v>5.1856977434538466E-2</v>
      </c>
      <c r="S86" s="46">
        <f t="shared" si="9"/>
        <v>1.7452628392585796E-8</v>
      </c>
    </row>
    <row r="87" spans="2:19" x14ac:dyDescent="0.2">
      <c r="B87" s="61">
        <f>'Screening All'!D93/(SUM('Screening All'!$D$9:$D$833)+SUM('Screening M&amp;A'!$D$9:$D$391))</f>
        <v>1.6712504723302468E-4</v>
      </c>
      <c r="C87" s="70">
        <f>'Screening M&amp;A'!D93/(SUM('Screening All'!$D$9:$D$833)+SUM('Screening M&amp;A'!$D$9:$D$391))</f>
        <v>2.9277793905399963E-3</v>
      </c>
      <c r="O87" s="26">
        <v>85</v>
      </c>
      <c r="P87" s="71">
        <f t="shared" si="6"/>
        <v>5.4901991456424583E-2</v>
      </c>
      <c r="Q87" s="44">
        <f t="shared" si="7"/>
        <v>1.2575788325097795E-64</v>
      </c>
      <c r="R87" s="71">
        <f t="shared" si="8"/>
        <v>5.2474322403997256E-2</v>
      </c>
      <c r="S87" s="46">
        <f t="shared" si="9"/>
        <v>1.0101575592699172E-8</v>
      </c>
    </row>
    <row r="88" spans="2:19" x14ac:dyDescent="0.2">
      <c r="B88" s="61">
        <f>'Screening All'!D94/(SUM('Screening All'!$D$9:$D$833)+SUM('Screening M&amp;A'!$D$9:$D$391))</f>
        <v>1.4039118443687418E-4</v>
      </c>
      <c r="C88" s="70">
        <f>'Screening M&amp;A'!D94/(SUM('Screening All'!$D$9:$D$833)+SUM('Screening M&amp;A'!$D$9:$D$391))</f>
        <v>3.8061397796420313E-4</v>
      </c>
      <c r="O88" s="26">
        <v>86</v>
      </c>
      <c r="P88" s="71">
        <f t="shared" si="6"/>
        <v>5.5547897238264872E-2</v>
      </c>
      <c r="Q88" s="44">
        <f t="shared" si="7"/>
        <v>3.3153468901527299E-66</v>
      </c>
      <c r="R88" s="71">
        <f t="shared" si="8"/>
        <v>5.3091667373456046E-2</v>
      </c>
      <c r="S88" s="46">
        <f t="shared" si="9"/>
        <v>5.8073881579069235E-9</v>
      </c>
    </row>
    <row r="89" spans="2:19" x14ac:dyDescent="0.2">
      <c r="B89" s="61">
        <f>'Screening All'!D95/(SUM('Screening All'!$D$9:$D$833)+SUM('Screening M&amp;A'!$D$9:$D$391))</f>
        <v>1.267398502430952E-4</v>
      </c>
      <c r="C89" s="70">
        <f>'Screening M&amp;A'!D95/(SUM('Screening All'!$D$9:$D$833)+SUM('Screening M&amp;A'!$D$9:$D$391))</f>
        <v>6.3069330049884097E-4</v>
      </c>
      <c r="O89" s="26">
        <v>87</v>
      </c>
      <c r="P89" s="71">
        <f t="shared" si="6"/>
        <v>5.6193803020105161E-2</v>
      </c>
      <c r="Q89" s="44">
        <f t="shared" si="7"/>
        <v>8.3725779561749038E-68</v>
      </c>
      <c r="R89" s="71">
        <f t="shared" si="8"/>
        <v>5.3709012342914843E-2</v>
      </c>
      <c r="S89" s="46">
        <f t="shared" si="9"/>
        <v>3.3161643886648033E-9</v>
      </c>
    </row>
    <row r="90" spans="2:19" x14ac:dyDescent="0.2">
      <c r="B90" s="61">
        <f>'Screening All'!D96/(SUM('Screening All'!$D$9:$D$833)+SUM('Screening M&amp;A'!$D$9:$D$391))</f>
        <v>4.5572330315658714E-3</v>
      </c>
      <c r="C90" s="70">
        <f>'Screening M&amp;A'!D96/(SUM('Screening All'!$D$9:$D$833)+SUM('Screening M&amp;A'!$D$9:$D$391))</f>
        <v>1.0718788461494921E-3</v>
      </c>
      <c r="O90" s="26">
        <v>88</v>
      </c>
      <c r="P90" s="71">
        <f t="shared" si="6"/>
        <v>5.683970880194545E-2</v>
      </c>
      <c r="Q90" s="44">
        <f t="shared" si="7"/>
        <v>2.0254703507011173E-69</v>
      </c>
      <c r="R90" s="71">
        <f t="shared" si="8"/>
        <v>5.4326357312373633E-2</v>
      </c>
      <c r="S90" s="46">
        <f t="shared" si="9"/>
        <v>1.8808523663849384E-9</v>
      </c>
    </row>
    <row r="91" spans="2:19" x14ac:dyDescent="0.2">
      <c r="B91" s="61">
        <f>'Screening All'!D97/(SUM('Screening All'!$D$9:$D$833)+SUM('Screening M&amp;A'!$D$9:$D$391))</f>
        <v>1.8435653516016607E-3</v>
      </c>
      <c r="C91" s="70">
        <f>'Screening M&amp;A'!D97/(SUM('Screening All'!$D$9:$D$833)+SUM('Screening M&amp;A'!$D$9:$D$391))</f>
        <v>7.1670750077028832E-4</v>
      </c>
      <c r="O91" s="26">
        <v>89</v>
      </c>
      <c r="P91" s="71">
        <f t="shared" si="6"/>
        <v>5.7485614583785739E-2</v>
      </c>
      <c r="Q91" s="44">
        <f t="shared" si="7"/>
        <v>4.6938482738395519E-71</v>
      </c>
      <c r="R91" s="71">
        <f t="shared" si="8"/>
        <v>5.4943702281832422E-2</v>
      </c>
      <c r="S91" s="46">
        <f t="shared" si="9"/>
        <v>1.0595874956894945E-9</v>
      </c>
    </row>
    <row r="92" spans="2:19" x14ac:dyDescent="0.2">
      <c r="B92" s="61">
        <f>'Screening All'!D98/(SUM('Screening All'!$D$9:$D$833)+SUM('Screening M&amp;A'!$D$9:$D$391))</f>
        <v>1.8284816237652859E-5</v>
      </c>
      <c r="C92" s="70">
        <f>'Screening M&amp;A'!D98/(SUM('Screening All'!$D$9:$D$833)+SUM('Screening M&amp;A'!$D$9:$D$391))</f>
        <v>2.2557085971654857E-4</v>
      </c>
      <c r="O92" s="26">
        <v>90</v>
      </c>
      <c r="P92" s="71">
        <f t="shared" si="6"/>
        <v>5.8131520365626028E-2</v>
      </c>
      <c r="Q92" s="44">
        <f t="shared" si="7"/>
        <v>1.0420022831586551E-72</v>
      </c>
      <c r="R92" s="71">
        <f t="shared" si="8"/>
        <v>5.5561047251291212E-2</v>
      </c>
      <c r="S92" s="46">
        <f t="shared" si="9"/>
        <v>5.9290129810575804E-10</v>
      </c>
    </row>
    <row r="93" spans="2:19" x14ac:dyDescent="0.2">
      <c r="B93" s="61">
        <f>'Screening All'!D99/(SUM('Screening All'!$D$9:$D$833)+SUM('Screening M&amp;A'!$D$9:$D$391))</f>
        <v>1.462453149761772E-4</v>
      </c>
      <c r="C93" s="70">
        <f>'Screening M&amp;A'!D99/(SUM('Screening All'!$D$9:$D$833)+SUM('Screening M&amp;A'!$D$9:$D$391))</f>
        <v>4.7821188334533524E-5</v>
      </c>
      <c r="O93" s="26">
        <v>91</v>
      </c>
      <c r="P93" s="71">
        <f t="shared" si="6"/>
        <v>5.8777426147466318E-2</v>
      </c>
      <c r="Q93" s="44">
        <f t="shared" si="7"/>
        <v>2.2158724630745266E-74</v>
      </c>
      <c r="R93" s="71">
        <f t="shared" si="8"/>
        <v>5.6178392220750002E-2</v>
      </c>
      <c r="S93" s="46">
        <f t="shared" si="9"/>
        <v>3.2952732881761086E-10</v>
      </c>
    </row>
    <row r="94" spans="2:19" x14ac:dyDescent="0.2">
      <c r="B94" s="61">
        <f>'Screening All'!D100/(SUM('Screening All'!$D$9:$D$833)+SUM('Screening M&amp;A'!$D$9:$D$391))</f>
        <v>1.2576665293925645E-3</v>
      </c>
      <c r="C94" s="70">
        <f>'Screening M&amp;A'!D100/(SUM('Screening All'!$D$9:$D$833)+SUM('Screening M&amp;A'!$D$9:$D$391))</f>
        <v>7.9607497935352996E-3</v>
      </c>
      <c r="O94" s="26">
        <v>92</v>
      </c>
      <c r="P94" s="71">
        <f t="shared" si="6"/>
        <v>5.9423331929306607E-2</v>
      </c>
      <c r="Q94" s="44">
        <f t="shared" si="7"/>
        <v>4.5139559530785857E-76</v>
      </c>
      <c r="R94" s="71">
        <f t="shared" si="8"/>
        <v>5.6795737190208799E-2</v>
      </c>
      <c r="S94" s="46">
        <f t="shared" si="9"/>
        <v>1.8191308321926425E-10</v>
      </c>
    </row>
    <row r="95" spans="2:19" x14ac:dyDescent="0.2">
      <c r="B95" s="61">
        <f>'Screening All'!D101/(SUM('Screening All'!$D$9:$D$833)+SUM('Screening M&amp;A'!$D$9:$D$391))</f>
        <v>3.1988879124941868E-4</v>
      </c>
      <c r="C95" s="70">
        <f>'Screening M&amp;A'!D101/(SUM('Screening All'!$D$9:$D$833)+SUM('Screening M&amp;A'!$D$9:$D$391))</f>
        <v>1.0786920576494896E-3</v>
      </c>
      <c r="O95" s="26">
        <v>93</v>
      </c>
      <c r="P95" s="71">
        <f t="shared" si="6"/>
        <v>6.0069237711146896E-2</v>
      </c>
      <c r="Q95" s="44">
        <f t="shared" si="7"/>
        <v>8.8085888622102186E-78</v>
      </c>
      <c r="R95" s="71">
        <f t="shared" si="8"/>
        <v>5.7413082159667589E-2</v>
      </c>
      <c r="S95" s="46">
        <f t="shared" si="9"/>
        <v>9.9747011223831718E-11</v>
      </c>
    </row>
    <row r="96" spans="2:19" x14ac:dyDescent="0.2">
      <c r="B96" s="61">
        <f>'Screening All'!D102/(SUM('Screening All'!$D$9:$D$833)+SUM('Screening M&amp;A'!$D$9:$D$391))</f>
        <v>1.8837429553100545E-4</v>
      </c>
      <c r="C96" s="70">
        <f>'Screening M&amp;A'!D102/(SUM('Screening All'!$D$9:$D$833)+SUM('Screening M&amp;A'!$D$9:$D$391))</f>
        <v>5.5908607396596202E-4</v>
      </c>
      <c r="O96" s="26">
        <v>94</v>
      </c>
      <c r="P96" s="71">
        <f t="shared" si="6"/>
        <v>6.0715143492987185E-2</v>
      </c>
      <c r="Q96" s="44">
        <f t="shared" si="7"/>
        <v>1.6466140979053432E-79</v>
      </c>
      <c r="R96" s="71">
        <f t="shared" si="8"/>
        <v>5.8030427129126379E-2</v>
      </c>
      <c r="S96" s="46">
        <f t="shared" si="9"/>
        <v>5.4324946639480024E-11</v>
      </c>
    </row>
    <row r="97" spans="2:19" x14ac:dyDescent="0.2">
      <c r="B97" s="61">
        <f>'Screening All'!D103/(SUM('Screening All'!$D$9:$D$833)+SUM('Screening M&amp;A'!$D$9:$D$391))</f>
        <v>7.814641490124935E-5</v>
      </c>
      <c r="C97" s="70">
        <f>'Screening M&amp;A'!D103/(SUM('Screening All'!$D$9:$D$833)+SUM('Screening M&amp;A'!$D$9:$D$391))</f>
        <v>7.1138065716608569E-5</v>
      </c>
      <c r="O97" s="26">
        <v>95</v>
      </c>
      <c r="P97" s="71">
        <f t="shared" si="6"/>
        <v>6.1361049274827474E-2</v>
      </c>
      <c r="Q97" s="44">
        <f t="shared" si="7"/>
        <v>2.9485859068163438E-81</v>
      </c>
      <c r="R97" s="71">
        <f t="shared" si="8"/>
        <v>5.8647772098585169E-2</v>
      </c>
      <c r="S97" s="46">
        <f t="shared" si="9"/>
        <v>2.938746908849409E-11</v>
      </c>
    </row>
    <row r="98" spans="2:19" x14ac:dyDescent="0.2">
      <c r="B98" s="61">
        <f>'Screening All'!D104/(SUM('Screening All'!$D$9:$D$833)+SUM('Screening M&amp;A'!$D$9:$D$391))</f>
        <v>3.736770408684106E-3</v>
      </c>
      <c r="C98" s="70">
        <f>'Screening M&amp;A'!D104/(SUM('Screening All'!$D$9:$D$833)+SUM('Screening M&amp;A'!$D$9:$D$391))</f>
        <v>4.6687729017349325E-5</v>
      </c>
      <c r="O98" s="26">
        <v>96</v>
      </c>
      <c r="P98" s="71">
        <f t="shared" si="6"/>
        <v>6.200695505666777E-2</v>
      </c>
      <c r="Q98" s="44">
        <f t="shared" si="7"/>
        <v>5.0579229354698204E-83</v>
      </c>
      <c r="R98" s="71">
        <f t="shared" si="8"/>
        <v>5.9265117068043965E-2</v>
      </c>
      <c r="S98" s="46">
        <f t="shared" si="9"/>
        <v>1.5790232410258154E-11</v>
      </c>
    </row>
    <row r="99" spans="2:19" x14ac:dyDescent="0.2">
      <c r="B99" s="61">
        <f>'Screening All'!D105/(SUM('Screening All'!$D$9:$D$833)+SUM('Screening M&amp;A'!$D$9:$D$391))</f>
        <v>4.0339941654554716E-4</v>
      </c>
      <c r="C99" s="70">
        <f>'Screening M&amp;A'!D105/(SUM('Screening All'!$D$9:$D$833)+SUM('Screening M&amp;A'!$D$9:$D$391))</f>
        <v>9.0880186790641125E-5</v>
      </c>
      <c r="O99" s="26">
        <v>97</v>
      </c>
      <c r="P99" s="71">
        <f t="shared" si="6"/>
        <v>6.2652860838508059E-2</v>
      </c>
      <c r="Q99" s="44">
        <f t="shared" si="7"/>
        <v>8.3112643736858884E-85</v>
      </c>
      <c r="R99" s="71">
        <f t="shared" si="8"/>
        <v>5.9882462037502755E-2</v>
      </c>
      <c r="S99" s="46">
        <f t="shared" si="9"/>
        <v>8.4271033328498142E-12</v>
      </c>
    </row>
    <row r="100" spans="2:19" x14ac:dyDescent="0.2">
      <c r="B100" s="61">
        <f>'Screening All'!D106/(SUM('Screening All'!$D$9:$D$833)+SUM('Screening M&amp;A'!$D$9:$D$391))</f>
        <v>1.4059005880058524E-3</v>
      </c>
      <c r="C100" s="70">
        <f>'Screening M&amp;A'!D106/(SUM('Screening All'!$D$9:$D$833)+SUM('Screening M&amp;A'!$D$9:$D$391))</f>
        <v>3.7642889740844611E-4</v>
      </c>
      <c r="O100" s="26">
        <v>98</v>
      </c>
      <c r="P100" s="71">
        <f t="shared" si="6"/>
        <v>6.3298766620348348E-2</v>
      </c>
      <c r="Q100" s="44">
        <f t="shared" si="7"/>
        <v>1.3082732231071049E-86</v>
      </c>
      <c r="R100" s="71">
        <f t="shared" si="8"/>
        <v>6.0499807006961545E-2</v>
      </c>
      <c r="S100" s="46">
        <f t="shared" si="9"/>
        <v>4.4671607039943156E-12</v>
      </c>
    </row>
    <row r="101" spans="2:19" x14ac:dyDescent="0.2">
      <c r="B101" s="61">
        <f>'Screening All'!D107/(SUM('Screening All'!$D$9:$D$833)+SUM('Screening M&amp;A'!$D$9:$D$391))</f>
        <v>1.2568942823852522E-4</v>
      </c>
      <c r="C101" s="70">
        <f>'Screening M&amp;A'!D107/(SUM('Screening All'!$D$9:$D$833)+SUM('Screening M&amp;A'!$D$9:$D$391))</f>
        <v>1.1655532385096022E-4</v>
      </c>
      <c r="O101" s="26">
        <v>99</v>
      </c>
      <c r="P101" s="71">
        <f t="shared" si="6"/>
        <v>6.3944672402188638E-2</v>
      </c>
      <c r="Q101" s="44">
        <f t="shared" si="7"/>
        <v>1.9727237571266917E-88</v>
      </c>
      <c r="R101" s="71">
        <f t="shared" si="8"/>
        <v>6.1117151976420335E-2</v>
      </c>
      <c r="S101" s="46">
        <f t="shared" si="9"/>
        <v>2.3520594430563233E-12</v>
      </c>
    </row>
    <row r="102" spans="2:19" ht="12" thickBot="1" x14ac:dyDescent="0.25">
      <c r="B102" s="61">
        <f>'Screening All'!D108/(SUM('Screening All'!$D$9:$D$833)+SUM('Screening M&amp;A'!$D$9:$D$391))</f>
        <v>5.9272033744035477E-5</v>
      </c>
      <c r="C102" s="70">
        <f>'Screening M&amp;A'!D108/(SUM('Screening All'!$D$9:$D$833)+SUM('Screening M&amp;A'!$D$9:$D$391))</f>
        <v>7.2137834960483863E-4</v>
      </c>
      <c r="O102" s="27">
        <v>100</v>
      </c>
      <c r="P102" s="72">
        <f t="shared" si="6"/>
        <v>6.4590578184028927E-2</v>
      </c>
      <c r="Q102" s="45">
        <f t="shared" si="7"/>
        <v>2.8495124798092119E-90</v>
      </c>
      <c r="R102" s="72">
        <f t="shared" si="8"/>
        <v>6.1734496945879125E-2</v>
      </c>
      <c r="S102" s="47">
        <f t="shared" si="9"/>
        <v>1.2300661587923909E-12</v>
      </c>
    </row>
    <row r="103" spans="2:19" x14ac:dyDescent="0.2">
      <c r="B103" s="61">
        <f>'Screening All'!D109/(SUM('Screening All'!$D$9:$D$833)+SUM('Screening M&amp;A'!$D$9:$D$391))</f>
        <v>1.9603116612716335E-3</v>
      </c>
      <c r="C103" s="70">
        <f>'Screening M&amp;A'!D109/(SUM('Screening All'!$D$9:$D$833)+SUM('Screening M&amp;A'!$D$9:$D$391))</f>
        <v>1.1193014553834775E-4</v>
      </c>
    </row>
    <row r="104" spans="2:19" x14ac:dyDescent="0.2">
      <c r="B104" s="61">
        <f>'Screening All'!D110/(SUM('Screening All'!$D$9:$D$833)+SUM('Screening M&amp;A'!$D$9:$D$391))</f>
        <v>4.0058445164792484E-4</v>
      </c>
      <c r="C104" s="70">
        <f>'Screening M&amp;A'!D110/(SUM('Screening All'!$D$9:$D$833)+SUM('Screening M&amp;A'!$D$9:$D$391))</f>
        <v>6.8655250069443166E-5</v>
      </c>
    </row>
    <row r="105" spans="2:19" x14ac:dyDescent="0.2">
      <c r="B105" s="61">
        <f>'Screening All'!D111/(SUM('Screening All'!$D$9:$D$833)+SUM('Screening M&amp;A'!$D$9:$D$391))</f>
        <v>2.5434328853737838E-5</v>
      </c>
      <c r="C105" s="70">
        <f>'Screening M&amp;A'!D111/(SUM('Screening All'!$D$9:$D$833)+SUM('Screening M&amp;A'!$D$9:$D$391))</f>
        <v>9.7455911576561775E-4</v>
      </c>
    </row>
    <row r="106" spans="2:19" x14ac:dyDescent="0.2">
      <c r="B106" s="61">
        <f>'Screening All'!D112/(SUM('Screening All'!$D$9:$D$833)+SUM('Screening M&amp;A'!$D$9:$D$391))</f>
        <v>6.5047278836354995E-5</v>
      </c>
      <c r="C106" s="70">
        <f>'Screening M&amp;A'!D112/(SUM('Screening All'!$D$9:$D$833)+SUM('Screening M&amp;A'!$D$9:$D$391))</f>
        <v>9.7986104817603613E-4</v>
      </c>
    </row>
    <row r="107" spans="2:19" x14ac:dyDescent="0.2">
      <c r="B107" s="61">
        <f>'Screening All'!D113/(SUM('Screening All'!$D$9:$D$833)+SUM('Screening M&amp;A'!$D$9:$D$391))</f>
        <v>6.5680853531601552E-4</v>
      </c>
      <c r="C107" s="70">
        <f>'Screening M&amp;A'!D113/(SUM('Screening All'!$D$9:$D$833)+SUM('Screening M&amp;A'!$D$9:$D$391))</f>
        <v>4.8651561460675802E-5</v>
      </c>
    </row>
    <row r="108" spans="2:19" x14ac:dyDescent="0.2">
      <c r="B108" s="61">
        <f>'Screening All'!D114/(SUM('Screening All'!$D$9:$D$833)+SUM('Screening M&amp;A'!$D$9:$D$391))</f>
        <v>5.0166992415885453E-4</v>
      </c>
      <c r="C108" s="70">
        <f>'Screening M&amp;A'!D114/(SUM('Screening All'!$D$9:$D$833)+SUM('Screening M&amp;A'!$D$9:$D$391))</f>
        <v>2.1710520569552812E-4</v>
      </c>
    </row>
    <row r="109" spans="2:19" x14ac:dyDescent="0.2">
      <c r="B109" s="61">
        <f>'Screening All'!D115/(SUM('Screening All'!$D$9:$D$833)+SUM('Screening M&amp;A'!$D$9:$D$391))</f>
        <v>3.0120124404558687E-4</v>
      </c>
      <c r="C109" s="70">
        <f>'Screening M&amp;A'!D115/(SUM('Screening All'!$D$9:$D$833)+SUM('Screening M&amp;A'!$D$9:$D$391))</f>
        <v>1.1418876044145474E-4</v>
      </c>
    </row>
    <row r="110" spans="2:19" x14ac:dyDescent="0.2">
      <c r="B110" s="61">
        <f>'Screening All'!D116/(SUM('Screening All'!$D$9:$D$833)+SUM('Screening M&amp;A'!$D$9:$D$391))</f>
        <v>3.1508508271468568E-4</v>
      </c>
      <c r="C110" s="70">
        <f>'Screening M&amp;A'!D116/(SUM('Screening All'!$D$9:$D$833)+SUM('Screening M&amp;A'!$D$9:$D$391))</f>
        <v>2.2956910631892363E-4</v>
      </c>
    </row>
    <row r="111" spans="2:19" x14ac:dyDescent="0.2">
      <c r="B111" s="61">
        <f>'Screening All'!D117/(SUM('Screening All'!$D$9:$D$833)+SUM('Screening M&amp;A'!$D$9:$D$391))</f>
        <v>3.0991601000444999E-4</v>
      </c>
      <c r="C111" s="70">
        <f>'Screening M&amp;A'!D117/(SUM('Screening All'!$D$9:$D$833)+SUM('Screening M&amp;A'!$D$9:$D$391))</f>
        <v>5.7221012122464063E-5</v>
      </c>
    </row>
    <row r="112" spans="2:19" x14ac:dyDescent="0.2">
      <c r="B112" s="61">
        <f>'Screening All'!D118/(SUM('Screening All'!$D$9:$D$833)+SUM('Screening M&amp;A'!$D$9:$D$391))</f>
        <v>4.4287950682798155E-5</v>
      </c>
      <c r="C112" s="70">
        <f>'Screening M&amp;A'!D118/(SUM('Screening All'!$D$9:$D$833)+SUM('Screening M&amp;A'!$D$9:$D$391))</f>
        <v>1.2870368268642167E-4</v>
      </c>
    </row>
    <row r="113" spans="2:3" x14ac:dyDescent="0.2">
      <c r="B113" s="61">
        <f>'Screening All'!D119/(SUM('Screening All'!$D$9:$D$833)+SUM('Screening M&amp;A'!$D$9:$D$391))</f>
        <v>5.1245730144056879E-3</v>
      </c>
      <c r="C113" s="70">
        <f>'Screening M&amp;A'!D119/(SUM('Screening All'!$D$9:$D$833)+SUM('Screening M&amp;A'!$D$9:$D$391))</f>
        <v>1.3181467560351369E-3</v>
      </c>
    </row>
    <row r="114" spans="2:3" x14ac:dyDescent="0.2">
      <c r="B114" s="61">
        <f>'Screening All'!D120/(SUM('Screening All'!$D$9:$D$833)+SUM('Screening M&amp;A'!$D$9:$D$391))</f>
        <v>1.0817685900818467E-4</v>
      </c>
      <c r="C114" s="70">
        <f>'Screening M&amp;A'!D120/(SUM('Screening All'!$D$9:$D$833)+SUM('Screening M&amp;A'!$D$9:$D$391))</f>
        <v>9.8507163954257896E-5</v>
      </c>
    </row>
    <row r="115" spans="2:3" x14ac:dyDescent="0.2">
      <c r="B115" s="61">
        <f>'Screening All'!D121/(SUM('Screening All'!$D$9:$D$833)+SUM('Screening M&amp;A'!$D$9:$D$391))</f>
        <v>5.6642657240105968E-4</v>
      </c>
      <c r="C115" s="70">
        <f>'Screening M&amp;A'!D121/(SUM('Screening All'!$D$9:$D$833)+SUM('Screening M&amp;A'!$D$9:$D$391))</f>
        <v>1.1595953113295314E-3</v>
      </c>
    </row>
    <row r="116" spans="2:3" x14ac:dyDescent="0.2">
      <c r="B116" s="61">
        <f>'Screening All'!D122/(SUM('Screening All'!$D$9:$D$833)+SUM('Screening M&amp;A'!$D$9:$D$391))</f>
        <v>1.1381094066905999E-4</v>
      </c>
      <c r="C116" s="70">
        <f>'Screening M&amp;A'!D122/(SUM('Screening All'!$D$9:$D$833)+SUM('Screening M&amp;A'!$D$9:$D$391))</f>
        <v>4.9780038539103144E-4</v>
      </c>
    </row>
    <row r="117" spans="2:3" x14ac:dyDescent="0.2">
      <c r="B117" s="61">
        <f>'Screening All'!D123/(SUM('Screening All'!$D$9:$D$833)+SUM('Screening M&amp;A'!$D$9:$D$391))</f>
        <v>4.1812608393768032E-4</v>
      </c>
      <c r="C117" s="70">
        <f>'Screening M&amp;A'!D123/(SUM('Screening All'!$D$9:$D$833)+SUM('Screening M&amp;A'!$D$9:$D$391))</f>
        <v>2.8339389235546578E-4</v>
      </c>
    </row>
    <row r="118" spans="2:3" x14ac:dyDescent="0.2">
      <c r="B118" s="61">
        <f>'Screening All'!D124/(SUM('Screening All'!$D$9:$D$833)+SUM('Screening M&amp;A'!$D$9:$D$391))</f>
        <v>1.3845641505296269E-4</v>
      </c>
      <c r="C118" s="70">
        <f>'Screening M&amp;A'!D124/(SUM('Screening All'!$D$9:$D$833)+SUM('Screening M&amp;A'!$D$9:$D$391))</f>
        <v>5.1337818523746056E-5</v>
      </c>
    </row>
    <row r="119" spans="2:3" x14ac:dyDescent="0.2">
      <c r="B119" s="61">
        <f>'Screening All'!D125/(SUM('Screening All'!$D$9:$D$833)+SUM('Screening M&amp;A'!$D$9:$D$391))</f>
        <v>5.3355625220271783E-4</v>
      </c>
      <c r="C119" s="70">
        <f>'Screening M&amp;A'!D125/(SUM('Screening All'!$D$9:$D$833)+SUM('Screening M&amp;A'!$D$9:$D$391))</f>
        <v>3.1338281780609402E-4</v>
      </c>
    </row>
    <row r="120" spans="2:3" x14ac:dyDescent="0.2">
      <c r="B120" s="61">
        <f>'Screening All'!D126/(SUM('Screening All'!$D$9:$D$833)+SUM('Screening M&amp;A'!$D$9:$D$391))</f>
        <v>2.6717255333627647E-4</v>
      </c>
      <c r="C120" s="70">
        <f>'Screening M&amp;A'!D126/(SUM('Screening All'!$D$9:$D$833)+SUM('Screening M&amp;A'!$D$9:$D$391))</f>
        <v>1.4552289035643342E-4</v>
      </c>
    </row>
    <row r="121" spans="2:3" x14ac:dyDescent="0.2">
      <c r="B121" s="61">
        <f>'Screening All'!D127/(SUM('Screening All'!$D$9:$D$833)+SUM('Screening M&amp;A'!$D$9:$D$391))</f>
        <v>1.4473403588659826E-3</v>
      </c>
      <c r="C121" s="70">
        <f>'Screening M&amp;A'!D127/(SUM('Screening All'!$D$9:$D$833)+SUM('Screening M&amp;A'!$D$9:$D$391))</f>
        <v>3.622963619880677E-3</v>
      </c>
    </row>
    <row r="122" spans="2:3" x14ac:dyDescent="0.2">
      <c r="B122" s="61">
        <f>'Screening All'!D128/(SUM('Screening All'!$D$9:$D$833)+SUM('Screening M&amp;A'!$D$9:$D$391))</f>
        <v>1.703925654843945E-4</v>
      </c>
      <c r="C122" s="70">
        <f>'Screening M&amp;A'!D128/(SUM('Screening All'!$D$9:$D$833)+SUM('Screening M&amp;A'!$D$9:$D$391))</f>
        <v>7.3222302263225664E-5</v>
      </c>
    </row>
    <row r="123" spans="2:3" x14ac:dyDescent="0.2">
      <c r="B123" s="61">
        <f>'Screening All'!D129/(SUM('Screening All'!$D$9:$D$833)+SUM('Screening M&amp;A'!$D$9:$D$391))</f>
        <v>8.0254732268524585E-4</v>
      </c>
      <c r="C123" s="70">
        <f>'Screening M&amp;A'!D129/(SUM('Screening All'!$D$9:$D$833)+SUM('Screening M&amp;A'!$D$9:$D$391))</f>
        <v>4.494643657182898E-4</v>
      </c>
    </row>
    <row r="124" spans="2:3" x14ac:dyDescent="0.2">
      <c r="B124" s="61">
        <f>'Screening All'!D130/(SUM('Screening All'!$D$9:$D$833)+SUM('Screening M&amp;A'!$D$9:$D$391))</f>
        <v>2.3752823273299732E-4</v>
      </c>
      <c r="C124" s="70">
        <f>'Screening M&amp;A'!D130/(SUM('Screening All'!$D$9:$D$833)+SUM('Screening M&amp;A'!$D$9:$D$391))</f>
        <v>3.3131887733076711E-5</v>
      </c>
    </row>
    <row r="125" spans="2:3" x14ac:dyDescent="0.2">
      <c r="B125" s="61">
        <f>'Screening All'!D131/(SUM('Screening All'!$D$9:$D$833)+SUM('Screening M&amp;A'!$D$9:$D$391))</f>
        <v>4.2940255099069242E-4</v>
      </c>
      <c r="C125" s="70">
        <f>'Screening M&amp;A'!D131/(SUM('Screening All'!$D$9:$D$833)+SUM('Screening M&amp;A'!$D$9:$D$391))</f>
        <v>1.6441055748366556E-3</v>
      </c>
    </row>
    <row r="126" spans="2:3" x14ac:dyDescent="0.2">
      <c r="B126" s="61">
        <f>'Screening All'!D132/(SUM('Screening All'!$D$9:$D$833)+SUM('Screening M&amp;A'!$D$9:$D$391))</f>
        <v>1.2965030805022385E-4</v>
      </c>
      <c r="C126" s="70">
        <f>'Screening M&amp;A'!D132/(SUM('Screening All'!$D$9:$D$833)+SUM('Screening M&amp;A'!$D$9:$D$391))</f>
        <v>5.6862706118533679E-4</v>
      </c>
    </row>
    <row r="127" spans="2:3" x14ac:dyDescent="0.2">
      <c r="B127" s="61">
        <f>'Screening All'!D133/(SUM('Screening All'!$D$9:$D$833)+SUM('Screening M&amp;A'!$D$9:$D$391))</f>
        <v>6.0201636458751754E-4</v>
      </c>
      <c r="C127" s="70">
        <f>'Screening M&amp;A'!D133/(SUM('Screening All'!$D$9:$D$833)+SUM('Screening M&amp;A'!$D$9:$D$391))</f>
        <v>1.673388683130063E-3</v>
      </c>
    </row>
    <row r="128" spans="2:3" x14ac:dyDescent="0.2">
      <c r="B128" s="61">
        <f>'Screening All'!D134/(SUM('Screening All'!$D$9:$D$833)+SUM('Screening M&amp;A'!$D$9:$D$391))</f>
        <v>3.4771874657207701E-5</v>
      </c>
      <c r="C128" s="70">
        <f>'Screening M&amp;A'!D134/(SUM('Screening All'!$D$9:$D$833)+SUM('Screening M&amp;A'!$D$9:$D$391))</f>
        <v>3.719656418554314E-5</v>
      </c>
    </row>
    <row r="129" spans="2:3" x14ac:dyDescent="0.2">
      <c r="B129" s="61">
        <f>'Screening All'!D135/(SUM('Screening All'!$D$9:$D$833)+SUM('Screening M&amp;A'!$D$9:$D$391))</f>
        <v>1.878802235209508E-4</v>
      </c>
      <c r="C129" s="70">
        <f>'Screening M&amp;A'!D135/(SUM('Screening All'!$D$9:$D$833)+SUM('Screening M&amp;A'!$D$9:$D$391))</f>
        <v>3.2468834791852104E-4</v>
      </c>
    </row>
    <row r="130" spans="2:3" x14ac:dyDescent="0.2">
      <c r="B130" s="61">
        <f>'Screening All'!D136/(SUM('Screening All'!$D$9:$D$833)+SUM('Screening M&amp;A'!$D$9:$D$391))</f>
        <v>1.1768961354127055E-3</v>
      </c>
      <c r="C130" s="70">
        <f>'Screening M&amp;A'!D136/(SUM('Screening All'!$D$9:$D$833)+SUM('Screening M&amp;A'!$D$9:$D$391))</f>
        <v>1.3885084228788027E-4</v>
      </c>
    </row>
    <row r="131" spans="2:3" x14ac:dyDescent="0.2">
      <c r="B131" s="61">
        <f>'Screening All'!D137/(SUM('Screening All'!$D$9:$D$833)+SUM('Screening M&amp;A'!$D$9:$D$391))</f>
        <v>3.4730356000900587E-5</v>
      </c>
      <c r="C131" s="70">
        <f>'Screening M&amp;A'!D137/(SUM('Screening All'!$D$9:$D$833)+SUM('Screening M&amp;A'!$D$9:$D$391))</f>
        <v>2.3644044393775096E-4</v>
      </c>
    </row>
    <row r="132" spans="2:3" x14ac:dyDescent="0.2">
      <c r="B132" s="61">
        <f>'Screening All'!D138/(SUM('Screening All'!$D$9:$D$833)+SUM('Screening M&amp;A'!$D$9:$D$391))</f>
        <v>2.1531575160869152E-5</v>
      </c>
      <c r="C132" s="70">
        <f>'Screening M&amp;A'!D138/(SUM('Screening All'!$D$9:$D$833)+SUM('Screening M&amp;A'!$D$9:$D$391))</f>
        <v>1.1942426300178177E-4</v>
      </c>
    </row>
    <row r="133" spans="2:3" x14ac:dyDescent="0.2">
      <c r="B133" s="61">
        <f>'Screening All'!D139/(SUM('Screening All'!$D$9:$D$833)+SUM('Screening M&amp;A'!$D$9:$D$391))</f>
        <v>2.8349893455592279E-3</v>
      </c>
      <c r="C133" s="70">
        <f>'Screening M&amp;A'!D139/(SUM('Screening All'!$D$9:$D$833)+SUM('Screening M&amp;A'!$D$9:$D$391))</f>
        <v>1.4016698369281576E-4</v>
      </c>
    </row>
    <row r="134" spans="2:3" x14ac:dyDescent="0.2">
      <c r="B134" s="61">
        <f>'Screening All'!D140/(SUM('Screening All'!$D$9:$D$833)+SUM('Screening M&amp;A'!$D$9:$D$391))</f>
        <v>1.4856703823687097E-3</v>
      </c>
      <c r="C134" s="70">
        <f>'Screening M&amp;A'!D140/(SUM('Screening All'!$D$9:$D$833)+SUM('Screening M&amp;A'!$D$9:$D$391))</f>
        <v>3.6781377622472001E-5</v>
      </c>
    </row>
    <row r="135" spans="2:3" x14ac:dyDescent="0.2">
      <c r="B135" s="61">
        <f>'Screening All'!D141/(SUM('Screening All'!$D$9:$D$833)+SUM('Screening M&amp;A'!$D$9:$D$391))</f>
        <v>3.9123445024756288E-4</v>
      </c>
      <c r="C135" s="70">
        <f>'Screening M&amp;A'!D141/(SUM('Screening All'!$D$9:$D$833)+SUM('Screening M&amp;A'!$D$9:$D$391))</f>
        <v>1.421598791955572E-5</v>
      </c>
    </row>
    <row r="136" spans="2:3" x14ac:dyDescent="0.2">
      <c r="B136" s="61">
        <f>'Screening All'!D142/(SUM('Screening All'!$D$9:$D$833)+SUM('Screening M&amp;A'!$D$9:$D$391))</f>
        <v>3.1085433163699077E-4</v>
      </c>
      <c r="C136" s="70">
        <f>'Screening M&amp;A'!D142/(SUM('Screening All'!$D$9:$D$833)+SUM('Screening M&amp;A'!$D$9:$D$391))</f>
        <v>8.1459188487993965E-4</v>
      </c>
    </row>
    <row r="137" spans="2:3" x14ac:dyDescent="0.2">
      <c r="B137" s="61">
        <f>'Screening All'!D143/(SUM('Screening All'!$D$9:$D$833)+SUM('Screening M&amp;A'!$D$9:$D$391))</f>
        <v>2.4587348265072719E-4</v>
      </c>
      <c r="C137" s="70">
        <f>'Screening M&amp;A'!D143/(SUM('Screening All'!$D$9:$D$833)+SUM('Screening M&amp;A'!$D$9:$D$391))</f>
        <v>1.172113186206126E-4</v>
      </c>
    </row>
    <row r="138" spans="2:3" x14ac:dyDescent="0.2">
      <c r="B138" s="61">
        <f>'Screening All'!D144/(SUM('Screening All'!$D$9:$D$833)+SUM('Screening M&amp;A'!$D$9:$D$391))</f>
        <v>1.4799325040670667E-4</v>
      </c>
      <c r="C138" s="70">
        <f>'Screening M&amp;A'!D144/(SUM('Screening All'!$D$9:$D$833)+SUM('Screening M&amp;A'!$D$9:$D$391))</f>
        <v>7.0768549675475259E-5</v>
      </c>
    </row>
    <row r="139" spans="2:3" x14ac:dyDescent="0.2">
      <c r="B139" s="61">
        <f>'Screening All'!D145/(SUM('Screening All'!$D$9:$D$833)+SUM('Screening M&amp;A'!$D$9:$D$391))</f>
        <v>1.0498573508441991E-3</v>
      </c>
      <c r="C139" s="70">
        <f>'Screening M&amp;A'!D145/(SUM('Screening All'!$D$9:$D$833)+SUM('Screening M&amp;A'!$D$9:$D$391))</f>
        <v>1.1288922649904206E-5</v>
      </c>
    </row>
    <row r="140" spans="2:3" x14ac:dyDescent="0.2">
      <c r="B140" s="61">
        <f>'Screening All'!D146/(SUM('Screening All'!$D$9:$D$833)+SUM('Screening M&amp;A'!$D$9:$D$391))</f>
        <v>2.4196948339816927E-3</v>
      </c>
      <c r="C140" s="70">
        <f>'Screening M&amp;A'!D146/(SUM('Screening All'!$D$9:$D$833)+SUM('Screening M&amp;A'!$D$9:$D$391))</f>
        <v>1.0682750267820348E-4</v>
      </c>
    </row>
    <row r="141" spans="2:3" x14ac:dyDescent="0.2">
      <c r="B141" s="61">
        <f>'Screening All'!D147/(SUM('Screening All'!$D$9:$D$833)+SUM('Screening M&amp;A'!$D$9:$D$391))</f>
        <v>1.2194859730525427E-4</v>
      </c>
      <c r="C141" s="70">
        <f>'Screening M&amp;A'!D147/(SUM('Screening All'!$D$9:$D$833)+SUM('Screening M&amp;A'!$D$9:$D$391))</f>
        <v>9.2067620361024565E-5</v>
      </c>
    </row>
    <row r="142" spans="2:3" x14ac:dyDescent="0.2">
      <c r="B142" s="61">
        <f>'Screening All'!D148/(SUM('Screening All'!$D$9:$D$833)+SUM('Screening M&amp;A'!$D$9:$D$391))</f>
        <v>2.706435130035512E-4</v>
      </c>
      <c r="C142" s="70">
        <f>'Screening M&amp;A'!D148/(SUM('Screening All'!$D$9:$D$833)+SUM('Screening M&amp;A'!$D$9:$D$391))</f>
        <v>7.5721725372913918E-5</v>
      </c>
    </row>
    <row r="143" spans="2:3" x14ac:dyDescent="0.2">
      <c r="B143" s="61">
        <f>'Screening All'!D149/(SUM('Screening All'!$D$9:$D$833)+SUM('Screening M&amp;A'!$D$9:$D$391))</f>
        <v>4.9283890596233141E-4</v>
      </c>
      <c r="C143" s="70">
        <f>'Screening M&amp;A'!D149/(SUM('Screening All'!$D$9:$D$833)+SUM('Screening M&amp;A'!$D$9:$D$391))</f>
        <v>1.2815148455753707E-4</v>
      </c>
    </row>
    <row r="144" spans="2:3" x14ac:dyDescent="0.2">
      <c r="B144" s="61">
        <f>'Screening All'!D150/(SUM('Screening All'!$D$9:$D$833)+SUM('Screening M&amp;A'!$D$9:$D$391))</f>
        <v>3.0842964210865535E-4</v>
      </c>
      <c r="C144" s="70">
        <f>'Screening M&amp;A'!D150/(SUM('Screening All'!$D$9:$D$833)+SUM('Screening M&amp;A'!$D$9:$D$391))</f>
        <v>5.1852649861954272E-5</v>
      </c>
    </row>
    <row r="145" spans="2:3" x14ac:dyDescent="0.2">
      <c r="B145" s="61">
        <f>'Screening All'!D151/(SUM('Screening All'!$D$9:$D$833)+SUM('Screening M&amp;A'!$D$9:$D$391))</f>
        <v>9.5227190105995915E-5</v>
      </c>
      <c r="C145" s="70">
        <f>'Screening M&amp;A'!D151/(SUM('Screening All'!$D$9:$D$833)+SUM('Screening M&amp;A'!$D$9:$D$391))</f>
        <v>3.0512060520097836E-5</v>
      </c>
    </row>
    <row r="146" spans="2:3" x14ac:dyDescent="0.2">
      <c r="B146" s="61">
        <f>'Screening All'!D152/(SUM('Screening All'!$D$9:$D$833)+SUM('Screening M&amp;A'!$D$9:$D$391))</f>
        <v>1.9522072195604848E-5</v>
      </c>
      <c r="C146" s="70">
        <f>'Screening M&amp;A'!D152/(SUM('Screening All'!$D$9:$D$833)+SUM('Screening M&amp;A'!$D$9:$D$391))</f>
        <v>1.105729006636682E-3</v>
      </c>
    </row>
    <row r="147" spans="2:3" x14ac:dyDescent="0.2">
      <c r="B147" s="61">
        <f>'Screening All'!D153/(SUM('Screening All'!$D$9:$D$833)+SUM('Screening M&amp;A'!$D$9:$D$391))</f>
        <v>4.9286796902174636E-5</v>
      </c>
      <c r="C147" s="70">
        <f>'Screening M&amp;A'!D153/(SUM('Screening All'!$D$9:$D$833)+SUM('Screening M&amp;A'!$D$9:$D$391))</f>
        <v>1.0144377851486004E-3</v>
      </c>
    </row>
    <row r="148" spans="2:3" x14ac:dyDescent="0.2">
      <c r="B148" s="61">
        <f>'Screening All'!D154/(SUM('Screening All'!$D$9:$D$833)+SUM('Screening M&amp;A'!$D$9:$D$391))</f>
        <v>2.3729572825767747E-4</v>
      </c>
      <c r="C148" s="70">
        <f>'Screening M&amp;A'!D154/(SUM('Screening All'!$D$9:$D$833)+SUM('Screening M&amp;A'!$D$9:$D$391))</f>
        <v>6.0251874032883364E-5</v>
      </c>
    </row>
    <row r="149" spans="2:3" x14ac:dyDescent="0.2">
      <c r="B149" s="61">
        <f>'Screening All'!D155/(SUM('Screening All'!$D$9:$D$833)+SUM('Screening M&amp;A'!$D$9:$D$391))</f>
        <v>3.0967104993223802E-3</v>
      </c>
      <c r="C149" s="70">
        <f>'Screening M&amp;A'!D155/(SUM('Screening All'!$D$9:$D$833)+SUM('Screening M&amp;A'!$D$9:$D$391))</f>
        <v>1.7456892712232708E-3</v>
      </c>
    </row>
    <row r="150" spans="2:3" x14ac:dyDescent="0.2">
      <c r="B150" s="61">
        <f>'Screening All'!D156/(SUM('Screening All'!$D$9:$D$833)+SUM('Screening M&amp;A'!$D$9:$D$391))</f>
        <v>4.163075667914288E-5</v>
      </c>
      <c r="C150" s="70">
        <f>'Screening M&amp;A'!D156/(SUM('Screening All'!$D$9:$D$833)+SUM('Screening M&amp;A'!$D$9:$D$391))</f>
        <v>4.1439770860130157E-5</v>
      </c>
    </row>
    <row r="151" spans="2:3" x14ac:dyDescent="0.2">
      <c r="B151" s="61">
        <f>'Screening All'!D157/(SUM('Screening All'!$D$9:$D$833)+SUM('Screening M&amp;A'!$D$9:$D$391))</f>
        <v>1.336444027869682E-4</v>
      </c>
      <c r="C151" s="70">
        <f>'Screening M&amp;A'!D157/(SUM('Screening All'!$D$9:$D$833)+SUM('Screening M&amp;A'!$D$9:$D$391))</f>
        <v>4.7374696704606829E-3</v>
      </c>
    </row>
    <row r="152" spans="2:3" x14ac:dyDescent="0.2">
      <c r="B152" s="61">
        <f>'Screening All'!D158/(SUM('Screening All'!$D$9:$D$833)+SUM('Screening M&amp;A'!$D$9:$D$391))</f>
        <v>8.1102543230315857E-5</v>
      </c>
      <c r="C152" s="70">
        <f>'Screening M&amp;A'!D158/(SUM('Screening All'!$D$9:$D$833)+SUM('Screening M&amp;A'!$D$9:$D$391))</f>
        <v>6.1431003872005379E-5</v>
      </c>
    </row>
    <row r="153" spans="2:3" x14ac:dyDescent="0.2">
      <c r="B153" s="61">
        <f>'Screening All'!D159/(SUM('Screening All'!$D$9:$D$833)+SUM('Screening M&amp;A'!$D$9:$D$391))</f>
        <v>4.1933842870184812E-6</v>
      </c>
      <c r="C153" s="70">
        <f>'Screening M&amp;A'!D159/(SUM('Screening All'!$D$9:$D$833)+SUM('Screening M&amp;A'!$D$9:$D$391))</f>
        <v>1.6660191216355503E-4</v>
      </c>
    </row>
    <row r="154" spans="2:3" x14ac:dyDescent="0.2">
      <c r="B154" s="61">
        <f>'Screening All'!D160/(SUM('Screening All'!$D$9:$D$833)+SUM('Screening M&amp;A'!$D$9:$D$391))</f>
        <v>3.1723574911139414E-4</v>
      </c>
      <c r="C154" s="70">
        <f>'Screening M&amp;A'!D160/(SUM('Screening All'!$D$9:$D$833)+SUM('Screening M&amp;A'!$D$9:$D$391))</f>
        <v>5.3077865409577188E-4</v>
      </c>
    </row>
    <row r="155" spans="2:3" x14ac:dyDescent="0.2">
      <c r="B155" s="61">
        <f>'Screening All'!D161/(SUM('Screening All'!$D$9:$D$833)+SUM('Screening M&amp;A'!$D$9:$D$391))</f>
        <v>3.154379912932961E-4</v>
      </c>
      <c r="C155" s="70">
        <f>'Screening M&amp;A'!D161/(SUM('Screening All'!$D$9:$D$833)+SUM('Screening M&amp;A'!$D$9:$D$391))</f>
        <v>7.5721725372913918E-5</v>
      </c>
    </row>
    <row r="156" spans="2:3" x14ac:dyDescent="0.2">
      <c r="B156" s="61">
        <f>'Screening All'!D162/(SUM('Screening All'!$D$9:$D$833)+SUM('Screening M&amp;A'!$D$9:$D$391))</f>
        <v>1.1354106940306376E-4</v>
      </c>
      <c r="C156" s="70">
        <f>'Screening M&amp;A'!D162/(SUM('Screening All'!$D$9:$D$833)+SUM('Screening M&amp;A'!$D$9:$D$391))</f>
        <v>2.4961016171836741E-5</v>
      </c>
    </row>
    <row r="157" spans="2:3" x14ac:dyDescent="0.2">
      <c r="B157" s="61">
        <f>'Screening All'!D163/(SUM('Screening All'!$D$9:$D$833)+SUM('Screening M&amp;A'!$D$9:$D$391))</f>
        <v>1.5449092011876999E-4</v>
      </c>
      <c r="C157" s="70">
        <f>'Screening M&amp;A'!D163/(SUM('Screening All'!$D$9:$D$833)+SUM('Screening M&amp;A'!$D$9:$D$391))</f>
        <v>5.8408445692847511E-5</v>
      </c>
    </row>
    <row r="158" spans="2:3" x14ac:dyDescent="0.2">
      <c r="B158" s="61">
        <f>'Screening All'!D164/(SUM('Screening All'!$D$9:$D$833)+SUM('Screening M&amp;A'!$D$9:$D$391))</f>
        <v>8.3892596934153884E-5</v>
      </c>
      <c r="C158" s="70">
        <f>'Screening M&amp;A'!D164/(SUM('Screening All'!$D$9:$D$833)+SUM('Screening M&amp;A'!$D$9:$D$391))</f>
        <v>2.4749271024670462E-5</v>
      </c>
    </row>
    <row r="159" spans="2:3" x14ac:dyDescent="0.2">
      <c r="B159" s="61">
        <f>'Screening All'!D165/(SUM('Screening All'!$D$9:$D$833)+SUM('Screening M&amp;A'!$D$9:$D$391))</f>
        <v>3.5743037546887399E-3</v>
      </c>
      <c r="C159" s="70">
        <f>'Screening M&amp;A'!D165/(SUM('Screening All'!$D$9:$D$833)+SUM('Screening M&amp;A'!$D$9:$D$391))</f>
        <v>5.2471277840930255E-5</v>
      </c>
    </row>
    <row r="160" spans="2:3" x14ac:dyDescent="0.2">
      <c r="B160" s="61">
        <f>'Screening All'!D166/(SUM('Screening All'!$D$9:$D$833)+SUM('Screening M&amp;A'!$D$9:$D$391))</f>
        <v>1.5726851822571588E-4</v>
      </c>
      <c r="C160" s="70">
        <f>'Screening M&amp;A'!D166/(SUM('Screening All'!$D$9:$D$833)+SUM('Screening M&amp;A'!$D$9:$D$391))</f>
        <v>2.6709781975492366E-4</v>
      </c>
    </row>
    <row r="161" spans="2:3" x14ac:dyDescent="0.2">
      <c r="B161" s="61">
        <f>'Screening All'!D167/(SUM('Screening All'!$D$9:$D$833)+SUM('Screening M&amp;A'!$D$9:$D$391))</f>
        <v>2.2701986082166684E-4</v>
      </c>
      <c r="C161" s="70">
        <f>'Screening M&amp;A'!D167/(SUM('Screening All'!$D$9:$D$833)+SUM('Screening M&amp;A'!$D$9:$D$391))</f>
        <v>2.9822020452273607E-4</v>
      </c>
    </row>
    <row r="162" spans="2:3" x14ac:dyDescent="0.2">
      <c r="B162" s="61">
        <f>'Screening All'!D168/(SUM('Screening All'!$D$9:$D$833)+SUM('Screening M&amp;A'!$D$9:$D$391))</f>
        <v>2.9756420975308372E-5</v>
      </c>
      <c r="C162" s="70">
        <f>'Screening M&amp;A'!D168/(SUM('Screening All'!$D$9:$D$833)+SUM('Screening M&amp;A'!$D$9:$D$391))</f>
        <v>5.6636429441659904E-4</v>
      </c>
    </row>
    <row r="163" spans="2:3" x14ac:dyDescent="0.2">
      <c r="B163" s="61">
        <f>'Screening All'!D169/(SUM('Screening All'!$D$9:$D$833)+SUM('Screening M&amp;A'!$D$9:$D$391))</f>
        <v>7.0498678409479013E-5</v>
      </c>
      <c r="C163" s="70">
        <f>'Screening M&amp;A'!D169/(SUM('Screening All'!$D$9:$D$833)+SUM('Screening M&amp;A'!$D$9:$D$391))</f>
        <v>2.6742166527411919E-5</v>
      </c>
    </row>
    <row r="164" spans="2:3" x14ac:dyDescent="0.2">
      <c r="B164" s="61">
        <f>'Screening All'!D170/(SUM('Screening All'!$D$9:$D$833)+SUM('Screening M&amp;A'!$D$9:$D$391))</f>
        <v>1.065451758153151E-4</v>
      </c>
      <c r="C164" s="70">
        <f>'Screening M&amp;A'!D170/(SUM('Screening All'!$D$9:$D$833)+SUM('Screening M&amp;A'!$D$9:$D$391))</f>
        <v>1.2676891330251017E-4</v>
      </c>
    </row>
    <row r="165" spans="2:3" x14ac:dyDescent="0.2">
      <c r="B165" s="61">
        <f>'Screening All'!D171/(SUM('Screening All'!$D$9:$D$833)+SUM('Screening M&amp;A'!$D$9:$D$391))</f>
        <v>7.2939975400337296E-5</v>
      </c>
      <c r="C165" s="70">
        <f>'Screening M&amp;A'!D171/(SUM('Screening All'!$D$9:$D$833)+SUM('Screening M&amp;A'!$D$9:$D$391))</f>
        <v>3.3816945562144089E-5</v>
      </c>
    </row>
    <row r="166" spans="2:3" x14ac:dyDescent="0.2">
      <c r="B166" s="61">
        <f>'Screening All'!D172/(SUM('Screening All'!$D$9:$D$833)+SUM('Screening M&amp;A'!$D$9:$D$391))</f>
        <v>8.1530185390279124E-5</v>
      </c>
      <c r="C166" s="70">
        <f>'Screening M&amp;A'!D172/(SUM('Screening All'!$D$9:$D$833)+SUM('Screening M&amp;A'!$D$9:$D$391))</f>
        <v>2.1676475271380975E-4</v>
      </c>
    </row>
    <row r="167" spans="2:3" x14ac:dyDescent="0.2">
      <c r="B167" s="61">
        <f>'Screening All'!D173/(SUM('Screening All'!$D$9:$D$833)+SUM('Screening M&amp;A'!$D$9:$D$391))</f>
        <v>1.2598836256393645E-4</v>
      </c>
      <c r="C167" s="70">
        <f>'Screening M&amp;A'!D173/(SUM('Screening All'!$D$9:$D$833)+SUM('Screening M&amp;A'!$D$9:$D$391))</f>
        <v>1.0284171167272056E-5</v>
      </c>
    </row>
    <row r="168" spans="2:3" x14ac:dyDescent="0.2">
      <c r="B168" s="61">
        <f>'Screening All'!D174/(SUM('Screening All'!$D$9:$D$833)+SUM('Screening M&amp;A'!$D$9:$D$391))</f>
        <v>3.7549472764153606E-5</v>
      </c>
      <c r="C168" s="70">
        <f>'Screening M&amp;A'!D174/(SUM('Screening All'!$D$9:$D$833)+SUM('Screening M&amp;A'!$D$9:$D$391))</f>
        <v>1.6105086781529393E-5</v>
      </c>
    </row>
    <row r="169" spans="2:3" x14ac:dyDescent="0.2">
      <c r="B169" s="61">
        <f>'Screening All'!D175/(SUM('Screening All'!$D$9:$D$833)+SUM('Screening M&amp;A'!$D$9:$D$391))</f>
        <v>4.0007377217534733E-5</v>
      </c>
      <c r="C169" s="70">
        <f>'Screening M&amp;A'!D175/(SUM('Screening All'!$D$9:$D$833)+SUM('Screening M&amp;A'!$D$9:$D$391))</f>
        <v>5.0481703830693365E-4</v>
      </c>
    </row>
    <row r="170" spans="2:3" x14ac:dyDescent="0.2">
      <c r="B170" s="61">
        <f>'Screening All'!D176/(SUM('Screening All'!$D$9:$D$833)+SUM('Screening M&amp;A'!$D$9:$D$391))</f>
        <v>1.2704086050132177E-3</v>
      </c>
      <c r="C170" s="70">
        <f>'Screening M&amp;A'!D176/(SUM('Screening All'!$D$9:$D$833)+SUM('Screening M&amp;A'!$D$9:$D$391))</f>
        <v>1.2321076445699053E-4</v>
      </c>
    </row>
    <row r="171" spans="2:3" x14ac:dyDescent="0.2">
      <c r="B171" s="61">
        <f>'Screening All'!D177/(SUM('Screening All'!$D$9:$D$833)+SUM('Screening M&amp;A'!$D$9:$D$391))</f>
        <v>9.2420528939635038E-5</v>
      </c>
      <c r="C171" s="70">
        <f>'Screening M&amp;A'!D177/(SUM('Screening All'!$D$9:$D$833)+SUM('Screening M&amp;A'!$D$9:$D$391))</f>
        <v>3.0897768837190922E-4</v>
      </c>
    </row>
    <row r="172" spans="2:3" x14ac:dyDescent="0.2">
      <c r="B172" s="61">
        <f>'Screening All'!D178/(SUM('Screening All'!$D$9:$D$833)+SUM('Screening M&amp;A'!$D$9:$D$391))</f>
        <v>3.3123584001815285E-5</v>
      </c>
      <c r="C172" s="70">
        <f>'Screening M&amp;A'!D178/(SUM('Screening All'!$D$9:$D$833)+SUM('Screening M&amp;A'!$D$9:$D$391))</f>
        <v>2.9719054184631965E-5</v>
      </c>
    </row>
    <row r="173" spans="2:3" x14ac:dyDescent="0.2">
      <c r="B173" s="61">
        <f>'Screening All'!D179/(SUM('Screening All'!$D$9:$D$833)+SUM('Screening M&amp;A'!$D$9:$D$391))</f>
        <v>5.7142126675480546E-5</v>
      </c>
      <c r="C173" s="70">
        <f>'Screening M&amp;A'!D179/(SUM('Screening All'!$D$9:$D$833)+SUM('Screening M&amp;A'!$D$9:$D$391))</f>
        <v>6.5391883683704034E-6</v>
      </c>
    </row>
    <row r="174" spans="2:3" x14ac:dyDescent="0.2">
      <c r="B174" s="61">
        <f>'Screening All'!D180/(SUM('Screening All'!$D$9:$D$833)+SUM('Screening M&amp;A'!$D$9:$D$391))</f>
        <v>2.80873709917624E-5</v>
      </c>
      <c r="C174" s="70">
        <f>'Screening M&amp;A'!D180/(SUM('Screening All'!$D$9:$D$833)+SUM('Screening M&amp;A'!$D$9:$D$391))</f>
        <v>1.9791943461601088E-5</v>
      </c>
    </row>
    <row r="175" spans="2:3" x14ac:dyDescent="0.2">
      <c r="B175" s="61">
        <f>'Screening All'!D181/(SUM('Screening All'!$D$9:$D$833)+SUM('Screening M&amp;A'!$D$9:$D$391))</f>
        <v>7.9674301453351142E-5</v>
      </c>
      <c r="C175" s="70">
        <f>'Screening M&amp;A'!D181/(SUM('Screening All'!$D$9:$D$833)+SUM('Screening M&amp;A'!$D$9:$D$391))</f>
        <v>3.9895276845505528E-5</v>
      </c>
    </row>
    <row r="176" spans="2:3" x14ac:dyDescent="0.2">
      <c r="B176" s="61">
        <f>'Screening All'!D182/(SUM('Screening All'!$D$9:$D$833)+SUM('Screening M&amp;A'!$D$9:$D$391))</f>
        <v>2.5310188071379566E-4</v>
      </c>
      <c r="C176" s="70">
        <f>'Screening M&amp;A'!D182/(SUM('Screening All'!$D$9:$D$833)+SUM('Screening M&amp;A'!$D$9:$D$391))</f>
        <v>1.2194029357399286E-5</v>
      </c>
    </row>
    <row r="177" spans="2:3" x14ac:dyDescent="0.2">
      <c r="B177" s="61">
        <f>'Screening All'!D183/(SUM('Screening All'!$D$9:$D$833)+SUM('Screening M&amp;A'!$D$9:$D$391))</f>
        <v>1.0439035755297591E-4</v>
      </c>
      <c r="C177" s="70">
        <f>'Screening M&amp;A'!D183/(SUM('Screening All'!$D$9:$D$833)+SUM('Screening M&amp;A'!$D$9:$D$391))</f>
        <v>2.3869075510959649E-5</v>
      </c>
    </row>
    <row r="178" spans="2:3" x14ac:dyDescent="0.2">
      <c r="B178" s="61">
        <f>'Screening All'!D184/(SUM('Screening All'!$D$9:$D$833)+SUM('Screening M&amp;A'!$D$9:$D$391))</f>
        <v>1.1463301006394085E-4</v>
      </c>
      <c r="C178" s="70">
        <f>'Screening M&amp;A'!D184/(SUM('Screening All'!$D$9:$D$833)+SUM('Screening M&amp;A'!$D$9:$D$391))</f>
        <v>1.0138440683634088E-4</v>
      </c>
    </row>
    <row r="179" spans="2:3" x14ac:dyDescent="0.2">
      <c r="B179" s="61">
        <f>'Screening All'!D185/(SUM('Screening All'!$D$9:$D$833)+SUM('Screening M&amp;A'!$D$9:$D$391))</f>
        <v>2.2087925155384475E-5</v>
      </c>
      <c r="C179" s="70">
        <f>'Screening M&amp;A'!D185/(SUM('Screening All'!$D$9:$D$833)+SUM('Screening M&amp;A'!$D$9:$D$391))</f>
        <v>3.6151954792856155E-4</v>
      </c>
    </row>
    <row r="180" spans="2:3" x14ac:dyDescent="0.2">
      <c r="B180" s="61">
        <f>'Screening All'!D186/(SUM('Screening All'!$D$9:$D$833)+SUM('Screening M&amp;A'!$D$9:$D$391))</f>
        <v>3.8646810850350615E-4</v>
      </c>
      <c r="C180" s="70">
        <f>'Screening M&amp;A'!D186/(SUM('Screening All'!$D$9:$D$833)+SUM('Screening M&amp;A'!$D$9:$D$391))</f>
        <v>8.9846372248593986E-6</v>
      </c>
    </row>
    <row r="181" spans="2:3" x14ac:dyDescent="0.2">
      <c r="B181" s="61">
        <f>'Screening All'!D187/(SUM('Screening All'!$D$9:$D$833)+SUM('Screening M&amp;A'!$D$9:$D$391))</f>
        <v>5.0191903609669722E-5</v>
      </c>
      <c r="C181" s="70">
        <f>'Screening M&amp;A'!D187/(SUM('Screening All'!$D$9:$D$833)+SUM('Screening M&amp;A'!$D$9:$D$391))</f>
        <v>6.4312398619719085E-6</v>
      </c>
    </row>
    <row r="182" spans="2:3" x14ac:dyDescent="0.2">
      <c r="B182" s="61">
        <f>'Screening All'!D188/(SUM('Screening All'!$D$9:$D$833)+SUM('Screening M&amp;A'!$D$9:$D$391))</f>
        <v>1.0034644042866304E-4</v>
      </c>
      <c r="C182" s="70">
        <f>'Screening M&amp;A'!D188/(SUM('Screening All'!$D$9:$D$833)+SUM('Screening M&amp;A'!$D$9:$D$391))</f>
        <v>4.6413705885722376E-5</v>
      </c>
    </row>
    <row r="183" spans="2:3" x14ac:dyDescent="0.2">
      <c r="B183" s="61">
        <f>'Screening All'!D189/(SUM('Screening All'!$D$9:$D$833)+SUM('Screening M&amp;A'!$D$9:$D$391))</f>
        <v>1.2190334196987953E-3</v>
      </c>
      <c r="C183" s="70">
        <f>'Screening M&amp;A'!D189/(SUM('Screening All'!$D$9:$D$833)+SUM('Screening M&amp;A'!$D$9:$D$391))</f>
        <v>1.0167918929612138E-4</v>
      </c>
    </row>
    <row r="184" spans="2:3" x14ac:dyDescent="0.2">
      <c r="B184" s="61">
        <f>'Screening All'!D190/(SUM('Screening All'!$D$9:$D$833)+SUM('Screening M&amp;A'!$D$9:$D$391))</f>
        <v>1.0714719633176825E-4</v>
      </c>
      <c r="C184" s="70">
        <f>'Screening M&amp;A'!D190/(SUM('Screening All'!$D$9:$D$833)+SUM('Screening M&amp;A'!$D$9:$D$391))</f>
        <v>1.2490472563432079E-4</v>
      </c>
    </row>
    <row r="185" spans="2:3" x14ac:dyDescent="0.2">
      <c r="B185" s="61">
        <f>'Screening All'!D191/(SUM('Screening All'!$D$9:$D$833)+SUM('Screening M&amp;A'!$D$9:$D$391))</f>
        <v>1.1792128764346425E-4</v>
      </c>
      <c r="C185" s="70">
        <f>'Screening M&amp;A'!D191/(SUM('Screening All'!$D$9:$D$833)+SUM('Screening M&amp;A'!$D$9:$D$391))</f>
        <v>5.2255380828133263E-5</v>
      </c>
    </row>
    <row r="186" spans="2:3" x14ac:dyDescent="0.2">
      <c r="B186" s="61">
        <f>'Screening All'!D192/(SUM('Screening All'!$D$9:$D$833)+SUM('Screening M&amp;A'!$D$9:$D$391))</f>
        <v>3.1525115733991408E-5</v>
      </c>
      <c r="C186" s="70">
        <f>'Screening M&amp;A'!D192/(SUM('Screening All'!$D$9:$D$833)+SUM('Screening M&amp;A'!$D$9:$D$391))</f>
        <v>3.4692989210224184E-5</v>
      </c>
    </row>
    <row r="187" spans="2:3" x14ac:dyDescent="0.2">
      <c r="B187" s="61">
        <f>'Screening All'!D193/(SUM('Screening All'!$D$9:$D$833)+SUM('Screening M&amp;A'!$D$9:$D$391))</f>
        <v>3.4397791563880607E-4</v>
      </c>
      <c r="C187" s="70">
        <f>'Screening M&amp;A'!D193/(SUM('Screening All'!$D$9:$D$833)+SUM('Screening M&amp;A'!$D$9:$D$391))</f>
        <v>6.6575165388456774E-5</v>
      </c>
    </row>
    <row r="188" spans="2:3" x14ac:dyDescent="0.2">
      <c r="B188" s="61">
        <f>'Screening All'!D194/(SUM('Screening All'!$D$9:$D$833)+SUM('Screening M&amp;A'!$D$9:$D$391))</f>
        <v>4.0689943927223681E-4</v>
      </c>
      <c r="C188" s="70">
        <f>'Screening M&amp;A'!D194/(SUM('Screening All'!$D$9:$D$833)+SUM('Screening M&amp;A'!$D$9:$D$391))</f>
        <v>1.8970704439846378E-4</v>
      </c>
    </row>
    <row r="189" spans="2:3" x14ac:dyDescent="0.2">
      <c r="B189" s="61">
        <f>'Screening All'!D195/(SUM('Screening All'!$D$9:$D$833)+SUM('Screening M&amp;A'!$D$9:$D$391))</f>
        <v>3.7748762314427754E-5</v>
      </c>
      <c r="C189" s="70">
        <f>'Screening M&amp;A'!D195/(SUM('Screening All'!$D$9:$D$833)+SUM('Screening M&amp;A'!$D$9:$D$391))</f>
        <v>7.1503429892111163E-5</v>
      </c>
    </row>
    <row r="190" spans="2:3" x14ac:dyDescent="0.2">
      <c r="B190" s="61">
        <f>'Screening All'!D196/(SUM('Screening All'!$D$9:$D$833)+SUM('Screening M&amp;A'!$D$9:$D$391))</f>
        <v>1.3195459347526868E-4</v>
      </c>
      <c r="C190" s="70">
        <f>'Screening M&amp;A'!D196/(SUM('Screening All'!$D$9:$D$833)+SUM('Screening M&amp;A'!$D$9:$D$391))</f>
        <v>6.1489129990835343E-6</v>
      </c>
    </row>
    <row r="191" spans="2:3" x14ac:dyDescent="0.2">
      <c r="B191" s="61">
        <f>'Screening All'!D197/(SUM('Screening All'!$D$9:$D$833)+SUM('Screening M&amp;A'!$D$9:$D$391))</f>
        <v>3.6004978749528977E-5</v>
      </c>
      <c r="C191" s="70">
        <f>'Screening M&amp;A'!D197/(SUM('Screening All'!$D$9:$D$833)+SUM('Screening M&amp;A'!$D$9:$D$391))</f>
        <v>3.732112015446448E-5</v>
      </c>
    </row>
    <row r="192" spans="2:3" x14ac:dyDescent="0.2">
      <c r="B192" s="61">
        <f>'Screening All'!D198/(SUM('Screening All'!$D$9:$D$833)+SUM('Screening M&amp;A'!$D$9:$D$391))</f>
        <v>7.6701565661761799E-5</v>
      </c>
      <c r="C192" s="70">
        <f>'Screening M&amp;A'!D198/(SUM('Screening All'!$D$9:$D$833)+SUM('Screening M&amp;A'!$D$9:$D$391))</f>
        <v>9.6157208007275261E-6</v>
      </c>
    </row>
    <row r="193" spans="2:3" x14ac:dyDescent="0.2">
      <c r="B193" s="61">
        <f>'Screening All'!D199/(SUM('Screening All'!$D$9:$D$833)+SUM('Screening M&amp;A'!$D$9:$D$391))</f>
        <v>4.5139083137093986E-5</v>
      </c>
      <c r="C193" s="70">
        <f>'Screening M&amp;A'!D199/(SUM('Screening All'!$D$9:$D$833)+SUM('Screening M&amp;A'!$D$9:$D$391))</f>
        <v>2.6895785555748234E-5</v>
      </c>
    </row>
    <row r="194" spans="2:3" x14ac:dyDescent="0.2">
      <c r="B194" s="61">
        <f>'Screening All'!D200/(SUM('Screening All'!$D$9:$D$833)+SUM('Screening M&amp;A'!$D$9:$D$391))</f>
        <v>6.3984816421455953E-4</v>
      </c>
      <c r="C194" s="70">
        <f>'Screening M&amp;A'!D200/(SUM('Screening All'!$D$9:$D$833)+SUM('Screening M&amp;A'!$D$9:$D$391))</f>
        <v>3.7169992245506586E-4</v>
      </c>
    </row>
    <row r="195" spans="2:3" x14ac:dyDescent="0.2">
      <c r="B195" s="61">
        <f>'Screening All'!D201/(SUM('Screening All'!$D$9:$D$833)+SUM('Screening M&amp;A'!$D$9:$D$391))</f>
        <v>4.8677303027586214E-4</v>
      </c>
      <c r="C195" s="70">
        <f>'Screening M&amp;A'!D201/(SUM('Screening All'!$D$9:$D$833)+SUM('Screening M&amp;A'!$D$9:$D$391))</f>
        <v>7.8706916761395396E-5</v>
      </c>
    </row>
    <row r="196" spans="2:3" x14ac:dyDescent="0.2">
      <c r="B196" s="61">
        <f>'Screening All'!D202/(SUM('Screening All'!$D$9:$D$833)+SUM('Screening M&amp;A'!$D$9:$D$391))</f>
        <v>1.065451758153151E-4</v>
      </c>
      <c r="C196" s="70">
        <f>'Screening M&amp;A'!D202/(SUM('Screening All'!$D$9:$D$833)+SUM('Screening M&amp;A'!$D$9:$D$391))</f>
        <v>1.9657838201729111E-4</v>
      </c>
    </row>
    <row r="197" spans="2:3" x14ac:dyDescent="0.2">
      <c r="B197" s="61">
        <f>'Screening All'!D203/(SUM('Screening All'!$D$9:$D$833)+SUM('Screening M&amp;A'!$D$9:$D$391))</f>
        <v>7.794048236596608E-4</v>
      </c>
      <c r="C197" s="70">
        <f>'Screening M&amp;A'!D203/(SUM('Screening All'!$D$9:$D$833)+SUM('Screening M&amp;A'!$D$9:$D$391))</f>
        <v>2.6464406716717327E-4</v>
      </c>
    </row>
    <row r="198" spans="2:3" x14ac:dyDescent="0.2">
      <c r="B198" s="61">
        <f>'Screening All'!D204/(SUM('Screening All'!$D$9:$D$833)+SUM('Screening M&amp;A'!$D$9:$D$391))</f>
        <v>1.5672462382809271E-4</v>
      </c>
      <c r="C198" s="70">
        <f>'Screening M&amp;A'!D204/(SUM('Screening All'!$D$9:$D$833)+SUM('Screening M&amp;A'!$D$9:$D$391))</f>
        <v>2.7972779500354765E-4</v>
      </c>
    </row>
    <row r="199" spans="2:3" x14ac:dyDescent="0.2">
      <c r="B199" s="61">
        <f>'Screening All'!D205/(SUM('Screening All'!$D$9:$D$833)+SUM('Screening M&amp;A'!$D$9:$D$391))</f>
        <v>3.2150386697976543E-4</v>
      </c>
      <c r="C199" s="70">
        <f>'Screening M&amp;A'!D205/(SUM('Screening All'!$D$9:$D$833)+SUM('Screening M&amp;A'!$D$9:$D$391))</f>
        <v>6.1094702755917771E-5</v>
      </c>
    </row>
    <row r="200" spans="2:3" x14ac:dyDescent="0.2">
      <c r="B200" s="61">
        <f>'Screening All'!D206/(SUM('Screening All'!$D$9:$D$833)+SUM('Screening M&amp;A'!$D$9:$D$391))</f>
        <v>7.2441751524651937E-5</v>
      </c>
      <c r="C200" s="70">
        <f>'Screening M&amp;A'!D206/(SUM('Screening All'!$D$9:$D$833)+SUM('Screening M&amp;A'!$D$9:$D$391))</f>
        <v>6.7048478070357877E-5</v>
      </c>
    </row>
    <row r="201" spans="2:3" x14ac:dyDescent="0.2">
      <c r="B201" s="61">
        <f>'Screening All'!D207/(SUM('Screening All'!$D$9:$D$833)+SUM('Screening M&amp;A'!$D$9:$D$391))</f>
        <v>1.157124951279258E-5</v>
      </c>
      <c r="C201" s="70">
        <f>'Screening M&amp;A'!D207/(SUM('Screening All'!$D$9:$D$833)+SUM('Screening M&amp;A'!$D$9:$D$391))</f>
        <v>2.6452366306388262E-4</v>
      </c>
    </row>
    <row r="202" spans="2:3" x14ac:dyDescent="0.2">
      <c r="B202" s="61">
        <f>'Screening All'!D208/(SUM('Screening All'!$D$9:$D$833)+SUM('Screening M&amp;A'!$D$9:$D$391))</f>
        <v>3.0931398948799688E-5</v>
      </c>
      <c r="C202" s="70">
        <f>'Screening M&amp;A'!D208/(SUM('Screening All'!$D$9:$D$833)+SUM('Screening M&amp;A'!$D$9:$D$391))</f>
        <v>1.3976840459226748E-4</v>
      </c>
    </row>
    <row r="203" spans="2:3" x14ac:dyDescent="0.2">
      <c r="B203" s="61">
        <f>'Screening All'!D209/(SUM('Screening All'!$D$9:$D$833)+SUM('Screening M&amp;A'!$D$9:$D$391))</f>
        <v>2.3382892045603347E-4</v>
      </c>
      <c r="C203" s="70">
        <f>'Screening M&amp;A'!D209/(SUM('Screening All'!$D$9:$D$833)+SUM('Screening M&amp;A'!$D$9:$D$391))</f>
        <v>1.376260419268204E-4</v>
      </c>
    </row>
    <row r="204" spans="2:3" x14ac:dyDescent="0.2">
      <c r="B204" s="61">
        <f>'Screening All'!D210/(SUM('Screening All'!$D$9:$D$833)+SUM('Screening M&amp;A'!$D$9:$D$391))</f>
        <v>2.6258889367997113E-4</v>
      </c>
      <c r="C204" s="70">
        <f>'Screening M&amp;A'!D210/(SUM('Screening All'!$D$9:$D$833)+SUM('Screening M&amp;A'!$D$9:$D$391))</f>
        <v>2.6882499585729959E-4</v>
      </c>
    </row>
    <row r="205" spans="2:3" x14ac:dyDescent="0.2">
      <c r="B205" s="61">
        <f>'Screening All'!D211/(SUM('Screening All'!$D$9:$D$833)+SUM('Screening M&amp;A'!$D$9:$D$391))</f>
        <v>7.6361112680043474E-5</v>
      </c>
      <c r="C205" s="70">
        <f>'Screening M&amp;A'!D211/(SUM('Screening All'!$D$9:$D$833)+SUM('Screening M&amp;A'!$D$9:$D$391))</f>
        <v>6.8410289997231202E-5</v>
      </c>
    </row>
    <row r="206" spans="2:3" x14ac:dyDescent="0.2">
      <c r="B206" s="61">
        <f>'Screening All'!D212/(SUM('Screening All'!$D$9:$D$833)+SUM('Screening M&amp;A'!$D$9:$D$391))</f>
        <v>7.0677208631599601E-5</v>
      </c>
      <c r="C206" s="70">
        <f>'Screening M&amp;A'!D212/(SUM('Screening All'!$D$9:$D$833)+SUM('Screening M&amp;A'!$D$9:$D$391))</f>
        <v>3.200673214715393E-5</v>
      </c>
    </row>
    <row r="207" spans="2:3" x14ac:dyDescent="0.2">
      <c r="B207" s="61">
        <f>'Screening All'!D213/(SUM('Screening All'!$D$9:$D$833)+SUM('Screening M&amp;A'!$D$9:$D$391))</f>
        <v>1.4209760121109655E-4</v>
      </c>
      <c r="C207" s="70">
        <f>'Screening M&amp;A'!D213/(SUM('Screening All'!$D$9:$D$833)+SUM('Screening M&amp;A'!$D$9:$D$391))</f>
        <v>6.4694370257744523E-5</v>
      </c>
    </row>
    <row r="208" spans="2:3" x14ac:dyDescent="0.2">
      <c r="B208" s="61">
        <f>'Screening All'!D214/(SUM('Screening All'!$D$9:$D$833)+SUM('Screening M&amp;A'!$D$9:$D$391))</f>
        <v>3.2347185128872261E-5</v>
      </c>
      <c r="C208" s="70">
        <f>'Screening M&amp;A'!D214/(SUM('Screening All'!$D$9:$D$833)+SUM('Screening M&amp;A'!$D$9:$D$391))</f>
        <v>7.4937022768709475E-5</v>
      </c>
    </row>
    <row r="209" spans="2:3" x14ac:dyDescent="0.2">
      <c r="B209" s="61">
        <f>'Screening All'!D215/(SUM('Screening All'!$D$9:$D$833)+SUM('Screening M&amp;A'!$D$9:$D$391))</f>
        <v>3.7802736567627002E-5</v>
      </c>
      <c r="C209" s="70">
        <f>'Screening M&amp;A'!D215/(SUM('Screening All'!$D$9:$D$833)+SUM('Screening M&amp;A'!$D$9:$D$391))</f>
        <v>3.5689436961594915E-5</v>
      </c>
    </row>
    <row r="210" spans="2:3" x14ac:dyDescent="0.2">
      <c r="B210" s="61">
        <f>'Screening All'!D216/(SUM('Screening All'!$D$9:$D$833)+SUM('Screening M&amp;A'!$D$9:$D$391))</f>
        <v>1.9028830558676338E-4</v>
      </c>
      <c r="C210" s="70">
        <f>'Screening M&amp;A'!D216/(SUM('Screening All'!$D$9:$D$833)+SUM('Screening M&amp;A'!$D$9:$D$391))</f>
        <v>1.2380863310781297E-5</v>
      </c>
    </row>
    <row r="211" spans="2:3" x14ac:dyDescent="0.2">
      <c r="B211" s="61">
        <f>'Screening All'!D217/(SUM('Screening All'!$D$9:$D$833)+SUM('Screening M&amp;A'!$D$9:$D$391))</f>
        <v>2.9587855230701486E-4</v>
      </c>
      <c r="C211" s="70">
        <f>'Screening M&amp;A'!D217/(SUM('Screening All'!$D$9:$D$833)+SUM('Screening M&amp;A'!$D$9:$D$391))</f>
        <v>1.3763434565808182E-5</v>
      </c>
    </row>
    <row r="212" spans="2:3" x14ac:dyDescent="0.2">
      <c r="B212" s="61">
        <f>'Screening All'!D218/(SUM('Screening All'!$D$9:$D$833)+SUM('Screening M&amp;A'!$D$9:$D$391))</f>
        <v>4.2423763014608748E-5</v>
      </c>
      <c r="C212" s="70">
        <f>'Screening M&amp;A'!D218/(SUM('Screening All'!$D$9:$D$833)+SUM('Screening M&amp;A'!$D$9:$D$391))</f>
        <v>1.8222538253192189E-5</v>
      </c>
    </row>
    <row r="213" spans="2:3" x14ac:dyDescent="0.2">
      <c r="B213" s="61">
        <f>'Screening All'!D219/(SUM('Screening All'!$D$9:$D$833)+SUM('Screening M&amp;A'!$D$9:$D$391))</f>
        <v>1.3012486629181417E-3</v>
      </c>
      <c r="C213" s="70">
        <f>'Screening M&amp;A'!D219/(SUM('Screening All'!$D$9:$D$833)+SUM('Screening M&amp;A'!$D$9:$D$391))</f>
        <v>1.5146005820835068E-5</v>
      </c>
    </row>
    <row r="214" spans="2:3" x14ac:dyDescent="0.2">
      <c r="B214" s="61">
        <f>'Screening All'!D220/(SUM('Screening All'!$D$9:$D$833)+SUM('Screening M&amp;A'!$D$9:$D$391))</f>
        <v>1.6824688132644286E-3</v>
      </c>
      <c r="C214" s="70">
        <f>'Screening M&amp;A'!D220/(SUM('Screening All'!$D$9:$D$833)+SUM('Screening M&amp;A'!$D$9:$D$391))</f>
        <v>7.5431094778764124E-4</v>
      </c>
    </row>
    <row r="215" spans="2:3" x14ac:dyDescent="0.2">
      <c r="B215" s="61">
        <f>'Screening All'!D221/(SUM('Screening All'!$D$9:$D$833)+SUM('Screening M&amp;A'!$D$9:$D$391))</f>
        <v>1.5536281190121936E-5</v>
      </c>
      <c r="C215" s="70">
        <f>'Screening M&amp;A'!D221/(SUM('Screening All'!$D$9:$D$833)+SUM('Screening M&amp;A'!$D$9:$D$391))</f>
        <v>4.6326516707477433E-5</v>
      </c>
    </row>
    <row r="216" spans="2:3" x14ac:dyDescent="0.2">
      <c r="B216" s="61">
        <f>'Screening All'!D222/(SUM('Screening All'!$D$9:$D$833)+SUM('Screening M&amp;A'!$D$9:$D$391))</f>
        <v>5.2051939412228413E-5</v>
      </c>
      <c r="C216" s="70">
        <f>'Screening M&amp;A'!D222/(SUM('Screening All'!$D$9:$D$833)+SUM('Screening M&amp;A'!$D$9:$D$391))</f>
        <v>1.5527977458860514E-5</v>
      </c>
    </row>
    <row r="217" spans="2:3" x14ac:dyDescent="0.2">
      <c r="B217" s="61">
        <f>'Screening All'!D223/(SUM('Screening All'!$D$9:$D$833)+SUM('Screening M&amp;A'!$D$9:$D$391))</f>
        <v>4.3561374197423669E-5</v>
      </c>
      <c r="C217" s="70">
        <f>'Screening M&amp;A'!D223/(SUM('Screening All'!$D$9:$D$833)+SUM('Screening M&amp;A'!$D$9:$D$391))</f>
        <v>5.2687174853727257E-6</v>
      </c>
    </row>
    <row r="218" spans="2:3" x14ac:dyDescent="0.2">
      <c r="B218" s="61">
        <f>'Screening All'!D224/(SUM('Screening All'!$D$9:$D$833)+SUM('Screening M&amp;A'!$D$9:$D$391))</f>
        <v>1.9505464733082004E-5</v>
      </c>
      <c r="C218" s="70">
        <f>'Screening M&amp;A'!D224/(SUM('Screening All'!$D$9:$D$833)+SUM('Screening M&amp;A'!$D$9:$D$391))</f>
        <v>9.6373105020072249E-5</v>
      </c>
    </row>
    <row r="219" spans="2:3" x14ac:dyDescent="0.2">
      <c r="B219" s="61">
        <f>'Screening All'!D225/(SUM('Screening All'!$D$9:$D$833)+SUM('Screening M&amp;A'!$D$9:$D$391))</f>
        <v>3.4070209365617478E-5</v>
      </c>
      <c r="C219" s="70">
        <f>'Screening M&amp;A'!D225/(SUM('Screening All'!$D$9:$D$833)+SUM('Screening M&amp;A'!$D$9:$D$391))</f>
        <v>1.2563545398532598E-4</v>
      </c>
    </row>
    <row r="220" spans="2:3" x14ac:dyDescent="0.2">
      <c r="B220" s="61">
        <f>'Screening All'!D226/(SUM('Screening All'!$D$9:$D$833)+SUM('Screening M&amp;A'!$D$9:$D$391))</f>
        <v>1.2132581746064756E-4</v>
      </c>
      <c r="C220" s="70">
        <f>'Screening M&amp;A'!D226/(SUM('Screening All'!$D$9:$D$833)+SUM('Screening M&amp;A'!$D$9:$D$391))</f>
        <v>1.4797249107855313E-5</v>
      </c>
    </row>
    <row r="221" spans="2:3" x14ac:dyDescent="0.2">
      <c r="B221" s="61">
        <f>'Screening All'!D227/(SUM('Screening All'!$D$9:$D$833)+SUM('Screening M&amp;A'!$D$9:$D$391))</f>
        <v>1.8567558287104307E-4</v>
      </c>
      <c r="C221" s="70">
        <f>'Screening M&amp;A'!D227/(SUM('Screening All'!$D$9:$D$833)+SUM('Screening M&amp;A'!$D$9:$D$391))</f>
        <v>1.9069518841857312E-5</v>
      </c>
    </row>
    <row r="222" spans="2:3" x14ac:dyDescent="0.2">
      <c r="B222" s="61">
        <f>'Screening All'!D228/(SUM('Screening All'!$D$9:$D$833)+SUM('Screening M&amp;A'!$D$9:$D$391))</f>
        <v>2.784241091955043E-5</v>
      </c>
      <c r="C222" s="70">
        <f>'Screening M&amp;A'!D228/(SUM('Screening All'!$D$9:$D$833)+SUM('Screening M&amp;A'!$D$9:$D$391))</f>
        <v>1.0587257358313987E-4</v>
      </c>
    </row>
    <row r="223" spans="2:3" x14ac:dyDescent="0.2">
      <c r="B223" s="61">
        <f>'Screening All'!D229/(SUM('Screening All'!$D$9:$D$833)+SUM('Screening M&amp;A'!$D$9:$D$391))</f>
        <v>2.9403512396697906E-5</v>
      </c>
      <c r="C223" s="70">
        <f>'Screening M&amp;A'!D229/(SUM('Screening All'!$D$9:$D$833)+SUM('Screening M&amp;A'!$D$9:$D$391))</f>
        <v>1.0220107880590181E-3</v>
      </c>
    </row>
    <row r="224" spans="2:3" x14ac:dyDescent="0.2">
      <c r="B224" s="61">
        <f>'Screening All'!D230/(SUM('Screening All'!$D$9:$D$833)+SUM('Screening M&amp;A'!$D$9:$D$391))</f>
        <v>2.8257182296058495E-4</v>
      </c>
      <c r="C224" s="70">
        <f>'Screening M&amp;A'!D230/(SUM('Screening All'!$D$9:$D$833)+SUM('Screening M&amp;A'!$D$9:$D$391))</f>
        <v>7.008349184640788E-6</v>
      </c>
    </row>
    <row r="225" spans="2:3" x14ac:dyDescent="0.2">
      <c r="B225" s="61">
        <f>'Screening All'!D231/(SUM('Screening All'!$D$9:$D$833)+SUM('Screening M&amp;A'!$D$9:$D$391))</f>
        <v>1.1679198019191076E-5</v>
      </c>
      <c r="C225" s="70">
        <f>'Screening M&amp;A'!D231/(SUM('Screening All'!$D$9:$D$833)+SUM('Screening M&amp;A'!$D$9:$D$391))</f>
        <v>2.0634772184635498E-6</v>
      </c>
    </row>
    <row r="226" spans="2:3" x14ac:dyDescent="0.2">
      <c r="B226" s="61">
        <f>'Screening All'!D232/(SUM('Screening All'!$D$9:$D$833)+SUM('Screening M&amp;A'!$D$9:$D$391))</f>
        <v>2.3906442301636049E-5</v>
      </c>
      <c r="C226" s="70">
        <f>'Screening M&amp;A'!D232/(SUM('Screening All'!$D$9:$D$833)+SUM('Screening M&amp;A'!$D$9:$D$391))</f>
        <v>2.0427178903099927E-6</v>
      </c>
    </row>
    <row r="227" spans="2:3" x14ac:dyDescent="0.2">
      <c r="B227" s="61">
        <f>'Screening All'!D233/(SUM('Screening All'!$D$9:$D$833)+SUM('Screening M&amp;A'!$D$9:$D$391))</f>
        <v>3.2608752663607075E-5</v>
      </c>
      <c r="C227" s="70">
        <f>'Screening M&amp;A'!D233/(SUM('Screening All'!$D$9:$D$833)+SUM('Screening M&amp;A'!$D$9:$D$391))</f>
        <v>1.0018451766906529E-5</v>
      </c>
    </row>
    <row r="228" spans="2:3" x14ac:dyDescent="0.2">
      <c r="B228" s="61">
        <f>'Screening All'!D234/(SUM('Screening All'!$D$9:$D$833)+SUM('Screening M&amp;A'!$D$9:$D$391))</f>
        <v>2.4437465915804033E-4</v>
      </c>
      <c r="C228" s="70">
        <f>'Screening M&amp;A'!D234/(SUM('Screening All'!$D$9:$D$833)+SUM('Screening M&amp;A'!$D$9:$D$391))</f>
        <v>2.1490056504562039E-5</v>
      </c>
    </row>
    <row r="229" spans="2:3" x14ac:dyDescent="0.2">
      <c r="B229" s="61">
        <f>'Screening All'!D235/(SUM('Screening All'!$D$9:$D$833)+SUM('Screening M&amp;A'!$D$9:$D$391))</f>
        <v>5.2051939412228413E-5</v>
      </c>
      <c r="C229" s="70">
        <f>'Screening M&amp;A'!D235/(SUM('Screening All'!$D$9:$D$833)+SUM('Screening M&amp;A'!$D$9:$D$391))</f>
        <v>3.6536417550260031E-6</v>
      </c>
    </row>
    <row r="230" spans="2:3" x14ac:dyDescent="0.2">
      <c r="B230" s="61">
        <f>'Screening All'!D236/(SUM('Screening All'!$D$9:$D$833)+SUM('Screening M&amp;A'!$D$9:$D$391))</f>
        <v>7.7274523118799965E-5</v>
      </c>
      <c r="C230" s="70">
        <f>'Screening M&amp;A'!D236/(SUM('Screening All'!$D$9:$D$833)+SUM('Screening M&amp;A'!$D$9:$D$391))</f>
        <v>1.6592930993137979E-4</v>
      </c>
    </row>
    <row r="231" spans="2:3" x14ac:dyDescent="0.2">
      <c r="B231" s="61">
        <f>'Screening All'!D237/(SUM('Screening All'!$D$9:$D$833)+SUM('Screening M&amp;A'!$D$9:$D$391))</f>
        <v>5.8582824049337391E-6</v>
      </c>
      <c r="C231" s="70">
        <f>'Screening M&amp;A'!D237/(SUM('Screening All'!$D$9:$D$833)+SUM('Screening M&amp;A'!$D$9:$D$391))</f>
        <v>7.5273323884797096E-6</v>
      </c>
    </row>
    <row r="232" spans="2:3" x14ac:dyDescent="0.2">
      <c r="B232" s="61">
        <f>'Screening All'!D238/(SUM('Screening All'!$D$9:$D$833)+SUM('Screening M&amp;A'!$D$9:$D$391))</f>
        <v>8.7994640177296724E-5</v>
      </c>
      <c r="C232" s="70">
        <f>'Screening M&amp;A'!D238/(SUM('Screening All'!$D$9:$D$833)+SUM('Screening M&amp;A'!$D$9:$D$391))</f>
        <v>4.9573275630693729E-6</v>
      </c>
    </row>
    <row r="233" spans="2:3" x14ac:dyDescent="0.2">
      <c r="B233" s="61">
        <f>'Screening All'!D239/(SUM('Screening All'!$D$9:$D$833)+SUM('Screening M&amp;A'!$D$9:$D$391))</f>
        <v>5.656501735281167E-5</v>
      </c>
      <c r="C233" s="70">
        <f>'Screening M&amp;A'!D239/(SUM('Screening All'!$D$9:$D$833)+SUM('Screening M&amp;A'!$D$9:$D$391))</f>
        <v>4.1643212276035009E-6</v>
      </c>
    </row>
    <row r="234" spans="2:3" x14ac:dyDescent="0.2">
      <c r="B234" s="61">
        <f>'Screening All'!D240/(SUM('Screening All'!$D$9:$D$833)+SUM('Screening M&amp;A'!$D$9:$D$391))</f>
        <v>9.1590155813492753E-6</v>
      </c>
      <c r="C234" s="70">
        <f>'Screening M&amp;A'!D240/(SUM('Screening All'!$D$9:$D$833)+SUM('Screening M&amp;A'!$D$9:$D$391))</f>
        <v>4.6023430516435506E-5</v>
      </c>
    </row>
    <row r="235" spans="2:3" x14ac:dyDescent="0.2">
      <c r="B235" s="61">
        <f>'Screening All'!D241/(SUM('Screening All'!$D$9:$D$833)+SUM('Screening M&amp;A'!$D$9:$D$391))</f>
        <v>3.2519072365983713E-4</v>
      </c>
      <c r="C235" s="70">
        <f>'Screening M&amp;A'!D241/(SUM('Screening All'!$D$9:$D$833)+SUM('Screening M&amp;A'!$D$9:$D$391))</f>
        <v>5.7710932266888009E-7</v>
      </c>
    </row>
    <row r="236" spans="2:3" x14ac:dyDescent="0.2">
      <c r="B236" s="61">
        <f>'Screening All'!D242/(SUM('Screening All'!$D$9:$D$833)+SUM('Screening M&amp;A'!$D$9:$D$391))</f>
        <v>1.608847931900655E-5</v>
      </c>
      <c r="C236" s="70"/>
    </row>
    <row r="237" spans="2:3" x14ac:dyDescent="0.2">
      <c r="B237" s="61">
        <f>'Screening All'!D243/(SUM('Screening All'!$D$9:$D$833)+SUM('Screening M&amp;A'!$D$9:$D$391))</f>
        <v>1.0163767063981427E-4</v>
      </c>
      <c r="C237" s="70"/>
    </row>
    <row r="238" spans="2:3" x14ac:dyDescent="0.2">
      <c r="B238" s="61">
        <f>'Screening All'!D244/(SUM('Screening All'!$D$9:$D$833)+SUM('Screening M&amp;A'!$D$9:$D$391))</f>
        <v>2.4560361138473093E-4</v>
      </c>
      <c r="C238" s="70"/>
    </row>
    <row r="239" spans="2:3" x14ac:dyDescent="0.2">
      <c r="B239" s="61">
        <f>'Screening All'!D245/(SUM('Screening All'!$D$9:$D$833)+SUM('Screening M&amp;A'!$D$9:$D$391))</f>
        <v>8.7193330110569417E-5</v>
      </c>
      <c r="C239" s="70"/>
    </row>
    <row r="240" spans="2:3" x14ac:dyDescent="0.2">
      <c r="B240" s="61">
        <f>'Screening All'!D246/(SUM('Screening All'!$D$9:$D$833)+SUM('Screening M&amp;A'!$D$9:$D$391))</f>
        <v>1.809798228427085E-5</v>
      </c>
      <c r="C240" s="70"/>
    </row>
    <row r="241" spans="2:3" x14ac:dyDescent="0.2">
      <c r="B241" s="61">
        <f>'Screening All'!D247/(SUM('Screening All'!$D$9:$D$833)+SUM('Screening M&amp;A'!$D$9:$D$391))</f>
        <v>1.3684549118824667E-5</v>
      </c>
      <c r="C241" s="70"/>
    </row>
    <row r="242" spans="2:3" x14ac:dyDescent="0.2">
      <c r="B242" s="61">
        <f>'Screening All'!D248/(SUM('Screening All'!$D$9:$D$833)+SUM('Screening M&amp;A'!$D$9:$D$391))</f>
        <v>2.9568341462237141E-4</v>
      </c>
      <c r="C242" s="70"/>
    </row>
    <row r="243" spans="2:3" x14ac:dyDescent="0.2">
      <c r="B243" s="61">
        <f>'Screening All'!D249/(SUM('Screening All'!$D$9:$D$833)+SUM('Screening M&amp;A'!$D$9:$D$391))</f>
        <v>9.3832163254076905E-6</v>
      </c>
      <c r="C243" s="70"/>
    </row>
    <row r="244" spans="2:3" x14ac:dyDescent="0.2">
      <c r="B244" s="61">
        <f>'Screening All'!D250/(SUM('Screening All'!$D$9:$D$833)+SUM('Screening M&amp;A'!$D$9:$D$391))</f>
        <v>1.120588533728998E-4</v>
      </c>
      <c r="C244" s="70"/>
    </row>
    <row r="245" spans="2:3" x14ac:dyDescent="0.2">
      <c r="B245" s="61">
        <f>'Screening All'!D251/(SUM('Screening All'!$D$9:$D$833)+SUM('Screening M&amp;A'!$D$9:$D$391))</f>
        <v>5.613322332721768E-6</v>
      </c>
      <c r="C245" s="70"/>
    </row>
    <row r="246" spans="2:3" x14ac:dyDescent="0.2">
      <c r="B246" s="61">
        <f>'Screening All'!D252/(SUM('Screening All'!$D$9:$D$833)+SUM('Screening M&amp;A'!$D$9:$D$391))</f>
        <v>4.5151538733986121E-5</v>
      </c>
      <c r="C246" s="70"/>
    </row>
    <row r="247" spans="2:3" x14ac:dyDescent="0.2">
      <c r="B247" s="61">
        <f>'Screening All'!D253/(SUM('Screening All'!$D$9:$D$833)+SUM('Screening M&amp;A'!$D$9:$D$391))</f>
        <v>2.1851268814433923E-5</v>
      </c>
      <c r="C247" s="70"/>
    </row>
    <row r="248" spans="2:3" x14ac:dyDescent="0.2">
      <c r="B248" s="61">
        <f>'Screening All'!D254/(SUM('Screening All'!$D$9:$D$833)+SUM('Screening M&amp;A'!$D$9:$D$391))</f>
        <v>5.1217414420455426E-5</v>
      </c>
      <c r="C248" s="70"/>
    </row>
    <row r="249" spans="2:3" x14ac:dyDescent="0.2">
      <c r="B249" s="61">
        <f>'Screening All'!D255/(SUM('Screening All'!$D$9:$D$833)+SUM('Screening M&amp;A'!$D$9:$D$391))</f>
        <v>5.1441615164513842E-6</v>
      </c>
      <c r="C249" s="70"/>
    </row>
    <row r="250" spans="2:3" x14ac:dyDescent="0.2">
      <c r="B250" s="61">
        <f>'Screening All'!D256/(SUM('Screening All'!$D$9:$D$833)+SUM('Screening M&amp;A'!$D$9:$D$391))</f>
        <v>1.4049913294327266E-5</v>
      </c>
      <c r="C250" s="70"/>
    </row>
    <row r="251" spans="2:3" x14ac:dyDescent="0.2">
      <c r="B251" s="61">
        <f>'Screening All'!D257/(SUM('Screening All'!$D$9:$D$833)+SUM('Screening M&amp;A'!$D$9:$D$391))</f>
        <v>5.4389439762318914E-6</v>
      </c>
      <c r="C251" s="70"/>
    </row>
    <row r="252" spans="2:3" x14ac:dyDescent="0.2">
      <c r="B252" s="61">
        <f>'Screening All'!D258/(SUM('Screening All'!$D$9:$D$833)+SUM('Screening M&amp;A'!$D$9:$D$391))</f>
        <v>7.8922813774192388E-5</v>
      </c>
      <c r="C252" s="70"/>
    </row>
    <row r="253" spans="2:3" x14ac:dyDescent="0.2">
      <c r="B253" s="61">
        <f>'Screening All'!D259/(SUM('Screening All'!$D$9:$D$833)+SUM('Screening M&amp;A'!$D$9:$D$391))</f>
        <v>8.524610512976579E-5</v>
      </c>
      <c r="C253" s="70"/>
    </row>
    <row r="254" spans="2:3" x14ac:dyDescent="0.2">
      <c r="B254" s="61">
        <f>'Screening All'!D260/(SUM('Screening All'!$D$9:$D$833)+SUM('Screening M&amp;A'!$D$9:$D$391))</f>
        <v>1.6962862220834361E-4</v>
      </c>
      <c r="C254" s="70"/>
    </row>
    <row r="255" spans="2:3" x14ac:dyDescent="0.2">
      <c r="B255" s="61">
        <f>'Screening All'!D261/(SUM('Screening All'!$D$9:$D$833)+SUM('Screening M&amp;A'!$D$9:$D$391))</f>
        <v>3.8653869021922828E-6</v>
      </c>
      <c r="C255" s="70"/>
    </row>
    <row r="256" spans="2:3" x14ac:dyDescent="0.2">
      <c r="B256" s="61">
        <f>'Screening All'!D262/(SUM('Screening All'!$D$9:$D$833)+SUM('Screening M&amp;A'!$D$9:$D$391))</f>
        <v>1.2629975248623978E-5</v>
      </c>
      <c r="C256" s="70"/>
    </row>
    <row r="257" spans="2:3" x14ac:dyDescent="0.2">
      <c r="B257" s="61">
        <f>'Screening All'!D263/(SUM('Screening All'!$D$9:$D$833)+SUM('Screening M&amp;A'!$D$9:$D$391))</f>
        <v>1.310079681114665E-4</v>
      </c>
      <c r="C257" s="70"/>
    </row>
    <row r="258" spans="2:3" x14ac:dyDescent="0.2">
      <c r="B258" s="61">
        <f>'Screening All'!D264/(SUM('Screening All'!$D$9:$D$833)+SUM('Screening M&amp;A'!$D$9:$D$391))</f>
        <v>8.6707561831776193E-5</v>
      </c>
      <c r="C258" s="70"/>
    </row>
    <row r="259" spans="2:3" x14ac:dyDescent="0.2">
      <c r="B259" s="61">
        <f>'Screening All'!D265/(SUM('Screening All'!$D$9:$D$833)+SUM('Screening M&amp;A'!$D$9:$D$391))</f>
        <v>2.9511460903096397E-4</v>
      </c>
      <c r="C259" s="70"/>
    </row>
    <row r="260" spans="2:3" x14ac:dyDescent="0.2">
      <c r="B260" s="61">
        <f>'Screening All'!D266/(SUM('Screening All'!$D$9:$D$833)+SUM('Screening M&amp;A'!$D$9:$D$391))</f>
        <v>2.2498959852824898E-5</v>
      </c>
      <c r="C260" s="70"/>
    </row>
    <row r="261" spans="2:3" x14ac:dyDescent="0.2">
      <c r="B261" s="61">
        <f>'Screening All'!D267/(SUM('Screening All'!$D$9:$D$833)+SUM('Screening M&amp;A'!$D$9:$D$391))</f>
        <v>9.4243197951517332E-5</v>
      </c>
      <c r="C261" s="70"/>
    </row>
    <row r="262" spans="2:3" x14ac:dyDescent="0.2">
      <c r="B262" s="61">
        <f>'Screening All'!D268/(SUM('Screening All'!$D$9:$D$833)+SUM('Screening M&amp;A'!$D$9:$D$391))</f>
        <v>2.5019142290666697E-4</v>
      </c>
      <c r="C262" s="70"/>
    </row>
    <row r="263" spans="2:3" x14ac:dyDescent="0.2">
      <c r="B263" s="61">
        <f>'Screening All'!D269/(SUM('Screening All'!$D$9:$D$833)+SUM('Screening M&amp;A'!$D$9:$D$391))</f>
        <v>1.3954420384820906E-5</v>
      </c>
      <c r="C263" s="70"/>
    </row>
    <row r="264" spans="2:3" x14ac:dyDescent="0.2">
      <c r="B264" s="61">
        <f>'Screening All'!D270/(SUM('Screening All'!$D$9:$D$833)+SUM('Screening M&amp;A'!$D$9:$D$391))</f>
        <v>1.9239745332716474E-5</v>
      </c>
      <c r="C264" s="70"/>
    </row>
    <row r="265" spans="2:3" x14ac:dyDescent="0.2">
      <c r="B265" s="61">
        <f>'Screening All'!D271/(SUM('Screening All'!$D$9:$D$833)+SUM('Screening M&amp;A'!$D$9:$D$391))</f>
        <v>3.9081511181886101E-5</v>
      </c>
      <c r="C265" s="70"/>
    </row>
    <row r="266" spans="2:3" x14ac:dyDescent="0.2">
      <c r="B266" s="61">
        <f>'Screening All'!D272/(SUM('Screening All'!$D$9:$D$833)+SUM('Screening M&amp;A'!$D$9:$D$391))</f>
        <v>1.321123643692357E-5</v>
      </c>
      <c r="C266" s="70"/>
    </row>
    <row r="267" spans="2:3" x14ac:dyDescent="0.2">
      <c r="B267" s="61">
        <f>'Screening All'!D273/(SUM('Screening All'!$D$9:$D$833)+SUM('Screening M&amp;A'!$D$9:$D$391))</f>
        <v>3.517252969057135E-4</v>
      </c>
      <c r="C267" s="70"/>
    </row>
    <row r="268" spans="2:3" x14ac:dyDescent="0.2">
      <c r="B268" s="61">
        <f>'Screening All'!D274/(SUM('Screening All'!$D$9:$D$833)+SUM('Screening M&amp;A'!$D$9:$D$391))</f>
        <v>1.949300913618987E-5</v>
      </c>
      <c r="C268" s="70"/>
    </row>
    <row r="269" spans="2:3" x14ac:dyDescent="0.2">
      <c r="B269" s="61">
        <f>'Screening All'!D275/(SUM('Screening All'!$D$9:$D$833)+SUM('Screening M&amp;A'!$D$9:$D$391))</f>
        <v>3.6146142180973161E-5</v>
      </c>
      <c r="C269" s="70"/>
    </row>
    <row r="270" spans="2:3" x14ac:dyDescent="0.2">
      <c r="B270" s="61">
        <f>'Screening All'!D276/(SUM('Screening All'!$D$9:$D$833)+SUM('Screening M&amp;A'!$D$9:$D$391))</f>
        <v>4.5009129742852724E-4</v>
      </c>
      <c r="C270" s="70"/>
    </row>
    <row r="271" spans="2:3" x14ac:dyDescent="0.2">
      <c r="B271" s="61">
        <f>'Screening All'!D277/(SUM('Screening All'!$D$9:$D$833)+SUM('Screening M&amp;A'!$D$9:$D$391))</f>
        <v>7.4011156733060822E-5</v>
      </c>
      <c r="C271" s="70"/>
    </row>
    <row r="272" spans="2:3" x14ac:dyDescent="0.2">
      <c r="B272" s="61">
        <f>'Screening All'!D278/(SUM('Screening All'!$D$9:$D$833)+SUM('Screening M&amp;A'!$D$9:$D$391))</f>
        <v>2.3345940441490017E-5</v>
      </c>
      <c r="C272" s="70"/>
    </row>
    <row r="273" spans="2:3" x14ac:dyDescent="0.2">
      <c r="B273" s="61">
        <f>'Screening All'!D279/(SUM('Screening All'!$D$9:$D$833)+SUM('Screening M&amp;A'!$D$9:$D$391))</f>
        <v>4.961064242137013E-5</v>
      </c>
      <c r="C273" s="70"/>
    </row>
    <row r="274" spans="2:3" x14ac:dyDescent="0.2">
      <c r="B274" s="61">
        <f>'Screening All'!D280/(SUM('Screening All'!$D$9:$D$833)+SUM('Screening M&amp;A'!$D$9:$D$391))</f>
        <v>1.7313279680066402E-6</v>
      </c>
      <c r="C274" s="70"/>
    </row>
    <row r="275" spans="2:3" x14ac:dyDescent="0.2">
      <c r="B275" s="61">
        <f>'Screening All'!D281/(SUM('Screening All'!$D$9:$D$833)+SUM('Screening M&amp;A'!$D$9:$D$391))</f>
        <v>1.4656085676411126E-5</v>
      </c>
      <c r="C275" s="70"/>
    </row>
    <row r="276" spans="2:3" x14ac:dyDescent="0.2">
      <c r="B276" s="61">
        <f>'Screening All'!D282/(SUM('Screening All'!$D$9:$D$833)+SUM('Screening M&amp;A'!$D$9:$D$391))</f>
        <v>3.7125982469821048E-5</v>
      </c>
      <c r="C276" s="70"/>
    </row>
    <row r="277" spans="2:3" x14ac:dyDescent="0.2">
      <c r="B277" s="61">
        <f>'Screening All'!D283/(SUM('Screening All'!$D$9:$D$833)+SUM('Screening M&amp;A'!$D$9:$D$391))</f>
        <v>1.176431126462066E-4</v>
      </c>
      <c r="C277" s="70"/>
    </row>
    <row r="278" spans="2:3" x14ac:dyDescent="0.2">
      <c r="B278" s="61">
        <f>'Screening All'!D284/(SUM('Screening All'!$D$9:$D$833)+SUM('Screening M&amp;A'!$D$9:$D$391))</f>
        <v>1.0832217430525957E-5</v>
      </c>
      <c r="C278" s="70"/>
    </row>
    <row r="279" spans="2:3" x14ac:dyDescent="0.2">
      <c r="B279" s="61">
        <f>'Screening All'!D285/(SUM('Screening All'!$D$9:$D$833)+SUM('Screening M&amp;A'!$D$9:$D$391))</f>
        <v>3.8213771265067425E-5</v>
      </c>
      <c r="C279" s="70"/>
    </row>
    <row r="280" spans="2:3" x14ac:dyDescent="0.2">
      <c r="B280" s="61">
        <f>'Screening All'!D286/(SUM('Screening All'!$D$9:$D$833)+SUM('Screening M&amp;A'!$D$9:$D$391))</f>
        <v>5.3089905819906258E-5</v>
      </c>
      <c r="C280" s="70"/>
    </row>
    <row r="281" spans="2:3" x14ac:dyDescent="0.2">
      <c r="B281" s="61">
        <f>'Screening All'!D287/(SUM('Screening All'!$D$9:$D$833)+SUM('Screening M&amp;A'!$D$9:$D$391))</f>
        <v>3.6034041808943956E-5</v>
      </c>
      <c r="C281" s="70"/>
    </row>
    <row r="282" spans="2:3" x14ac:dyDescent="0.2">
      <c r="B282" s="61">
        <f>'Screening All'!D288/(SUM('Screening All'!$D$9:$D$833)+SUM('Screening M&amp;A'!$D$9:$D$391))</f>
        <v>1.7040917294691734E-4</v>
      </c>
      <c r="C282" s="70"/>
    </row>
    <row r="283" spans="2:3" x14ac:dyDescent="0.2">
      <c r="B283" s="61">
        <f>'Screening All'!D289/(SUM('Screening All'!$D$9:$D$833)+SUM('Screening M&amp;A'!$D$9:$D$391))</f>
        <v>4.743506483087737E-5</v>
      </c>
      <c r="C283" s="70"/>
    </row>
    <row r="284" spans="2:3" x14ac:dyDescent="0.2">
      <c r="B284" s="61">
        <f>'Screening All'!D290/(SUM('Screening All'!$D$9:$D$833)+SUM('Screening M&amp;A'!$D$9:$D$391))</f>
        <v>5.3932734542940663E-6</v>
      </c>
      <c r="C284" s="70"/>
    </row>
    <row r="285" spans="2:3" x14ac:dyDescent="0.2">
      <c r="B285" s="61">
        <f>'Screening All'!D291/(SUM('Screening All'!$D$9:$D$833)+SUM('Screening M&amp;A'!$D$9:$D$391))</f>
        <v>2.7086771374760959E-5</v>
      </c>
      <c r="C285" s="70"/>
    </row>
    <row r="286" spans="2:3" x14ac:dyDescent="0.2">
      <c r="B286" s="61">
        <f>'Screening All'!D292/(SUM('Screening All'!$D$9:$D$833)+SUM('Screening M&amp;A'!$D$9:$D$391))</f>
        <v>3.8276049249528091E-5</v>
      </c>
      <c r="C286" s="70"/>
    </row>
    <row r="287" spans="2:3" x14ac:dyDescent="0.2">
      <c r="B287" s="61">
        <f>'Screening All'!D293/(SUM('Screening All'!$D$9:$D$833)+SUM('Screening M&amp;A'!$D$9:$D$391))</f>
        <v>1.3252755093230684E-5</v>
      </c>
      <c r="C287" s="70"/>
    </row>
    <row r="288" spans="2:3" x14ac:dyDescent="0.2">
      <c r="B288" s="61">
        <f>'Screening All'!D294/(SUM('Screening All'!$D$9:$D$833)+SUM('Screening M&amp;A'!$D$9:$D$391))</f>
        <v>4.6990815208391252E-5</v>
      </c>
      <c r="C288" s="70"/>
    </row>
    <row r="289" spans="2:3" x14ac:dyDescent="0.2">
      <c r="B289" s="61">
        <f>'Screening All'!D295/(SUM('Screening All'!$D$9:$D$833)+SUM('Screening M&amp;A'!$D$9:$D$391))</f>
        <v>8.3535536489912708E-5</v>
      </c>
      <c r="C289" s="70"/>
    </row>
    <row r="290" spans="2:3" x14ac:dyDescent="0.2">
      <c r="B290" s="61">
        <f>'Screening All'!D296/(SUM('Screening All'!$D$9:$D$833)+SUM('Screening M&amp;A'!$D$9:$D$391))</f>
        <v>1.5291321117909966E-5</v>
      </c>
      <c r="C290" s="70"/>
    </row>
    <row r="291" spans="2:3" x14ac:dyDescent="0.2">
      <c r="B291" s="61">
        <f>'Screening All'!D297/(SUM('Screening All'!$D$9:$D$833)+SUM('Screening M&amp;A'!$D$9:$D$391))</f>
        <v>3.0420719476222191E-5</v>
      </c>
      <c r="C291" s="70"/>
    </row>
    <row r="292" spans="2:3" x14ac:dyDescent="0.2">
      <c r="B292" s="61">
        <f>'Screening All'!D298/(SUM('Screening All'!$D$9:$D$833)+SUM('Screening M&amp;A'!$D$9:$D$391))</f>
        <v>1.3813256953376719E-4</v>
      </c>
      <c r="C292" s="70"/>
    </row>
    <row r="293" spans="2:3" x14ac:dyDescent="0.2">
      <c r="B293" s="61">
        <f>'Screening All'!D299/(SUM('Screening All'!$D$9:$D$833)+SUM('Screening M&amp;A'!$D$9:$D$391))</f>
        <v>2.2461593062148497E-6</v>
      </c>
      <c r="C293" s="70"/>
    </row>
    <row r="294" spans="2:3" x14ac:dyDescent="0.2">
      <c r="B294" s="61">
        <f>'Screening All'!D300/(SUM('Screening All'!$D$9:$D$833)+SUM('Screening M&amp;A'!$D$9:$D$391))</f>
        <v>1.3854775609683832E-5</v>
      </c>
      <c r="C294" s="70"/>
    </row>
    <row r="295" spans="2:3" x14ac:dyDescent="0.2">
      <c r="B295" s="61">
        <f>'Screening All'!D301/(SUM('Screening All'!$D$9:$D$833)+SUM('Screening M&amp;A'!$D$9:$D$391))</f>
        <v>1.5358166154564418E-4</v>
      </c>
      <c r="C295" s="70"/>
    </row>
    <row r="296" spans="2:3" x14ac:dyDescent="0.2">
      <c r="B296" s="61">
        <f>'Screening All'!D302/(SUM('Screening All'!$D$9:$D$833)+SUM('Screening M&amp;A'!$D$9:$D$391))</f>
        <v>5.5796922211130065E-5</v>
      </c>
      <c r="C296" s="70"/>
    </row>
    <row r="297" spans="2:3" x14ac:dyDescent="0.2">
      <c r="B297" s="61">
        <f>'Screening All'!D303/(SUM('Screening All'!$D$9:$D$833)+SUM('Screening M&amp;A'!$D$9:$D$391))</f>
        <v>1.6487058419554841E-5</v>
      </c>
      <c r="C297" s="70"/>
    </row>
    <row r="298" spans="2:3" x14ac:dyDescent="0.2">
      <c r="B298" s="61">
        <f>'Screening All'!D304/(SUM('Screening All'!$D$9:$D$833)+SUM('Screening M&amp;A'!$D$9:$D$391))</f>
        <v>1.5291321117909966E-5</v>
      </c>
      <c r="C298" s="70"/>
    </row>
    <row r="299" spans="2:3" x14ac:dyDescent="0.2">
      <c r="B299" s="61">
        <f>'Screening All'!D305/(SUM('Screening All'!$D$9:$D$833)+SUM('Screening M&amp;A'!$D$9:$D$391))</f>
        <v>5.55519621389181E-6</v>
      </c>
      <c r="C299" s="70"/>
    </row>
    <row r="300" spans="2:3" x14ac:dyDescent="0.2">
      <c r="B300" s="61">
        <f>'Screening All'!D306/(SUM('Screening All'!$D$9:$D$833)+SUM('Screening M&amp;A'!$D$9:$D$391))</f>
        <v>8.3203387239455799E-6</v>
      </c>
      <c r="C300" s="70"/>
    </row>
    <row r="301" spans="2:3" x14ac:dyDescent="0.2">
      <c r="B301" s="61">
        <f>'Screening All'!D307/(SUM('Screening All'!$D$9:$D$833)+SUM('Screening M&amp;A'!$D$9:$D$391))</f>
        <v>1.3742675237654626E-5</v>
      </c>
      <c r="C301" s="70"/>
    </row>
    <row r="302" spans="2:3" x14ac:dyDescent="0.2">
      <c r="B302" s="61">
        <f>'Screening All'!D308/(SUM('Screening All'!$D$9:$D$833)+SUM('Screening M&amp;A'!$D$9:$D$391))</f>
        <v>1.0746688998533303E-4</v>
      </c>
      <c r="C302" s="70"/>
    </row>
    <row r="303" spans="2:3" x14ac:dyDescent="0.2">
      <c r="B303" s="61">
        <f>'Screening All'!D309/(SUM('Screening All'!$D$9:$D$833)+SUM('Screening M&amp;A'!$D$9:$D$391))</f>
        <v>6.6724632551162376E-5</v>
      </c>
      <c r="C303" s="70"/>
    </row>
    <row r="304" spans="2:3" x14ac:dyDescent="0.2">
      <c r="B304" s="61">
        <f>'Screening All'!D310/(SUM('Screening All'!$D$9:$D$833)+SUM('Screening M&amp;A'!$D$9:$D$391))</f>
        <v>3.3297962358305165E-6</v>
      </c>
      <c r="C304" s="70"/>
    </row>
    <row r="305" spans="2:3" x14ac:dyDescent="0.2">
      <c r="B305" s="61">
        <f>'Screening All'!D311/(SUM('Screening All'!$D$9:$D$833)+SUM('Screening M&amp;A'!$D$9:$D$391))</f>
        <v>2.0627298826500213E-4</v>
      </c>
      <c r="C305" s="70"/>
    </row>
    <row r="306" spans="2:3" x14ac:dyDescent="0.2">
      <c r="B306" s="61">
        <f>'Screening All'!D312/(SUM('Screening All'!$D$9:$D$833)+SUM('Screening M&amp;A'!$D$9:$D$391))</f>
        <v>2.3146650891215873E-5</v>
      </c>
      <c r="C306" s="70"/>
    </row>
    <row r="307" spans="2:3" x14ac:dyDescent="0.2">
      <c r="B307" s="61">
        <f>'Screening All'!D313/(SUM('Screening All'!$D$9:$D$833)+SUM('Screening M&amp;A'!$D$9:$D$391))</f>
        <v>1.3065921139848672E-5</v>
      </c>
      <c r="C307" s="70"/>
    </row>
    <row r="308" spans="2:3" x14ac:dyDescent="0.2">
      <c r="B308" s="61">
        <f>'Screening All'!D314/(SUM('Screening All'!$D$9:$D$833)+SUM('Screening M&amp;A'!$D$9:$D$391))</f>
        <v>2.2511415449717036E-5</v>
      </c>
      <c r="C308" s="70"/>
    </row>
    <row r="309" spans="2:3" x14ac:dyDescent="0.2">
      <c r="B309" s="61">
        <f>'Screening All'!D315/(SUM('Screening All'!$D$9:$D$833)+SUM('Screening M&amp;A'!$D$9:$D$391))</f>
        <v>1.6221339019189311E-5</v>
      </c>
      <c r="C309" s="70"/>
    </row>
    <row r="310" spans="2:3" x14ac:dyDescent="0.2">
      <c r="B310" s="61">
        <f>'Screening All'!D316/(SUM('Screening All'!$D$9:$D$833)+SUM('Screening M&amp;A'!$D$9:$D$391))</f>
        <v>1.1542186453377602E-6</v>
      </c>
      <c r="C310" s="70"/>
    </row>
    <row r="311" spans="2:3" x14ac:dyDescent="0.2">
      <c r="B311" s="61">
        <f>'Screening All'!D317/(SUM('Screening All'!$D$9:$D$833)+SUM('Screening M&amp;A'!$D$9:$D$391))</f>
        <v>6.7799965749516635E-6</v>
      </c>
      <c r="C311" s="70"/>
    </row>
    <row r="312" spans="2:3" x14ac:dyDescent="0.2">
      <c r="B312" s="61">
        <f>'Screening All'!D318/(SUM('Screening All'!$D$9:$D$833)+SUM('Screening M&amp;A'!$D$9:$D$391))</f>
        <v>2.0925402778785292E-6</v>
      </c>
      <c r="C312" s="70"/>
    </row>
    <row r="313" spans="2:3" x14ac:dyDescent="0.2">
      <c r="B313" s="61">
        <f>'Screening All'!D319/(SUM('Screening All'!$D$9:$D$833)+SUM('Screening M&amp;A'!$D$9:$D$391))</f>
        <v>1.2194029357399286E-5</v>
      </c>
      <c r="C313" s="70"/>
    </row>
    <row r="314" spans="2:3" x14ac:dyDescent="0.2">
      <c r="B314" s="61">
        <f>'Screening All'!D320/(SUM('Screening All'!$D$9:$D$833)+SUM('Screening M&amp;A'!$D$9:$D$391))</f>
        <v>3.9069055584993961E-6</v>
      </c>
      <c r="C314" s="70"/>
    </row>
    <row r="315" spans="2:3" x14ac:dyDescent="0.2">
      <c r="B315" s="61">
        <f>'Screening All'!D321/(SUM('Screening All'!$D$9:$D$833)+SUM('Screening M&amp;A'!$D$9:$D$391))</f>
        <v>2.5915945266900356E-5</v>
      </c>
      <c r="C315" s="70"/>
    </row>
    <row r="316" spans="2:3" x14ac:dyDescent="0.2">
      <c r="B316" s="61">
        <f>'Screening All'!D322/(SUM('Screening All'!$D$9:$D$833)+SUM('Screening M&amp;A'!$D$9:$D$391))</f>
        <v>2.0547583006390555E-5</v>
      </c>
      <c r="C316" s="70"/>
    </row>
    <row r="317" spans="2:3" x14ac:dyDescent="0.2">
      <c r="B317" s="61">
        <f>'Screening All'!D323/(SUM('Screening All'!$D$9:$D$833)+SUM('Screening M&amp;A'!$D$9:$D$391))</f>
        <v>5.2147432321734769E-6</v>
      </c>
      <c r="C317" s="70"/>
    </row>
    <row r="318" spans="2:3" x14ac:dyDescent="0.2">
      <c r="B318" s="61">
        <f>'Screening All'!D324/(SUM('Screening All'!$D$9:$D$833)+SUM('Screening M&amp;A'!$D$9:$D$391))</f>
        <v>1.9484705404928448E-5</v>
      </c>
      <c r="C318" s="70"/>
    </row>
    <row r="319" spans="2:3" x14ac:dyDescent="0.2">
      <c r="B319" s="61">
        <f>'Screening All'!D325/(SUM('Screening All'!$D$9:$D$833)+SUM('Screening M&amp;A'!$D$9:$D$391))</f>
        <v>5.5178294232154077E-6</v>
      </c>
      <c r="C319" s="70"/>
    </row>
    <row r="320" spans="2:3" x14ac:dyDescent="0.2">
      <c r="B320" s="61">
        <f>'Screening All'!D326/(SUM('Screening All'!$D$9:$D$833)+SUM('Screening M&amp;A'!$D$9:$D$391))</f>
        <v>4.1933842870184812E-6</v>
      </c>
      <c r="C320" s="70"/>
    </row>
    <row r="321" spans="2:3" x14ac:dyDescent="0.2">
      <c r="B321" s="61">
        <f>'Screening All'!D327/(SUM('Screening All'!$D$9:$D$833)+SUM('Screening M&amp;A'!$D$9:$D$391))</f>
        <v>7.2699167193756039E-6</v>
      </c>
      <c r="C321" s="70"/>
    </row>
    <row r="322" spans="2:3" x14ac:dyDescent="0.2">
      <c r="B322" s="61">
        <f>'Screening All'!D328/(SUM('Screening All'!$D$9:$D$833)+SUM('Screening M&amp;A'!$D$9:$D$391))</f>
        <v>2.9449182918635725E-5</v>
      </c>
      <c r="C322" s="70"/>
    </row>
    <row r="323" spans="2:3" x14ac:dyDescent="0.2">
      <c r="B323" s="61">
        <f>'Screening All'!D329/(SUM('Screening All'!$D$9:$D$833)+SUM('Screening M&amp;A'!$D$9:$D$391))</f>
        <v>8.25806073948491E-6</v>
      </c>
      <c r="C323" s="70"/>
    </row>
    <row r="324" spans="2:3" x14ac:dyDescent="0.2">
      <c r="B324" s="61">
        <f>'Screening All'!D330/(SUM('Screening All'!$D$9:$D$833)+SUM('Screening M&amp;A'!$D$9:$D$391))</f>
        <v>5.4389439762318914E-6</v>
      </c>
      <c r="C324" s="70"/>
    </row>
    <row r="325" spans="2:3" x14ac:dyDescent="0.2">
      <c r="B325" s="61">
        <f>'Screening All'!D331/(SUM('Screening All'!$D$9:$D$833)+SUM('Screening M&amp;A'!$D$9:$D$391))</f>
        <v>5.4098809168169119E-6</v>
      </c>
      <c r="C325" s="70"/>
    </row>
    <row r="326" spans="2:3" x14ac:dyDescent="0.2">
      <c r="B326" s="61">
        <f>'Screening All'!D332/(SUM('Screening All'!$D$9:$D$833)+SUM('Screening M&amp;A'!$D$9:$D$391))</f>
        <v>2.304285425044809E-5</v>
      </c>
      <c r="C326" s="70"/>
    </row>
    <row r="327" spans="2:3" x14ac:dyDescent="0.2">
      <c r="B327" s="61">
        <f>'Screening All'!D333/(SUM('Screening All'!$D$9:$D$833)+SUM('Screening M&amp;A'!$D$9:$D$391))</f>
        <v>1.1903398763249489E-5</v>
      </c>
      <c r="C327" s="70"/>
    </row>
    <row r="328" spans="2:3" x14ac:dyDescent="0.2">
      <c r="B328" s="61">
        <f>'Screening All'!D334/(SUM('Screening All'!$D$9:$D$833)+SUM('Screening M&amp;A'!$D$9:$D$391))</f>
        <v>2.049776061882202E-5</v>
      </c>
      <c r="C328" s="70"/>
    </row>
    <row r="329" spans="2:3" x14ac:dyDescent="0.2">
      <c r="B329" s="61">
        <f>'Screening All'!D335/(SUM('Screening All'!$D$9:$D$833)+SUM('Screening M&amp;A'!$D$9:$D$391))</f>
        <v>2.9768876572200505E-6</v>
      </c>
      <c r="C329" s="70"/>
    </row>
    <row r="330" spans="2:3" x14ac:dyDescent="0.2">
      <c r="B330" s="61">
        <f>'Screening All'!D336/(SUM('Screening All'!$D$9:$D$833)+SUM('Screening M&amp;A'!$D$9:$D$391))</f>
        <v>1.8961570335458813E-5</v>
      </c>
      <c r="C330" s="70"/>
    </row>
    <row r="331" spans="2:3" x14ac:dyDescent="0.2">
      <c r="B331" s="61">
        <f>'Screening All'!D337/(SUM('Screening All'!$D$9:$D$833)+SUM('Screening M&amp;A'!$D$9:$D$391))</f>
        <v>2.7987726216625326E-5</v>
      </c>
      <c r="C331" s="70"/>
    </row>
    <row r="332" spans="2:3" x14ac:dyDescent="0.2">
      <c r="B332" s="61">
        <f>'Screening All'!D338/(SUM('Screening All'!$D$9:$D$833)+SUM('Screening M&amp;A'!$D$9:$D$391))</f>
        <v>6.1364574021914014E-6</v>
      </c>
      <c r="C332" s="70"/>
    </row>
    <row r="333" spans="2:3" x14ac:dyDescent="0.2">
      <c r="B333" s="61">
        <f>'Screening All'!D339/(SUM('Screening All'!$D$9:$D$833)+SUM('Screening M&amp;A'!$D$9:$D$391))</f>
        <v>3.628730561241735E-6</v>
      </c>
      <c r="C333" s="70"/>
    </row>
    <row r="334" spans="2:3" x14ac:dyDescent="0.2">
      <c r="B334" s="61">
        <f>'Screening All'!D340/(SUM('Screening All'!$D$9:$D$833)+SUM('Screening M&amp;A'!$D$9:$D$391))</f>
        <v>5.6340816608753246E-6</v>
      </c>
      <c r="C334" s="70"/>
    </row>
    <row r="335" spans="2:3" x14ac:dyDescent="0.2">
      <c r="B335" s="61">
        <f>'Screening All'!D341/(SUM('Screening All'!$D$9:$D$833)+SUM('Screening M&amp;A'!$D$9:$D$391))</f>
        <v>8.1002898455178773E-6</v>
      </c>
      <c r="C335" s="70"/>
    </row>
    <row r="336" spans="2:3" x14ac:dyDescent="0.2">
      <c r="B336" s="61">
        <f>'Screening All'!D342/(SUM('Screening All'!$D$9:$D$833)+SUM('Screening M&amp;A'!$D$9:$D$391))</f>
        <v>1.7894540868365993E-6</v>
      </c>
      <c r="C336" s="70"/>
    </row>
    <row r="337" spans="2:3" x14ac:dyDescent="0.2">
      <c r="B337" s="61">
        <f>'Screening All'!D343/(SUM('Screening All'!$D$9:$D$833)+SUM('Screening M&amp;A'!$D$9:$D$391))</f>
        <v>1.3892142400360236E-5</v>
      </c>
      <c r="C337" s="70"/>
    </row>
    <row r="338" spans="2:3" x14ac:dyDescent="0.2">
      <c r="B338" s="61">
        <f>'Screening All'!D344/(SUM('Screening All'!$D$9:$D$833)+SUM('Screening M&amp;A'!$D$9:$D$391))</f>
        <v>7.2574611224834701E-6</v>
      </c>
      <c r="C338" s="70"/>
    </row>
    <row r="339" spans="2:3" x14ac:dyDescent="0.2">
      <c r="B339" s="61">
        <f>'Screening All'!D345/(SUM('Screening All'!$D$9:$D$833)+SUM('Screening M&amp;A'!$D$9:$D$391))</f>
        <v>1.8521472578603411E-5</v>
      </c>
      <c r="C339" s="70"/>
    </row>
    <row r="340" spans="2:3" x14ac:dyDescent="0.2">
      <c r="B340" s="61">
        <f>'Screening All'!D346/(SUM('Screening All'!$D$9:$D$833)+SUM('Screening M&amp;A'!$D$9:$D$391))</f>
        <v>1.0018451766906529E-5</v>
      </c>
      <c r="C340" s="70"/>
    </row>
    <row r="341" spans="2:3" x14ac:dyDescent="0.2">
      <c r="B341" s="61">
        <f>'Screening All'!D347/(SUM('Screening All'!$D$9:$D$833)+SUM('Screening M&amp;A'!$D$9:$D$391))</f>
        <v>1.5320384177324944E-6</v>
      </c>
      <c r="C341" s="70"/>
    </row>
    <row r="342" spans="2:3" x14ac:dyDescent="0.2">
      <c r="B342" s="61">
        <f>'Screening All'!D348/(SUM('Screening All'!$D$9:$D$833)+SUM('Screening M&amp;A'!$D$9:$D$391))</f>
        <v>6.1696723272370918E-6</v>
      </c>
      <c r="C342" s="70"/>
    </row>
    <row r="343" spans="2:3" x14ac:dyDescent="0.2">
      <c r="B343" s="61">
        <f>'Screening All'!D349/(SUM('Screening All'!$D$9:$D$833)+SUM('Screening M&amp;A'!$D$9:$D$391))</f>
        <v>2.1668586726682626E-5</v>
      </c>
      <c r="C343" s="70"/>
    </row>
    <row r="344" spans="2:3" x14ac:dyDescent="0.2">
      <c r="B344" s="61">
        <f>'Screening All'!D350/(SUM('Screening All'!$D$9:$D$833)+SUM('Screening M&amp;A'!$D$9:$D$391))</f>
        <v>1.1546338319008312E-5</v>
      </c>
      <c r="C344" s="70"/>
    </row>
    <row r="345" spans="2:3" x14ac:dyDescent="0.2">
      <c r="B345" s="61">
        <f>'Screening All'!D351/(SUM('Screening All'!$D$9:$D$833)+SUM('Screening M&amp;A'!$D$9:$D$391))</f>
        <v>3.387091981534333E-5</v>
      </c>
      <c r="C345" s="70"/>
    </row>
    <row r="346" spans="2:3" x14ac:dyDescent="0.2">
      <c r="B346" s="61">
        <f>'Screening All'!D352/(SUM('Screening All'!$D$9:$D$833)+SUM('Screening M&amp;A'!$D$9:$D$391))</f>
        <v>1.0387967808039841E-5</v>
      </c>
      <c r="C346" s="70"/>
    </row>
    <row r="347" spans="2:3" x14ac:dyDescent="0.2">
      <c r="B347" s="61">
        <f>'Screening All'!D353/(SUM('Screening All'!$D$9:$D$833)+SUM('Screening M&amp;A'!$D$9:$D$391))</f>
        <v>1.1434237946979104E-5</v>
      </c>
      <c r="C347" s="70"/>
    </row>
    <row r="348" spans="2:3" x14ac:dyDescent="0.2">
      <c r="B348" s="61">
        <f>'Screening All'!D354/(SUM('Screening All'!$D$9:$D$833)+SUM('Screening M&amp;A'!$D$9:$D$391))</f>
        <v>1.0587257358313986E-6</v>
      </c>
      <c r="C348" s="70"/>
    </row>
    <row r="349" spans="2:3" x14ac:dyDescent="0.2">
      <c r="B349" s="61">
        <f>'Screening All'!D355/(SUM('Screening All'!$D$9:$D$833)+SUM('Screening M&amp;A'!$D$9:$D$391))</f>
        <v>5.5925630045682114E-6</v>
      </c>
      <c r="C349" s="70"/>
    </row>
    <row r="350" spans="2:3" x14ac:dyDescent="0.2">
      <c r="B350" s="61">
        <f>'Screening All'!D356/(SUM('Screening All'!$D$9:$D$833)+SUM('Screening M&amp;A'!$D$9:$D$391))</f>
        <v>8.5154764085890132E-6</v>
      </c>
      <c r="C350" s="70"/>
    </row>
    <row r="351" spans="2:3" x14ac:dyDescent="0.2">
      <c r="B351" s="61">
        <f>'Screening All'!D357/(SUM('Screening All'!$D$9:$D$833)+SUM('Screening M&amp;A'!$D$9:$D$391))</f>
        <v>1.3825712550268852E-6</v>
      </c>
      <c r="C351" s="70"/>
    </row>
    <row r="352" spans="2:3" x14ac:dyDescent="0.2">
      <c r="B352" s="61">
        <f>'Screening All'!D358/(SUM('Screening All'!$D$9:$D$833)+SUM('Screening M&amp;A'!$D$9:$D$391))</f>
        <v>8.1833271581321038E-6</v>
      </c>
      <c r="C352" s="70"/>
    </row>
    <row r="353" spans="2:3" x14ac:dyDescent="0.2">
      <c r="B353" s="61">
        <f>'Screening All'!D359/(SUM('Screening All'!$D$9:$D$833)+SUM('Screening M&amp;A'!$D$9:$D$391))</f>
        <v>1.1577062124675576E-4</v>
      </c>
      <c r="C353" s="70"/>
    </row>
    <row r="354" spans="2:3" x14ac:dyDescent="0.2">
      <c r="B354" s="61">
        <f>'Screening All'!D360/(SUM('Screening All'!$D$9:$D$833)+SUM('Screening M&amp;A'!$D$9:$D$391))</f>
        <v>1.7437835648987742E-6</v>
      </c>
      <c r="C354" s="70"/>
    </row>
    <row r="355" spans="2:3" x14ac:dyDescent="0.2">
      <c r="B355" s="61">
        <f>'Screening All'!D361/(SUM('Screening All'!$D$9:$D$833)+SUM('Screening M&amp;A'!$D$9:$D$391))</f>
        <v>2.9602801946972049E-6</v>
      </c>
      <c r="C355" s="70"/>
    </row>
    <row r="356" spans="2:3" x14ac:dyDescent="0.2">
      <c r="B356" s="61">
        <f>'Screening All'!D362/(SUM('Screening All'!$D$9:$D$833)+SUM('Screening M&amp;A'!$D$9:$D$391))</f>
        <v>2.5575492285182024E-6</v>
      </c>
      <c r="C356" s="70"/>
    </row>
    <row r="357" spans="2:3" x14ac:dyDescent="0.2">
      <c r="B357" s="61">
        <f>'Screening All'!D363/(SUM('Screening All'!$D$9:$D$833)+SUM('Screening M&amp;A'!$D$9:$D$391))</f>
        <v>1.1957373016448739E-6</v>
      </c>
      <c r="C357" s="70"/>
    </row>
    <row r="358" spans="2:3" x14ac:dyDescent="0.2">
      <c r="B358" s="61">
        <f>'Screening All'!D364/(SUM('Screening All'!$D$9:$D$833)+SUM('Screening M&amp;A'!$D$9:$D$391))</f>
        <v>1.3991787175497308E-6</v>
      </c>
      <c r="C358" s="70"/>
    </row>
    <row r="359" spans="2:3" x14ac:dyDescent="0.2">
      <c r="B359" s="61">
        <f>'Screening All'!D365/(SUM('Screening All'!$D$9:$D$833)+SUM('Screening M&amp;A'!$D$9:$D$391))</f>
        <v>1.1409326753194838E-5</v>
      </c>
      <c r="C359" s="70"/>
    </row>
    <row r="360" spans="2:3" x14ac:dyDescent="0.2">
      <c r="B360" s="61">
        <f>'Screening All'!D366/(SUM('Screening All'!$D$9:$D$833)+SUM('Screening M&amp;A'!$D$9:$D$391))</f>
        <v>7.755684998168835E-6</v>
      </c>
      <c r="C360" s="70"/>
    </row>
    <row r="361" spans="2:3" x14ac:dyDescent="0.2">
      <c r="B361" s="61">
        <f>'Screening All'!D367/(SUM('Screening All'!$D$9:$D$833)+SUM('Screening M&amp;A'!$D$9:$D$391))</f>
        <v>3.2301514606934435E-6</v>
      </c>
      <c r="C361" s="70"/>
    </row>
    <row r="362" spans="2:3" x14ac:dyDescent="0.2">
      <c r="B362" s="61">
        <f>'Screening All'!D368/(SUM('Screening All'!$D$9:$D$833)+SUM('Screening M&amp;A'!$D$9:$D$391))</f>
        <v>9.922958857400167E-7</v>
      </c>
      <c r="C362" s="70"/>
    </row>
    <row r="363" spans="2:3" x14ac:dyDescent="0.2">
      <c r="B363" s="61">
        <f>'Screening All'!D369/(SUM('Screening All'!$D$9:$D$833)+SUM('Screening M&amp;A'!$D$9:$D$391))</f>
        <v>2.8980022102365342E-6</v>
      </c>
      <c r="C363" s="70"/>
    </row>
    <row r="364" spans="2:3" x14ac:dyDescent="0.2">
      <c r="B364" s="61">
        <f>'Screening All'!D370/(SUM('Screening All'!$D$9:$D$833)+SUM('Screening M&amp;A'!$D$9:$D$391))</f>
        <v>1.2933061439665909E-5</v>
      </c>
      <c r="C364" s="70"/>
    </row>
    <row r="365" spans="2:3" x14ac:dyDescent="0.2">
      <c r="B365" s="61">
        <f>'Screening All'!D371/(SUM('Screening All'!$D$9:$D$833)+SUM('Screening M&amp;A'!$D$9:$D$391))</f>
        <v>4.772569542502717E-5</v>
      </c>
      <c r="C365" s="70"/>
    </row>
    <row r="366" spans="2:3" x14ac:dyDescent="0.2">
      <c r="B366" s="61">
        <f>'Screening All'!D372/(SUM('Screening All'!$D$9:$D$833)+SUM('Screening M&amp;A'!$D$9:$D$391))</f>
        <v>2.777598106945905E-6</v>
      </c>
      <c r="C366" s="70"/>
    </row>
    <row r="367" spans="2:3" x14ac:dyDescent="0.2">
      <c r="B367" s="61">
        <f>'Screening All'!D373/(SUM('Screening All'!$D$9:$D$833)+SUM('Screening M&amp;A'!$D$9:$D$391))</f>
        <v>1.6325135659957094E-5</v>
      </c>
      <c r="C367" s="70"/>
    </row>
    <row r="368" spans="2:3" x14ac:dyDescent="0.2">
      <c r="B368" s="61">
        <f>'Screening All'!D374/(SUM('Screening All'!$D$9:$D$833)+SUM('Screening M&amp;A'!$D$9:$D$391))</f>
        <v>1.1742306376777888E-4</v>
      </c>
      <c r="C368" s="70"/>
    </row>
    <row r="369" spans="2:3" x14ac:dyDescent="0.2">
      <c r="B369" s="61">
        <f>'Screening All'!D375/(SUM('Screening All'!$D$9:$D$833)+SUM('Screening M&amp;A'!$D$9:$D$391))</f>
        <v>3.9442723491757992E-6</v>
      </c>
      <c r="C369" s="70"/>
    </row>
    <row r="370" spans="2:3" x14ac:dyDescent="0.2">
      <c r="B370" s="61">
        <f>'Screening All'!D376/(SUM('Screening All'!$D$9:$D$833)+SUM('Screening M&amp;A'!$D$9:$D$391))</f>
        <v>5.3766659917712206E-6</v>
      </c>
      <c r="C370" s="70"/>
    </row>
    <row r="371" spans="2:3" x14ac:dyDescent="0.2">
      <c r="B371" s="61">
        <f>'Screening All'!D377/(SUM('Screening All'!$D$9:$D$833)+SUM('Screening M&amp;A'!$D$9:$D$391))</f>
        <v>3.7159197394866738E-6</v>
      </c>
      <c r="C371" s="70"/>
    </row>
    <row r="372" spans="2:3" x14ac:dyDescent="0.2">
      <c r="B372" s="61">
        <f>'Screening All'!D378/(SUM('Screening All'!$D$9:$D$833)+SUM('Screening M&amp;A'!$D$9:$D$391))</f>
        <v>6.9045525438730041E-6</v>
      </c>
      <c r="C372" s="70"/>
    </row>
    <row r="373" spans="2:3" x14ac:dyDescent="0.2">
      <c r="B373" s="61">
        <f>'Screening All'!D379/(SUM('Screening All'!$D$9:$D$833)+SUM('Screening M&amp;A'!$D$9:$D$391))</f>
        <v>9.864832738570209E-6</v>
      </c>
      <c r="C373" s="70"/>
    </row>
    <row r="374" spans="2:3" x14ac:dyDescent="0.2">
      <c r="B374" s="61">
        <f>'Screening All'!D380/(SUM('Screening All'!$D$9:$D$833)+SUM('Screening M&amp;A'!$D$9:$D$391))</f>
        <v>7.2200943318070678E-6</v>
      </c>
      <c r="C374" s="70"/>
    </row>
    <row r="375" spans="2:3" x14ac:dyDescent="0.2">
      <c r="B375" s="61">
        <f>'Screening All'!D381/(SUM('Screening All'!$D$9:$D$833)+SUM('Screening M&amp;A'!$D$9:$D$391))</f>
        <v>3.7615902614244984E-6</v>
      </c>
      <c r="C375" s="70"/>
    </row>
    <row r="376" spans="2:3" x14ac:dyDescent="0.2">
      <c r="B376" s="61">
        <f>'Screening All'!D382/(SUM('Screening All'!$D$9:$D$833)+SUM('Screening M&amp;A'!$D$9:$D$391))</f>
        <v>6.9045525438730041E-6</v>
      </c>
      <c r="C376" s="70"/>
    </row>
    <row r="377" spans="2:3" x14ac:dyDescent="0.2">
      <c r="B377" s="61">
        <f>'Screening All'!D383/(SUM('Screening All'!$D$9:$D$833)+SUM('Screening M&amp;A'!$D$9:$D$391))</f>
        <v>1.1882639435095933E-5</v>
      </c>
      <c r="C377" s="70"/>
    </row>
    <row r="378" spans="2:3" x14ac:dyDescent="0.2">
      <c r="B378" s="61">
        <f>'Screening All'!D384/(SUM('Screening All'!$D$9:$D$833)+SUM('Screening M&amp;A'!$D$9:$D$391))</f>
        <v>7.3238909725748518E-6</v>
      </c>
      <c r="C378" s="70"/>
    </row>
    <row r="379" spans="2:3" x14ac:dyDescent="0.2">
      <c r="B379" s="61">
        <f>'Screening All'!D385/(SUM('Screening All'!$D$9:$D$833)+SUM('Screening M&amp;A'!$D$9:$D$391))</f>
        <v>5.7503338985352433E-6</v>
      </c>
      <c r="C379" s="70"/>
    </row>
    <row r="380" spans="2:3" x14ac:dyDescent="0.2">
      <c r="B380" s="61">
        <f>'Screening All'!D386/(SUM('Screening All'!$D$9:$D$833)+SUM('Screening M&amp;A'!$D$9:$D$391))</f>
        <v>2.0759328153556836E-6</v>
      </c>
      <c r="C380" s="70"/>
    </row>
    <row r="381" spans="2:3" x14ac:dyDescent="0.2">
      <c r="B381" s="61">
        <f>'Screening All'!D387/(SUM('Screening All'!$D$9:$D$833)+SUM('Screening M&amp;A'!$D$9:$D$391))</f>
        <v>7.7224700731231433E-7</v>
      </c>
      <c r="C381" s="70"/>
    </row>
    <row r="382" spans="2:3" x14ac:dyDescent="0.2">
      <c r="B382" s="61">
        <f>'Screening All'!D388/(SUM('Screening All'!$D$9:$D$833)+SUM('Screening M&amp;A'!$D$9:$D$391))</f>
        <v>1.0670294670928214E-6</v>
      </c>
      <c r="C382" s="70"/>
    </row>
    <row r="383" spans="2:3" x14ac:dyDescent="0.2">
      <c r="B383" s="61">
        <f>'Screening All'!D389/(SUM('Screening All'!$D$9:$D$833)+SUM('Screening M&amp;A'!$D$9:$D$391))</f>
        <v>7.8470260420444834E-7</v>
      </c>
      <c r="C383" s="70"/>
    </row>
    <row r="384" spans="2:3" x14ac:dyDescent="0.2">
      <c r="B384" s="61">
        <f>'Screening All'!D390/(SUM('Screening All'!$D$9:$D$833)+SUM('Screening M&amp;A'!$D$9:$D$391))</f>
        <v>1.4319784560323505E-5</v>
      </c>
      <c r="C384" s="70"/>
    </row>
    <row r="385" spans="2:3" x14ac:dyDescent="0.2">
      <c r="B385" s="61">
        <f>'Screening All'!D391/(SUM('Screening All'!$D$9:$D$833)+SUM('Screening M&amp;A'!$D$9:$D$391))</f>
        <v>1.1313833843688475E-5</v>
      </c>
      <c r="C385" s="70"/>
    </row>
    <row r="386" spans="2:3" x14ac:dyDescent="0.2">
      <c r="B386" s="61">
        <f>'Screening All'!D392/(SUM('Screening All'!$D$9:$D$833)+SUM('Screening M&amp;A'!$D$9:$D$391))</f>
        <v>2.5907641535638933E-6</v>
      </c>
      <c r="C386" s="62"/>
    </row>
    <row r="387" spans="2:3" x14ac:dyDescent="0.2">
      <c r="B387" s="61">
        <f>'Screening All'!D393/(SUM('Screening All'!$D$9:$D$833)+SUM('Screening M&amp;A'!$D$9:$D$391))</f>
        <v>7.4816618665418836E-6</v>
      </c>
      <c r="C387" s="62"/>
    </row>
    <row r="388" spans="2:3" x14ac:dyDescent="0.2">
      <c r="B388" s="61">
        <f>'Screening All'!D394/(SUM('Screening All'!$D$9:$D$833)+SUM('Screening M&amp;A'!$D$9:$D$391))</f>
        <v>9.5077722943290303E-7</v>
      </c>
      <c r="C388" s="62"/>
    </row>
    <row r="389" spans="2:3" x14ac:dyDescent="0.2">
      <c r="B389" s="61">
        <f>'Screening All'!D395/(SUM('Screening All'!$D$9:$D$833)+SUM('Screening M&amp;A'!$D$9:$D$391))</f>
        <v>2.9851913884814733E-6</v>
      </c>
      <c r="C389" s="62"/>
    </row>
    <row r="390" spans="2:3" x14ac:dyDescent="0.2">
      <c r="B390" s="61">
        <f>'Screening All'!D396/(SUM('Screening All'!$D$9:$D$833)+SUM('Screening M&amp;A'!$D$9:$D$391))</f>
        <v>1.242238196708841E-5</v>
      </c>
      <c r="C390" s="62"/>
    </row>
    <row r="391" spans="2:3" x14ac:dyDescent="0.2">
      <c r="B391" s="61">
        <f>'Screening All'!D397/(SUM('Screening All'!$D$9:$D$833)+SUM('Screening M&amp;A'!$D$9:$D$391))</f>
        <v>2.8398760914065753E-6</v>
      </c>
      <c r="C391" s="62"/>
    </row>
    <row r="392" spans="2:3" x14ac:dyDescent="0.2">
      <c r="B392" s="61">
        <f>'Screening All'!D398/(SUM('Screening All'!$D$9:$D$833)+SUM('Screening M&amp;A'!$D$9:$D$391))</f>
        <v>8.2829719332691776E-6</v>
      </c>
      <c r="C392" s="62"/>
    </row>
    <row r="393" spans="2:3" x14ac:dyDescent="0.2">
      <c r="B393" s="61">
        <f>'Screening All'!D399/(SUM('Screening All'!$D$9:$D$833)+SUM('Screening M&amp;A'!$D$9:$D$391))</f>
        <v>8.2206939488085071E-7</v>
      </c>
      <c r="C393" s="62"/>
    </row>
    <row r="394" spans="2:3" x14ac:dyDescent="0.2">
      <c r="B394" s="61">
        <f>'Screening All'!D400/(SUM('Screening All'!$D$9:$D$833)+SUM('Screening M&amp;A'!$D$9:$D$391))</f>
        <v>2.657194003655275E-6</v>
      </c>
      <c r="C394" s="62"/>
    </row>
    <row r="395" spans="2:3" x14ac:dyDescent="0.2">
      <c r="B395" s="61">
        <f>'Screening All'!D401/(SUM('Screening All'!$D$9:$D$833)+SUM('Screening M&amp;A'!$D$9:$D$391))</f>
        <v>8.718917824493871E-7</v>
      </c>
      <c r="C395" s="62"/>
    </row>
    <row r="396" spans="2:3" x14ac:dyDescent="0.2">
      <c r="B396" s="61">
        <f>'Screening All'!D402/(SUM('Screening All'!$D$9:$D$833)+SUM('Screening M&amp;A'!$D$9:$D$391))</f>
        <v>7.9508226828122683E-6</v>
      </c>
      <c r="C396" s="62"/>
    </row>
    <row r="397" spans="2:3" x14ac:dyDescent="0.2">
      <c r="B397" s="61">
        <f>'Screening All'!D403/(SUM('Screening All'!$D$9:$D$833)+SUM('Screening M&amp;A'!$D$9:$D$391))</f>
        <v>9.7153655758645986E-7</v>
      </c>
      <c r="C397" s="62"/>
    </row>
    <row r="398" spans="2:3" x14ac:dyDescent="0.2">
      <c r="B398" s="61">
        <f>'Screening All'!D404/(SUM('Screening All'!$D$9:$D$833)+SUM('Screening M&amp;A'!$D$9:$D$391))</f>
        <v>2.4491855355566354E-5</v>
      </c>
      <c r="C398" s="62"/>
    </row>
    <row r="399" spans="2:3" x14ac:dyDescent="0.2">
      <c r="B399" s="61">
        <f>'Screening All'!D405/(SUM('Screening All'!$D$9:$D$833)+SUM('Screening M&amp;A'!$D$9:$D$391))</f>
        <v>2.802509300730173E-6</v>
      </c>
      <c r="C399" s="62"/>
    </row>
    <row r="400" spans="2:3" x14ac:dyDescent="0.2">
      <c r="B400" s="61">
        <f>'Screening All'!D406/(SUM('Screening All'!$D$9:$D$833)+SUM('Screening M&amp;A'!$D$9:$D$391))</f>
        <v>7.0747790347321697E-6</v>
      </c>
      <c r="C400" s="62"/>
    </row>
    <row r="401" spans="2:3" x14ac:dyDescent="0.2">
      <c r="B401" s="61">
        <f>'Screening All'!D407/(SUM('Screening All'!$D$9:$D$833)+SUM('Screening M&amp;A'!$D$9:$D$391))</f>
        <v>1.0379664076778419E-5</v>
      </c>
      <c r="C401" s="62"/>
    </row>
    <row r="402" spans="2:3" x14ac:dyDescent="0.2">
      <c r="B402" s="61">
        <f>'Screening All'!D408/(SUM('Screening All'!$D$9:$D$833)+SUM('Screening M&amp;A'!$D$9:$D$391))</f>
        <v>4.0812839149892736E-6</v>
      </c>
      <c r="C402" s="62"/>
    </row>
    <row r="403" spans="2:3" x14ac:dyDescent="0.2">
      <c r="B403" s="61">
        <f>'Screening All'!D409/(SUM('Screening All'!$D$9:$D$833)+SUM('Screening M&amp;A'!$D$9:$D$391))</f>
        <v>7.3363465694669856E-6</v>
      </c>
      <c r="C403" s="62"/>
    </row>
    <row r="404" spans="2:3" x14ac:dyDescent="0.2">
      <c r="B404" s="61">
        <f>'Screening All'!D410/(SUM('Screening All'!$D$9:$D$833)+SUM('Screening M&amp;A'!$D$9:$D$391))</f>
        <v>2.2793742312605405E-6</v>
      </c>
      <c r="C404" s="62"/>
    </row>
    <row r="405" spans="2:3" x14ac:dyDescent="0.2">
      <c r="B405" s="61">
        <f>'Screening All'!D411/(SUM('Screening All'!$D$9:$D$833)+SUM('Screening M&amp;A'!$D$9:$D$391))</f>
        <v>1.3961478556393113E-4</v>
      </c>
      <c r="C405" s="62"/>
    </row>
    <row r="406" spans="2:3" x14ac:dyDescent="0.2">
      <c r="B406" s="61">
        <f>'Screening All'!D412/(SUM('Screening All'!$D$9:$D$833)+SUM('Screening M&amp;A'!$D$9:$D$391))</f>
        <v>7.3488021663591202E-6</v>
      </c>
      <c r="C406" s="62"/>
    </row>
    <row r="407" spans="2:3" x14ac:dyDescent="0.2">
      <c r="B407" s="61">
        <f>'Screening All'!D413/(SUM('Screening All'!$D$9:$D$833)+SUM('Screening M&amp;A'!$D$9:$D$391))</f>
        <v>1.764542893052331E-6</v>
      </c>
      <c r="C407" s="62"/>
    </row>
    <row r="408" spans="2:3" x14ac:dyDescent="0.2">
      <c r="B408" s="61">
        <f>'Screening All'!D414/(SUM('Screening All'!$D$9:$D$833)+SUM('Screening M&amp;A'!$D$9:$D$391))</f>
        <v>7.0868194450612336E-5</v>
      </c>
      <c r="C408" s="62"/>
    </row>
    <row r="409" spans="2:3" x14ac:dyDescent="0.2">
      <c r="B409" s="61">
        <f>'Screening All'!D415/(SUM('Screening All'!$D$9:$D$833)+SUM('Screening M&amp;A'!$D$9:$D$391))</f>
        <v>2.3167410219369428E-6</v>
      </c>
      <c r="C409" s="62"/>
    </row>
    <row r="410" spans="2:3" x14ac:dyDescent="0.2">
      <c r="B410" s="61">
        <f>'Screening All'!D416/(SUM('Screening All'!$D$9:$D$833)+SUM('Screening M&amp;A'!$D$9:$D$391))</f>
        <v>2.2586149031069839E-6</v>
      </c>
      <c r="C410" s="62"/>
    </row>
    <row r="411" spans="2:3" x14ac:dyDescent="0.2">
      <c r="B411" s="61">
        <f>'Screening All'!D417/(SUM('Screening All'!$D$9:$D$833)+SUM('Screening M&amp;A'!$D$9:$D$391))</f>
        <v>1.7437835648987742E-6</v>
      </c>
      <c r="C411" s="62"/>
    </row>
    <row r="412" spans="2:3" x14ac:dyDescent="0.2">
      <c r="B412" s="61">
        <f>'Screening All'!D418/(SUM('Screening All'!$D$9:$D$833)+SUM('Screening M&amp;A'!$D$9:$D$391))</f>
        <v>1.5818608053010309E-6</v>
      </c>
      <c r="C412" s="62"/>
    </row>
    <row r="413" spans="2:3" x14ac:dyDescent="0.2">
      <c r="B413" s="61">
        <f>'Screening All'!D419/(SUM('Screening All'!$D$9:$D$833)+SUM('Screening M&amp;A'!$D$9:$D$391))</f>
        <v>3.1595697449713504E-6</v>
      </c>
      <c r="C413" s="62"/>
    </row>
    <row r="414" spans="2:3" x14ac:dyDescent="0.2">
      <c r="B414" s="61">
        <f>'Screening All'!D420/(SUM('Screening All'!$D$9:$D$833)+SUM('Screening M&amp;A'!$D$9:$D$391))</f>
        <v>1.9970473683721676E-6</v>
      </c>
      <c r="C414" s="62"/>
    </row>
    <row r="415" spans="2:3" x14ac:dyDescent="0.2">
      <c r="B415" s="61">
        <f>'Screening All'!D421/(SUM('Screening All'!$D$9:$D$833)+SUM('Screening M&amp;A'!$D$9:$D$391))</f>
        <v>4.2307510776948835E-6</v>
      </c>
      <c r="C415" s="62"/>
    </row>
    <row r="416" spans="2:3" x14ac:dyDescent="0.2">
      <c r="B416" s="61">
        <f>'Screening All'!D422/(SUM('Screening All'!$D$9:$D$833)+SUM('Screening M&amp;A'!$D$9:$D$391))</f>
        <v>1.087373608683307E-5</v>
      </c>
      <c r="C416" s="62"/>
    </row>
    <row r="417" spans="2:3" x14ac:dyDescent="0.2">
      <c r="B417" s="61">
        <f>'Screening All'!D423/(SUM('Screening All'!$D$9:$D$833)+SUM('Screening M&amp;A'!$D$9:$D$391))</f>
        <v>1.1641831228514674E-5</v>
      </c>
      <c r="C417" s="62"/>
    </row>
    <row r="418" spans="2:3" x14ac:dyDescent="0.2">
      <c r="B418" s="61">
        <f>'Screening All'!D424/(SUM('Screening All'!$D$9:$D$833)+SUM('Screening M&amp;A'!$D$9:$D$391))</f>
        <v>3.0433175073114322E-6</v>
      </c>
      <c r="C418" s="62"/>
    </row>
    <row r="419" spans="2:3" x14ac:dyDescent="0.2">
      <c r="B419" s="61">
        <f>'Screening All'!D425/(SUM('Screening All'!$D$9:$D$833)+SUM('Screening M&amp;A'!$D$9:$D$391))</f>
        <v>2.4197072895785845E-5</v>
      </c>
      <c r="C419" s="62"/>
    </row>
    <row r="420" spans="2:3" x14ac:dyDescent="0.2">
      <c r="B420" s="61">
        <f>'Screening All'!D426/(SUM('Screening All'!$D$9:$D$833)+SUM('Screening M&amp;A'!$D$9:$D$391))</f>
        <v>1.764542893052331E-6</v>
      </c>
      <c r="C420" s="62"/>
    </row>
    <row r="421" spans="2:3" x14ac:dyDescent="0.2">
      <c r="B421" s="61">
        <f>'Screening All'!D427/(SUM('Screening All'!$D$9:$D$833)+SUM('Screening M&amp;A'!$D$9:$D$391))</f>
        <v>1.9596805776957654E-6</v>
      </c>
      <c r="C421" s="62"/>
    </row>
    <row r="422" spans="2:3" x14ac:dyDescent="0.2">
      <c r="B422" s="61">
        <f>'Screening All'!D428/(SUM('Screening All'!$D$9:$D$833)+SUM('Screening M&amp;A'!$D$9:$D$391))</f>
        <v>1.0255108107857078E-6</v>
      </c>
      <c r="C422" s="62"/>
    </row>
    <row r="423" spans="2:3" x14ac:dyDescent="0.2">
      <c r="B423" s="61">
        <f>'Screening All'!D429/(SUM('Screening All'!$D$9:$D$833)+SUM('Screening M&amp;A'!$D$9:$D$391))</f>
        <v>2.7692943756844822E-6</v>
      </c>
      <c r="C423" s="62"/>
    </row>
    <row r="424" spans="2:3" x14ac:dyDescent="0.2">
      <c r="B424" s="61">
        <f>'Screening All'!D430/(SUM('Screening All'!$D$9:$D$833)+SUM('Screening M&amp;A'!$D$9:$D$391))</f>
        <v>1.9638324433264768E-6</v>
      </c>
      <c r="C424" s="62"/>
    </row>
    <row r="425" spans="2:3" x14ac:dyDescent="0.2">
      <c r="B425" s="61">
        <f>'Screening All'!D431/(SUM('Screening All'!$D$9:$D$833)+SUM('Screening M&amp;A'!$D$9:$D$391))</f>
        <v>1.752087296160197E-6</v>
      </c>
      <c r="C425" s="62"/>
    </row>
    <row r="426" spans="2:3" x14ac:dyDescent="0.2">
      <c r="B426" s="61">
        <f>'Screening All'!D432/(SUM('Screening All'!$D$9:$D$833)+SUM('Screening M&amp;A'!$D$9:$D$391))</f>
        <v>2.1921850530156018E-6</v>
      </c>
      <c r="C426" s="62"/>
    </row>
    <row r="427" spans="2:3" x14ac:dyDescent="0.2">
      <c r="B427" s="61">
        <f>'Screening All'!D433/(SUM('Screening All'!$D$9:$D$833)+SUM('Screening M&amp;A'!$D$9:$D$391))</f>
        <v>2.1216033372935086E-6</v>
      </c>
      <c r="C427" s="62"/>
    </row>
    <row r="428" spans="2:3" x14ac:dyDescent="0.2">
      <c r="B428" s="61">
        <f>'Screening All'!D434/(SUM('Screening All'!$D$9:$D$833)+SUM('Screening M&amp;A'!$D$9:$D$391))</f>
        <v>1.0545738702006872E-6</v>
      </c>
      <c r="C428" s="62"/>
    </row>
    <row r="429" spans="2:3" x14ac:dyDescent="0.2">
      <c r="B429" s="61">
        <f>'Screening All'!D435/(SUM('Screening All'!$D$9:$D$833)+SUM('Screening M&amp;A'!$D$9:$D$391))</f>
        <v>2.0095029652643019E-6</v>
      </c>
      <c r="C429" s="62"/>
    </row>
    <row r="430" spans="2:3" x14ac:dyDescent="0.2">
      <c r="B430" s="61">
        <f>'Screening All'!D436/(SUM('Screening All'!$D$9:$D$833)+SUM('Screening M&amp;A'!$D$9:$D$391))</f>
        <v>3.956727946067933E-6</v>
      </c>
      <c r="C430" s="62"/>
    </row>
    <row r="431" spans="2:3" x14ac:dyDescent="0.2">
      <c r="B431" s="61">
        <f>'Screening All'!D437/(SUM('Screening All'!$D$9:$D$833)+SUM('Screening M&amp;A'!$D$9:$D$391))</f>
        <v>2.2361948287011424E-5</v>
      </c>
      <c r="C431" s="62"/>
    </row>
    <row r="432" spans="2:3" x14ac:dyDescent="0.2">
      <c r="B432" s="61">
        <f>'Screening All'!D438/(SUM('Screening All'!$D$9:$D$833)+SUM('Screening M&amp;A'!$D$9:$D$391))</f>
        <v>4.4798630155375655E-6</v>
      </c>
      <c r="C432" s="62"/>
    </row>
    <row r="433" spans="2:3" x14ac:dyDescent="0.2">
      <c r="B433" s="61">
        <f>'Screening All'!D439/(SUM('Screening All'!$D$9:$D$833)+SUM('Screening M&amp;A'!$D$9:$D$391))</f>
        <v>1.9264656526500745E-6</v>
      </c>
      <c r="C433" s="62"/>
    </row>
    <row r="434" spans="2:3" x14ac:dyDescent="0.2">
      <c r="B434" s="61">
        <f>'Screening All'!D440/(SUM('Screening All'!$D$9:$D$833)+SUM('Screening M&amp;A'!$D$9:$D$391))</f>
        <v>4.1809286901263466E-6</v>
      </c>
      <c r="C434" s="62"/>
    </row>
    <row r="435" spans="2:3" x14ac:dyDescent="0.2">
      <c r="B435" s="61">
        <f>'Screening All'!D441/(SUM('Screening All'!$D$9:$D$833)+SUM('Screening M&amp;A'!$D$9:$D$391))</f>
        <v>1.8056463627963736E-5</v>
      </c>
      <c r="C435" s="62"/>
    </row>
    <row r="436" spans="2:3" x14ac:dyDescent="0.2">
      <c r="B436" s="61">
        <f>'Screening All'!D442/(SUM('Screening All'!$D$9:$D$833)+SUM('Screening M&amp;A'!$D$9:$D$391))</f>
        <v>5.7669413610580897E-6</v>
      </c>
      <c r="C436" s="62"/>
    </row>
    <row r="437" spans="2:3" x14ac:dyDescent="0.2">
      <c r="B437" s="61">
        <f>'Screening All'!D443/(SUM('Screening All'!$D$9:$D$833)+SUM('Screening M&amp;A'!$D$9:$D$391))</f>
        <v>1.4157861800725762E-6</v>
      </c>
      <c r="C437" s="62"/>
    </row>
    <row r="438" spans="2:3" x14ac:dyDescent="0.2">
      <c r="B438" s="61">
        <f>'Screening All'!D444/(SUM('Screening All'!$D$9:$D$833)+SUM('Screening M&amp;A'!$D$9:$D$391))</f>
        <v>1.3327488674583489E-6</v>
      </c>
      <c r="C438" s="62"/>
    </row>
    <row r="439" spans="2:3" x14ac:dyDescent="0.2">
      <c r="B439" s="61">
        <f>'Screening All'!D445/(SUM('Screening All'!$D$9:$D$833)+SUM('Screening M&amp;A'!$D$9:$D$391))</f>
        <v>3.051621238572855E-6</v>
      </c>
      <c r="C439" s="62"/>
    </row>
    <row r="440" spans="2:3" x14ac:dyDescent="0.2">
      <c r="B440" s="61">
        <f>'Screening All'!D446/(SUM('Screening All'!$D$9:$D$833)+SUM('Screening M&amp;A'!$D$9:$D$391))</f>
        <v>2.3582596782440564E-6</v>
      </c>
      <c r="C440" s="62"/>
    </row>
    <row r="441" spans="2:3" x14ac:dyDescent="0.2">
      <c r="B441" s="61">
        <f>'Screening All'!D447/(SUM('Screening All'!$D$9:$D$833)+SUM('Screening M&amp;A'!$D$9:$D$391))</f>
        <v>8.4739577522818999E-6</v>
      </c>
      <c r="C441" s="62"/>
    </row>
    <row r="442" spans="2:3" x14ac:dyDescent="0.2">
      <c r="B442" s="61">
        <f>'Screening All'!D448/(SUM('Screening All'!$D$9:$D$833)+SUM('Screening M&amp;A'!$D$9:$D$391))</f>
        <v>1.5320384177324944E-6</v>
      </c>
      <c r="C442" s="62"/>
    </row>
    <row r="443" spans="2:3" x14ac:dyDescent="0.2">
      <c r="B443" s="61">
        <f>'Screening All'!D449/(SUM('Screening All'!$D$9:$D$833)+SUM('Screening M&amp;A'!$D$9:$D$391))</f>
        <v>2.2959816937833861E-6</v>
      </c>
      <c r="C443" s="62"/>
    </row>
    <row r="444" spans="2:3" x14ac:dyDescent="0.2">
      <c r="B444" s="61">
        <f>'Screening All'!D450/(SUM('Screening All'!$D$9:$D$833)+SUM('Screening M&amp;A'!$D$9:$D$391))</f>
        <v>1.5320384177324944E-6</v>
      </c>
      <c r="C444" s="62"/>
    </row>
    <row r="445" spans="2:3" x14ac:dyDescent="0.2">
      <c r="B445" s="61">
        <f>'Screening All'!D451/(SUM('Screening All'!$D$9:$D$833)+SUM('Screening M&amp;A'!$D$9:$D$391))</f>
        <v>1.050422004569976E-6</v>
      </c>
      <c r="C445" s="62"/>
    </row>
    <row r="446" spans="2:3" x14ac:dyDescent="0.2">
      <c r="B446" s="61">
        <f>'Screening All'!D452/(SUM('Screening All'!$D$9:$D$833)+SUM('Screening M&amp;A'!$D$9:$D$391))</f>
        <v>3.7491346645323646E-6</v>
      </c>
      <c r="C446" s="62"/>
    </row>
    <row r="447" spans="2:3" x14ac:dyDescent="0.2">
      <c r="B447" s="61">
        <f>'Screening All'!D453/(SUM('Screening All'!$D$9:$D$833)+SUM('Screening M&amp;A'!$D$9:$D$391))</f>
        <v>1.9306175182807859E-6</v>
      </c>
      <c r="C447" s="62"/>
    </row>
    <row r="448" spans="2:3" x14ac:dyDescent="0.2">
      <c r="B448" s="61">
        <f>'Screening All'!D454/(SUM('Screening All'!$D$9:$D$833)+SUM('Screening M&amp;A'!$D$9:$D$391))</f>
        <v>9.864832738570209E-6</v>
      </c>
      <c r="C448" s="62"/>
    </row>
    <row r="449" spans="2:3" x14ac:dyDescent="0.2">
      <c r="B449" s="61">
        <f>'Screening All'!D455/(SUM('Screening All'!$D$9:$D$833)+SUM('Screening M&amp;A'!$D$9:$D$391))</f>
        <v>2.8481798226679977E-6</v>
      </c>
      <c r="C449" s="62"/>
    </row>
    <row r="450" spans="2:3" x14ac:dyDescent="0.2">
      <c r="B450" s="61">
        <f>'Screening All'!D456/(SUM('Screening All'!$D$9:$D$833)+SUM('Screening M&amp;A'!$D$9:$D$391))</f>
        <v>3.9691835429600668E-6</v>
      </c>
      <c r="C450" s="62"/>
    </row>
    <row r="451" spans="2:3" x14ac:dyDescent="0.2">
      <c r="B451" s="61">
        <f>'Screening All'!D457/(SUM('Screening All'!$D$9:$D$833)+SUM('Screening M&amp;A'!$D$9:$D$391))</f>
        <v>1.1791298391220282E-6</v>
      </c>
      <c r="C451" s="62"/>
    </row>
    <row r="452" spans="2:3" x14ac:dyDescent="0.2">
      <c r="B452" s="61">
        <f>'Screening All'!D458/(SUM('Screening All'!$D$9:$D$833)+SUM('Screening M&amp;A'!$D$9:$D$391))</f>
        <v>4.3926738372926263E-6</v>
      </c>
      <c r="C452" s="62"/>
    </row>
    <row r="453" spans="2:3" x14ac:dyDescent="0.2">
      <c r="B453" s="61">
        <f>'Screening All'!D459/(SUM('Screening All'!$D$9:$D$833)+SUM('Screening M&amp;A'!$D$9:$D$391))</f>
        <v>2.8955110908581076E-5</v>
      </c>
      <c r="C453" s="62"/>
    </row>
    <row r="454" spans="2:3" x14ac:dyDescent="0.2">
      <c r="B454" s="61">
        <f>'Screening All'!D460/(SUM('Screening All'!$D$9:$D$833)+SUM('Screening M&amp;A'!$D$9:$D$391))</f>
        <v>5.8998010612408523E-6</v>
      </c>
      <c r="C454" s="62"/>
    </row>
    <row r="455" spans="2:3" x14ac:dyDescent="0.2">
      <c r="B455" s="61">
        <f>'Screening All'!D461/(SUM('Screening All'!$D$9:$D$833)+SUM('Screening M&amp;A'!$D$9:$D$391))</f>
        <v>1.6939611773302377E-6</v>
      </c>
      <c r="C455" s="62"/>
    </row>
    <row r="456" spans="2:3" x14ac:dyDescent="0.2">
      <c r="B456" s="61">
        <f>'Screening All'!D462/(SUM('Screening All'!$D$9:$D$833)+SUM('Screening M&amp;A'!$D$9:$D$391))</f>
        <v>1.8185171462515787E-6</v>
      </c>
      <c r="C456" s="62"/>
    </row>
    <row r="457" spans="2:3" x14ac:dyDescent="0.2">
      <c r="B457" s="61">
        <f>'Screening All'!D463/(SUM('Screening All'!$D$9:$D$833)+SUM('Screening M&amp;A'!$D$9:$D$391))</f>
        <v>1.3202932705662149E-6</v>
      </c>
      <c r="C457" s="62"/>
    </row>
    <row r="458" spans="2:3" x14ac:dyDescent="0.2">
      <c r="B458" s="61">
        <f>'Screening All'!D464/(SUM('Screening All'!$D$9:$D$833)+SUM('Screening M&amp;A'!$D$9:$D$391))</f>
        <v>3.8944499616072623E-6</v>
      </c>
      <c r="C458" s="62"/>
    </row>
    <row r="459" spans="2:3" x14ac:dyDescent="0.2">
      <c r="B459" s="61">
        <f>'Screening All'!D465/(SUM('Screening All'!$D$9:$D$833)+SUM('Screening M&amp;A'!$D$9:$D$391))</f>
        <v>1.2480508085918371E-5</v>
      </c>
      <c r="C459" s="62"/>
    </row>
    <row r="460" spans="2:3" x14ac:dyDescent="0.2">
      <c r="B460" s="61">
        <f>'Screening All'!D466/(SUM('Screening All'!$D$9:$D$833)+SUM('Screening M&amp;A'!$D$9:$D$391))</f>
        <v>1.2837983716722619E-4</v>
      </c>
      <c r="C460" s="62"/>
    </row>
    <row r="461" spans="2:3" x14ac:dyDescent="0.2">
      <c r="B461" s="61">
        <f>'Screening All'!D467/(SUM('Screening All'!$D$9:$D$833)+SUM('Screening M&amp;A'!$D$9:$D$391))</f>
        <v>1.752087296160197E-6</v>
      </c>
      <c r="C461" s="62"/>
    </row>
    <row r="462" spans="2:3" x14ac:dyDescent="0.2">
      <c r="B462" s="61">
        <f>'Screening All'!D468/(SUM('Screening All'!$D$9:$D$833)+SUM('Screening M&amp;A'!$D$9:$D$391))</f>
        <v>4.201688018279904E-6</v>
      </c>
      <c r="C462" s="62"/>
    </row>
    <row r="463" spans="2:3" x14ac:dyDescent="0.2">
      <c r="B463" s="61">
        <f>'Screening All'!D469/(SUM('Screening All'!$D$9:$D$833)+SUM('Screening M&amp;A'!$D$9:$D$391))</f>
        <v>3.58306003930391E-6</v>
      </c>
      <c r="C463" s="62"/>
    </row>
    <row r="464" spans="2:3" x14ac:dyDescent="0.2">
      <c r="B464" s="61">
        <f>'Screening All'!D470/(SUM('Screening All'!$D$9:$D$833)+SUM('Screening M&amp;A'!$D$9:$D$391))</f>
        <v>1.3078376736740806E-6</v>
      </c>
      <c r="C464" s="62"/>
    </row>
    <row r="465" spans="2:3" x14ac:dyDescent="0.2">
      <c r="B465" s="61">
        <f>'Screening All'!D471/(SUM('Screening All'!$D$9:$D$833)+SUM('Screening M&amp;A'!$D$9:$D$391))</f>
        <v>2.2835260968912519E-6</v>
      </c>
      <c r="C465" s="62"/>
    </row>
    <row r="466" spans="2:3" x14ac:dyDescent="0.2">
      <c r="B466" s="61">
        <f>'Screening All'!D472/(SUM('Screening All'!$D$9:$D$833)+SUM('Screening M&amp;A'!$D$9:$D$391))</f>
        <v>2.3914746032897477E-6</v>
      </c>
      <c r="C466" s="62"/>
    </row>
    <row r="467" spans="2:3" x14ac:dyDescent="0.2">
      <c r="B467" s="61">
        <f>'Screening All'!D473/(SUM('Screening All'!$D$9:$D$833)+SUM('Screening M&amp;A'!$D$9:$D$391))</f>
        <v>1.2040410329062966E-5</v>
      </c>
      <c r="C467" s="62"/>
    </row>
    <row r="468" spans="2:3" x14ac:dyDescent="0.2">
      <c r="B468" s="61">
        <f>'Screening All'!D474/(SUM('Screening All'!$D$9:$D$833)+SUM('Screening M&amp;A'!$D$9:$D$391))</f>
        <v>9.5492909506361444E-7</v>
      </c>
      <c r="C468" s="62"/>
    </row>
    <row r="469" spans="2:3" x14ac:dyDescent="0.2">
      <c r="B469" s="61">
        <f>'Screening All'!D475/(SUM('Screening All'!$D$9:$D$833)+SUM('Screening M&amp;A'!$D$9:$D$391))</f>
        <v>5.8304649052079731E-5</v>
      </c>
      <c r="C469" s="62"/>
    </row>
    <row r="470" spans="2:3" x14ac:dyDescent="0.2">
      <c r="B470" s="61">
        <f>'Screening All'!D476/(SUM('Screening All'!$D$9:$D$833)+SUM('Screening M&amp;A'!$D$9:$D$391))</f>
        <v>1.3240299496338549E-5</v>
      </c>
      <c r="C470" s="62"/>
    </row>
    <row r="471" spans="2:3" x14ac:dyDescent="0.2">
      <c r="B471" s="61">
        <f>'Screening All'!D477/(SUM('Screening All'!$D$9:$D$833)+SUM('Screening M&amp;A'!$D$9:$D$391))</f>
        <v>7.3072835100520061E-6</v>
      </c>
      <c r="C471" s="62"/>
    </row>
    <row r="472" spans="2:3" x14ac:dyDescent="0.2">
      <c r="B472" s="61">
        <f>'Screening All'!D478/(SUM('Screening All'!$D$9:$D$833)+SUM('Screening M&amp;A'!$D$9:$D$391))</f>
        <v>1.9306175182807859E-6</v>
      </c>
      <c r="C472" s="62"/>
    </row>
    <row r="473" spans="2:3" x14ac:dyDescent="0.2">
      <c r="B473" s="61">
        <f>'Screening All'!D479/(SUM('Screening All'!$D$9:$D$833)+SUM('Screening M&amp;A'!$D$9:$D$391))</f>
        <v>2.7734462413151932E-6</v>
      </c>
      <c r="C473" s="62"/>
    </row>
    <row r="474" spans="2:3" x14ac:dyDescent="0.2">
      <c r="B474" s="61">
        <f>'Screening All'!D480/(SUM('Screening All'!$D$9:$D$833)+SUM('Screening M&amp;A'!$D$9:$D$391))</f>
        <v>3.5207820548432392E-6</v>
      </c>
      <c r="C474" s="62"/>
    </row>
    <row r="475" spans="2:3" x14ac:dyDescent="0.2">
      <c r="B475" s="61">
        <f>'Screening All'!D481/(SUM('Screening All'!$D$9:$D$833)+SUM('Screening M&amp;A'!$D$9:$D$391))</f>
        <v>2.1091477404013744E-6</v>
      </c>
      <c r="C475" s="62"/>
    </row>
    <row r="476" spans="2:3" x14ac:dyDescent="0.2">
      <c r="B476" s="61">
        <f>'Screening All'!D482/(SUM('Screening All'!$D$9:$D$833)+SUM('Screening M&amp;A'!$D$9:$D$391))</f>
        <v>7.9715820109658247E-7</v>
      </c>
      <c r="C476" s="62"/>
    </row>
    <row r="477" spans="2:3" x14ac:dyDescent="0.2">
      <c r="B477" s="61">
        <f>'Screening All'!D483/(SUM('Screening All'!$D$9:$D$833)+SUM('Screening M&amp;A'!$D$9:$D$391))</f>
        <v>9.7153655758645999E-6</v>
      </c>
      <c r="C477" s="62"/>
    </row>
    <row r="478" spans="2:3" x14ac:dyDescent="0.2">
      <c r="B478" s="61">
        <f>'Screening All'!D484/(SUM('Screening All'!$D$9:$D$833)+SUM('Screening M&amp;A'!$D$9:$D$391))</f>
        <v>1.3244451361969261E-6</v>
      </c>
      <c r="C478" s="62"/>
    </row>
    <row r="479" spans="2:3" x14ac:dyDescent="0.2">
      <c r="B479" s="61">
        <f>'Screening All'!D485/(SUM('Screening All'!$D$9:$D$833)+SUM('Screening M&amp;A'!$D$9:$D$391))</f>
        <v>1.2164966297984307E-6</v>
      </c>
      <c r="C479" s="62"/>
    </row>
    <row r="480" spans="2:3" x14ac:dyDescent="0.2">
      <c r="B480" s="61">
        <f>'Screening All'!D486/(SUM('Screening All'!$D$9:$D$833)+SUM('Screening M&amp;A'!$D$9:$D$391))</f>
        <v>2.881394747713689E-6</v>
      </c>
      <c r="C480" s="62"/>
    </row>
    <row r="481" spans="2:3" x14ac:dyDescent="0.2">
      <c r="B481" s="61">
        <f>'Screening All'!D487/(SUM('Screening All'!$D$9:$D$833)+SUM('Screening M&amp;A'!$D$9:$D$391))</f>
        <v>1.3446647218184904E-4</v>
      </c>
      <c r="C481" s="62"/>
    </row>
    <row r="482" spans="2:3" x14ac:dyDescent="0.2">
      <c r="B482" s="61">
        <f>'Screening All'!D488/(SUM('Screening All'!$D$9:$D$833)+SUM('Screening M&amp;A'!$D$9:$D$391))</f>
        <v>7.8096592513680812E-6</v>
      </c>
      <c r="C482" s="62"/>
    </row>
    <row r="483" spans="2:3" x14ac:dyDescent="0.2">
      <c r="B483" s="61">
        <f>'Screening All'!D489/(SUM('Screening All'!$D$9:$D$833)+SUM('Screening M&amp;A'!$D$9:$D$391))</f>
        <v>6.0700275521000188E-6</v>
      </c>
      <c r="C483" s="62"/>
    </row>
    <row r="484" spans="2:3" x14ac:dyDescent="0.2">
      <c r="B484" s="61">
        <f>'Screening All'!D490/(SUM('Screening All'!$D$9:$D$833)+SUM('Screening M&amp;A'!$D$9:$D$391))</f>
        <v>1.1583705109684714E-6</v>
      </c>
      <c r="C484" s="62"/>
    </row>
    <row r="485" spans="2:3" x14ac:dyDescent="0.2">
      <c r="B485" s="61">
        <f>'Screening All'!D491/(SUM('Screening All'!$D$9:$D$833)+SUM('Screening M&amp;A'!$D$9:$D$391))</f>
        <v>2.2378555749534268E-6</v>
      </c>
      <c r="C485" s="62"/>
    </row>
    <row r="486" spans="2:3" x14ac:dyDescent="0.2">
      <c r="B486" s="61">
        <f>'Screening All'!D492/(SUM('Screening All'!$D$9:$D$833)+SUM('Screening M&amp;A'!$D$9:$D$391))</f>
        <v>1.9347693839114973E-6</v>
      </c>
      <c r="C486" s="62"/>
    </row>
    <row r="487" spans="2:3" x14ac:dyDescent="0.2">
      <c r="B487" s="61">
        <f>'Screening All'!D493/(SUM('Screening All'!$D$9:$D$833)+SUM('Screening M&amp;A'!$D$9:$D$391))</f>
        <v>5.5884111389375004E-6</v>
      </c>
      <c r="C487" s="62"/>
    </row>
    <row r="488" spans="2:3" x14ac:dyDescent="0.2">
      <c r="B488" s="61">
        <f>'Screening All'!D494/(SUM('Screening All'!$D$9:$D$833)+SUM('Screening M&amp;A'!$D$9:$D$391))</f>
        <v>4.3262439872012446E-6</v>
      </c>
      <c r="C488" s="62"/>
    </row>
    <row r="489" spans="2:3" x14ac:dyDescent="0.2">
      <c r="B489" s="61">
        <f>'Screening All'!D495/(SUM('Screening All'!$D$9:$D$833)+SUM('Screening M&amp;A'!$D$9:$D$391))</f>
        <v>4.0480689899435832E-6</v>
      </c>
      <c r="C489" s="62"/>
    </row>
    <row r="490" spans="2:3" x14ac:dyDescent="0.2">
      <c r="B490" s="61">
        <f>'Screening All'!D496/(SUM('Screening All'!$D$9:$D$833)+SUM('Screening M&amp;A'!$D$9:$D$391))</f>
        <v>2.0966921435092406E-6</v>
      </c>
      <c r="C490" s="62"/>
    </row>
    <row r="491" spans="2:3" x14ac:dyDescent="0.2">
      <c r="B491" s="61">
        <f>'Screening All'!D497/(SUM('Screening All'!$D$9:$D$833)+SUM('Screening M&amp;A'!$D$9:$D$391))</f>
        <v>2.5907641535638933E-6</v>
      </c>
      <c r="C491" s="62"/>
    </row>
    <row r="492" spans="2:3" x14ac:dyDescent="0.2">
      <c r="B492" s="61">
        <f>'Screening All'!D498/(SUM('Screening All'!$D$9:$D$833)+SUM('Screening M&amp;A'!$D$9:$D$391))</f>
        <v>1.1625223765991828E-6</v>
      </c>
      <c r="C492" s="62"/>
    </row>
    <row r="493" spans="2:3" x14ac:dyDescent="0.2">
      <c r="B493" s="61">
        <f>'Screening All'!D499/(SUM('Screening All'!$D$9:$D$833)+SUM('Screening M&amp;A'!$D$9:$D$391))</f>
        <v>6.4312398619719085E-6</v>
      </c>
      <c r="C493" s="62"/>
    </row>
    <row r="494" spans="2:3" x14ac:dyDescent="0.2">
      <c r="B494" s="61">
        <f>'Screening All'!D500/(SUM('Screening All'!$D$9:$D$833)+SUM('Screening M&amp;A'!$D$9:$D$391))</f>
        <v>3.5498451142582191E-6</v>
      </c>
      <c r="C494" s="62"/>
    </row>
    <row r="495" spans="2:3" x14ac:dyDescent="0.2">
      <c r="B495" s="61">
        <f>'Screening All'!D501/(SUM('Screening All'!$D$9:$D$833)+SUM('Screening M&amp;A'!$D$9:$D$391))</f>
        <v>4.0480689899435832E-6</v>
      </c>
      <c r="C495" s="62"/>
    </row>
    <row r="496" spans="2:3" x14ac:dyDescent="0.2">
      <c r="B496" s="61">
        <f>'Screening All'!D502/(SUM('Screening All'!$D$9:$D$833)+SUM('Screening M&amp;A'!$D$9:$D$391))</f>
        <v>1.7686947586830424E-6</v>
      </c>
      <c r="C496" s="62"/>
    </row>
    <row r="497" spans="2:3" x14ac:dyDescent="0.2">
      <c r="B497" s="61">
        <f>'Screening All'!D503/(SUM('Screening All'!$D$9:$D$833)+SUM('Screening M&amp;A'!$D$9:$D$391))</f>
        <v>8.0438244729402032E-5</v>
      </c>
      <c r="C497" s="62"/>
    </row>
    <row r="498" spans="2:3" x14ac:dyDescent="0.2">
      <c r="B498" s="61">
        <f>'Screening All'!D504/(SUM('Screening All'!$D$9:$D$833)+SUM('Screening M&amp;A'!$D$9:$D$391))</f>
        <v>3.0972917605106797E-6</v>
      </c>
      <c r="C498" s="62"/>
    </row>
    <row r="499" spans="2:3" x14ac:dyDescent="0.2">
      <c r="B499" s="61">
        <f>'Screening All'!D505/(SUM('Screening All'!$D$9:$D$833)+SUM('Screening M&amp;A'!$D$9:$D$391))</f>
        <v>2.5077268409496659E-6</v>
      </c>
      <c r="C499" s="62"/>
    </row>
    <row r="500" spans="2:3" x14ac:dyDescent="0.2">
      <c r="B500" s="61">
        <f>'Screening All'!D506/(SUM('Screening All'!$D$9:$D$833)+SUM('Screening M&amp;A'!$D$9:$D$391))</f>
        <v>9.5991133382046805E-6</v>
      </c>
      <c r="C500" s="62"/>
    </row>
    <row r="501" spans="2:3" x14ac:dyDescent="0.2">
      <c r="B501" s="61">
        <f>'Screening All'!D507/(SUM('Screening All'!$D$9:$D$833)+SUM('Screening M&amp;A'!$D$9:$D$391))</f>
        <v>1.9223137870193631E-6</v>
      </c>
      <c r="C501" s="62"/>
    </row>
    <row r="502" spans="2:3" x14ac:dyDescent="0.2">
      <c r="B502" s="61">
        <f>'Screening All'!D508/(SUM('Screening All'!$D$9:$D$833)+SUM('Screening M&amp;A'!$D$9:$D$391))</f>
        <v>5.6922077797052844E-6</v>
      </c>
      <c r="C502" s="62"/>
    </row>
    <row r="503" spans="2:3" x14ac:dyDescent="0.2">
      <c r="B503" s="61">
        <f>'Screening All'!D509/(SUM('Screening All'!$D$9:$D$833)+SUM('Screening M&amp;A'!$D$9:$D$391))</f>
        <v>3.2592145201084234E-6</v>
      </c>
      <c r="C503" s="62"/>
    </row>
    <row r="504" spans="2:3" x14ac:dyDescent="0.2">
      <c r="B504" s="61">
        <f>'Screening All'!D510/(SUM('Screening All'!$D$9:$D$833)+SUM('Screening M&amp;A'!$D$9:$D$391))</f>
        <v>2.1506663967084881E-6</v>
      </c>
      <c r="C504" s="62"/>
    </row>
    <row r="505" spans="2:3" x14ac:dyDescent="0.2">
      <c r="B505" s="61">
        <f>'Screening All'!D511/(SUM('Screening All'!$D$9:$D$833)+SUM('Screening M&amp;A'!$D$9:$D$391))</f>
        <v>2.1755775904927565E-6</v>
      </c>
      <c r="C505" s="62"/>
    </row>
    <row r="506" spans="2:3" x14ac:dyDescent="0.2">
      <c r="B506" s="61">
        <f>'Screening All'!D512/(SUM('Screening All'!$D$9:$D$833)+SUM('Screening M&amp;A'!$D$9:$D$391))</f>
        <v>3.8363238427773034E-6</v>
      </c>
      <c r="C506" s="62"/>
    </row>
    <row r="507" spans="2:3" x14ac:dyDescent="0.2">
      <c r="B507" s="61">
        <f>'Screening All'!D513/(SUM('Screening All'!$D$9:$D$833)+SUM('Screening M&amp;A'!$D$9:$D$391))</f>
        <v>1.9845917714800334E-6</v>
      </c>
      <c r="C507" s="62"/>
    </row>
    <row r="508" spans="2:3" x14ac:dyDescent="0.2">
      <c r="B508" s="61">
        <f>'Screening All'!D514/(SUM('Screening All'!$D$9:$D$833)+SUM('Screening M&amp;A'!$D$9:$D$391))</f>
        <v>3.1429622824485052E-6</v>
      </c>
      <c r="C508" s="62"/>
    </row>
    <row r="509" spans="2:3" x14ac:dyDescent="0.2">
      <c r="B509" s="61">
        <f>'Screening All'!D515/(SUM('Screening All'!$D$9:$D$833)+SUM('Screening M&amp;A'!$D$9:$D$391))</f>
        <v>4.8493790566708771E-6</v>
      </c>
      <c r="C509" s="62"/>
    </row>
    <row r="510" spans="2:3" x14ac:dyDescent="0.2">
      <c r="B510" s="61">
        <f>'Screening All'!D516/(SUM('Screening All'!$D$9:$D$833)+SUM('Screening M&amp;A'!$D$9:$D$391))</f>
        <v>4.9407201005465275E-7</v>
      </c>
      <c r="C510" s="62"/>
    </row>
    <row r="511" spans="2:3" x14ac:dyDescent="0.2">
      <c r="B511" s="61">
        <f>'Screening All'!D517/(SUM('Screening All'!$D$9:$D$833)+SUM('Screening M&amp;A'!$D$9:$D$391))</f>
        <v>1.0794850639849555E-6</v>
      </c>
      <c r="C511" s="62"/>
    </row>
    <row r="512" spans="2:3" x14ac:dyDescent="0.2">
      <c r="B512" s="61">
        <f>'Screening All'!D518/(SUM('Screening All'!$D$9:$D$833)+SUM('Screening M&amp;A'!$D$9:$D$391))</f>
        <v>1.4531529707489785E-6</v>
      </c>
      <c r="C512" s="62"/>
    </row>
    <row r="513" spans="2:3" x14ac:dyDescent="0.2">
      <c r="B513" s="61">
        <f>'Screening All'!D519/(SUM('Screening All'!$D$9:$D$833)+SUM('Screening M&amp;A'!$D$9:$D$391))</f>
        <v>1.8102134149901561E-6</v>
      </c>
      <c r="C513" s="62"/>
    </row>
    <row r="514" spans="2:3" x14ac:dyDescent="0.2">
      <c r="B514" s="61">
        <f>'Screening All'!D520/(SUM('Screening All'!$D$9:$D$833)+SUM('Screening M&amp;A'!$D$9:$D$391))</f>
        <v>9.0967375968886054E-6</v>
      </c>
      <c r="C514" s="62"/>
    </row>
    <row r="515" spans="2:3" x14ac:dyDescent="0.2">
      <c r="B515" s="61">
        <f>'Screening All'!D521/(SUM('Screening All'!$D$9:$D$833)+SUM('Screening M&amp;A'!$D$9:$D$391))</f>
        <v>6.0077495676393481E-6</v>
      </c>
      <c r="C515" s="62"/>
    </row>
    <row r="516" spans="2:3" x14ac:dyDescent="0.2">
      <c r="B516" s="61">
        <f>'Screening All'!D522/(SUM('Screening All'!$D$9:$D$833)+SUM('Screening M&amp;A'!$D$9:$D$391))</f>
        <v>3.0101025822657414E-6</v>
      </c>
      <c r="C516" s="62"/>
    </row>
    <row r="517" spans="2:3" x14ac:dyDescent="0.2">
      <c r="B517" s="61">
        <f>'Screening All'!D523/(SUM('Screening All'!$D$9:$D$833)+SUM('Screening M&amp;A'!$D$9:$D$391))</f>
        <v>3.628730561241735E-6</v>
      </c>
      <c r="C517" s="62"/>
    </row>
    <row r="518" spans="2:3" x14ac:dyDescent="0.2">
      <c r="B518" s="61">
        <f>'Screening All'!D524/(SUM('Screening All'!$D$9:$D$833)+SUM('Screening M&amp;A'!$D$9:$D$391))</f>
        <v>3.1720253418634847E-6</v>
      </c>
      <c r="C518" s="62"/>
    </row>
    <row r="519" spans="2:3" x14ac:dyDescent="0.2">
      <c r="B519" s="61">
        <f>'Screening All'!D525/(SUM('Screening All'!$D$9:$D$833)+SUM('Screening M&amp;A'!$D$9:$D$391))</f>
        <v>7.7224700731231433E-7</v>
      </c>
      <c r="C519" s="62"/>
    </row>
    <row r="520" spans="2:3" x14ac:dyDescent="0.2">
      <c r="B520" s="61">
        <f>'Screening All'!D526/(SUM('Screening All'!$D$9:$D$833)+SUM('Screening M&amp;A'!$D$9:$D$391))</f>
        <v>2.777598106945905E-6</v>
      </c>
      <c r="C520" s="62"/>
    </row>
    <row r="521" spans="2:3" x14ac:dyDescent="0.2">
      <c r="B521" s="61">
        <f>'Screening All'!D527/(SUM('Screening All'!$D$9:$D$833)+SUM('Screening M&amp;A'!$D$9:$D$391))</f>
        <v>2.1340589341856429E-6</v>
      </c>
      <c r="C521" s="62"/>
    </row>
    <row r="522" spans="2:3" x14ac:dyDescent="0.2">
      <c r="B522" s="61">
        <f>'Screening All'!D528/(SUM('Screening All'!$D$9:$D$833)+SUM('Screening M&amp;A'!$D$9:$D$391))</f>
        <v>7.5979141042018021E-7</v>
      </c>
      <c r="C522" s="62"/>
    </row>
    <row r="523" spans="2:3" x14ac:dyDescent="0.2">
      <c r="B523" s="61">
        <f>'Screening All'!D529/(SUM('Screening All'!$D$9:$D$833)+SUM('Screening M&amp;A'!$D$9:$D$391))</f>
        <v>1.8293119968914285E-5</v>
      </c>
      <c r="C523" s="62"/>
    </row>
    <row r="524" spans="2:3" x14ac:dyDescent="0.2">
      <c r="B524" s="61">
        <f>'Screening All'!D530/(SUM('Screening All'!$D$9:$D$833)+SUM('Screening M&amp;A'!$D$9:$D$391))</f>
        <v>1.1791298391220282E-6</v>
      </c>
      <c r="C524" s="62"/>
    </row>
    <row r="525" spans="2:3" x14ac:dyDescent="0.2">
      <c r="B525" s="61">
        <f>'Screening All'!D531/(SUM('Screening All'!$D$9:$D$833)+SUM('Screening M&amp;A'!$D$9:$D$391))</f>
        <v>1.0338145420471304E-6</v>
      </c>
      <c r="C525" s="62"/>
    </row>
    <row r="526" spans="2:3" x14ac:dyDescent="0.2">
      <c r="B526" s="61">
        <f>'Screening All'!D532/(SUM('Screening All'!$D$9:$D$833)+SUM('Screening M&amp;A'!$D$9:$D$391))</f>
        <v>2.1216033372935086E-6</v>
      </c>
      <c r="C526" s="62"/>
    </row>
    <row r="527" spans="2:3" x14ac:dyDescent="0.2">
      <c r="B527" s="61">
        <f>'Screening All'!D533/(SUM('Screening All'!$D$9:$D$833)+SUM('Screening M&amp;A'!$D$9:$D$391))</f>
        <v>7.01665291590221E-7</v>
      </c>
      <c r="C527" s="62"/>
    </row>
    <row r="528" spans="2:3" x14ac:dyDescent="0.2">
      <c r="B528" s="61">
        <f>'Screening All'!D534/(SUM('Screening All'!$D$9:$D$833)+SUM('Screening M&amp;A'!$D$9:$D$391))</f>
        <v>9.2171417001792348E-7</v>
      </c>
      <c r="C528" s="62"/>
    </row>
    <row r="529" spans="2:3" x14ac:dyDescent="0.2">
      <c r="B529" s="61">
        <f>'Screening All'!D535/(SUM('Screening All'!$D$9:$D$833)+SUM('Screening M&amp;A'!$D$9:$D$391))</f>
        <v>2.2918298281526747E-6</v>
      </c>
      <c r="C529" s="62"/>
    </row>
    <row r="530" spans="2:3" x14ac:dyDescent="0.2">
      <c r="B530" s="61">
        <f>'Screening All'!D536/(SUM('Screening All'!$D$9:$D$833)+SUM('Screening M&amp;A'!$D$9:$D$391))</f>
        <v>1.1625223765991828E-6</v>
      </c>
      <c r="C530" s="62"/>
    </row>
    <row r="531" spans="2:3" x14ac:dyDescent="0.2">
      <c r="B531" s="61">
        <f>'Screening All'!D537/(SUM('Screening All'!$D$9:$D$833)+SUM('Screening M&amp;A'!$D$9:$D$391))</f>
        <v>1.5195828208403604E-6</v>
      </c>
      <c r="C531" s="62"/>
    </row>
    <row r="532" spans="2:3" x14ac:dyDescent="0.2">
      <c r="B532" s="61">
        <f>'Screening All'!D538/(SUM('Screening All'!$D$9:$D$833)+SUM('Screening M&amp;A'!$D$9:$D$391))</f>
        <v>2.7277757193773685E-6</v>
      </c>
      <c r="C532" s="62"/>
    </row>
    <row r="533" spans="2:3" x14ac:dyDescent="0.2">
      <c r="B533" s="61">
        <f>'Screening All'!D539/(SUM('Screening All'!$D$9:$D$833)+SUM('Screening M&amp;A'!$D$9:$D$391))</f>
        <v>4.911657041131547E-6</v>
      </c>
      <c r="C533" s="62"/>
    </row>
    <row r="534" spans="2:3" x14ac:dyDescent="0.2">
      <c r="B534" s="61">
        <f>'Screening All'!D540/(SUM('Screening All'!$D$9:$D$833)+SUM('Screening M&amp;A'!$D$9:$D$391))</f>
        <v>1.3078376736740806E-6</v>
      </c>
      <c r="C534" s="62"/>
    </row>
    <row r="535" spans="2:3" x14ac:dyDescent="0.2">
      <c r="B535" s="61">
        <f>'Screening All'!D541/(SUM('Screening All'!$D$9:$D$833)+SUM('Screening M&amp;A'!$D$9:$D$391))</f>
        <v>2.3914746032897477E-6</v>
      </c>
      <c r="C535" s="62"/>
    </row>
    <row r="536" spans="2:3" x14ac:dyDescent="0.2">
      <c r="B536" s="61">
        <f>'Screening All'!D542/(SUM('Screening All'!$D$9:$D$833)+SUM('Screening M&amp;A'!$D$9:$D$391))</f>
        <v>5.957927180070812E-6</v>
      </c>
      <c r="C536" s="62"/>
    </row>
    <row r="537" spans="2:3" x14ac:dyDescent="0.2">
      <c r="B537" s="61">
        <f>'Screening All'!D543/(SUM('Screening All'!$D$9:$D$833)+SUM('Screening M&amp;A'!$D$9:$D$391))</f>
        <v>1.5486458802553399E-6</v>
      </c>
      <c r="C537" s="62"/>
    </row>
    <row r="538" spans="2:3" x14ac:dyDescent="0.2">
      <c r="B538" s="61">
        <f>'Screening All'!D544/(SUM('Screening All'!$D$9:$D$833)+SUM('Screening M&amp;A'!$D$9:$D$391))</f>
        <v>1.0005996170014395E-6</v>
      </c>
      <c r="C538" s="62"/>
    </row>
    <row r="539" spans="2:3" x14ac:dyDescent="0.2">
      <c r="B539" s="61">
        <f>'Screening All'!D545/(SUM('Screening All'!$D$9:$D$833)+SUM('Screening M&amp;A'!$D$9:$D$391))</f>
        <v>9.4662536380219173E-7</v>
      </c>
      <c r="C539" s="62"/>
    </row>
    <row r="540" spans="2:3" x14ac:dyDescent="0.2">
      <c r="B540" s="61">
        <f>'Screening All'!D546/(SUM('Screening All'!$D$9:$D$833)+SUM('Screening M&amp;A'!$D$9:$D$391))</f>
        <v>1.1915854360141624E-6</v>
      </c>
      <c r="C540" s="62"/>
    </row>
    <row r="541" spans="2:3" x14ac:dyDescent="0.2">
      <c r="B541" s="61">
        <f>'Screening All'!D547/(SUM('Screening All'!$D$9:$D$833)+SUM('Screening M&amp;A'!$D$9:$D$391))</f>
        <v>2.5409417659953568E-6</v>
      </c>
      <c r="C541" s="62"/>
    </row>
    <row r="542" spans="2:3" x14ac:dyDescent="0.2">
      <c r="B542" s="61">
        <f>'Screening All'!D548/(SUM('Screening All'!$D$9:$D$833)+SUM('Screening M&amp;A'!$D$9:$D$391))</f>
        <v>1.4240899113339988E-6</v>
      </c>
      <c r="C542" s="62"/>
    </row>
    <row r="543" spans="2:3" x14ac:dyDescent="0.2">
      <c r="B543" s="61">
        <f>'Screening All'!D549/(SUM('Screening All'!$D$9:$D$833)+SUM('Screening M&amp;A'!$D$9:$D$391))</f>
        <v>1.9098581901272289E-6</v>
      </c>
      <c r="C543" s="62"/>
    </row>
    <row r="544" spans="2:3" x14ac:dyDescent="0.2">
      <c r="B544" s="61">
        <f>'Screening All'!D550/(SUM('Screening All'!$D$9:$D$833)+SUM('Screening M&amp;A'!$D$9:$D$391))</f>
        <v>9.5077722943290303E-7</v>
      </c>
      <c r="C544" s="62"/>
    </row>
    <row r="545" spans="2:3" x14ac:dyDescent="0.2">
      <c r="B545" s="61">
        <f>'Screening All'!D551/(SUM('Screening All'!$D$9:$D$833)+SUM('Screening M&amp;A'!$D$9:$D$391))</f>
        <v>5.231350694696323E-7</v>
      </c>
      <c r="C545" s="62"/>
    </row>
    <row r="546" spans="2:3" x14ac:dyDescent="0.2">
      <c r="B546" s="61">
        <f>'Screening All'!D552/(SUM('Screening All'!$D$9:$D$833)+SUM('Screening M&amp;A'!$D$9:$D$391))</f>
        <v>8.8849924497223252E-7</v>
      </c>
      <c r="C546" s="62"/>
    </row>
    <row r="547" spans="2:3" x14ac:dyDescent="0.2">
      <c r="B547" s="61">
        <f>'Screening All'!D553/(SUM('Screening All'!$D$9:$D$833)+SUM('Screening M&amp;A'!$D$9:$D$391))</f>
        <v>2.0136548308950133E-6</v>
      </c>
      <c r="C547" s="62"/>
    </row>
    <row r="548" spans="2:3" x14ac:dyDescent="0.2">
      <c r="B548" s="61">
        <f>'Screening All'!D554/(SUM('Screening All'!$D$9:$D$833)+SUM('Screening M&amp;A'!$D$9:$D$391))</f>
        <v>7.4733581352804608E-7</v>
      </c>
      <c r="C548" s="62"/>
    </row>
    <row r="549" spans="2:3" x14ac:dyDescent="0.2">
      <c r="B549" s="61">
        <f>'Screening All'!D555/(SUM('Screening All'!$D$9:$D$833)+SUM('Screening M&amp;A'!$D$9:$D$391))</f>
        <v>3.1180510886642368E-6</v>
      </c>
      <c r="C549" s="62"/>
    </row>
    <row r="550" spans="2:3" x14ac:dyDescent="0.2">
      <c r="B550" s="61">
        <f>'Screening All'!D556/(SUM('Screening All'!$D$9:$D$833)+SUM('Screening M&amp;A'!$D$9:$D$391))</f>
        <v>1.9721361745878996E-6</v>
      </c>
      <c r="C550" s="62"/>
    </row>
    <row r="551" spans="2:3" x14ac:dyDescent="0.2">
      <c r="B551" s="61">
        <f>'Screening All'!D557/(SUM('Screening All'!$D$9:$D$833)+SUM('Screening M&amp;A'!$D$9:$D$391))</f>
        <v>1.0047514826321509E-6</v>
      </c>
      <c r="C551" s="62"/>
    </row>
    <row r="552" spans="2:3" x14ac:dyDescent="0.2">
      <c r="B552" s="61">
        <f>'Screening All'!D558/(SUM('Screening All'!$D$9:$D$833)+SUM('Screening M&amp;A'!$D$9:$D$391))</f>
        <v>3.0723805667264117E-6</v>
      </c>
      <c r="C552" s="62"/>
    </row>
    <row r="553" spans="2:3" x14ac:dyDescent="0.2">
      <c r="B553" s="61">
        <f>'Screening All'!D559/(SUM('Screening All'!$D$9:$D$833)+SUM('Screening M&amp;A'!$D$9:$D$391))</f>
        <v>1.0172070795242849E-6</v>
      </c>
      <c r="C553" s="62"/>
    </row>
    <row r="554" spans="2:3" x14ac:dyDescent="0.2">
      <c r="B554" s="61">
        <f>'Screening All'!D560/(SUM('Screening All'!$D$9:$D$833)+SUM('Screening M&amp;A'!$D$9:$D$391))</f>
        <v>1.3119895393047921E-6</v>
      </c>
      <c r="C554" s="62"/>
    </row>
    <row r="555" spans="2:3" x14ac:dyDescent="0.2">
      <c r="B555" s="61">
        <f>'Screening All'!D561/(SUM('Screening All'!$D$9:$D$833)+SUM('Screening M&amp;A'!$D$9:$D$391))</f>
        <v>7.6809514168160292E-7</v>
      </c>
      <c r="C555" s="62"/>
    </row>
    <row r="556" spans="2:3" x14ac:dyDescent="0.2">
      <c r="B556" s="61">
        <f>'Screening All'!D562/(SUM('Screening All'!$D$9:$D$833)+SUM('Screening M&amp;A'!$D$9:$D$391))</f>
        <v>2.7734462413151932E-6</v>
      </c>
      <c r="C556" s="62"/>
    </row>
    <row r="557" spans="2:3" x14ac:dyDescent="0.2">
      <c r="B557" s="61">
        <f>'Screening All'!D563/(SUM('Screening All'!$D$9:$D$833)+SUM('Screening M&amp;A'!$D$9:$D$391))</f>
        <v>7.6518883574010502E-6</v>
      </c>
      <c r="C557" s="62"/>
    </row>
    <row r="558" spans="2:3" x14ac:dyDescent="0.2">
      <c r="B558" s="61">
        <f>'Screening All'!D564/(SUM('Screening All'!$D$9:$D$833)+SUM('Screening M&amp;A'!$D$9:$D$391))</f>
        <v>1.0005996170014395E-6</v>
      </c>
      <c r="C558" s="62"/>
    </row>
    <row r="559" spans="2:3" x14ac:dyDescent="0.2">
      <c r="B559" s="61">
        <f>'Screening All'!D565/(SUM('Screening All'!$D$9:$D$833)+SUM('Screening M&amp;A'!$D$9:$D$391))</f>
        <v>1.0462701389392646E-6</v>
      </c>
      <c r="C559" s="62"/>
    </row>
    <row r="560" spans="2:3" x14ac:dyDescent="0.2">
      <c r="B560" s="61">
        <f>'Screening All'!D566/(SUM('Screening All'!$D$9:$D$833)+SUM('Screening M&amp;A'!$D$9:$D$391))</f>
        <v>6.1489129990835343E-6</v>
      </c>
      <c r="C560" s="62"/>
    </row>
    <row r="561" spans="2:3" x14ac:dyDescent="0.2">
      <c r="B561" s="61">
        <f>'Screening All'!D567/(SUM('Screening All'!$D$9:$D$833)+SUM('Screening M&amp;A'!$D$9:$D$391))</f>
        <v>2.1299070685549315E-6</v>
      </c>
      <c r="C561" s="62"/>
    </row>
    <row r="562" spans="2:3" x14ac:dyDescent="0.2">
      <c r="B562" s="61">
        <f>'Screening All'!D568/(SUM('Screening All'!$D$9:$D$833)+SUM('Screening M&amp;A'!$D$9:$D$391))</f>
        <v>1.454398530438192E-5</v>
      </c>
      <c r="C562" s="62"/>
    </row>
    <row r="563" spans="2:3" x14ac:dyDescent="0.2">
      <c r="B563" s="61">
        <f>'Screening All'!D569/(SUM('Screening All'!$D$9:$D$833)+SUM('Screening M&amp;A'!$D$9:$D$391))</f>
        <v>2.4163857970740158E-6</v>
      </c>
      <c r="C563" s="62"/>
    </row>
    <row r="564" spans="2:3" x14ac:dyDescent="0.2">
      <c r="B564" s="61">
        <f>'Screening All'!D570/(SUM('Screening All'!$D$9:$D$833)+SUM('Screening M&amp;A'!$D$9:$D$391))</f>
        <v>1.8268208775130015E-6</v>
      </c>
      <c r="C564" s="62"/>
    </row>
    <row r="565" spans="2:3" x14ac:dyDescent="0.2">
      <c r="B565" s="61">
        <f>'Screening All'!D571/(SUM('Screening All'!$D$9:$D$833)+SUM('Screening M&amp;A'!$D$9:$D$391))</f>
        <v>9.2171417001792348E-7</v>
      </c>
      <c r="C565" s="62"/>
    </row>
    <row r="566" spans="2:3" x14ac:dyDescent="0.2">
      <c r="B566" s="61">
        <f>'Screening All'!D572/(SUM('Screening All'!$D$9:$D$833)+SUM('Screening M&amp;A'!$D$9:$D$391))</f>
        <v>2.0385660246792813E-6</v>
      </c>
      <c r="C566" s="62"/>
    </row>
    <row r="567" spans="2:3" x14ac:dyDescent="0.2">
      <c r="B567" s="61">
        <f>'Screening All'!D573/(SUM('Screening All'!$D$9:$D$833)+SUM('Screening M&amp;A'!$D$9:$D$391))</f>
        <v>1.2870783455205238E-6</v>
      </c>
      <c r="C567" s="62"/>
    </row>
    <row r="568" spans="2:3" x14ac:dyDescent="0.2">
      <c r="B568" s="61">
        <f>'Screening All'!D574/(SUM('Screening All'!$D$9:$D$833)+SUM('Screening M&amp;A'!$D$9:$D$391))</f>
        <v>1.8475802056665584E-6</v>
      </c>
      <c r="C568" s="62"/>
    </row>
    <row r="569" spans="2:3" x14ac:dyDescent="0.2">
      <c r="B569" s="61">
        <f>'Screening All'!D575/(SUM('Screening All'!$D$9:$D$833)+SUM('Screening M&amp;A'!$D$9:$D$391))</f>
        <v>2.0344141590485699E-6</v>
      </c>
      <c r="C569" s="62"/>
    </row>
    <row r="570" spans="2:3" x14ac:dyDescent="0.2">
      <c r="B570" s="61">
        <f>'Screening All'!D576/(SUM('Screening All'!$D$9:$D$833)+SUM('Screening M&amp;A'!$D$9:$D$391))</f>
        <v>2.1049958747706634E-6</v>
      </c>
      <c r="C570" s="62"/>
    </row>
    <row r="571" spans="2:3" x14ac:dyDescent="0.2">
      <c r="B571" s="61">
        <f>'Screening All'!D577/(SUM('Screening All'!$D$9:$D$833)+SUM('Screening M&amp;A'!$D$9:$D$391))</f>
        <v>1.8517320712972698E-6</v>
      </c>
      <c r="C571" s="62"/>
    </row>
    <row r="572" spans="2:3" x14ac:dyDescent="0.2">
      <c r="B572" s="61">
        <f>'Screening All'!D578/(SUM('Screening All'!$D$9:$D$833)+SUM('Screening M&amp;A'!$D$9:$D$391))</f>
        <v>3.1429622824485052E-6</v>
      </c>
      <c r="C572" s="62"/>
    </row>
    <row r="573" spans="2:3" x14ac:dyDescent="0.2">
      <c r="B573" s="61">
        <f>'Screening All'!D579/(SUM('Screening All'!$D$9:$D$833)+SUM('Screening M&amp;A'!$D$9:$D$391))</f>
        <v>5.6548409890288821E-6</v>
      </c>
      <c r="C573" s="62"/>
    </row>
    <row r="574" spans="2:3" x14ac:dyDescent="0.2">
      <c r="B574" s="61">
        <f>'Screening All'!D580/(SUM('Screening All'!$D$9:$D$833)+SUM('Screening M&amp;A'!$D$9:$D$391))</f>
        <v>1.4490011051182671E-6</v>
      </c>
      <c r="C574" s="62"/>
    </row>
    <row r="575" spans="2:3" x14ac:dyDescent="0.2">
      <c r="B575" s="61">
        <f>'Screening All'!D581/(SUM('Screening All'!$D$9:$D$833)+SUM('Screening M&amp;A'!$D$9:$D$391))</f>
        <v>4.3594589122469359E-6</v>
      </c>
      <c r="C575" s="62"/>
    </row>
    <row r="576" spans="2:3" x14ac:dyDescent="0.2">
      <c r="B576" s="61">
        <f>'Screening All'!D582/(SUM('Screening All'!$D$9:$D$833)+SUM('Screening M&amp;A'!$D$9:$D$391))</f>
        <v>8.7604364808009851E-7</v>
      </c>
      <c r="C576" s="62"/>
    </row>
    <row r="577" spans="2:3" x14ac:dyDescent="0.2">
      <c r="B577" s="61">
        <f>'Screening All'!D583/(SUM('Screening All'!$D$9:$D$833)+SUM('Screening M&amp;A'!$D$9:$D$391))</f>
        <v>2.1423626654470657E-6</v>
      </c>
      <c r="C577" s="62"/>
    </row>
    <row r="578" spans="2:3" x14ac:dyDescent="0.2">
      <c r="B578" s="61">
        <f>'Screening All'!D584/(SUM('Screening All'!$D$9:$D$833)+SUM('Screening M&amp;A'!$D$9:$D$391))</f>
        <v>1.776998489944465E-6</v>
      </c>
      <c r="C578" s="62"/>
    </row>
    <row r="579" spans="2:3" x14ac:dyDescent="0.2">
      <c r="B579" s="61">
        <f>'Screening All'!D585/(SUM('Screening All'!$D$9:$D$833)+SUM('Screening M&amp;A'!$D$9:$D$391))</f>
        <v>2.2087925155384474E-6</v>
      </c>
      <c r="C579" s="62"/>
    </row>
    <row r="580" spans="2:3" x14ac:dyDescent="0.2">
      <c r="B580" s="61">
        <f>'Screening All'!D586/(SUM('Screening All'!$D$9:$D$833)+SUM('Screening M&amp;A'!$D$9:$D$391))</f>
        <v>1.9567742717542674E-5</v>
      </c>
      <c r="C580" s="62"/>
    </row>
    <row r="581" spans="2:3" x14ac:dyDescent="0.2">
      <c r="B581" s="61">
        <f>'Screening All'!D587/(SUM('Screening All'!$D$9:$D$833)+SUM('Screening M&amp;A'!$D$9:$D$391))</f>
        <v>2.0510216215714155E-6</v>
      </c>
      <c r="C581" s="62"/>
    </row>
    <row r="582" spans="2:3" x14ac:dyDescent="0.2">
      <c r="B582" s="61">
        <f>'Screening All'!D588/(SUM('Screening All'!$D$9:$D$833)+SUM('Screening M&amp;A'!$D$9:$D$391))</f>
        <v>1.5860126709317423E-6</v>
      </c>
      <c r="C582" s="62"/>
    </row>
    <row r="583" spans="2:3" x14ac:dyDescent="0.2">
      <c r="B583" s="61">
        <f>'Screening All'!D589/(SUM('Screening All'!$D$9:$D$833)+SUM('Screening M&amp;A'!$D$9:$D$391))</f>
        <v>2.5367899003646454E-6</v>
      </c>
      <c r="C583" s="62"/>
    </row>
    <row r="584" spans="2:3" x14ac:dyDescent="0.2">
      <c r="B584" s="61">
        <f>'Screening All'!D590/(SUM('Screening All'!$D$9:$D$833)+SUM('Screening M&amp;A'!$D$9:$D$391))</f>
        <v>7.7639887294302563E-7</v>
      </c>
      <c r="C584" s="62"/>
    </row>
    <row r="585" spans="2:3" x14ac:dyDescent="0.2">
      <c r="B585" s="61">
        <f>'Screening All'!D591/(SUM('Screening All'!$D$9:$D$833)+SUM('Screening M&amp;A'!$D$9:$D$391))</f>
        <v>2.2793742312605405E-6</v>
      </c>
      <c r="C585" s="62"/>
    </row>
    <row r="586" spans="2:3" x14ac:dyDescent="0.2">
      <c r="B586" s="61">
        <f>'Screening All'!D592/(SUM('Screening All'!$D$9:$D$833)+SUM('Screening M&amp;A'!$D$9:$D$391))</f>
        <v>1.4116343144418648E-6</v>
      </c>
      <c r="C586" s="62"/>
    </row>
    <row r="587" spans="2:3" x14ac:dyDescent="0.2">
      <c r="B587" s="61">
        <f>'Screening All'!D593/(SUM('Screening All'!$D$9:$D$833)+SUM('Screening M&amp;A'!$D$9:$D$391))</f>
        <v>1.3078376736740806E-6</v>
      </c>
      <c r="C587" s="62"/>
    </row>
    <row r="588" spans="2:3" x14ac:dyDescent="0.2">
      <c r="B588" s="61">
        <f>'Screening All'!D594/(SUM('Screening All'!$D$9:$D$833)+SUM('Screening M&amp;A'!$D$9:$D$391))</f>
        <v>7.6228252979860699E-6</v>
      </c>
      <c r="C588" s="62"/>
    </row>
    <row r="589" spans="2:3" x14ac:dyDescent="0.2">
      <c r="B589" s="61">
        <f>'Screening All'!D595/(SUM('Screening All'!$D$9:$D$833)+SUM('Screening M&amp;A'!$D$9:$D$391))</f>
        <v>1.776998489944465E-6</v>
      </c>
      <c r="C589" s="62"/>
    </row>
    <row r="590" spans="2:3" x14ac:dyDescent="0.2">
      <c r="B590" s="61">
        <f>'Screening All'!D596/(SUM('Screening All'!$D$9:$D$833)+SUM('Screening M&amp;A'!$D$9:$D$391))</f>
        <v>9.316786475316308E-6</v>
      </c>
      <c r="C590" s="62"/>
    </row>
    <row r="591" spans="2:3" x14ac:dyDescent="0.2">
      <c r="B591" s="61">
        <f>'Screening All'!D597/(SUM('Screening All'!$D$9:$D$833)+SUM('Screening M&amp;A'!$D$9:$D$391))</f>
        <v>1.2123447641677193E-6</v>
      </c>
      <c r="C591" s="62"/>
    </row>
    <row r="592" spans="2:3" x14ac:dyDescent="0.2">
      <c r="B592" s="61">
        <f>'Screening All'!D598/(SUM('Screening All'!$D$9:$D$833)+SUM('Screening M&amp;A'!$D$9:$D$391))</f>
        <v>5.4551362521916661E-5</v>
      </c>
      <c r="C592" s="62"/>
    </row>
    <row r="593" spans="2:3" x14ac:dyDescent="0.2">
      <c r="B593" s="61">
        <f>'Screening All'!D599/(SUM('Screening All'!$D$9:$D$833)+SUM('Screening M&amp;A'!$D$9:$D$391))</f>
        <v>1.0421182733085532E-6</v>
      </c>
      <c r="C593" s="62"/>
    </row>
    <row r="594" spans="2:3" x14ac:dyDescent="0.2">
      <c r="B594" s="61">
        <f>'Screening All'!D600/(SUM('Screening All'!$D$9:$D$833)+SUM('Screening M&amp;A'!$D$9:$D$391))</f>
        <v>6.1862797897599377E-7</v>
      </c>
      <c r="C594" s="62"/>
    </row>
    <row r="595" spans="2:3" x14ac:dyDescent="0.2">
      <c r="B595" s="61">
        <f>'Screening All'!D601/(SUM('Screening All'!$D$9:$D$833)+SUM('Screening M&amp;A'!$D$9:$D$391))</f>
        <v>1.9513768464343425E-6</v>
      </c>
      <c r="C595" s="62"/>
    </row>
    <row r="596" spans="2:3" x14ac:dyDescent="0.2">
      <c r="B596" s="61">
        <f>'Screening All'!D602/(SUM('Screening All'!$D$9:$D$833)+SUM('Screening M&amp;A'!$D$9:$D$391))</f>
        <v>8.0961379798871659E-7</v>
      </c>
      <c r="C596" s="62"/>
    </row>
    <row r="597" spans="2:3" x14ac:dyDescent="0.2">
      <c r="B597" s="61">
        <f>'Screening All'!D603/(SUM('Screening All'!$D$9:$D$833)+SUM('Screening M&amp;A'!$D$9:$D$391))</f>
        <v>2.1755775904927565E-6</v>
      </c>
      <c r="C597" s="62"/>
    </row>
    <row r="598" spans="2:3" x14ac:dyDescent="0.2">
      <c r="B598" s="61">
        <f>'Screening All'!D604/(SUM('Screening All'!$D$9:$D$833)+SUM('Screening M&amp;A'!$D$9:$D$391))</f>
        <v>4.4424962248611626E-7</v>
      </c>
      <c r="C598" s="62"/>
    </row>
    <row r="599" spans="2:3" x14ac:dyDescent="0.2">
      <c r="B599" s="61">
        <f>'Screening All'!D605/(SUM('Screening All'!$D$9:$D$833)+SUM('Screening M&amp;A'!$D$9:$D$391))</f>
        <v>9.922958857400167E-7</v>
      </c>
      <c r="C599" s="62"/>
    </row>
    <row r="600" spans="2:3" x14ac:dyDescent="0.2">
      <c r="B600" s="61">
        <f>'Screening All'!D606/(SUM('Screening All'!$D$9:$D$833)+SUM('Screening M&amp;A'!$D$9:$D$391))</f>
        <v>7.4733581352804608E-7</v>
      </c>
      <c r="C600" s="62"/>
    </row>
    <row r="601" spans="2:3" x14ac:dyDescent="0.2">
      <c r="B601" s="61">
        <f>'Screening All'!D607/(SUM('Screening All'!$D$9:$D$833)+SUM('Screening M&amp;A'!$D$9:$D$391))</f>
        <v>1.075333198354244E-6</v>
      </c>
      <c r="C601" s="62"/>
    </row>
    <row r="602" spans="2:3" x14ac:dyDescent="0.2">
      <c r="B602" s="61">
        <f>'Screening All'!D608/(SUM('Screening All'!$D$9:$D$833)+SUM('Screening M&amp;A'!$D$9:$D$391))</f>
        <v>1.8475802056665584E-6</v>
      </c>
      <c r="C602" s="62"/>
    </row>
    <row r="603" spans="2:3" x14ac:dyDescent="0.2">
      <c r="B603" s="61">
        <f>'Screening All'!D609/(SUM('Screening All'!$D$9:$D$833)+SUM('Screening M&amp;A'!$D$9:$D$391))</f>
        <v>6.435391727602619E-7</v>
      </c>
      <c r="C603" s="62"/>
    </row>
    <row r="604" spans="2:3" x14ac:dyDescent="0.2">
      <c r="B604" s="61">
        <f>'Screening All'!D610/(SUM('Screening All'!$D$9:$D$833)+SUM('Screening M&amp;A'!$D$9:$D$391))</f>
        <v>8.179175292501393E-7</v>
      </c>
      <c r="C604" s="62"/>
    </row>
    <row r="605" spans="2:3" x14ac:dyDescent="0.2">
      <c r="B605" s="61">
        <f>'Screening All'!D611/(SUM('Screening All'!$D$9:$D$833)+SUM('Screening M&amp;A'!$D$9:$D$391))</f>
        <v>1.3576600612426171E-6</v>
      </c>
      <c r="C605" s="62"/>
    </row>
    <row r="606" spans="2:3" x14ac:dyDescent="0.2">
      <c r="B606" s="61">
        <f>'Screening All'!D612/(SUM('Screening All'!$D$9:$D$833)+SUM('Screening M&amp;A'!$D$9:$D$391))</f>
        <v>3.6536417550260031E-6</v>
      </c>
      <c r="C606" s="62"/>
    </row>
    <row r="607" spans="2:3" x14ac:dyDescent="0.2">
      <c r="B607" s="61">
        <f>'Screening All'!D613/(SUM('Screening All'!$D$9:$D$833)+SUM('Screening M&amp;A'!$D$9:$D$391))</f>
        <v>1.1998891672755851E-6</v>
      </c>
      <c r="C607" s="62"/>
    </row>
    <row r="608" spans="2:3" x14ac:dyDescent="0.2">
      <c r="B608" s="61">
        <f>'Screening All'!D614/(SUM('Screening All'!$D$9:$D$833)+SUM('Screening M&amp;A'!$D$9:$D$391))</f>
        <v>7.3903208226662337E-7</v>
      </c>
      <c r="C608" s="62"/>
    </row>
    <row r="609" spans="2:3" x14ac:dyDescent="0.2">
      <c r="B609" s="61">
        <f>'Screening All'!D615/(SUM('Screening All'!$D$9:$D$833)+SUM('Screening M&amp;A'!$D$9:$D$391))</f>
        <v>6.185532453946409E-4</v>
      </c>
      <c r="C609" s="62"/>
    </row>
    <row r="610" spans="2:3" x14ac:dyDescent="0.2">
      <c r="B610" s="61">
        <f>'Screening All'!D616/(SUM('Screening All'!$D$9:$D$833)+SUM('Screening M&amp;A'!$D$9:$D$391))</f>
        <v>2.1714257248620451E-6</v>
      </c>
      <c r="C610" s="62"/>
    </row>
    <row r="611" spans="2:3" x14ac:dyDescent="0.2">
      <c r="B611" s="61">
        <f>'Screening All'!D617/(SUM('Screening All'!$D$9:$D$833)+SUM('Screening M&amp;A'!$D$9:$D$391))</f>
        <v>1.5162613283357913E-5</v>
      </c>
      <c r="C611" s="62"/>
    </row>
    <row r="612" spans="2:3" x14ac:dyDescent="0.2">
      <c r="B612" s="61">
        <f>'Screening All'!D618/(SUM('Screening All'!$D$9:$D$833)+SUM('Screening M&amp;A'!$D$9:$D$391))</f>
        <v>1.8102134149901561E-6</v>
      </c>
      <c r="C612" s="62"/>
    </row>
    <row r="613" spans="2:3" x14ac:dyDescent="0.2">
      <c r="B613" s="61">
        <f>'Screening All'!D619/(SUM('Screening All'!$D$9:$D$833)+SUM('Screening M&amp;A'!$D$9:$D$391))</f>
        <v>2.0717809497249722E-6</v>
      </c>
      <c r="C613" s="62"/>
    </row>
    <row r="614" spans="2:3" x14ac:dyDescent="0.2">
      <c r="B614" s="61">
        <f>'Screening All'!D620/(SUM('Screening All'!$D$9:$D$833)+SUM('Screening M&amp;A'!$D$9:$D$391))</f>
        <v>6.1032424771457095E-7</v>
      </c>
      <c r="C614" s="62"/>
    </row>
    <row r="615" spans="2:3" x14ac:dyDescent="0.2">
      <c r="B615" s="61">
        <f>'Screening All'!D621/(SUM('Screening All'!$D$9:$D$833)+SUM('Screening M&amp;A'!$D$9:$D$391))</f>
        <v>2.5866122879331818E-6</v>
      </c>
      <c r="C615" s="62"/>
    </row>
    <row r="616" spans="2:3" x14ac:dyDescent="0.2">
      <c r="B616" s="61">
        <f>'Screening All'!D622/(SUM('Screening All'!$D$9:$D$833)+SUM('Screening M&amp;A'!$D$9:$D$391))</f>
        <v>1.7271761023759288E-6</v>
      </c>
      <c r="C616" s="62"/>
    </row>
    <row r="617" spans="2:3" x14ac:dyDescent="0.2">
      <c r="B617" s="61">
        <f>'Screening All'!D623/(SUM('Screening All'!$D$9:$D$833)+SUM('Screening M&amp;A'!$D$9:$D$391))</f>
        <v>1.7977578180980219E-6</v>
      </c>
      <c r="C617" s="62"/>
    </row>
    <row r="618" spans="2:3" x14ac:dyDescent="0.2">
      <c r="B618" s="61">
        <f>'Screening All'!D624/(SUM('Screening All'!$D$9:$D$833)+SUM('Screening M&amp;A'!$D$9:$D$391))</f>
        <v>6.393873071295506E-7</v>
      </c>
      <c r="C618" s="62"/>
    </row>
    <row r="619" spans="2:3" x14ac:dyDescent="0.2">
      <c r="B619" s="61">
        <f>'Screening All'!D625/(SUM('Screening All'!$D$9:$D$833)+SUM('Screening M&amp;A'!$D$9:$D$391))</f>
        <v>7.0996902285164382E-7</v>
      </c>
      <c r="C619" s="62"/>
    </row>
    <row r="620" spans="2:3" x14ac:dyDescent="0.2">
      <c r="B620" s="61">
        <f>'Screening All'!D626/(SUM('Screening All'!$D$9:$D$833)+SUM('Screening M&amp;A'!$D$9:$D$391))</f>
        <v>1.7313279680066402E-6</v>
      </c>
      <c r="C620" s="62"/>
    </row>
    <row r="621" spans="2:3" x14ac:dyDescent="0.2">
      <c r="B621" s="61">
        <f>'Screening All'!D627/(SUM('Screening All'!$D$9:$D$833)+SUM('Screening M&amp;A'!$D$9:$D$391))</f>
        <v>5.0256257526945741E-4</v>
      </c>
      <c r="C621" s="62"/>
    </row>
    <row r="622" spans="2:3" x14ac:dyDescent="0.2">
      <c r="B622" s="61">
        <f>'Screening All'!D628/(SUM('Screening All'!$D$9:$D$833)+SUM('Screening M&amp;A'!$D$9:$D$391))</f>
        <v>4.1933842870184812E-6</v>
      </c>
      <c r="C622" s="62"/>
    </row>
    <row r="623" spans="2:3" x14ac:dyDescent="0.2">
      <c r="B623" s="61">
        <f>'Screening All'!D629/(SUM('Screening All'!$D$9:$D$833)+SUM('Screening M&amp;A'!$D$9:$D$391))</f>
        <v>4.807860400363763E-6</v>
      </c>
      <c r="C623" s="62"/>
    </row>
    <row r="624" spans="2:3" x14ac:dyDescent="0.2">
      <c r="B624" s="61">
        <f>'Screening All'!D630/(SUM('Screening All'!$D$9:$D$833)+SUM('Screening M&amp;A'!$D$9:$D$391))</f>
        <v>9.1631674469799863E-6</v>
      </c>
      <c r="C624" s="62"/>
    </row>
    <row r="625" spans="2:3" x14ac:dyDescent="0.2">
      <c r="B625" s="61">
        <f>'Screening All'!D631/(SUM('Screening All'!$D$9:$D$833)+SUM('Screening M&amp;A'!$D$9:$D$391))</f>
        <v>1.5652533427781855E-6</v>
      </c>
      <c r="C625" s="62"/>
    </row>
    <row r="626" spans="2:3" x14ac:dyDescent="0.2">
      <c r="B626" s="61">
        <f>'Screening All'!D632/(SUM('Screening All'!$D$9:$D$833)+SUM('Screening M&amp;A'!$D$9:$D$391))</f>
        <v>7.3903208226662337E-7</v>
      </c>
      <c r="C626" s="62"/>
    </row>
    <row r="627" spans="2:3" x14ac:dyDescent="0.2">
      <c r="B627" s="61">
        <f>'Screening All'!D633/(SUM('Screening All'!$D$9:$D$833)+SUM('Screening M&amp;A'!$D$9:$D$391))</f>
        <v>7.7639887294302563E-7</v>
      </c>
      <c r="C627" s="62"/>
    </row>
    <row r="628" spans="2:3" x14ac:dyDescent="0.2">
      <c r="B628" s="61">
        <f>'Screening All'!D634/(SUM('Screening All'!$D$9:$D$833)+SUM('Screening M&amp;A'!$D$9:$D$391))</f>
        <v>1.1542186453377602E-6</v>
      </c>
      <c r="C628" s="62"/>
    </row>
    <row r="629" spans="2:3" x14ac:dyDescent="0.2">
      <c r="B629" s="61">
        <f>'Screening All'!D635/(SUM('Screening All'!$D$9:$D$833)+SUM('Screening M&amp;A'!$D$9:$D$391))</f>
        <v>1.5694052084088967E-6</v>
      </c>
      <c r="C629" s="62"/>
    </row>
    <row r="630" spans="2:3" x14ac:dyDescent="0.2">
      <c r="B630" s="61">
        <f>'Screening All'!D636/(SUM('Screening All'!$D$9:$D$833)+SUM('Screening M&amp;A'!$D$9:$D$391))</f>
        <v>1.527886552101783E-6</v>
      </c>
      <c r="C630" s="62"/>
    </row>
    <row r="631" spans="2:3" x14ac:dyDescent="0.2">
      <c r="B631" s="61">
        <f>'Screening All'!D637/(SUM('Screening All'!$D$9:$D$833)+SUM('Screening M&amp;A'!$D$9:$D$391))</f>
        <v>3.9318167522836645E-6</v>
      </c>
      <c r="C631" s="62"/>
    </row>
    <row r="632" spans="2:3" x14ac:dyDescent="0.2">
      <c r="B632" s="61">
        <f>'Screening All'!D638/(SUM('Screening All'!$D$9:$D$833)+SUM('Screening M&amp;A'!$D$9:$D$391))</f>
        <v>4.4923186124296993E-6</v>
      </c>
      <c r="C632" s="62"/>
    </row>
    <row r="633" spans="2:3" x14ac:dyDescent="0.2">
      <c r="B633" s="61">
        <f>'Screening All'!D639/(SUM('Screening All'!$D$9:$D$833)+SUM('Screening M&amp;A'!$D$9:$D$391))</f>
        <v>1.0919406608770897E-6</v>
      </c>
      <c r="C633" s="62"/>
    </row>
    <row r="634" spans="2:3" x14ac:dyDescent="0.2">
      <c r="B634" s="61">
        <f>'Screening All'!D640/(SUM('Screening All'!$D$9:$D$833)+SUM('Screening M&amp;A'!$D$9:$D$391))</f>
        <v>1.9223137870193631E-6</v>
      </c>
      <c r="C634" s="62"/>
    </row>
    <row r="635" spans="2:3" x14ac:dyDescent="0.2">
      <c r="B635" s="61">
        <f>'Screening All'!D641/(SUM('Screening All'!$D$9:$D$833)+SUM('Screening M&amp;A'!$D$9:$D$391))</f>
        <v>4.8992014442394132E-6</v>
      </c>
      <c r="C635" s="62"/>
    </row>
    <row r="636" spans="2:3" x14ac:dyDescent="0.2">
      <c r="B636" s="61">
        <f>'Screening All'!D642/(SUM('Screening All'!$D$9:$D$833)+SUM('Screening M&amp;A'!$D$9:$D$391))</f>
        <v>1.7936059524673107E-6</v>
      </c>
      <c r="C636" s="62"/>
    </row>
    <row r="637" spans="2:3" x14ac:dyDescent="0.2">
      <c r="B637" s="61">
        <f>'Screening All'!D643/(SUM('Screening All'!$D$9:$D$833)+SUM('Screening M&amp;A'!$D$9:$D$391))</f>
        <v>6.1447611334528236E-7</v>
      </c>
      <c r="C637" s="62"/>
    </row>
    <row r="638" spans="2:3" x14ac:dyDescent="0.2">
      <c r="B638" s="61">
        <f>'Screening All'!D644/(SUM('Screening All'!$D$9:$D$833)+SUM('Screening M&amp;A'!$D$9:$D$391))</f>
        <v>9.2586603564863489E-7</v>
      </c>
      <c r="C638" s="62"/>
    </row>
    <row r="639" spans="2:3" x14ac:dyDescent="0.2">
      <c r="B639" s="61">
        <f>'Screening All'!D645/(SUM('Screening All'!$D$9:$D$833)+SUM('Screening M&amp;A'!$D$9:$D$391))</f>
        <v>9.7153655758645986E-7</v>
      </c>
      <c r="C639" s="62"/>
    </row>
    <row r="640" spans="2:3" x14ac:dyDescent="0.2">
      <c r="B640" s="61">
        <f>'Screening All'!D646/(SUM('Screening All'!$D$9:$D$833)+SUM('Screening M&amp;A'!$D$9:$D$391))</f>
        <v>1.2621671517362556E-6</v>
      </c>
      <c r="C640" s="62"/>
    </row>
    <row r="641" spans="2:3" x14ac:dyDescent="0.2">
      <c r="B641" s="61">
        <f>'Screening All'!D647/(SUM('Screening All'!$D$9:$D$833)+SUM('Screening M&amp;A'!$D$9:$D$391))</f>
        <v>5.4389439762318914E-7</v>
      </c>
      <c r="C641" s="62"/>
    </row>
    <row r="642" spans="2:3" x14ac:dyDescent="0.2">
      <c r="B642" s="61">
        <f>'Screening All'!D648/(SUM('Screening All'!$D$9:$D$833)+SUM('Screening M&amp;A'!$D$9:$D$391))</f>
        <v>2.7194719881159457E-6</v>
      </c>
      <c r="C642" s="62"/>
    </row>
    <row r="643" spans="2:3" x14ac:dyDescent="0.2">
      <c r="B643" s="61">
        <f>'Screening All'!D649/(SUM('Screening All'!$D$9:$D$833)+SUM('Screening M&amp;A'!$D$9:$D$391))</f>
        <v>8.718917824493871E-7</v>
      </c>
      <c r="C643" s="62"/>
    </row>
    <row r="644" spans="2:3" x14ac:dyDescent="0.2">
      <c r="B644" s="61">
        <f>'Screening All'!D650/(SUM('Screening All'!$D$9:$D$833)+SUM('Screening M&amp;A'!$D$9:$D$391))</f>
        <v>9.0095484186436664E-7</v>
      </c>
      <c r="C644" s="62"/>
    </row>
    <row r="645" spans="2:3" x14ac:dyDescent="0.2">
      <c r="B645" s="61">
        <f>'Screening All'!D651/(SUM('Screening All'!$D$9:$D$833)+SUM('Screening M&amp;A'!$D$9:$D$391))</f>
        <v>4.3179402559398218E-6</v>
      </c>
      <c r="C645" s="62"/>
    </row>
    <row r="646" spans="2:3" x14ac:dyDescent="0.2">
      <c r="B646" s="61">
        <f>'Screening All'!D652/(SUM('Screening All'!$D$9:$D$833)+SUM('Screening M&amp;A'!$D$9:$D$391))</f>
        <v>9.341697669100576E-7</v>
      </c>
      <c r="C646" s="62"/>
    </row>
    <row r="647" spans="2:3" x14ac:dyDescent="0.2">
      <c r="B647" s="61">
        <f>'Screening All'!D653/(SUM('Screening All'!$D$9:$D$833)+SUM('Screening M&amp;A'!$D$9:$D$391))</f>
        <v>5.4472477074933133E-6</v>
      </c>
      <c r="C647" s="62"/>
    </row>
    <row r="648" spans="2:3" x14ac:dyDescent="0.2">
      <c r="B648" s="61">
        <f>'Screening All'!D654/(SUM('Screening All'!$D$9:$D$833)+SUM('Screening M&amp;A'!$D$9:$D$391))</f>
        <v>1.8019096837287333E-6</v>
      </c>
      <c r="C648" s="62"/>
    </row>
    <row r="649" spans="2:3" x14ac:dyDescent="0.2">
      <c r="B649" s="61">
        <f>'Screening All'!D655/(SUM('Screening All'!$D$9:$D$833)+SUM('Screening M&amp;A'!$D$9:$D$391))</f>
        <v>1.4946716270560922E-6</v>
      </c>
      <c r="C649" s="62"/>
    </row>
    <row r="650" spans="2:3" x14ac:dyDescent="0.2">
      <c r="B650" s="61">
        <f>'Screening All'!D656/(SUM('Screening All'!$D$9:$D$833)+SUM('Screening M&amp;A'!$D$9:$D$391))</f>
        <v>1.3659637925040397E-6</v>
      </c>
      <c r="C650" s="62"/>
    </row>
    <row r="651" spans="2:3" x14ac:dyDescent="0.2">
      <c r="B651" s="61">
        <f>'Screening All'!D657/(SUM('Screening All'!$D$9:$D$833)+SUM('Screening M&amp;A'!$D$9:$D$391))</f>
        <v>2.1631219936006223E-6</v>
      </c>
      <c r="C651" s="62"/>
    </row>
    <row r="652" spans="2:3" x14ac:dyDescent="0.2">
      <c r="B652" s="61">
        <f>'Screening All'!D658/(SUM('Screening All'!$D$9:$D$833)+SUM('Screening M&amp;A'!$D$9:$D$391))</f>
        <v>2.1548182623391995E-6</v>
      </c>
      <c r="C652" s="62"/>
    </row>
    <row r="653" spans="2:3" x14ac:dyDescent="0.2">
      <c r="B653" s="61">
        <f>'Screening All'!D659/(SUM('Screening All'!$D$9:$D$833)+SUM('Screening M&amp;A'!$D$9:$D$391))</f>
        <v>5.86243427056445E-6</v>
      </c>
      <c r="C653" s="62"/>
    </row>
    <row r="654" spans="2:3" x14ac:dyDescent="0.2">
      <c r="B654" s="61">
        <f>'Screening All'!D660/(SUM('Screening All'!$D$9:$D$833)+SUM('Screening M&amp;A'!$D$9:$D$391))</f>
        <v>1.2704708829976784E-6</v>
      </c>
      <c r="C654" s="62"/>
    </row>
    <row r="655" spans="2:3" x14ac:dyDescent="0.2">
      <c r="B655" s="61">
        <f>'Screening All'!D661/(SUM('Screening All'!$D$9:$D$833)+SUM('Screening M&amp;A'!$D$9:$D$391))</f>
        <v>5.6050186014603456E-7</v>
      </c>
      <c r="C655" s="62"/>
    </row>
    <row r="656" spans="2:3" x14ac:dyDescent="0.2">
      <c r="B656" s="61">
        <f>'Screening All'!D662/(SUM('Screening All'!$D$9:$D$833)+SUM('Screening M&amp;A'!$D$9:$D$391))</f>
        <v>8.718917824493871E-7</v>
      </c>
      <c r="C656" s="62"/>
    </row>
    <row r="657" spans="2:3" x14ac:dyDescent="0.2">
      <c r="B657" s="61">
        <f>'Screening All'!D663/(SUM('Screening All'!$D$9:$D$833)+SUM('Screening M&amp;A'!$D$9:$D$391))</f>
        <v>1.1957373016448739E-6</v>
      </c>
      <c r="C657" s="62"/>
    </row>
    <row r="658" spans="2:3" x14ac:dyDescent="0.2">
      <c r="B658" s="61">
        <f>'Screening All'!D664/(SUM('Screening All'!$D$9:$D$833)+SUM('Screening M&amp;A'!$D$9:$D$391))</f>
        <v>9.7153655758645986E-7</v>
      </c>
      <c r="C658" s="62"/>
    </row>
    <row r="659" spans="2:3" x14ac:dyDescent="0.2">
      <c r="B659" s="61">
        <f>'Screening All'!D665/(SUM('Screening All'!$D$9:$D$833)+SUM('Screening M&amp;A'!$D$9:$D$391))</f>
        <v>1.0213589451549964E-6</v>
      </c>
      <c r="C659" s="62"/>
    </row>
    <row r="660" spans="2:3" x14ac:dyDescent="0.2">
      <c r="B660" s="61">
        <f>'Screening All'!D666/(SUM('Screening All'!$D$9:$D$833)+SUM('Screening M&amp;A'!$D$9:$D$391))</f>
        <v>2.6239790786095841E-6</v>
      </c>
      <c r="C660" s="62"/>
    </row>
    <row r="661" spans="2:3" x14ac:dyDescent="0.2">
      <c r="B661" s="61">
        <f>'Screening All'!D667/(SUM('Screening All'!$D$9:$D$833)+SUM('Screening M&amp;A'!$D$9:$D$391))</f>
        <v>2.6654977349166978E-6</v>
      </c>
      <c r="C661" s="62"/>
    </row>
    <row r="662" spans="2:3" x14ac:dyDescent="0.2">
      <c r="B662" s="61">
        <f>'Screening All'!D668/(SUM('Screening All'!$D$9:$D$833)+SUM('Screening M&amp;A'!$D$9:$D$391))</f>
        <v>9.5077722943290303E-7</v>
      </c>
      <c r="C662" s="62"/>
    </row>
    <row r="663" spans="2:3" x14ac:dyDescent="0.2">
      <c r="B663" s="61">
        <f>'Screening All'!D669/(SUM('Screening All'!$D$9:$D$833)+SUM('Screening M&amp;A'!$D$9:$D$391))</f>
        <v>6.2485577742206073E-6</v>
      </c>
      <c r="C663" s="62"/>
    </row>
    <row r="664" spans="2:3" x14ac:dyDescent="0.2">
      <c r="B664" s="61">
        <f>'Screening All'!D670/(SUM('Screening All'!$D$9:$D$833)+SUM('Screening M&amp;A'!$D$9:$D$391))</f>
        <v>7.1412088848235512E-7</v>
      </c>
      <c r="C664" s="62"/>
    </row>
    <row r="665" spans="2:3" x14ac:dyDescent="0.2">
      <c r="B665" s="61">
        <f>'Screening All'!D671/(SUM('Screening All'!$D$9:$D$833)+SUM('Screening M&amp;A'!$D$9:$D$391))</f>
        <v>3.9276648866529536E-6</v>
      </c>
      <c r="C665" s="62"/>
    </row>
    <row r="666" spans="2:3" x14ac:dyDescent="0.2">
      <c r="B666" s="61">
        <f>'Screening All'!D672/(SUM('Screening All'!$D$9:$D$833)+SUM('Screening M&amp;A'!$D$9:$D$391))</f>
        <v>1.8807951307122492E-6</v>
      </c>
      <c r="C666" s="62"/>
    </row>
    <row r="667" spans="2:3" x14ac:dyDescent="0.2">
      <c r="B667" s="61">
        <f>'Screening All'!D673/(SUM('Screening All'!$D$9:$D$833)+SUM('Screening M&amp;A'!$D$9:$D$391))</f>
        <v>5.6672965859210159E-6</v>
      </c>
      <c r="C667" s="62"/>
    </row>
    <row r="668" spans="2:3" x14ac:dyDescent="0.2">
      <c r="B668" s="61">
        <f>'Screening All'!D674/(SUM('Screening All'!$D$9:$D$833)+SUM('Screening M&amp;A'!$D$9:$D$391))</f>
        <v>6.975134259595097E-7</v>
      </c>
      <c r="C668" s="62"/>
    </row>
    <row r="669" spans="2:3" x14ac:dyDescent="0.2">
      <c r="B669" s="61">
        <f>'Screening All'!D675/(SUM('Screening All'!$D$9:$D$833)+SUM('Screening M&amp;A'!$D$9:$D$391))</f>
        <v>1.0089033482628623E-6</v>
      </c>
      <c r="C669" s="62"/>
    </row>
    <row r="670" spans="2:3" x14ac:dyDescent="0.2">
      <c r="B670" s="61">
        <f>'Screening All'!D676/(SUM('Screening All'!$D$9:$D$833)+SUM('Screening M&amp;A'!$D$9:$D$391))</f>
        <v>1.5818608053010309E-6</v>
      </c>
      <c r="C670" s="62"/>
    </row>
    <row r="671" spans="2:3" x14ac:dyDescent="0.2">
      <c r="B671" s="61">
        <f>'Screening All'!D677/(SUM('Screening All'!$D$9:$D$833)+SUM('Screening M&amp;A'!$D$9:$D$391))</f>
        <v>2.8398760914065753E-6</v>
      </c>
      <c r="C671" s="62"/>
    </row>
    <row r="672" spans="2:3" x14ac:dyDescent="0.2">
      <c r="B672" s="61">
        <f>'Screening All'!D678/(SUM('Screening All'!$D$9:$D$833)+SUM('Screening M&amp;A'!$D$9:$D$391))</f>
        <v>8.623424914987509E-6</v>
      </c>
      <c r="C672" s="62"/>
    </row>
    <row r="673" spans="2:3" x14ac:dyDescent="0.2">
      <c r="B673" s="61">
        <f>'Screening All'!D679/(SUM('Screening All'!$D$9:$D$833)+SUM('Screening M&amp;A'!$D$9:$D$391))</f>
        <v>7.0830827659935926E-6</v>
      </c>
      <c r="C673" s="62"/>
    </row>
    <row r="674" spans="2:3" x14ac:dyDescent="0.2">
      <c r="B674" s="61">
        <f>'Screening All'!D680/(SUM('Screening All'!$D$9:$D$833)+SUM('Screening M&amp;A'!$D$9:$D$391))</f>
        <v>4.4840148811682765E-6</v>
      </c>
      <c r="C674" s="62"/>
    </row>
    <row r="675" spans="2:3" x14ac:dyDescent="0.2">
      <c r="B675" s="61">
        <f>'Screening All'!D681/(SUM('Screening All'!$D$9:$D$833)+SUM('Screening M&amp;A'!$D$9:$D$391))</f>
        <v>2.3283662457029347E-5</v>
      </c>
      <c r="C675" s="62"/>
    </row>
    <row r="676" spans="2:3" x14ac:dyDescent="0.2">
      <c r="B676" s="61">
        <f>'Screening All'!D682/(SUM('Screening All'!$D$9:$D$833)+SUM('Screening M&amp;A'!$D$9:$D$391))</f>
        <v>9.7984028884788268E-7</v>
      </c>
      <c r="C676" s="62"/>
    </row>
    <row r="677" spans="2:3" x14ac:dyDescent="0.2">
      <c r="B677" s="61">
        <f>'Screening All'!D683/(SUM('Screening All'!$D$9:$D$833)+SUM('Screening M&amp;A'!$D$9:$D$391))</f>
        <v>9.6738469195574867E-7</v>
      </c>
      <c r="C677" s="62"/>
    </row>
    <row r="678" spans="2:3" x14ac:dyDescent="0.2">
      <c r="B678" s="61">
        <f>'Screening All'!D684/(SUM('Screening All'!$D$9:$D$833)+SUM('Screening M&amp;A'!$D$9:$D$391))</f>
        <v>1.2032106597801544E-5</v>
      </c>
      <c r="C678" s="62"/>
    </row>
    <row r="679" spans="2:3" x14ac:dyDescent="0.2">
      <c r="B679" s="61">
        <f>'Screening All'!D685/(SUM('Screening All'!$D$9:$D$833)+SUM('Screening M&amp;A'!$D$9:$D$391))</f>
        <v>7.3903208226662337E-7</v>
      </c>
      <c r="C679" s="62"/>
    </row>
    <row r="680" spans="2:3" x14ac:dyDescent="0.2">
      <c r="B680" s="61">
        <f>'Screening All'!D686/(SUM('Screening All'!$D$9:$D$833)+SUM('Screening M&amp;A'!$D$9:$D$391))</f>
        <v>9.6738469195574867E-7</v>
      </c>
      <c r="C680" s="62"/>
    </row>
    <row r="681" spans="2:3" x14ac:dyDescent="0.2">
      <c r="B681" s="61">
        <f>'Screening All'!D687/(SUM('Screening All'!$D$9:$D$833)+SUM('Screening M&amp;A'!$D$9:$D$391))</f>
        <v>6.9958935877486534E-6</v>
      </c>
      <c r="C681" s="62"/>
    </row>
    <row r="682" spans="2:3" x14ac:dyDescent="0.2">
      <c r="B682" s="61">
        <f>'Screening All'!D688/(SUM('Screening All'!$D$9:$D$833)+SUM('Screening M&amp;A'!$D$9:$D$391))</f>
        <v>1.2787746142591012E-6</v>
      </c>
      <c r="C682" s="62"/>
    </row>
    <row r="683" spans="2:3" x14ac:dyDescent="0.2">
      <c r="B683" s="61">
        <f>'Screening All'!D689/(SUM('Screening All'!$D$9:$D$833)+SUM('Screening M&amp;A'!$D$9:$D$391))</f>
        <v>9.6738469195574867E-7</v>
      </c>
      <c r="C683" s="62"/>
    </row>
    <row r="684" spans="2:3" x14ac:dyDescent="0.2">
      <c r="B684" s="61">
        <f>'Screening All'!D690/(SUM('Screening All'!$D$9:$D$833)+SUM('Screening M&amp;A'!$D$9:$D$391))</f>
        <v>2.0634772184635498E-6</v>
      </c>
      <c r="C684" s="62"/>
    </row>
    <row r="685" spans="2:3" x14ac:dyDescent="0.2">
      <c r="B685" s="61">
        <f>'Screening All'!D691/(SUM('Screening All'!$D$9:$D$833)+SUM('Screening M&amp;A'!$D$9:$D$391))</f>
        <v>1.8558839369279812E-6</v>
      </c>
      <c r="C685" s="62"/>
    </row>
    <row r="686" spans="2:3" x14ac:dyDescent="0.2">
      <c r="B686" s="61">
        <f>'Screening All'!D692/(SUM('Screening All'!$D$9:$D$833)+SUM('Screening M&amp;A'!$D$9:$D$391))</f>
        <v>9.5077722943290303E-7</v>
      </c>
      <c r="C686" s="62"/>
    </row>
    <row r="687" spans="2:3" x14ac:dyDescent="0.2">
      <c r="B687" s="61">
        <f>'Screening All'!D693/(SUM('Screening All'!$D$9:$D$833)+SUM('Screening M&amp;A'!$D$9:$D$391))</f>
        <v>1.1459149140763374E-6</v>
      </c>
      <c r="C687" s="62"/>
    </row>
    <row r="688" spans="2:3" x14ac:dyDescent="0.2">
      <c r="B688" s="61">
        <f>'Screening All'!D694/(SUM('Screening All'!$D$9:$D$833)+SUM('Screening M&amp;A'!$D$9:$D$391))</f>
        <v>1.1625223765991828E-6</v>
      </c>
      <c r="C688" s="62"/>
    </row>
    <row r="689" spans="2:3" x14ac:dyDescent="0.2">
      <c r="B689" s="61">
        <f>'Screening All'!D695/(SUM('Screening All'!$D$9:$D$833)+SUM('Screening M&amp;A'!$D$9:$D$391))</f>
        <v>9.7984028884788268E-7</v>
      </c>
      <c r="C689" s="62"/>
    </row>
    <row r="690" spans="2:3" x14ac:dyDescent="0.2">
      <c r="B690" s="61">
        <f>'Screening All'!D696/(SUM('Screening All'!$D$9:$D$833)+SUM('Screening M&amp;A'!$D$9:$D$391))</f>
        <v>3.2841257138926914E-6</v>
      </c>
      <c r="C690" s="62"/>
    </row>
    <row r="691" spans="2:3" x14ac:dyDescent="0.2">
      <c r="B691" s="61">
        <f>'Screening All'!D697/(SUM('Screening All'!$D$9:$D$833)+SUM('Screening M&amp;A'!$D$9:$D$391))</f>
        <v>8.718917824493871E-7</v>
      </c>
      <c r="C691" s="62"/>
    </row>
    <row r="692" spans="2:3" x14ac:dyDescent="0.2">
      <c r="B692" s="61">
        <f>'Screening All'!D698/(SUM('Screening All'!$D$9:$D$833)+SUM('Screening M&amp;A'!$D$9:$D$391))</f>
        <v>5.2438062915884564E-6</v>
      </c>
      <c r="C692" s="62"/>
    </row>
    <row r="693" spans="2:3" x14ac:dyDescent="0.2">
      <c r="B693" s="61">
        <f>'Screening All'!D699/(SUM('Screening All'!$D$9:$D$833)+SUM('Screening M&amp;A'!$D$9:$D$391))</f>
        <v>8.5113245429583026E-7</v>
      </c>
      <c r="C693" s="62"/>
    </row>
    <row r="694" spans="2:3" x14ac:dyDescent="0.2">
      <c r="B694" s="61">
        <f>'Screening All'!D700/(SUM('Screening All'!$D$9:$D$833)+SUM('Screening M&amp;A'!$D$9:$D$391))</f>
        <v>1.2621671517362556E-6</v>
      </c>
      <c r="C694" s="62"/>
    </row>
    <row r="695" spans="2:3" x14ac:dyDescent="0.2">
      <c r="B695" s="61">
        <f>'Screening All'!D701/(SUM('Screening All'!$D$9:$D$833)+SUM('Screening M&amp;A'!$D$9:$D$391))</f>
        <v>7.5397879853718425E-6</v>
      </c>
      <c r="C695" s="62"/>
    </row>
    <row r="696" spans="2:3" x14ac:dyDescent="0.2">
      <c r="B696" s="61">
        <f>'Screening All'!D702/(SUM('Screening All'!$D$9:$D$833)+SUM('Screening M&amp;A'!$D$9:$D$391))</f>
        <v>4.9324163692851045E-6</v>
      </c>
      <c r="C696" s="62"/>
    </row>
    <row r="697" spans="2:3" x14ac:dyDescent="0.2">
      <c r="B697" s="61">
        <f>'Screening All'!D703/(SUM('Screening All'!$D$9:$D$833)+SUM('Screening M&amp;A'!$D$9:$D$391))</f>
        <v>3.1637216106020618E-6</v>
      </c>
      <c r="C697" s="62"/>
    </row>
    <row r="698" spans="2:3" x14ac:dyDescent="0.2">
      <c r="B698" s="61">
        <f>'Screening All'!D704/(SUM('Screening All'!$D$9:$D$833)+SUM('Screening M&amp;A'!$D$9:$D$391))</f>
        <v>1.7562391617909082E-6</v>
      </c>
      <c r="C698" s="62"/>
    </row>
    <row r="699" spans="2:3" x14ac:dyDescent="0.2">
      <c r="B699" s="61">
        <f>'Screening All'!D705/(SUM('Screening All'!$D$9:$D$833)+SUM('Screening M&amp;A'!$D$9:$D$391))</f>
        <v>1.752087296160197E-6</v>
      </c>
      <c r="C699" s="62"/>
    </row>
    <row r="700" spans="2:3" x14ac:dyDescent="0.2">
      <c r="B700" s="61">
        <f>'Screening All'!D706/(SUM('Screening All'!$D$9:$D$833)+SUM('Screening M&amp;A'!$D$9:$D$391))</f>
        <v>2.4952712440575317E-6</v>
      </c>
      <c r="C700" s="62"/>
    </row>
    <row r="701" spans="2:3" x14ac:dyDescent="0.2">
      <c r="B701" s="61">
        <f>'Screening All'!D707/(SUM('Screening All'!$D$9:$D$833)+SUM('Screening M&amp;A'!$D$9:$D$391))</f>
        <v>7.3072835100520066E-7</v>
      </c>
      <c r="C701" s="62"/>
    </row>
    <row r="702" spans="2:3" x14ac:dyDescent="0.2">
      <c r="B702" s="61">
        <f>'Screening All'!D708/(SUM('Screening All'!$D$9:$D$833)+SUM('Screening M&amp;A'!$D$9:$D$391))</f>
        <v>1.9758728536555397E-5</v>
      </c>
      <c r="C702" s="62"/>
    </row>
    <row r="703" spans="2:3" x14ac:dyDescent="0.2">
      <c r="B703" s="61">
        <f>'Screening All'!D709/(SUM('Screening All'!$D$9:$D$833)+SUM('Screening M&amp;A'!$D$9:$D$391))</f>
        <v>2.6945607943316776E-6</v>
      </c>
      <c r="C703" s="62"/>
    </row>
    <row r="704" spans="2:3" x14ac:dyDescent="0.2">
      <c r="B704" s="61">
        <f>'Screening All'!D710/(SUM('Screening All'!$D$9:$D$833)+SUM('Screening M&amp;A'!$D$9:$D$391))</f>
        <v>1.3244451361969261E-6</v>
      </c>
      <c r="C704" s="62"/>
    </row>
    <row r="705" spans="2:3" x14ac:dyDescent="0.2">
      <c r="B705" s="61">
        <f>'Screening All'!D711/(SUM('Screening All'!$D$9:$D$833)+SUM('Screening M&amp;A'!$D$9:$D$391))</f>
        <v>5.9454715831786774E-6</v>
      </c>
      <c r="C705" s="62"/>
    </row>
    <row r="706" spans="2:3" x14ac:dyDescent="0.2">
      <c r="B706" s="61">
        <f>'Screening All'!D712/(SUM('Screening All'!$D$9:$D$833)+SUM('Screening M&amp;A'!$D$9:$D$391))</f>
        <v>5.3143880073105501E-7</v>
      </c>
      <c r="C706" s="62"/>
    </row>
    <row r="707" spans="2:3" x14ac:dyDescent="0.2">
      <c r="B707" s="61">
        <f>'Screening All'!D713/(SUM('Screening All'!$D$9:$D$833)+SUM('Screening M&amp;A'!$D$9:$D$391))</f>
        <v>5.272869351003436E-7</v>
      </c>
      <c r="C707" s="62"/>
    </row>
    <row r="708" spans="2:3" x14ac:dyDescent="0.2">
      <c r="B708" s="61">
        <f>'Screening All'!D714/(SUM('Screening All'!$D$9:$D$833)+SUM('Screening M&amp;A'!$D$9:$D$391))</f>
        <v>9.8399215447859409E-7</v>
      </c>
      <c r="C708" s="62"/>
    </row>
    <row r="709" spans="2:3" x14ac:dyDescent="0.2">
      <c r="B709" s="61">
        <f>'Screening All'!D715/(SUM('Screening All'!$D$9:$D$833)+SUM('Screening M&amp;A'!$D$9:$D$391))</f>
        <v>9.1756230438721218E-7</v>
      </c>
      <c r="C709" s="62"/>
    </row>
    <row r="710" spans="2:3" x14ac:dyDescent="0.2">
      <c r="B710" s="61">
        <f>'Screening All'!D716/(SUM('Screening All'!$D$9:$D$833)+SUM('Screening M&amp;A'!$D$9:$D$391))</f>
        <v>2.179729456123468E-6</v>
      </c>
      <c r="C710" s="62"/>
    </row>
    <row r="711" spans="2:3" x14ac:dyDescent="0.2">
      <c r="B711" s="61">
        <f>'Screening All'!D717/(SUM('Screening All'!$D$9:$D$833)+SUM('Screening M&amp;A'!$D$9:$D$391))</f>
        <v>1.0587257358313986E-6</v>
      </c>
      <c r="C711" s="62"/>
    </row>
    <row r="712" spans="2:3" x14ac:dyDescent="0.2">
      <c r="B712" s="61">
        <f>'Screening All'!D718/(SUM('Screening All'!$D$9:$D$833)+SUM('Screening M&amp;A'!$D$9:$D$391))</f>
        <v>6.2693171023741648E-7</v>
      </c>
      <c r="C712" s="62"/>
    </row>
    <row r="713" spans="2:3" x14ac:dyDescent="0.2">
      <c r="B713" s="61">
        <f>'Screening All'!D719/(SUM('Screening All'!$D$9:$D$833)+SUM('Screening M&amp;A'!$D$9:$D$391))</f>
        <v>5.6880559140745727E-7</v>
      </c>
      <c r="C713" s="62"/>
    </row>
    <row r="714" spans="2:3" x14ac:dyDescent="0.2">
      <c r="B714" s="61">
        <f>'Screening All'!D720/(SUM('Screening All'!$D$9:$D$833)+SUM('Screening M&amp;A'!$D$9:$D$391))</f>
        <v>7.9300633546587116E-7</v>
      </c>
      <c r="C714" s="62"/>
    </row>
    <row r="715" spans="2:3" x14ac:dyDescent="0.2">
      <c r="B715" s="61">
        <f>'Screening All'!D721/(SUM('Screening All'!$D$9:$D$833)+SUM('Screening M&amp;A'!$D$9:$D$391))</f>
        <v>9.341697669100576E-7</v>
      </c>
      <c r="C715" s="62"/>
    </row>
    <row r="716" spans="2:3" x14ac:dyDescent="0.2">
      <c r="B716" s="61">
        <f>'Screening All'!D722/(SUM('Screening All'!$D$9:$D$833)+SUM('Screening M&amp;A'!$D$9:$D$391))</f>
        <v>2.1548182623391995E-6</v>
      </c>
      <c r="C716" s="62"/>
    </row>
    <row r="717" spans="2:3" x14ac:dyDescent="0.2">
      <c r="B717" s="61">
        <f>'Screening All'!D723/(SUM('Screening All'!$D$9:$D$833)+SUM('Screening M&amp;A'!$D$9:$D$391))</f>
        <v>8.8849924497223252E-7</v>
      </c>
      <c r="C717" s="62"/>
    </row>
    <row r="718" spans="2:3" x14ac:dyDescent="0.2">
      <c r="B718" s="61">
        <f>'Screening All'!D724/(SUM('Screening All'!$D$9:$D$833)+SUM('Screening M&amp;A'!$D$9:$D$391))</f>
        <v>3.2509107888470006E-6</v>
      </c>
      <c r="C718" s="62"/>
    </row>
    <row r="719" spans="2:3" x14ac:dyDescent="0.2">
      <c r="B719" s="61">
        <f>'Screening All'!D725/(SUM('Screening All'!$D$9:$D$833)+SUM('Screening M&amp;A'!$D$9:$D$391))</f>
        <v>6.975134259595097E-7</v>
      </c>
      <c r="C719" s="62"/>
    </row>
    <row r="720" spans="2:3" x14ac:dyDescent="0.2">
      <c r="B720" s="61">
        <f>'Screening All'!D726/(SUM('Screening All'!$D$9:$D$833)+SUM('Screening M&amp;A'!$D$9:$D$391))</f>
        <v>1.0587257358313986E-6</v>
      </c>
      <c r="C720" s="62"/>
    </row>
    <row r="721" spans="2:3" x14ac:dyDescent="0.2">
      <c r="B721" s="61">
        <f>'Screening All'!D727/(SUM('Screening All'!$D$9:$D$833)+SUM('Screening M&amp;A'!$D$9:$D$391))</f>
        <v>6.8920969469808699E-7</v>
      </c>
      <c r="C721" s="62"/>
    </row>
    <row r="722" spans="2:3" x14ac:dyDescent="0.2">
      <c r="B722" s="61">
        <f>'Screening All'!D728/(SUM('Screening All'!$D$9:$D$833)+SUM('Screening M&amp;A'!$D$9:$D$391))</f>
        <v>4.6708488345502878E-6</v>
      </c>
      <c r="C722" s="62"/>
    </row>
    <row r="723" spans="2:3" x14ac:dyDescent="0.2">
      <c r="B723" s="61">
        <f>'Screening All'!D729/(SUM('Screening All'!$D$9:$D$833)+SUM('Screening M&amp;A'!$D$9:$D$391))</f>
        <v>4.4840148811682767E-7</v>
      </c>
      <c r="C723" s="62"/>
    </row>
    <row r="724" spans="2:3" x14ac:dyDescent="0.2">
      <c r="B724" s="61">
        <f>'Screening All'!D730/(SUM('Screening All'!$D$9:$D$833)+SUM('Screening M&amp;A'!$D$9:$D$391))</f>
        <v>4.9822387568536405E-7</v>
      </c>
      <c r="C724" s="62"/>
    </row>
    <row r="725" spans="2:3" x14ac:dyDescent="0.2">
      <c r="B725" s="61">
        <f>'Screening All'!D731/(SUM('Screening All'!$D$9:$D$833)+SUM('Screening M&amp;A'!$D$9:$D$391))</f>
        <v>5.5634999451532326E-7</v>
      </c>
      <c r="C725" s="62"/>
    </row>
    <row r="726" spans="2:3" x14ac:dyDescent="0.2">
      <c r="B726" s="61">
        <f>'Screening All'!D732/(SUM('Screening All'!$D$9:$D$833)+SUM('Screening M&amp;A'!$D$9:$D$391))</f>
        <v>1.0960925265078009E-6</v>
      </c>
      <c r="C726" s="62"/>
    </row>
    <row r="727" spans="2:3" x14ac:dyDescent="0.2">
      <c r="B727" s="61">
        <f>'Screening All'!D733/(SUM('Screening All'!$D$9:$D$833)+SUM('Screening M&amp;A'!$D$9:$D$391))</f>
        <v>6.8505782906737558E-7</v>
      </c>
      <c r="C727" s="62"/>
    </row>
    <row r="728" spans="2:3" x14ac:dyDescent="0.2">
      <c r="B728" s="61">
        <f>'Screening All'!D734/(SUM('Screening All'!$D$9:$D$833)+SUM('Screening M&amp;A'!$D$9:$D$391))</f>
        <v>1.0172070795242849E-6</v>
      </c>
      <c r="C728" s="62"/>
    </row>
    <row r="729" spans="2:3" x14ac:dyDescent="0.2">
      <c r="B729" s="61">
        <f>'Screening All'!D735/(SUM('Screening All'!$D$9:$D$833)+SUM('Screening M&amp;A'!$D$9:$D$391))</f>
        <v>1.0109792810782179E-5</v>
      </c>
      <c r="C729" s="62"/>
    </row>
    <row r="730" spans="2:3" x14ac:dyDescent="0.2">
      <c r="B730" s="61">
        <f>'Screening All'!D736/(SUM('Screening All'!$D$9:$D$833)+SUM('Screening M&amp;A'!$D$9:$D$391))</f>
        <v>3.5373895173660849E-7</v>
      </c>
      <c r="C730" s="62"/>
    </row>
    <row r="731" spans="2:3" x14ac:dyDescent="0.2">
      <c r="B731" s="61">
        <f>'Screening All'!D737/(SUM('Screening All'!$D$9:$D$833)+SUM('Screening M&amp;A'!$D$9:$D$391))</f>
        <v>1.0130552138935735E-6</v>
      </c>
      <c r="C731" s="62"/>
    </row>
    <row r="732" spans="2:3" x14ac:dyDescent="0.2">
      <c r="B732" s="61">
        <f>'Screening All'!D738/(SUM('Screening All'!$D$9:$D$833)+SUM('Screening M&amp;A'!$D$9:$D$391))</f>
        <v>2.7900537038380388E-6</v>
      </c>
      <c r="C732" s="62"/>
    </row>
    <row r="733" spans="2:3" x14ac:dyDescent="0.2">
      <c r="B733" s="61">
        <f>'Screening All'!D739/(SUM('Screening All'!$D$9:$D$833)+SUM('Screening M&amp;A'!$D$9:$D$391))</f>
        <v>5.3559066636176642E-7</v>
      </c>
      <c r="C733" s="62"/>
    </row>
    <row r="734" spans="2:3" x14ac:dyDescent="0.2">
      <c r="B734" s="61">
        <f>'Screening All'!D740/(SUM('Screening All'!$D$9:$D$833)+SUM('Screening M&amp;A'!$D$9:$D$391))</f>
        <v>4.3636107778776469E-6</v>
      </c>
      <c r="C734" s="62"/>
    </row>
    <row r="735" spans="2:3" x14ac:dyDescent="0.2">
      <c r="B735" s="61">
        <f>'Screening All'!D741/(SUM('Screening All'!$D$9:$D$833)+SUM('Screening M&amp;A'!$D$9:$D$391))</f>
        <v>3.5249339204739511E-6</v>
      </c>
      <c r="C735" s="62"/>
    </row>
    <row r="736" spans="2:3" x14ac:dyDescent="0.2">
      <c r="B736" s="61">
        <f>'Screening All'!D742/(SUM('Screening All'!$D$9:$D$833)+SUM('Screening M&amp;A'!$D$9:$D$391))</f>
        <v>5.7710932266888009E-7</v>
      </c>
      <c r="C736" s="62"/>
    </row>
    <row r="737" spans="2:3" x14ac:dyDescent="0.2">
      <c r="B737" s="61">
        <f>'Screening All'!D743/(SUM('Screening All'!$D$9:$D$833)+SUM('Screening M&amp;A'!$D$9:$D$391))</f>
        <v>3.8155645146237468E-6</v>
      </c>
      <c r="C737" s="62"/>
    </row>
    <row r="738" spans="2:3" x14ac:dyDescent="0.2">
      <c r="B738" s="61">
        <f>'Screening All'!D744/(SUM('Screening All'!$D$9:$D$833)+SUM('Screening M&amp;A'!$D$9:$D$391))</f>
        <v>3.8653869021922828E-6</v>
      </c>
      <c r="C738" s="62"/>
    </row>
    <row r="739" spans="2:3" x14ac:dyDescent="0.2">
      <c r="B739" s="61">
        <f>'Screening All'!D745/(SUM('Screening All'!$D$9:$D$833)+SUM('Screening M&amp;A'!$D$9:$D$391))</f>
        <v>2.8398760914065753E-6</v>
      </c>
      <c r="C739" s="62"/>
    </row>
    <row r="740" spans="2:3" x14ac:dyDescent="0.2">
      <c r="B740" s="61">
        <f>'Screening All'!D746/(SUM('Screening All'!$D$9:$D$833)+SUM('Screening M&amp;A'!$D$9:$D$391))</f>
        <v>8.3867685740369614E-7</v>
      </c>
      <c r="C740" s="62"/>
    </row>
    <row r="741" spans="2:3" x14ac:dyDescent="0.2">
      <c r="B741" s="61">
        <f>'Screening All'!D747/(SUM('Screening All'!$D$9:$D$833)+SUM('Screening M&amp;A'!$D$9:$D$391))</f>
        <v>5.5634999451532326E-7</v>
      </c>
      <c r="C741" s="62"/>
    </row>
    <row r="742" spans="2:3" x14ac:dyDescent="0.2">
      <c r="B742" s="61">
        <f>'Screening All'!D748/(SUM('Screening All'!$D$9:$D$833)+SUM('Screening M&amp;A'!$D$9:$D$391))</f>
        <v>9.881440201093055E-7</v>
      </c>
      <c r="C742" s="62"/>
    </row>
    <row r="743" spans="2:3" x14ac:dyDescent="0.2">
      <c r="B743" s="61">
        <f>'Screening All'!D749/(SUM('Screening All'!$D$9:$D$833)+SUM('Screening M&amp;A'!$D$9:$D$391))</f>
        <v>3.8487794396694372E-6</v>
      </c>
      <c r="C743" s="62"/>
    </row>
    <row r="744" spans="2:3" x14ac:dyDescent="0.2">
      <c r="B744" s="61">
        <f>'Screening All'!D750/(SUM('Screening All'!$D$9:$D$833)+SUM('Screening M&amp;A'!$D$9:$D$391))</f>
        <v>3.1388104168177934E-6</v>
      </c>
      <c r="C744" s="62"/>
    </row>
    <row r="745" spans="2:3" x14ac:dyDescent="0.2">
      <c r="B745" s="61">
        <f>'Screening All'!D751/(SUM('Screening All'!$D$9:$D$833)+SUM('Screening M&amp;A'!$D$9:$D$391))</f>
        <v>7.4733581352804608E-7</v>
      </c>
      <c r="C745" s="62"/>
    </row>
    <row r="746" spans="2:3" x14ac:dyDescent="0.2">
      <c r="B746" s="61">
        <f>'Screening All'!D752/(SUM('Screening All'!$D$9:$D$833)+SUM('Screening M&amp;A'!$D$9:$D$391))</f>
        <v>1.4573048363796899E-6</v>
      </c>
      <c r="C746" s="62"/>
    </row>
    <row r="747" spans="2:3" x14ac:dyDescent="0.2">
      <c r="B747" s="61">
        <f>'Screening All'!D753/(SUM('Screening All'!$D$9:$D$833)+SUM('Screening M&amp;A'!$D$9:$D$391))</f>
        <v>6.4436954588640414E-6</v>
      </c>
      <c r="C747" s="62"/>
    </row>
    <row r="748" spans="2:3" x14ac:dyDescent="0.2">
      <c r="B748" s="61">
        <f>'Screening All'!D754/(SUM('Screening All'!$D$9:$D$833)+SUM('Screening M&amp;A'!$D$9:$D$391))</f>
        <v>1.7313279680066402E-6</v>
      </c>
      <c r="C748" s="62"/>
    </row>
    <row r="749" spans="2:3" x14ac:dyDescent="0.2">
      <c r="B749" s="61">
        <f>'Screening All'!D755/(SUM('Screening All'!$D$9:$D$833)+SUM('Screening M&amp;A'!$D$9:$D$391))</f>
        <v>8.9265111060294393E-7</v>
      </c>
      <c r="C749" s="62"/>
    </row>
    <row r="750" spans="2:3" x14ac:dyDescent="0.2">
      <c r="B750" s="61">
        <f>'Screening All'!D756/(SUM('Screening All'!$D$9:$D$833)+SUM('Screening M&amp;A'!$D$9:$D$391))</f>
        <v>5.4804626325390044E-7</v>
      </c>
      <c r="C750" s="62"/>
    </row>
    <row r="751" spans="2:3" x14ac:dyDescent="0.2">
      <c r="B751" s="61">
        <f>'Screening All'!D757/(SUM('Screening All'!$D$9:$D$833)+SUM('Screening M&amp;A'!$D$9:$D$391))</f>
        <v>8.179175292501393E-7</v>
      </c>
      <c r="C751" s="62"/>
    </row>
    <row r="752" spans="2:3" x14ac:dyDescent="0.2">
      <c r="B752" s="61">
        <f>'Screening All'!D758/(SUM('Screening All'!$D$9:$D$833)+SUM('Screening M&amp;A'!$D$9:$D$391))</f>
        <v>2.0410571440577081E-5</v>
      </c>
      <c r="C752" s="62"/>
    </row>
    <row r="753" spans="2:3" x14ac:dyDescent="0.2">
      <c r="B753" s="61">
        <f>'Screening All'!D759/(SUM('Screening All'!$D$9:$D$833)+SUM('Screening M&amp;A'!$D$9:$D$391))</f>
        <v>1.1168518546613577E-6</v>
      </c>
      <c r="C753" s="62"/>
    </row>
    <row r="754" spans="2:3" x14ac:dyDescent="0.2">
      <c r="B754" s="61">
        <f>'Screening All'!D760/(SUM('Screening All'!$D$9:$D$833)+SUM('Screening M&amp;A'!$D$9:$D$391))</f>
        <v>5.3974253199247773E-7</v>
      </c>
      <c r="C754" s="62"/>
    </row>
    <row r="755" spans="2:3" x14ac:dyDescent="0.2">
      <c r="B755" s="61">
        <f>'Screening All'!D761/(SUM('Screening All'!$D$9:$D$833)+SUM('Screening M&amp;A'!$D$9:$D$391))</f>
        <v>9.2586603564863489E-7</v>
      </c>
      <c r="C755" s="62"/>
    </row>
    <row r="756" spans="2:3" x14ac:dyDescent="0.2">
      <c r="B756" s="61">
        <f>'Screening All'!D762/(SUM('Screening All'!$D$9:$D$833)+SUM('Screening M&amp;A'!$D$9:$D$391))</f>
        <v>9.0925857312578936E-7</v>
      </c>
      <c r="C756" s="62"/>
    </row>
    <row r="757" spans="2:3" x14ac:dyDescent="0.2">
      <c r="B757" s="61">
        <f>'Screening All'!D763/(SUM('Screening All'!$D$9:$D$833)+SUM('Screening M&amp;A'!$D$9:$D$391))</f>
        <v>1.6773537148073923E-6</v>
      </c>
      <c r="C757" s="62"/>
    </row>
    <row r="758" spans="2:3" x14ac:dyDescent="0.2">
      <c r="B758" s="61">
        <f>'Screening All'!D764/(SUM('Screening All'!$D$9:$D$833)+SUM('Screening M&amp;A'!$D$9:$D$391))</f>
        <v>8.5113245429583026E-7</v>
      </c>
      <c r="C758" s="62"/>
    </row>
    <row r="759" spans="2:3" x14ac:dyDescent="0.2">
      <c r="B759" s="61">
        <f>'Screening All'!D765/(SUM('Screening All'!$D$9:$D$833)+SUM('Screening M&amp;A'!$D$9:$D$391))</f>
        <v>9.341697669100576E-7</v>
      </c>
      <c r="C759" s="62"/>
    </row>
    <row r="760" spans="2:3" x14ac:dyDescent="0.2">
      <c r="B760" s="61">
        <f>'Screening All'!D766/(SUM('Screening All'!$D$9:$D$833)+SUM('Screening M&amp;A'!$D$9:$D$391))</f>
        <v>4.8576827879322993E-7</v>
      </c>
      <c r="C760" s="62"/>
    </row>
    <row r="761" spans="2:3" x14ac:dyDescent="0.2">
      <c r="B761" s="61">
        <f>'Screening All'!D767/(SUM('Screening All'!$D$9:$D$833)+SUM('Screening M&amp;A'!$D$9:$D$391))</f>
        <v>1.0047514826321509E-6</v>
      </c>
      <c r="C761" s="62"/>
    </row>
    <row r="762" spans="2:3" x14ac:dyDescent="0.2">
      <c r="B762" s="61">
        <f>'Screening All'!D768/(SUM('Screening All'!$D$9:$D$833)+SUM('Screening M&amp;A'!$D$9:$D$391))</f>
        <v>1.4074824488111534E-6</v>
      </c>
      <c r="C762" s="62"/>
    </row>
    <row r="763" spans="2:3" x14ac:dyDescent="0.2">
      <c r="B763" s="61">
        <f>'Screening All'!D769/(SUM('Screening All'!$D$9:$D$833)+SUM('Screening M&amp;A'!$D$9:$D$391))</f>
        <v>4.7331268190109586E-7</v>
      </c>
      <c r="C763" s="62"/>
    </row>
    <row r="764" spans="2:3" x14ac:dyDescent="0.2">
      <c r="B764" s="61">
        <f>'Screening All'!D770/(SUM('Screening All'!$D$9:$D$833)+SUM('Screening M&amp;A'!$D$9:$D$391))</f>
        <v>1.9887436371107448E-6</v>
      </c>
      <c r="C764" s="62"/>
    </row>
    <row r="765" spans="2:3" x14ac:dyDescent="0.2">
      <c r="B765" s="61">
        <f>'Screening All'!D771/(SUM('Screening All'!$D$9:$D$833)+SUM('Screening M&amp;A'!$D$9:$D$391))</f>
        <v>1.050422004569976E-6</v>
      </c>
      <c r="C765" s="62"/>
    </row>
    <row r="766" spans="2:3" x14ac:dyDescent="0.2">
      <c r="B766" s="61">
        <f>'Screening All'!D772/(SUM('Screening All'!$D$9:$D$833)+SUM('Screening M&amp;A'!$D$9:$D$391))</f>
        <v>1.4323936425954217E-6</v>
      </c>
      <c r="C766" s="62"/>
    </row>
    <row r="767" spans="2:3" x14ac:dyDescent="0.2">
      <c r="B767" s="61">
        <f>'Screening All'!D773/(SUM('Screening All'!$D$9:$D$833)+SUM('Screening M&amp;A'!$D$9:$D$391))</f>
        <v>1.330257748079922E-5</v>
      </c>
      <c r="C767" s="62"/>
    </row>
    <row r="768" spans="2:3" x14ac:dyDescent="0.2">
      <c r="B768" s="61">
        <f>'Screening All'!D774/(SUM('Screening All'!$D$9:$D$833)+SUM('Screening M&amp;A'!$D$9:$D$391))</f>
        <v>5.1898320383892089E-7</v>
      </c>
      <c r="C768" s="62"/>
    </row>
    <row r="769" spans="2:3" x14ac:dyDescent="0.2">
      <c r="B769" s="61">
        <f>'Screening All'!D775/(SUM('Screening All'!$D$9:$D$833)+SUM('Screening M&amp;A'!$D$9:$D$391))</f>
        <v>2.0821606138017507E-5</v>
      </c>
      <c r="C769" s="62"/>
    </row>
    <row r="770" spans="2:3" x14ac:dyDescent="0.2">
      <c r="B770" s="61">
        <f>'Screening All'!D776/(SUM('Screening All'!$D$9:$D$833)+SUM('Screening M&amp;A'!$D$9:$D$391))</f>
        <v>1.1791298391220282E-6</v>
      </c>
      <c r="C770" s="62"/>
    </row>
    <row r="771" spans="2:3" x14ac:dyDescent="0.2">
      <c r="B771" s="61">
        <f>'Screening All'!D777/(SUM('Screening All'!$D$9:$D$833)+SUM('Screening M&amp;A'!$D$9:$D$391))</f>
        <v>1.1085481233999351E-6</v>
      </c>
      <c r="C771" s="62"/>
    </row>
    <row r="772" spans="2:3" x14ac:dyDescent="0.2">
      <c r="B772" s="61">
        <f>'Screening All'!D778/(SUM('Screening All'!$D$9:$D$833)+SUM('Screening M&amp;A'!$D$9:$D$391))</f>
        <v>5.007149950637909E-6</v>
      </c>
      <c r="C772" s="62"/>
    </row>
    <row r="773" spans="2:3" x14ac:dyDescent="0.2">
      <c r="B773" s="61">
        <f>'Screening All'!D779/(SUM('Screening All'!$D$9:$D$833)+SUM('Screening M&amp;A'!$D$9:$D$391))</f>
        <v>7.9715820109658247E-7</v>
      </c>
      <c r="C773" s="62"/>
    </row>
    <row r="774" spans="2:3" x14ac:dyDescent="0.2">
      <c r="B774" s="61">
        <f>'Screening All'!D780/(SUM('Screening All'!$D$9:$D$833)+SUM('Screening M&amp;A'!$D$9:$D$391))</f>
        <v>2.0053510996335904E-6</v>
      </c>
      <c r="C774" s="62"/>
    </row>
    <row r="775" spans="2:3" x14ac:dyDescent="0.2">
      <c r="B775" s="61">
        <f>'Screening All'!D781/(SUM('Screening All'!$D$9:$D$833)+SUM('Screening M&amp;A'!$D$9:$D$391))</f>
        <v>1.2123447641677193E-6</v>
      </c>
      <c r="C775" s="62"/>
    </row>
    <row r="776" spans="2:3" x14ac:dyDescent="0.2">
      <c r="B776" s="61">
        <f>'Screening All'!D782/(SUM('Screening All'!$D$9:$D$833)+SUM('Screening M&amp;A'!$D$9:$D$391))</f>
        <v>9.1341043875650077E-7</v>
      </c>
      <c r="C776" s="62"/>
    </row>
    <row r="777" spans="2:3" x14ac:dyDescent="0.2">
      <c r="B777" s="61">
        <f>'Screening All'!D783/(SUM('Screening All'!$D$9:$D$833)+SUM('Screening M&amp;A'!$D$9:$D$391))</f>
        <v>6.975134259595097E-7</v>
      </c>
      <c r="C777" s="62"/>
    </row>
    <row r="778" spans="2:3" x14ac:dyDescent="0.2">
      <c r="B778" s="61">
        <f>'Screening All'!D784/(SUM('Screening All'!$D$9:$D$833)+SUM('Screening M&amp;A'!$D$9:$D$391))</f>
        <v>2.123264083545793E-5</v>
      </c>
      <c r="C778" s="62"/>
    </row>
    <row r="779" spans="2:3" x14ac:dyDescent="0.2">
      <c r="B779" s="61">
        <f>'Screening All'!D785/(SUM('Screening All'!$D$9:$D$833)+SUM('Screening M&amp;A'!$D$9:$D$391))</f>
        <v>1.6690499835459697E-6</v>
      </c>
      <c r="C779" s="62"/>
    </row>
    <row r="780" spans="2:3" x14ac:dyDescent="0.2">
      <c r="B780" s="61">
        <f>'Screening All'!D786/(SUM('Screening All'!$D$9:$D$833)+SUM('Screening M&amp;A'!$D$9:$D$391))</f>
        <v>2.0966921435092406E-6</v>
      </c>
      <c r="C780" s="62"/>
    </row>
    <row r="781" spans="2:3" x14ac:dyDescent="0.2">
      <c r="B781" s="61">
        <f>'Screening All'!D787/(SUM('Screening All'!$D$9:$D$833)+SUM('Screening M&amp;A'!$D$9:$D$391))</f>
        <v>1.3464500240396964E-5</v>
      </c>
      <c r="C781" s="62"/>
    </row>
    <row r="782" spans="2:3" x14ac:dyDescent="0.2">
      <c r="B782" s="61">
        <f>'Screening All'!D788/(SUM('Screening All'!$D$9:$D$833)+SUM('Screening M&amp;A'!$D$9:$D$391))</f>
        <v>1.8558839369279812E-6</v>
      </c>
      <c r="C782" s="62"/>
    </row>
    <row r="783" spans="2:3" x14ac:dyDescent="0.2">
      <c r="B783" s="61">
        <f>'Screening All'!D789/(SUM('Screening All'!$D$9:$D$833)+SUM('Screening M&amp;A'!$D$9:$D$391))</f>
        <v>1.0338145420471304E-6</v>
      </c>
      <c r="C783" s="62"/>
    </row>
    <row r="784" spans="2:3" x14ac:dyDescent="0.2">
      <c r="B784" s="61">
        <f>'Screening All'!D790/(SUM('Screening All'!$D$9:$D$833)+SUM('Screening M&amp;A'!$D$9:$D$391))</f>
        <v>7.1827275411306653E-7</v>
      </c>
      <c r="C784" s="62"/>
    </row>
    <row r="785" spans="2:3" x14ac:dyDescent="0.2">
      <c r="B785" s="61">
        <f>'Screening All'!D791/(SUM('Screening All'!$D$9:$D$833)+SUM('Screening M&amp;A'!$D$9:$D$391))</f>
        <v>1.0172070795242849E-6</v>
      </c>
      <c r="C785" s="62"/>
    </row>
    <row r="786" spans="2:3" x14ac:dyDescent="0.2">
      <c r="B786" s="61">
        <f>'Screening All'!D792/(SUM('Screening All'!$D$9:$D$833)+SUM('Screening M&amp;A'!$D$9:$D$391))</f>
        <v>2.067629084094261E-7</v>
      </c>
      <c r="C786" s="62"/>
    </row>
    <row r="787" spans="2:3" x14ac:dyDescent="0.2">
      <c r="B787" s="61">
        <f>'Screening All'!D793/(SUM('Screening All'!$D$9:$D$833)+SUM('Screening M&amp;A'!$D$9:$D$391))</f>
        <v>1.2289522266905647E-6</v>
      </c>
      <c r="C787" s="62"/>
    </row>
    <row r="788" spans="2:3" x14ac:dyDescent="0.2">
      <c r="B788" s="61">
        <f>'Screening All'!D794/(SUM('Screening All'!$D$9:$D$833)+SUM('Screening M&amp;A'!$D$9:$D$391))</f>
        <v>5.1773764414970747E-6</v>
      </c>
      <c r="C788" s="62"/>
    </row>
    <row r="789" spans="2:3" x14ac:dyDescent="0.2">
      <c r="B789" s="61">
        <f>'Screening All'!D795/(SUM('Screening All'!$D$9:$D$833)+SUM('Screening M&amp;A'!$D$9:$D$391))</f>
        <v>1.6441387897617014E-6</v>
      </c>
      <c r="C789" s="62"/>
    </row>
    <row r="790" spans="2:3" x14ac:dyDescent="0.2">
      <c r="B790" s="61">
        <f>'Screening All'!D796/(SUM('Screening All'!$D$9:$D$833)+SUM('Screening M&amp;A'!$D$9:$D$391))</f>
        <v>1.1126999890306465E-6</v>
      </c>
      <c r="C790" s="62"/>
    </row>
    <row r="791" spans="2:3" x14ac:dyDescent="0.2">
      <c r="B791" s="61">
        <f>'Screening All'!D797/(SUM('Screening All'!$D$9:$D$833)+SUM('Screening M&amp;A'!$D$9:$D$391))</f>
        <v>8.4698058866511885E-7</v>
      </c>
      <c r="C791" s="62"/>
    </row>
    <row r="792" spans="2:3" x14ac:dyDescent="0.2">
      <c r="B792" s="61">
        <f>'Screening All'!D798/(SUM('Screening All'!$D$9:$D$833)+SUM('Screening M&amp;A'!$D$9:$D$391))</f>
        <v>1.6233794616081446E-6</v>
      </c>
      <c r="C792" s="62"/>
    </row>
    <row r="793" spans="2:3" x14ac:dyDescent="0.2">
      <c r="B793" s="61">
        <f>'Screening All'!D799/(SUM('Screening All'!$D$9:$D$833)+SUM('Screening M&amp;A'!$D$9:$D$391))</f>
        <v>1.3410525987197715E-6</v>
      </c>
      <c r="C793" s="62"/>
    </row>
    <row r="794" spans="2:3" x14ac:dyDescent="0.2">
      <c r="B794" s="61">
        <f>'Screening All'!D800/(SUM('Screening All'!$D$9:$D$833)+SUM('Screening M&amp;A'!$D$9:$D$391))</f>
        <v>7.5979141042018021E-7</v>
      </c>
      <c r="C794" s="62"/>
    </row>
    <row r="795" spans="2:3" x14ac:dyDescent="0.2">
      <c r="B795" s="61">
        <f>'Screening All'!D801/(SUM('Screening All'!$D$9:$D$833)+SUM('Screening M&amp;A'!$D$9:$D$391))</f>
        <v>2.2295518436920044E-6</v>
      </c>
      <c r="C795" s="62"/>
    </row>
    <row r="796" spans="2:3" x14ac:dyDescent="0.2">
      <c r="B796" s="61">
        <f>'Screening All'!D802/(SUM('Screening All'!$D$9:$D$833)+SUM('Screening M&amp;A'!$D$9:$D$391))</f>
        <v>4.6085708500896174E-7</v>
      </c>
      <c r="C796" s="62"/>
    </row>
    <row r="797" spans="2:3" x14ac:dyDescent="0.2">
      <c r="B797" s="61">
        <f>'Screening All'!D803/(SUM('Screening All'!$D$9:$D$833)+SUM('Screening M&amp;A'!$D$9:$D$391))</f>
        <v>2.2378555749534268E-6</v>
      </c>
      <c r="C797" s="62"/>
    </row>
    <row r="798" spans="2:3" x14ac:dyDescent="0.2">
      <c r="B798" s="61">
        <f>'Screening All'!D804/(SUM('Screening All'!$D$9:$D$833)+SUM('Screening M&amp;A'!$D$9:$D$391))</f>
        <v>6.5599476965239601E-6</v>
      </c>
      <c r="C798" s="62"/>
    </row>
    <row r="799" spans="2:3" x14ac:dyDescent="0.2">
      <c r="B799" s="61">
        <f>'Screening All'!D805/(SUM('Screening All'!$D$9:$D$833)+SUM('Screening M&amp;A'!$D$9:$D$391))</f>
        <v>7.3488021663591196E-7</v>
      </c>
      <c r="C799" s="62"/>
    </row>
    <row r="800" spans="2:3" x14ac:dyDescent="0.2">
      <c r="B800" s="61">
        <f>'Screening All'!D806/(SUM('Screening All'!$D$9:$D$833)+SUM('Screening M&amp;A'!$D$9:$D$391))</f>
        <v>1.3659637925040397E-6</v>
      </c>
      <c r="C800" s="62"/>
    </row>
    <row r="801" spans="2:3" x14ac:dyDescent="0.2">
      <c r="B801" s="61">
        <f>'Screening All'!D807/(SUM('Screening All'!$D$9:$D$833)+SUM('Screening M&amp;A'!$D$9:$D$391))</f>
        <v>1.5735570740396081E-6</v>
      </c>
      <c r="C801" s="62"/>
    </row>
    <row r="802" spans="2:3" x14ac:dyDescent="0.2">
      <c r="B802" s="61">
        <f>'Screening All'!D808/(SUM('Screening All'!$D$9:$D$833)+SUM('Screening M&amp;A'!$D$9:$D$391))</f>
        <v>1.0794850639849555E-6</v>
      </c>
      <c r="C802" s="62"/>
    </row>
    <row r="803" spans="2:3" x14ac:dyDescent="0.2">
      <c r="B803" s="61">
        <f>'Screening All'!D809/(SUM('Screening All'!$D$9:$D$833)+SUM('Screening M&amp;A'!$D$9:$D$391))</f>
        <v>2.4412969908582838E-6</v>
      </c>
      <c r="C803" s="62"/>
    </row>
    <row r="804" spans="2:3" x14ac:dyDescent="0.2">
      <c r="B804" s="61">
        <f>'Screening All'!D810/(SUM('Screening All'!$D$9:$D$833)+SUM('Screening M&amp;A'!$D$9:$D$391))</f>
        <v>1.2206484954291419E-6</v>
      </c>
      <c r="C804" s="62"/>
    </row>
    <row r="805" spans="2:3" x14ac:dyDescent="0.2">
      <c r="B805" s="61">
        <f>'Screening All'!D811/(SUM('Screening All'!$D$9:$D$833)+SUM('Screening M&amp;A'!$D$9:$D$391))</f>
        <v>1.4573048363796899E-6</v>
      </c>
      <c r="C805" s="62"/>
    </row>
    <row r="806" spans="2:3" x14ac:dyDescent="0.2">
      <c r="B806" s="61">
        <f>'Screening All'!D812/(SUM('Screening All'!$D$9:$D$833)+SUM('Screening M&amp;A'!$D$9:$D$391))</f>
        <v>8.3078831270534452E-6</v>
      </c>
      <c r="C806" s="62"/>
    </row>
    <row r="807" spans="2:3" x14ac:dyDescent="0.2">
      <c r="B807" s="61">
        <f>'Screening All'!D813/(SUM('Screening All'!$D$9:$D$833)+SUM('Screening M&amp;A'!$D$9:$D$391))</f>
        <v>1.6026201334545878E-6</v>
      </c>
      <c r="C807" s="62"/>
    </row>
    <row r="808" spans="2:3" x14ac:dyDescent="0.2">
      <c r="B808" s="61">
        <f>'Screening All'!D814/(SUM('Screening All'!$D$9:$D$833)+SUM('Screening M&amp;A'!$D$9:$D$391))</f>
        <v>1.2040410329062965E-6</v>
      </c>
      <c r="C808" s="62"/>
    </row>
    <row r="809" spans="2:3" x14ac:dyDescent="0.2">
      <c r="B809" s="61">
        <f>'Screening All'!D815/(SUM('Screening All'!$D$9:$D$833)+SUM('Screening M&amp;A'!$D$9:$D$391))</f>
        <v>6.6845036654453015E-7</v>
      </c>
      <c r="C809" s="62"/>
    </row>
    <row r="810" spans="2:3" x14ac:dyDescent="0.2">
      <c r="B810" s="61">
        <f>'Screening All'!D816/(SUM('Screening All'!$D$9:$D$833)+SUM('Screening M&amp;A'!$D$9:$D$391))</f>
        <v>7.3072835100520066E-7</v>
      </c>
      <c r="C810" s="62"/>
    </row>
    <row r="811" spans="2:3" x14ac:dyDescent="0.2">
      <c r="B811" s="61">
        <f>'Screening All'!D817/(SUM('Screening All'!$D$9:$D$833)+SUM('Screening M&amp;A'!$D$9:$D$391))</f>
        <v>6.4436954588640414E-6</v>
      </c>
      <c r="C811" s="62"/>
    </row>
    <row r="812" spans="2:3" x14ac:dyDescent="0.2">
      <c r="B812" s="61">
        <f>'Screening All'!D818/(SUM('Screening All'!$D$9:$D$833)+SUM('Screening M&amp;A'!$D$9:$D$391))</f>
        <v>1.5320384177324945E-7</v>
      </c>
      <c r="C812" s="62"/>
    </row>
    <row r="813" spans="2:3" x14ac:dyDescent="0.2">
      <c r="B813" s="61">
        <f>'Screening All'!D819/(SUM('Screening All'!$D$9:$D$833)+SUM('Screening M&amp;A'!$D$9:$D$391))</f>
        <v>2.1548182623391995E-6</v>
      </c>
      <c r="C813" s="62"/>
    </row>
    <row r="814" spans="2:3" x14ac:dyDescent="0.2">
      <c r="B814" s="61">
        <f>'Screening All'!D820/(SUM('Screening All'!$D$9:$D$833)+SUM('Screening M&amp;A'!$D$9:$D$391))</f>
        <v>5.1275540539285386E-6</v>
      </c>
      <c r="C814" s="62"/>
    </row>
    <row r="815" spans="2:3" x14ac:dyDescent="0.2">
      <c r="B815" s="61">
        <f>'Screening All'!D821/(SUM('Screening All'!$D$9:$D$833)+SUM('Screening M&amp;A'!$D$9:$D$391))</f>
        <v>4.2349029433255943E-7</v>
      </c>
      <c r="C815" s="62"/>
    </row>
    <row r="816" spans="2:3" x14ac:dyDescent="0.2">
      <c r="B816" s="61">
        <f>'Screening All'!D822/(SUM('Screening All'!$D$9:$D$833)+SUM('Screening M&amp;A'!$D$9:$D$391))</f>
        <v>1.4490011051182671E-6</v>
      </c>
      <c r="C816" s="62"/>
    </row>
    <row r="817" spans="2:3" x14ac:dyDescent="0.2">
      <c r="B817" s="61">
        <f>'Screening All'!D823/(SUM('Screening All'!$D$9:$D$833)+SUM('Screening M&amp;A'!$D$9:$D$391))</f>
        <v>4.9407201005465275E-7</v>
      </c>
      <c r="C817" s="62"/>
    </row>
    <row r="818" spans="2:3" x14ac:dyDescent="0.2">
      <c r="B818" s="61">
        <f>'Screening All'!D824/(SUM('Screening All'!$D$9:$D$833)+SUM('Screening M&amp;A'!$D$9:$D$391))</f>
        <v>6.8090596343666417E-7</v>
      </c>
      <c r="C818" s="62"/>
    </row>
    <row r="819" spans="2:3" x14ac:dyDescent="0.2">
      <c r="B819" s="61">
        <f>'Screening All'!D825/(SUM('Screening All'!$D$9:$D$833)+SUM('Screening M&amp;A'!$D$9:$D$391))</f>
        <v>6.410480533818351E-6</v>
      </c>
      <c r="C819" s="62"/>
    </row>
    <row r="820" spans="2:3" x14ac:dyDescent="0.2">
      <c r="B820" s="61">
        <f>'Screening All'!D826/(SUM('Screening All'!$D$9:$D$833)+SUM('Screening M&amp;A'!$D$9:$D$391))</f>
        <v>2.3416522157212112E-6</v>
      </c>
      <c r="C820" s="62"/>
    </row>
    <row r="821" spans="2:3" x14ac:dyDescent="0.2">
      <c r="B821" s="61">
        <f>'Screening All'!D827/(SUM('Screening All'!$D$9:$D$833)+SUM('Screening M&amp;A'!$D$9:$D$391))</f>
        <v>3.3131887733076709E-6</v>
      </c>
      <c r="C821" s="62"/>
    </row>
    <row r="822" spans="2:3" x14ac:dyDescent="0.2">
      <c r="B822" s="61">
        <f>'Screening All'!D828/(SUM('Screening All'!$D$9:$D$833)+SUM('Screening M&amp;A'!$D$9:$D$391))</f>
        <v>4.6916081627038451E-7</v>
      </c>
      <c r="C822" s="62"/>
    </row>
    <row r="823" spans="2:3" x14ac:dyDescent="0.2">
      <c r="B823" s="61">
        <f>'Screening All'!D829/(SUM('Screening All'!$D$9:$D$833)+SUM('Screening M&amp;A'!$D$9:$D$391))</f>
        <v>8.3037312614227342E-7</v>
      </c>
      <c r="C823" s="62"/>
    </row>
    <row r="824" spans="2:3" x14ac:dyDescent="0.2">
      <c r="B824" s="61">
        <f>'Screening All'!D830/(SUM('Screening All'!$D$9:$D$833)+SUM('Screening M&amp;A'!$D$9:$D$391))</f>
        <v>6.1032424771457095E-7</v>
      </c>
      <c r="C824" s="62"/>
    </row>
    <row r="825" spans="2:3" x14ac:dyDescent="0.2">
      <c r="B825" s="61">
        <f>'Screening All'!D831/(SUM('Screening All'!$D$9:$D$833)+SUM('Screening M&amp;A'!$D$9:$D$391))</f>
        <v>5.8956491956101411E-7</v>
      </c>
      <c r="C825" s="62"/>
    </row>
    <row r="826" spans="2:3" x14ac:dyDescent="0.2">
      <c r="B826" s="61">
        <f>'Screening All'!D832/(SUM('Screening All'!$D$9:$D$833)+SUM('Screening M&amp;A'!$D$9:$D$391))</f>
        <v>4.0688283180971398E-6</v>
      </c>
      <c r="C826" s="62"/>
    </row>
    <row r="827" spans="2:3" x14ac:dyDescent="0.2">
      <c r="B827" s="61">
        <f>'Screening All'!D833/(SUM('Screening All'!$D$9:$D$833)+SUM('Screening M&amp;A'!$D$9:$D$391))</f>
        <v>1.0919406608770897E-6</v>
      </c>
      <c r="C827" s="62"/>
    </row>
    <row r="828" spans="2:3" x14ac:dyDescent="0.2">
      <c r="B828" s="61"/>
      <c r="C828" s="62"/>
    </row>
    <row r="829" spans="2:3" x14ac:dyDescent="0.2">
      <c r="B829" s="61"/>
      <c r="C829" s="62"/>
    </row>
    <row r="830" spans="2:3" x14ac:dyDescent="0.2">
      <c r="B830" s="61"/>
      <c r="C830" s="62"/>
    </row>
    <row r="831" spans="2:3" x14ac:dyDescent="0.2">
      <c r="B831" s="61"/>
      <c r="C831" s="62"/>
    </row>
    <row r="832" spans="2:3" x14ac:dyDescent="0.2">
      <c r="B832" s="61"/>
      <c r="C832" s="62"/>
    </row>
    <row r="833" spans="2:3" x14ac:dyDescent="0.2">
      <c r="B833" s="61"/>
      <c r="C833" s="62"/>
    </row>
    <row r="834" spans="2:3" x14ac:dyDescent="0.2">
      <c r="B834" s="61"/>
      <c r="C834" s="62"/>
    </row>
    <row r="835" spans="2:3" x14ac:dyDescent="0.2">
      <c r="B835" s="61"/>
      <c r="C835" s="62"/>
    </row>
    <row r="836" spans="2:3" x14ac:dyDescent="0.2">
      <c r="B836" s="61"/>
      <c r="C836" s="62"/>
    </row>
    <row r="837" spans="2:3" x14ac:dyDescent="0.2">
      <c r="B837" s="61"/>
      <c r="C837" s="62"/>
    </row>
    <row r="838" spans="2:3" x14ac:dyDescent="0.2">
      <c r="B838" s="61"/>
      <c r="C838" s="62"/>
    </row>
    <row r="839" spans="2:3" x14ac:dyDescent="0.2">
      <c r="B839" s="61"/>
      <c r="C839" s="62"/>
    </row>
    <row r="840" spans="2:3" x14ac:dyDescent="0.2">
      <c r="B840" s="61"/>
      <c r="C840" s="62"/>
    </row>
    <row r="841" spans="2:3" x14ac:dyDescent="0.2">
      <c r="B841" s="61"/>
      <c r="C841" s="62"/>
    </row>
    <row r="842" spans="2:3" x14ac:dyDescent="0.2">
      <c r="B842" s="61"/>
      <c r="C842" s="62"/>
    </row>
    <row r="843" spans="2:3" x14ac:dyDescent="0.2">
      <c r="B843" s="61"/>
      <c r="C843" s="62"/>
    </row>
    <row r="844" spans="2:3" x14ac:dyDescent="0.2">
      <c r="B844" s="61"/>
      <c r="C844" s="62"/>
    </row>
    <row r="845" spans="2:3" x14ac:dyDescent="0.2">
      <c r="B845" s="61"/>
      <c r="C845" s="62"/>
    </row>
    <row r="846" spans="2:3" x14ac:dyDescent="0.2">
      <c r="B846" s="61"/>
      <c r="C846" s="62"/>
    </row>
    <row r="847" spans="2:3" x14ac:dyDescent="0.2">
      <c r="B847" s="61"/>
      <c r="C847" s="62"/>
    </row>
    <row r="848" spans="2:3" x14ac:dyDescent="0.2">
      <c r="B848" s="61"/>
      <c r="C848" s="62"/>
    </row>
    <row r="849" spans="2:3" x14ac:dyDescent="0.2">
      <c r="B849" s="61"/>
      <c r="C849" s="62"/>
    </row>
    <row r="850" spans="2:3" x14ac:dyDescent="0.2">
      <c r="B850" s="61"/>
      <c r="C850" s="62"/>
    </row>
    <row r="851" spans="2:3" x14ac:dyDescent="0.2">
      <c r="B851" s="61"/>
      <c r="C851" s="62"/>
    </row>
    <row r="852" spans="2:3" x14ac:dyDescent="0.2">
      <c r="B852" s="61"/>
      <c r="C852" s="62"/>
    </row>
    <row r="853" spans="2:3" x14ac:dyDescent="0.2">
      <c r="B853" s="61"/>
      <c r="C853" s="62"/>
    </row>
    <row r="854" spans="2:3" x14ac:dyDescent="0.2">
      <c r="B854" s="61"/>
      <c r="C854" s="62"/>
    </row>
    <row r="855" spans="2:3" x14ac:dyDescent="0.2">
      <c r="B855" s="61"/>
      <c r="C855" s="62"/>
    </row>
    <row r="856" spans="2:3" x14ac:dyDescent="0.2">
      <c r="B856" s="61"/>
      <c r="C856" s="62"/>
    </row>
    <row r="857" spans="2:3" x14ac:dyDescent="0.2">
      <c r="B857" s="61"/>
      <c r="C857" s="62"/>
    </row>
    <row r="858" spans="2:3" x14ac:dyDescent="0.2">
      <c r="B858" s="61"/>
      <c r="C858" s="62"/>
    </row>
    <row r="859" spans="2:3" x14ac:dyDescent="0.2">
      <c r="B859" s="61"/>
      <c r="C859" s="62"/>
    </row>
    <row r="860" spans="2:3" x14ac:dyDescent="0.2">
      <c r="B860" s="61"/>
      <c r="C860" s="62"/>
    </row>
    <row r="861" spans="2:3" x14ac:dyDescent="0.2">
      <c r="B861" s="61"/>
      <c r="C861" s="62"/>
    </row>
    <row r="862" spans="2:3" x14ac:dyDescent="0.2">
      <c r="B862" s="61"/>
      <c r="C862" s="62"/>
    </row>
    <row r="863" spans="2:3" x14ac:dyDescent="0.2">
      <c r="B863" s="61"/>
      <c r="C863" s="62"/>
    </row>
    <row r="864" spans="2:3" x14ac:dyDescent="0.2">
      <c r="B864" s="61"/>
      <c r="C864" s="62"/>
    </row>
    <row r="865" spans="2:3" x14ac:dyDescent="0.2">
      <c r="B865" s="61"/>
      <c r="C865" s="62"/>
    </row>
    <row r="866" spans="2:3" x14ac:dyDescent="0.2">
      <c r="B866" s="61"/>
      <c r="C866" s="62"/>
    </row>
    <row r="867" spans="2:3" x14ac:dyDescent="0.2">
      <c r="B867" s="61"/>
      <c r="C867" s="62"/>
    </row>
    <row r="868" spans="2:3" x14ac:dyDescent="0.2">
      <c r="B868" s="61"/>
      <c r="C868" s="62"/>
    </row>
    <row r="869" spans="2:3" x14ac:dyDescent="0.2">
      <c r="B869" s="61"/>
      <c r="C869" s="62"/>
    </row>
    <row r="870" spans="2:3" x14ac:dyDescent="0.2">
      <c r="B870" s="61"/>
      <c r="C870" s="62"/>
    </row>
    <row r="871" spans="2:3" x14ac:dyDescent="0.2">
      <c r="B871" s="61"/>
      <c r="C871" s="62"/>
    </row>
    <row r="872" spans="2:3" x14ac:dyDescent="0.2">
      <c r="B872" s="61"/>
      <c r="C872" s="62"/>
    </row>
    <row r="873" spans="2:3" x14ac:dyDescent="0.2">
      <c r="B873" s="61"/>
      <c r="C873" s="62"/>
    </row>
    <row r="874" spans="2:3" x14ac:dyDescent="0.2">
      <c r="B874" s="61"/>
      <c r="C874" s="62"/>
    </row>
    <row r="875" spans="2:3" x14ac:dyDescent="0.2">
      <c r="B875" s="61"/>
      <c r="C875" s="62"/>
    </row>
    <row r="876" spans="2:3" x14ac:dyDescent="0.2">
      <c r="B876" s="61"/>
      <c r="C876" s="62"/>
    </row>
    <row r="877" spans="2:3" x14ac:dyDescent="0.2">
      <c r="B877" s="61"/>
      <c r="C877" s="62"/>
    </row>
    <row r="878" spans="2:3" x14ac:dyDescent="0.2">
      <c r="B878" s="61"/>
      <c r="C878" s="62"/>
    </row>
    <row r="879" spans="2:3" x14ac:dyDescent="0.2">
      <c r="B879" s="61"/>
      <c r="C879" s="62"/>
    </row>
    <row r="880" spans="2:3" x14ac:dyDescent="0.2">
      <c r="B880" s="61"/>
      <c r="C880" s="62"/>
    </row>
    <row r="881" spans="2:3" x14ac:dyDescent="0.2">
      <c r="B881" s="61"/>
      <c r="C881" s="62"/>
    </row>
    <row r="882" spans="2:3" x14ac:dyDescent="0.2">
      <c r="B882" s="61"/>
      <c r="C882" s="62"/>
    </row>
    <row r="883" spans="2:3" x14ac:dyDescent="0.2">
      <c r="B883" s="61"/>
      <c r="C883" s="62"/>
    </row>
    <row r="884" spans="2:3" x14ac:dyDescent="0.2">
      <c r="B884" s="61"/>
      <c r="C884" s="62"/>
    </row>
    <row r="885" spans="2:3" x14ac:dyDescent="0.2">
      <c r="B885" s="61"/>
      <c r="C885" s="62"/>
    </row>
    <row r="886" spans="2:3" x14ac:dyDescent="0.2">
      <c r="B886" s="61"/>
      <c r="C886" s="62"/>
    </row>
    <row r="887" spans="2:3" x14ac:dyDescent="0.2">
      <c r="B887" s="61"/>
      <c r="C887" s="62"/>
    </row>
    <row r="888" spans="2:3" x14ac:dyDescent="0.2">
      <c r="B888" s="61"/>
      <c r="C888" s="62"/>
    </row>
    <row r="889" spans="2:3" x14ac:dyDescent="0.2">
      <c r="B889" s="61"/>
      <c r="C889" s="62"/>
    </row>
    <row r="890" spans="2:3" x14ac:dyDescent="0.2">
      <c r="B890" s="61"/>
      <c r="C890" s="62"/>
    </row>
    <row r="891" spans="2:3" x14ac:dyDescent="0.2">
      <c r="B891" s="61"/>
      <c r="C891" s="62"/>
    </row>
    <row r="892" spans="2:3" x14ac:dyDescent="0.2">
      <c r="B892" s="61"/>
      <c r="C892" s="62"/>
    </row>
    <row r="893" spans="2:3" x14ac:dyDescent="0.2">
      <c r="B893" s="61"/>
      <c r="C893" s="62"/>
    </row>
    <row r="894" spans="2:3" x14ac:dyDescent="0.2">
      <c r="B894" s="61"/>
      <c r="C894" s="62"/>
    </row>
    <row r="895" spans="2:3" x14ac:dyDescent="0.2">
      <c r="B895" s="61"/>
      <c r="C895" s="62"/>
    </row>
    <row r="896" spans="2:3" x14ac:dyDescent="0.2">
      <c r="B896" s="61"/>
      <c r="C896" s="62"/>
    </row>
    <row r="897" spans="2:3" x14ac:dyDescent="0.2">
      <c r="B897" s="61"/>
      <c r="C897" s="62"/>
    </row>
    <row r="898" spans="2:3" x14ac:dyDescent="0.2">
      <c r="B898" s="61"/>
      <c r="C898" s="62"/>
    </row>
    <row r="899" spans="2:3" x14ac:dyDescent="0.2">
      <c r="B899" s="61"/>
      <c r="C899" s="62"/>
    </row>
    <row r="900" spans="2:3" x14ac:dyDescent="0.2">
      <c r="B900" s="61"/>
      <c r="C900" s="62"/>
    </row>
    <row r="901" spans="2:3" x14ac:dyDescent="0.2">
      <c r="B901" s="61"/>
      <c r="C901" s="62"/>
    </row>
    <row r="902" spans="2:3" x14ac:dyDescent="0.2">
      <c r="B902" s="61"/>
      <c r="C902" s="62"/>
    </row>
    <row r="903" spans="2:3" x14ac:dyDescent="0.2">
      <c r="B903" s="61"/>
      <c r="C903" s="62"/>
    </row>
    <row r="904" spans="2:3" x14ac:dyDescent="0.2">
      <c r="B904" s="61"/>
      <c r="C904" s="62"/>
    </row>
    <row r="905" spans="2:3" x14ac:dyDescent="0.2">
      <c r="B905" s="61"/>
      <c r="C905" s="62"/>
    </row>
    <row r="906" spans="2:3" x14ac:dyDescent="0.2">
      <c r="B906" s="61"/>
      <c r="C906" s="62"/>
    </row>
    <row r="907" spans="2:3" x14ac:dyDescent="0.2">
      <c r="B907" s="61"/>
      <c r="C907" s="62"/>
    </row>
    <row r="908" spans="2:3" x14ac:dyDescent="0.2">
      <c r="B908" s="61"/>
      <c r="C908" s="62"/>
    </row>
    <row r="909" spans="2:3" x14ac:dyDescent="0.2">
      <c r="B909" s="61"/>
      <c r="C909" s="62"/>
    </row>
    <row r="910" spans="2:3" x14ac:dyDescent="0.2">
      <c r="B910" s="61"/>
      <c r="C910" s="62"/>
    </row>
    <row r="911" spans="2:3" x14ac:dyDescent="0.2">
      <c r="B911" s="61"/>
      <c r="C911" s="62"/>
    </row>
    <row r="912" spans="2:3" x14ac:dyDescent="0.2">
      <c r="B912" s="61"/>
      <c r="C912" s="62"/>
    </row>
    <row r="913" spans="2:3" x14ac:dyDescent="0.2">
      <c r="B913" s="61"/>
      <c r="C913" s="62"/>
    </row>
    <row r="914" spans="2:3" x14ac:dyDescent="0.2">
      <c r="B914" s="61"/>
      <c r="C914" s="62"/>
    </row>
    <row r="915" spans="2:3" x14ac:dyDescent="0.2">
      <c r="B915" s="61"/>
      <c r="C915" s="62"/>
    </row>
    <row r="916" spans="2:3" x14ac:dyDescent="0.2">
      <c r="B916" s="61"/>
      <c r="C916" s="62"/>
    </row>
    <row r="917" spans="2:3" x14ac:dyDescent="0.2">
      <c r="B917" s="61"/>
      <c r="C917" s="62"/>
    </row>
    <row r="918" spans="2:3" x14ac:dyDescent="0.2">
      <c r="B918" s="61"/>
      <c r="C918" s="62"/>
    </row>
    <row r="919" spans="2:3" x14ac:dyDescent="0.2">
      <c r="B919" s="61"/>
      <c r="C919" s="62"/>
    </row>
    <row r="920" spans="2:3" x14ac:dyDescent="0.2">
      <c r="B920" s="61"/>
      <c r="C920" s="62"/>
    </row>
    <row r="921" spans="2:3" x14ac:dyDescent="0.2">
      <c r="B921" s="61"/>
      <c r="C921" s="62"/>
    </row>
    <row r="922" spans="2:3" x14ac:dyDescent="0.2">
      <c r="B922" s="61"/>
      <c r="C922" s="62"/>
    </row>
    <row r="923" spans="2:3" x14ac:dyDescent="0.2">
      <c r="B923" s="61"/>
      <c r="C923" s="62"/>
    </row>
    <row r="924" spans="2:3" x14ac:dyDescent="0.2">
      <c r="B924" s="61"/>
      <c r="C924" s="62"/>
    </row>
    <row r="925" spans="2:3" x14ac:dyDescent="0.2">
      <c r="B925" s="61"/>
      <c r="C925" s="62"/>
    </row>
    <row r="926" spans="2:3" x14ac:dyDescent="0.2">
      <c r="B926" s="61"/>
      <c r="C926" s="62"/>
    </row>
    <row r="927" spans="2:3" x14ac:dyDescent="0.2">
      <c r="B927" s="61"/>
      <c r="C927" s="62"/>
    </row>
    <row r="928" spans="2:3" x14ac:dyDescent="0.2">
      <c r="B928" s="61"/>
      <c r="C928" s="62"/>
    </row>
    <row r="929" spans="2:3" x14ac:dyDescent="0.2">
      <c r="B929" s="61"/>
      <c r="C929" s="62"/>
    </row>
    <row r="930" spans="2:3" x14ac:dyDescent="0.2">
      <c r="B930" s="61"/>
      <c r="C930" s="62"/>
    </row>
    <row r="931" spans="2:3" x14ac:dyDescent="0.2">
      <c r="B931" s="61"/>
      <c r="C931" s="62"/>
    </row>
    <row r="932" spans="2:3" x14ac:dyDescent="0.2">
      <c r="B932" s="61"/>
      <c r="C932" s="62"/>
    </row>
    <row r="933" spans="2:3" x14ac:dyDescent="0.2">
      <c r="B933" s="61"/>
      <c r="C933" s="62"/>
    </row>
    <row r="934" spans="2:3" x14ac:dyDescent="0.2">
      <c r="B934" s="61"/>
      <c r="C934" s="62"/>
    </row>
    <row r="935" spans="2:3" x14ac:dyDescent="0.2">
      <c r="B935" s="61"/>
      <c r="C935" s="62"/>
    </row>
    <row r="936" spans="2:3" x14ac:dyDescent="0.2">
      <c r="B936" s="61"/>
      <c r="C936" s="62"/>
    </row>
    <row r="937" spans="2:3" x14ac:dyDescent="0.2">
      <c r="B937" s="61"/>
      <c r="C937" s="62"/>
    </row>
    <row r="938" spans="2:3" x14ac:dyDescent="0.2">
      <c r="B938" s="61"/>
      <c r="C938" s="62"/>
    </row>
    <row r="939" spans="2:3" x14ac:dyDescent="0.2">
      <c r="B939" s="61"/>
      <c r="C939" s="62"/>
    </row>
    <row r="940" spans="2:3" x14ac:dyDescent="0.2">
      <c r="B940" s="61"/>
      <c r="C940" s="62"/>
    </row>
    <row r="941" spans="2:3" x14ac:dyDescent="0.2">
      <c r="B941" s="61"/>
      <c r="C941" s="62"/>
    </row>
    <row r="942" spans="2:3" x14ac:dyDescent="0.2">
      <c r="B942" s="61"/>
      <c r="C942" s="62"/>
    </row>
    <row r="943" spans="2:3" x14ac:dyDescent="0.2">
      <c r="B943" s="61"/>
      <c r="C943" s="62"/>
    </row>
    <row r="944" spans="2:3" x14ac:dyDescent="0.2">
      <c r="B944" s="61"/>
      <c r="C944" s="62"/>
    </row>
    <row r="945" spans="2:3" x14ac:dyDescent="0.2">
      <c r="B945" s="61"/>
      <c r="C945" s="62"/>
    </row>
    <row r="946" spans="2:3" x14ac:dyDescent="0.2">
      <c r="B946" s="61"/>
      <c r="C946" s="62"/>
    </row>
    <row r="947" spans="2:3" x14ac:dyDescent="0.2">
      <c r="B947" s="61"/>
      <c r="C947" s="62"/>
    </row>
    <row r="948" spans="2:3" x14ac:dyDescent="0.2">
      <c r="B948" s="61"/>
      <c r="C948" s="62"/>
    </row>
    <row r="949" spans="2:3" x14ac:dyDescent="0.2">
      <c r="B949" s="61"/>
      <c r="C949" s="62"/>
    </row>
    <row r="950" spans="2:3" x14ac:dyDescent="0.2">
      <c r="B950" s="61"/>
      <c r="C950" s="62"/>
    </row>
    <row r="951" spans="2:3" x14ac:dyDescent="0.2">
      <c r="B951" s="61"/>
      <c r="C951" s="62"/>
    </row>
    <row r="952" spans="2:3" x14ac:dyDescent="0.2">
      <c r="B952" s="61"/>
      <c r="C952" s="62"/>
    </row>
    <row r="953" spans="2:3" x14ac:dyDescent="0.2">
      <c r="B953" s="61"/>
      <c r="C953" s="62"/>
    </row>
    <row r="954" spans="2:3" x14ac:dyDescent="0.2">
      <c r="B954" s="61"/>
      <c r="C954" s="62"/>
    </row>
    <row r="955" spans="2:3" x14ac:dyDescent="0.2">
      <c r="B955" s="61"/>
      <c r="C955" s="62"/>
    </row>
    <row r="956" spans="2:3" x14ac:dyDescent="0.2">
      <c r="B956" s="61"/>
      <c r="C956" s="62"/>
    </row>
    <row r="957" spans="2:3" x14ac:dyDescent="0.2">
      <c r="B957" s="61"/>
      <c r="C957" s="62"/>
    </row>
    <row r="958" spans="2:3" x14ac:dyDescent="0.2">
      <c r="B958" s="61"/>
      <c r="C958" s="62"/>
    </row>
    <row r="959" spans="2:3" x14ac:dyDescent="0.2">
      <c r="B959" s="61"/>
      <c r="C959" s="62"/>
    </row>
    <row r="960" spans="2:3" x14ac:dyDescent="0.2">
      <c r="B960" s="61"/>
      <c r="C960" s="62"/>
    </row>
    <row r="961" spans="2:3" x14ac:dyDescent="0.2">
      <c r="B961" s="61"/>
      <c r="C961" s="62"/>
    </row>
    <row r="962" spans="2:3" x14ac:dyDescent="0.2">
      <c r="B962" s="61"/>
      <c r="C962" s="62"/>
    </row>
    <row r="963" spans="2:3" x14ac:dyDescent="0.2">
      <c r="B963" s="61"/>
      <c r="C963" s="62"/>
    </row>
    <row r="964" spans="2:3" x14ac:dyDescent="0.2">
      <c r="B964" s="61"/>
      <c r="C964" s="62"/>
    </row>
    <row r="965" spans="2:3" x14ac:dyDescent="0.2">
      <c r="B965" s="61"/>
      <c r="C965" s="62"/>
    </row>
    <row r="966" spans="2:3" x14ac:dyDescent="0.2">
      <c r="B966" s="61"/>
      <c r="C966" s="62"/>
    </row>
    <row r="967" spans="2:3" x14ac:dyDescent="0.2">
      <c r="B967" s="61"/>
      <c r="C967" s="62"/>
    </row>
    <row r="968" spans="2:3" x14ac:dyDescent="0.2">
      <c r="B968" s="61"/>
      <c r="C968" s="62"/>
    </row>
    <row r="969" spans="2:3" x14ac:dyDescent="0.2">
      <c r="B969" s="61"/>
      <c r="C969" s="62"/>
    </row>
    <row r="970" spans="2:3" x14ac:dyDescent="0.2">
      <c r="B970" s="61"/>
      <c r="C970" s="62"/>
    </row>
    <row r="971" spans="2:3" x14ac:dyDescent="0.2">
      <c r="B971" s="61"/>
      <c r="C971" s="62"/>
    </row>
    <row r="972" spans="2:3" x14ac:dyDescent="0.2">
      <c r="B972" s="61"/>
      <c r="C972" s="62"/>
    </row>
    <row r="973" spans="2:3" x14ac:dyDescent="0.2">
      <c r="B973" s="61"/>
      <c r="C973" s="62"/>
    </row>
    <row r="974" spans="2:3" x14ac:dyDescent="0.2">
      <c r="B974" s="61"/>
      <c r="C974" s="62"/>
    </row>
    <row r="975" spans="2:3" x14ac:dyDescent="0.2">
      <c r="B975" s="61"/>
      <c r="C975" s="62"/>
    </row>
    <row r="976" spans="2:3" x14ac:dyDescent="0.2">
      <c r="B976" s="61"/>
      <c r="C976" s="62"/>
    </row>
    <row r="977" spans="2:3" x14ac:dyDescent="0.2">
      <c r="B977" s="61"/>
      <c r="C977" s="62"/>
    </row>
    <row r="978" spans="2:3" x14ac:dyDescent="0.2">
      <c r="B978" s="61"/>
      <c r="C978" s="62"/>
    </row>
    <row r="979" spans="2:3" x14ac:dyDescent="0.2">
      <c r="B979" s="61"/>
      <c r="C979" s="62"/>
    </row>
    <row r="980" spans="2:3" x14ac:dyDescent="0.2">
      <c r="B980" s="61"/>
      <c r="C980" s="62"/>
    </row>
    <row r="981" spans="2:3" x14ac:dyDescent="0.2">
      <c r="B981" s="61"/>
      <c r="C981" s="62"/>
    </row>
    <row r="982" spans="2:3" x14ac:dyDescent="0.2">
      <c r="B982" s="61"/>
      <c r="C982" s="62"/>
    </row>
    <row r="983" spans="2:3" x14ac:dyDescent="0.2">
      <c r="B983" s="61"/>
      <c r="C983" s="62"/>
    </row>
    <row r="984" spans="2:3" x14ac:dyDescent="0.2">
      <c r="B984" s="61"/>
      <c r="C984" s="62"/>
    </row>
    <row r="985" spans="2:3" x14ac:dyDescent="0.2">
      <c r="B985" s="61"/>
      <c r="C985" s="62"/>
    </row>
    <row r="986" spans="2:3" x14ac:dyDescent="0.2">
      <c r="B986" s="61"/>
      <c r="C986" s="62"/>
    </row>
    <row r="987" spans="2:3" x14ac:dyDescent="0.2">
      <c r="B987" s="61"/>
      <c r="C987" s="62"/>
    </row>
    <row r="988" spans="2:3" x14ac:dyDescent="0.2">
      <c r="B988" s="61"/>
      <c r="C988" s="62"/>
    </row>
    <row r="989" spans="2:3" x14ac:dyDescent="0.2">
      <c r="B989" s="61"/>
      <c r="C989" s="62"/>
    </row>
    <row r="990" spans="2:3" x14ac:dyDescent="0.2">
      <c r="B990" s="61"/>
      <c r="C990" s="62"/>
    </row>
    <row r="991" spans="2:3" x14ac:dyDescent="0.2">
      <c r="B991" s="61"/>
      <c r="C991" s="62"/>
    </row>
    <row r="992" spans="2:3" x14ac:dyDescent="0.2">
      <c r="B992" s="61"/>
      <c r="C992" s="62"/>
    </row>
    <row r="993" spans="2:3" x14ac:dyDescent="0.2">
      <c r="B993" s="61"/>
      <c r="C993" s="62"/>
    </row>
    <row r="994" spans="2:3" x14ac:dyDescent="0.2">
      <c r="B994" s="61"/>
      <c r="C994" s="62"/>
    </row>
    <row r="995" spans="2:3" x14ac:dyDescent="0.2">
      <c r="B995" s="61"/>
      <c r="C995" s="62"/>
    </row>
    <row r="996" spans="2:3" x14ac:dyDescent="0.2">
      <c r="B996" s="61"/>
      <c r="C996" s="62"/>
    </row>
    <row r="997" spans="2:3" x14ac:dyDescent="0.2">
      <c r="B997" s="61"/>
      <c r="C997" s="62"/>
    </row>
    <row r="998" spans="2:3" x14ac:dyDescent="0.2">
      <c r="B998" s="61"/>
      <c r="C998" s="62"/>
    </row>
    <row r="999" spans="2:3" x14ac:dyDescent="0.2">
      <c r="B999" s="61"/>
      <c r="C999" s="62"/>
    </row>
    <row r="1000" spans="2:3" x14ac:dyDescent="0.2">
      <c r="B1000" s="61"/>
      <c r="C1000" s="62"/>
    </row>
    <row r="1001" spans="2:3" x14ac:dyDescent="0.2">
      <c r="B1001" s="61"/>
      <c r="C1001" s="62"/>
    </row>
    <row r="1002" spans="2:3" x14ac:dyDescent="0.2">
      <c r="B1002" s="61"/>
      <c r="C1002" s="62"/>
    </row>
    <row r="1003" spans="2:3" x14ac:dyDescent="0.2">
      <c r="B1003" s="61"/>
      <c r="C1003" s="62"/>
    </row>
    <row r="1004" spans="2:3" x14ac:dyDescent="0.2">
      <c r="B1004" s="61"/>
      <c r="C1004" s="62"/>
    </row>
    <row r="1005" spans="2:3" x14ac:dyDescent="0.2">
      <c r="B1005" s="61"/>
      <c r="C1005" s="62"/>
    </row>
    <row r="1006" spans="2:3" x14ac:dyDescent="0.2">
      <c r="B1006" s="61"/>
      <c r="C1006" s="62"/>
    </row>
    <row r="1007" spans="2:3" x14ac:dyDescent="0.2">
      <c r="B1007" s="61"/>
      <c r="C1007" s="62"/>
    </row>
    <row r="1008" spans="2:3" x14ac:dyDescent="0.2">
      <c r="B1008" s="61"/>
      <c r="C1008" s="62"/>
    </row>
    <row r="1009" spans="2:3" x14ac:dyDescent="0.2">
      <c r="B1009" s="61"/>
      <c r="C1009" s="62"/>
    </row>
    <row r="1010" spans="2:3" x14ac:dyDescent="0.2">
      <c r="B1010" s="61"/>
      <c r="C1010" s="62"/>
    </row>
    <row r="1011" spans="2:3" x14ac:dyDescent="0.2">
      <c r="B1011" s="61"/>
      <c r="C1011" s="62"/>
    </row>
    <row r="1012" spans="2:3" x14ac:dyDescent="0.2">
      <c r="B1012" s="61"/>
      <c r="C1012" s="62"/>
    </row>
    <row r="1013" spans="2:3" x14ac:dyDescent="0.2">
      <c r="B1013" s="61"/>
      <c r="C1013" s="62"/>
    </row>
    <row r="1014" spans="2:3" x14ac:dyDescent="0.2">
      <c r="B1014" s="61"/>
      <c r="C1014" s="62"/>
    </row>
    <row r="1015" spans="2:3" x14ac:dyDescent="0.2">
      <c r="B1015" s="61"/>
      <c r="C1015" s="62"/>
    </row>
    <row r="1016" spans="2:3" x14ac:dyDescent="0.2">
      <c r="B1016" s="61"/>
      <c r="C1016" s="62"/>
    </row>
    <row r="1017" spans="2:3" x14ac:dyDescent="0.2">
      <c r="B1017" s="61"/>
      <c r="C1017" s="62"/>
    </row>
    <row r="1018" spans="2:3" x14ac:dyDescent="0.2">
      <c r="B1018" s="61"/>
      <c r="C1018" s="62"/>
    </row>
    <row r="1019" spans="2:3" x14ac:dyDescent="0.2">
      <c r="B1019" s="61"/>
      <c r="C1019" s="62"/>
    </row>
    <row r="1020" spans="2:3" x14ac:dyDescent="0.2">
      <c r="B1020" s="61"/>
      <c r="C1020" s="62"/>
    </row>
    <row r="1021" spans="2:3" x14ac:dyDescent="0.2">
      <c r="B1021" s="61"/>
      <c r="C1021" s="62"/>
    </row>
    <row r="1022" spans="2:3" x14ac:dyDescent="0.2">
      <c r="B1022" s="61"/>
      <c r="C1022" s="62"/>
    </row>
    <row r="1023" spans="2:3" x14ac:dyDescent="0.2">
      <c r="B1023" s="61"/>
      <c r="C1023" s="62"/>
    </row>
    <row r="1024" spans="2:3" x14ac:dyDescent="0.2">
      <c r="B1024" s="61"/>
      <c r="C1024" s="62"/>
    </row>
    <row r="1025" spans="2:3" x14ac:dyDescent="0.2">
      <c r="B1025" s="61"/>
      <c r="C1025" s="62"/>
    </row>
    <row r="1026" spans="2:3" x14ac:dyDescent="0.2">
      <c r="B1026" s="61"/>
      <c r="C1026" s="62"/>
    </row>
    <row r="1027" spans="2:3" x14ac:dyDescent="0.2">
      <c r="B1027" s="61"/>
      <c r="C1027" s="62"/>
    </row>
    <row r="1028" spans="2:3" x14ac:dyDescent="0.2">
      <c r="B1028" s="61"/>
      <c r="C1028" s="62"/>
    </row>
    <row r="1029" spans="2:3" x14ac:dyDescent="0.2">
      <c r="B1029" s="61"/>
      <c r="C1029" s="62"/>
    </row>
    <row r="1030" spans="2:3" x14ac:dyDescent="0.2">
      <c r="B1030" s="61"/>
      <c r="C1030" s="62"/>
    </row>
    <row r="1031" spans="2:3" x14ac:dyDescent="0.2">
      <c r="B1031" s="61"/>
      <c r="C1031" s="62"/>
    </row>
    <row r="1032" spans="2:3" x14ac:dyDescent="0.2">
      <c r="B1032" s="61"/>
      <c r="C1032" s="62"/>
    </row>
    <row r="1033" spans="2:3" x14ac:dyDescent="0.2">
      <c r="B1033" s="61"/>
      <c r="C1033" s="62"/>
    </row>
    <row r="1034" spans="2:3" x14ac:dyDescent="0.2">
      <c r="B1034" s="61"/>
      <c r="C1034" s="62"/>
    </row>
    <row r="1035" spans="2:3" x14ac:dyDescent="0.2">
      <c r="B1035" s="61"/>
      <c r="C1035" s="62"/>
    </row>
    <row r="1036" spans="2:3" x14ac:dyDescent="0.2">
      <c r="B1036" s="61"/>
      <c r="C1036" s="62"/>
    </row>
    <row r="1037" spans="2:3" x14ac:dyDescent="0.2">
      <c r="B1037" s="61"/>
      <c r="C1037" s="62"/>
    </row>
    <row r="1038" spans="2:3" x14ac:dyDescent="0.2">
      <c r="B1038" s="61"/>
      <c r="C1038" s="62"/>
    </row>
    <row r="1039" spans="2:3" x14ac:dyDescent="0.2">
      <c r="B1039" s="61"/>
      <c r="C1039" s="62"/>
    </row>
    <row r="1040" spans="2:3" x14ac:dyDescent="0.2">
      <c r="B1040" s="61"/>
      <c r="C1040" s="62"/>
    </row>
    <row r="1041" spans="2:3" x14ac:dyDescent="0.2">
      <c r="B1041" s="61"/>
      <c r="C1041" s="62"/>
    </row>
    <row r="1042" spans="2:3" x14ac:dyDescent="0.2">
      <c r="B1042" s="61"/>
      <c r="C1042" s="62"/>
    </row>
    <row r="1043" spans="2:3" x14ac:dyDescent="0.2">
      <c r="B1043" s="61"/>
      <c r="C1043" s="62"/>
    </row>
    <row r="1044" spans="2:3" x14ac:dyDescent="0.2">
      <c r="B1044" s="61"/>
      <c r="C1044" s="62"/>
    </row>
    <row r="1045" spans="2:3" x14ac:dyDescent="0.2">
      <c r="B1045" s="61"/>
      <c r="C1045" s="62"/>
    </row>
    <row r="1046" spans="2:3" x14ac:dyDescent="0.2">
      <c r="B1046" s="61"/>
      <c r="C1046" s="62"/>
    </row>
    <row r="1047" spans="2:3" x14ac:dyDescent="0.2">
      <c r="B1047" s="61"/>
      <c r="C1047" s="62"/>
    </row>
    <row r="1048" spans="2:3" x14ac:dyDescent="0.2">
      <c r="B1048" s="61"/>
      <c r="C1048" s="62"/>
    </row>
    <row r="1049" spans="2:3" x14ac:dyDescent="0.2">
      <c r="B1049" s="61"/>
      <c r="C1049" s="62"/>
    </row>
    <row r="1050" spans="2:3" x14ac:dyDescent="0.2">
      <c r="B1050" s="61"/>
      <c r="C1050" s="62"/>
    </row>
    <row r="1051" spans="2:3" x14ac:dyDescent="0.2">
      <c r="B1051" s="61"/>
      <c r="C1051" s="62"/>
    </row>
    <row r="1052" spans="2:3" x14ac:dyDescent="0.2">
      <c r="B1052" s="61"/>
      <c r="C1052" s="62"/>
    </row>
    <row r="1053" spans="2:3" x14ac:dyDescent="0.2">
      <c r="B1053" s="61"/>
      <c r="C1053" s="62"/>
    </row>
    <row r="1054" spans="2:3" x14ac:dyDescent="0.2">
      <c r="B1054" s="61"/>
      <c r="C1054" s="62"/>
    </row>
    <row r="1055" spans="2:3" x14ac:dyDescent="0.2">
      <c r="B1055" s="61"/>
      <c r="C1055" s="62"/>
    </row>
    <row r="1056" spans="2:3" x14ac:dyDescent="0.2">
      <c r="B1056" s="61"/>
      <c r="C1056" s="62"/>
    </row>
    <row r="1057" spans="2:3" x14ac:dyDescent="0.2">
      <c r="B1057" s="61"/>
      <c r="C1057" s="62"/>
    </row>
    <row r="1058" spans="2:3" x14ac:dyDescent="0.2">
      <c r="B1058" s="61"/>
      <c r="C1058" s="62"/>
    </row>
    <row r="1059" spans="2:3" x14ac:dyDescent="0.2">
      <c r="B1059" s="61"/>
      <c r="C1059" s="62"/>
    </row>
    <row r="1060" spans="2:3" x14ac:dyDescent="0.2">
      <c r="B1060" s="61"/>
      <c r="C1060" s="62"/>
    </row>
    <row r="1061" spans="2:3" x14ac:dyDescent="0.2">
      <c r="B1061" s="61"/>
      <c r="C1061" s="62"/>
    </row>
    <row r="1062" spans="2:3" x14ac:dyDescent="0.2">
      <c r="B1062" s="61"/>
      <c r="C1062" s="62"/>
    </row>
    <row r="1063" spans="2:3" x14ac:dyDescent="0.2">
      <c r="B1063" s="61"/>
      <c r="C1063" s="62"/>
    </row>
    <row r="1064" spans="2:3" x14ac:dyDescent="0.2">
      <c r="B1064" s="61"/>
      <c r="C1064" s="62"/>
    </row>
    <row r="1065" spans="2:3" x14ac:dyDescent="0.2">
      <c r="B1065" s="61"/>
      <c r="C1065" s="62"/>
    </row>
    <row r="1066" spans="2:3" x14ac:dyDescent="0.2">
      <c r="B1066" s="61"/>
      <c r="C1066" s="62"/>
    </row>
    <row r="1067" spans="2:3" x14ac:dyDescent="0.2">
      <c r="B1067" s="61"/>
      <c r="C1067" s="62"/>
    </row>
    <row r="1068" spans="2:3" x14ac:dyDescent="0.2">
      <c r="B1068" s="61"/>
      <c r="C1068" s="62"/>
    </row>
    <row r="1069" spans="2:3" x14ac:dyDescent="0.2">
      <c r="B1069" s="61"/>
      <c r="C1069" s="62"/>
    </row>
    <row r="1070" spans="2:3" x14ac:dyDescent="0.2">
      <c r="B1070" s="61"/>
      <c r="C1070" s="62"/>
    </row>
    <row r="1071" spans="2:3" x14ac:dyDescent="0.2">
      <c r="B1071" s="61"/>
      <c r="C1071" s="62"/>
    </row>
    <row r="1072" spans="2:3" x14ac:dyDescent="0.2">
      <c r="B1072" s="61"/>
      <c r="C1072" s="62"/>
    </row>
    <row r="1073" spans="2:3" x14ac:dyDescent="0.2">
      <c r="B1073" s="61"/>
      <c r="C1073" s="62"/>
    </row>
    <row r="1074" spans="2:3" x14ac:dyDescent="0.2">
      <c r="B1074" s="61"/>
      <c r="C1074" s="62"/>
    </row>
    <row r="1075" spans="2:3" x14ac:dyDescent="0.2">
      <c r="B1075" s="61"/>
      <c r="C1075" s="62"/>
    </row>
    <row r="1076" spans="2:3" x14ac:dyDescent="0.2">
      <c r="B1076" s="61"/>
      <c r="C1076" s="62"/>
    </row>
    <row r="1077" spans="2:3" x14ac:dyDescent="0.2">
      <c r="B1077" s="61"/>
      <c r="C1077" s="62"/>
    </row>
    <row r="1078" spans="2:3" x14ac:dyDescent="0.2">
      <c r="B1078" s="61"/>
      <c r="C1078" s="62"/>
    </row>
    <row r="1079" spans="2:3" x14ac:dyDescent="0.2">
      <c r="B1079" s="61"/>
      <c r="C1079" s="62"/>
    </row>
    <row r="1080" spans="2:3" x14ac:dyDescent="0.2">
      <c r="B1080" s="61"/>
      <c r="C1080" s="62"/>
    </row>
    <row r="1081" spans="2:3" x14ac:dyDescent="0.2">
      <c r="B1081" s="61"/>
      <c r="C1081" s="62"/>
    </row>
    <row r="1082" spans="2:3" x14ac:dyDescent="0.2">
      <c r="B1082" s="61"/>
      <c r="C1082" s="62"/>
    </row>
    <row r="1083" spans="2:3" x14ac:dyDescent="0.2">
      <c r="B1083" s="61"/>
      <c r="C1083" s="62"/>
    </row>
    <row r="1084" spans="2:3" x14ac:dyDescent="0.2">
      <c r="B1084" s="61"/>
      <c r="C1084" s="62"/>
    </row>
    <row r="1085" spans="2:3" x14ac:dyDescent="0.2">
      <c r="B1085" s="61"/>
      <c r="C1085" s="62"/>
    </row>
    <row r="1086" spans="2:3" x14ac:dyDescent="0.2">
      <c r="B1086" s="61"/>
      <c r="C1086" s="62"/>
    </row>
    <row r="1087" spans="2:3" x14ac:dyDescent="0.2">
      <c r="B1087" s="61"/>
      <c r="C1087" s="62"/>
    </row>
    <row r="1088" spans="2:3" x14ac:dyDescent="0.2">
      <c r="B1088" s="61"/>
      <c r="C1088" s="62"/>
    </row>
    <row r="1089" spans="2:3" x14ac:dyDescent="0.2">
      <c r="B1089" s="61"/>
      <c r="C1089" s="62"/>
    </row>
    <row r="1090" spans="2:3" x14ac:dyDescent="0.2">
      <c r="B1090" s="61"/>
      <c r="C1090" s="62"/>
    </row>
    <row r="1091" spans="2:3" x14ac:dyDescent="0.2">
      <c r="B1091" s="61"/>
      <c r="C1091" s="62"/>
    </row>
    <row r="1092" spans="2:3" x14ac:dyDescent="0.2">
      <c r="B1092" s="61"/>
      <c r="C1092" s="62"/>
    </row>
    <row r="1093" spans="2:3" x14ac:dyDescent="0.2">
      <c r="B1093" s="61"/>
      <c r="C1093" s="62"/>
    </row>
    <row r="1094" spans="2:3" x14ac:dyDescent="0.2">
      <c r="B1094" s="61"/>
      <c r="C1094" s="62"/>
    </row>
    <row r="1095" spans="2:3" x14ac:dyDescent="0.2">
      <c r="B1095" s="61"/>
      <c r="C1095" s="62"/>
    </row>
    <row r="1096" spans="2:3" x14ac:dyDescent="0.2">
      <c r="B1096" s="61"/>
      <c r="C1096" s="62"/>
    </row>
    <row r="1097" spans="2:3" x14ac:dyDescent="0.2">
      <c r="B1097" s="61"/>
      <c r="C1097" s="62"/>
    </row>
    <row r="1098" spans="2:3" x14ac:dyDescent="0.2">
      <c r="B1098" s="61"/>
      <c r="C1098" s="62"/>
    </row>
    <row r="1099" spans="2:3" x14ac:dyDescent="0.2">
      <c r="B1099" s="61"/>
      <c r="C1099" s="62"/>
    </row>
    <row r="1100" spans="2:3" x14ac:dyDescent="0.2">
      <c r="B1100" s="61"/>
      <c r="C1100" s="62"/>
    </row>
    <row r="1101" spans="2:3" x14ac:dyDescent="0.2">
      <c r="B1101" s="61"/>
      <c r="C1101" s="62"/>
    </row>
    <row r="1102" spans="2:3" x14ac:dyDescent="0.2">
      <c r="B1102" s="61"/>
      <c r="C1102" s="62"/>
    </row>
    <row r="1103" spans="2:3" x14ac:dyDescent="0.2">
      <c r="B1103" s="61"/>
      <c r="C1103" s="62"/>
    </row>
    <row r="1104" spans="2:3" x14ac:dyDescent="0.2">
      <c r="B1104" s="61"/>
      <c r="C1104" s="62"/>
    </row>
    <row r="1105" spans="2:3" x14ac:dyDescent="0.2">
      <c r="B1105" s="61"/>
      <c r="C1105" s="62"/>
    </row>
    <row r="1106" spans="2:3" x14ac:dyDescent="0.2">
      <c r="B1106" s="61"/>
      <c r="C1106" s="62"/>
    </row>
    <row r="1107" spans="2:3" x14ac:dyDescent="0.2">
      <c r="B1107" s="61"/>
      <c r="C1107" s="62"/>
    </row>
    <row r="1108" spans="2:3" x14ac:dyDescent="0.2">
      <c r="B1108" s="61"/>
      <c r="C1108" s="62"/>
    </row>
    <row r="1109" spans="2:3" x14ac:dyDescent="0.2">
      <c r="B1109" s="61"/>
      <c r="C1109" s="62"/>
    </row>
    <row r="1110" spans="2:3" x14ac:dyDescent="0.2">
      <c r="B1110" s="61"/>
      <c r="C1110" s="62"/>
    </row>
    <row r="1111" spans="2:3" x14ac:dyDescent="0.2">
      <c r="B1111" s="61"/>
      <c r="C1111" s="62"/>
    </row>
    <row r="1112" spans="2:3" x14ac:dyDescent="0.2">
      <c r="B1112" s="61"/>
      <c r="C1112" s="62"/>
    </row>
    <row r="1113" spans="2:3" x14ac:dyDescent="0.2">
      <c r="B1113" s="61"/>
      <c r="C1113" s="62"/>
    </row>
    <row r="1114" spans="2:3" x14ac:dyDescent="0.2">
      <c r="B1114" s="61"/>
      <c r="C1114" s="62"/>
    </row>
    <row r="1115" spans="2:3" x14ac:dyDescent="0.2">
      <c r="B1115" s="61"/>
      <c r="C1115" s="62"/>
    </row>
    <row r="1116" spans="2:3" x14ac:dyDescent="0.2">
      <c r="B1116" s="61"/>
      <c r="C1116" s="62"/>
    </row>
    <row r="1117" spans="2:3" x14ac:dyDescent="0.2">
      <c r="B1117" s="61"/>
      <c r="C1117" s="62"/>
    </row>
    <row r="1118" spans="2:3" x14ac:dyDescent="0.2">
      <c r="B1118" s="61"/>
      <c r="C1118" s="62"/>
    </row>
    <row r="1119" spans="2:3" x14ac:dyDescent="0.2">
      <c r="B1119" s="61"/>
      <c r="C1119" s="62"/>
    </row>
    <row r="1120" spans="2:3" x14ac:dyDescent="0.2">
      <c r="B1120" s="61"/>
      <c r="C1120" s="62"/>
    </row>
    <row r="1121" spans="2:3" x14ac:dyDescent="0.2">
      <c r="B1121" s="61"/>
      <c r="C1121" s="62"/>
    </row>
    <row r="1122" spans="2:3" x14ac:dyDescent="0.2">
      <c r="B1122" s="61"/>
      <c r="C1122" s="62"/>
    </row>
    <row r="1123" spans="2:3" x14ac:dyDescent="0.2">
      <c r="B1123" s="61"/>
      <c r="C1123" s="62"/>
    </row>
    <row r="1124" spans="2:3" x14ac:dyDescent="0.2">
      <c r="B1124" s="61"/>
      <c r="C1124" s="62"/>
    </row>
    <row r="1125" spans="2:3" x14ac:dyDescent="0.2">
      <c r="B1125" s="61"/>
      <c r="C1125" s="62"/>
    </row>
    <row r="1126" spans="2:3" x14ac:dyDescent="0.2">
      <c r="B1126" s="61"/>
      <c r="C1126" s="62"/>
    </row>
    <row r="1127" spans="2:3" x14ac:dyDescent="0.2">
      <c r="B1127" s="61"/>
      <c r="C1127" s="62"/>
    </row>
    <row r="1128" spans="2:3" x14ac:dyDescent="0.2">
      <c r="B1128" s="61"/>
      <c r="C1128" s="62"/>
    </row>
    <row r="1129" spans="2:3" x14ac:dyDescent="0.2">
      <c r="B1129" s="61"/>
      <c r="C1129" s="62"/>
    </row>
    <row r="1130" spans="2:3" x14ac:dyDescent="0.2">
      <c r="B1130" s="61"/>
      <c r="C1130" s="62"/>
    </row>
    <row r="1131" spans="2:3" x14ac:dyDescent="0.2">
      <c r="B1131" s="61"/>
      <c r="C1131" s="62"/>
    </row>
    <row r="1132" spans="2:3" x14ac:dyDescent="0.2">
      <c r="B1132" s="61"/>
      <c r="C1132" s="62"/>
    </row>
    <row r="1133" spans="2:3" x14ac:dyDescent="0.2">
      <c r="B1133" s="61"/>
      <c r="C1133" s="62"/>
    </row>
    <row r="1134" spans="2:3" x14ac:dyDescent="0.2">
      <c r="B1134" s="61"/>
      <c r="C1134" s="62"/>
    </row>
    <row r="1135" spans="2:3" x14ac:dyDescent="0.2">
      <c r="B1135" s="61"/>
      <c r="C1135" s="62"/>
    </row>
    <row r="1136" spans="2:3" x14ac:dyDescent="0.2">
      <c r="B1136" s="61"/>
      <c r="C1136" s="62"/>
    </row>
    <row r="1137" spans="2:3" x14ac:dyDescent="0.2">
      <c r="B1137" s="61"/>
      <c r="C1137" s="62"/>
    </row>
    <row r="1138" spans="2:3" x14ac:dyDescent="0.2">
      <c r="B1138" s="61"/>
      <c r="C1138" s="62"/>
    </row>
    <row r="1139" spans="2:3" x14ac:dyDescent="0.2">
      <c r="B1139" s="61"/>
      <c r="C1139" s="62"/>
    </row>
    <row r="1140" spans="2:3" x14ac:dyDescent="0.2">
      <c r="B1140" s="61"/>
      <c r="C1140" s="62"/>
    </row>
    <row r="1141" spans="2:3" x14ac:dyDescent="0.2">
      <c r="B1141" s="61"/>
      <c r="C1141" s="62"/>
    </row>
    <row r="1142" spans="2:3" x14ac:dyDescent="0.2">
      <c r="B1142" s="61"/>
      <c r="C1142" s="62"/>
    </row>
    <row r="1143" spans="2:3" x14ac:dyDescent="0.2">
      <c r="B1143" s="61"/>
      <c r="C1143" s="62"/>
    </row>
    <row r="1144" spans="2:3" x14ac:dyDescent="0.2">
      <c r="B1144" s="61"/>
      <c r="C1144" s="62"/>
    </row>
    <row r="1145" spans="2:3" x14ac:dyDescent="0.2">
      <c r="B1145" s="61"/>
      <c r="C1145" s="62"/>
    </row>
    <row r="1146" spans="2:3" x14ac:dyDescent="0.2">
      <c r="B1146" s="61"/>
      <c r="C1146" s="62"/>
    </row>
    <row r="1147" spans="2:3" x14ac:dyDescent="0.2">
      <c r="B1147" s="61"/>
      <c r="C1147" s="62"/>
    </row>
    <row r="1148" spans="2:3" x14ac:dyDescent="0.2">
      <c r="B1148" s="61"/>
      <c r="C1148" s="62"/>
    </row>
    <row r="1149" spans="2:3" x14ac:dyDescent="0.2">
      <c r="B1149" s="61"/>
      <c r="C1149" s="62"/>
    </row>
    <row r="1150" spans="2:3" x14ac:dyDescent="0.2">
      <c r="B1150" s="61"/>
      <c r="C1150" s="62"/>
    </row>
    <row r="1151" spans="2:3" x14ac:dyDescent="0.2">
      <c r="B1151" s="61"/>
      <c r="C1151" s="62"/>
    </row>
    <row r="1152" spans="2:3" x14ac:dyDescent="0.2">
      <c r="B1152" s="61"/>
      <c r="C1152" s="62"/>
    </row>
    <row r="1153" spans="2:3" x14ac:dyDescent="0.2">
      <c r="B1153" s="61"/>
      <c r="C1153" s="62"/>
    </row>
    <row r="1154" spans="2:3" x14ac:dyDescent="0.2">
      <c r="B1154" s="61"/>
      <c r="C1154" s="62"/>
    </row>
    <row r="1155" spans="2:3" x14ac:dyDescent="0.2">
      <c r="B1155" s="61"/>
      <c r="C1155" s="62"/>
    </row>
    <row r="1156" spans="2:3" x14ac:dyDescent="0.2">
      <c r="B1156" s="61"/>
      <c r="C1156" s="62"/>
    </row>
    <row r="1157" spans="2:3" x14ac:dyDescent="0.2">
      <c r="B1157" s="61"/>
      <c r="C1157" s="62"/>
    </row>
    <row r="1158" spans="2:3" x14ac:dyDescent="0.2">
      <c r="B1158" s="61"/>
      <c r="C1158" s="62"/>
    </row>
    <row r="1159" spans="2:3" x14ac:dyDescent="0.2">
      <c r="B1159" s="61"/>
      <c r="C1159" s="62"/>
    </row>
    <row r="1160" spans="2:3" x14ac:dyDescent="0.2">
      <c r="B1160" s="61"/>
      <c r="C1160" s="62"/>
    </row>
    <row r="1161" spans="2:3" x14ac:dyDescent="0.2">
      <c r="B1161" s="61"/>
      <c r="C1161" s="62"/>
    </row>
    <row r="1162" spans="2:3" x14ac:dyDescent="0.2">
      <c r="B1162" s="61"/>
      <c r="C1162" s="62"/>
    </row>
    <row r="1163" spans="2:3" x14ac:dyDescent="0.2">
      <c r="B1163" s="61"/>
      <c r="C1163" s="62"/>
    </row>
    <row r="1164" spans="2:3" x14ac:dyDescent="0.2">
      <c r="B1164" s="61"/>
      <c r="C1164" s="62"/>
    </row>
    <row r="1165" spans="2:3" x14ac:dyDescent="0.2">
      <c r="B1165" s="61"/>
      <c r="C1165" s="62"/>
    </row>
    <row r="1166" spans="2:3" x14ac:dyDescent="0.2">
      <c r="B1166" s="61"/>
      <c r="C1166" s="62"/>
    </row>
    <row r="1167" spans="2:3" x14ac:dyDescent="0.2">
      <c r="B1167" s="61"/>
      <c r="C1167" s="62"/>
    </row>
    <row r="1168" spans="2:3" x14ac:dyDescent="0.2">
      <c r="B1168" s="61"/>
      <c r="C1168" s="62"/>
    </row>
    <row r="1169" spans="2:3" x14ac:dyDescent="0.2">
      <c r="B1169" s="61"/>
      <c r="C1169" s="62"/>
    </row>
    <row r="1170" spans="2:3" x14ac:dyDescent="0.2">
      <c r="B1170" s="61"/>
      <c r="C1170" s="62"/>
    </row>
    <row r="1171" spans="2:3" x14ac:dyDescent="0.2">
      <c r="B1171" s="61"/>
      <c r="C1171" s="62"/>
    </row>
    <row r="1172" spans="2:3" x14ac:dyDescent="0.2">
      <c r="B1172" s="61"/>
      <c r="C1172" s="62"/>
    </row>
    <row r="1173" spans="2:3" x14ac:dyDescent="0.2">
      <c r="B1173" s="61"/>
      <c r="C1173" s="62"/>
    </row>
    <row r="1174" spans="2:3" x14ac:dyDescent="0.2">
      <c r="B1174" s="61"/>
      <c r="C1174" s="62"/>
    </row>
    <row r="1175" spans="2:3" x14ac:dyDescent="0.2">
      <c r="B1175" s="61"/>
      <c r="C1175" s="62"/>
    </row>
    <row r="1176" spans="2:3" x14ac:dyDescent="0.2">
      <c r="B1176" s="61"/>
      <c r="C1176" s="62"/>
    </row>
    <row r="1177" spans="2:3" x14ac:dyDescent="0.2">
      <c r="B1177" s="61"/>
      <c r="C1177" s="62"/>
    </row>
    <row r="1178" spans="2:3" x14ac:dyDescent="0.2">
      <c r="B1178" s="61"/>
      <c r="C1178" s="62"/>
    </row>
    <row r="1179" spans="2:3" x14ac:dyDescent="0.2">
      <c r="B1179" s="61"/>
      <c r="C1179" s="62"/>
    </row>
    <row r="1180" spans="2:3" x14ac:dyDescent="0.2">
      <c r="B1180" s="61"/>
      <c r="C1180" s="62"/>
    </row>
    <row r="1181" spans="2:3" x14ac:dyDescent="0.2">
      <c r="B1181" s="61"/>
      <c r="C1181" s="62"/>
    </row>
    <row r="1182" spans="2:3" x14ac:dyDescent="0.2">
      <c r="B1182" s="61"/>
      <c r="C1182" s="62"/>
    </row>
    <row r="1183" spans="2:3" x14ac:dyDescent="0.2">
      <c r="B1183" s="61"/>
      <c r="C1183" s="62"/>
    </row>
    <row r="1184" spans="2:3" x14ac:dyDescent="0.2">
      <c r="B1184" s="61"/>
      <c r="C1184" s="62"/>
    </row>
    <row r="1185" spans="2:3" x14ac:dyDescent="0.2">
      <c r="B1185" s="61"/>
      <c r="C1185" s="62"/>
    </row>
    <row r="1186" spans="2:3" x14ac:dyDescent="0.2">
      <c r="B1186" s="61"/>
      <c r="C1186" s="62"/>
    </row>
    <row r="1187" spans="2:3" x14ac:dyDescent="0.2">
      <c r="B1187" s="61"/>
      <c r="C1187" s="62"/>
    </row>
    <row r="1188" spans="2:3" x14ac:dyDescent="0.2">
      <c r="B1188" s="61"/>
      <c r="C1188" s="62"/>
    </row>
    <row r="1189" spans="2:3" x14ac:dyDescent="0.2">
      <c r="B1189" s="61"/>
      <c r="C1189" s="62"/>
    </row>
    <row r="1190" spans="2:3" x14ac:dyDescent="0.2">
      <c r="B1190" s="61"/>
      <c r="C1190" s="62"/>
    </row>
    <row r="1191" spans="2:3" x14ac:dyDescent="0.2">
      <c r="B1191" s="61"/>
      <c r="C1191" s="62"/>
    </row>
    <row r="1192" spans="2:3" x14ac:dyDescent="0.2">
      <c r="B1192" s="61"/>
      <c r="C1192" s="62"/>
    </row>
    <row r="1193" spans="2:3" x14ac:dyDescent="0.2">
      <c r="B1193" s="61"/>
      <c r="C1193" s="62"/>
    </row>
    <row r="1194" spans="2:3" x14ac:dyDescent="0.2">
      <c r="B1194" s="61"/>
      <c r="C1194" s="62"/>
    </row>
    <row r="1195" spans="2:3" x14ac:dyDescent="0.2">
      <c r="B1195" s="61"/>
      <c r="C1195" s="62"/>
    </row>
    <row r="1196" spans="2:3" x14ac:dyDescent="0.2">
      <c r="B1196" s="61"/>
      <c r="C1196" s="62"/>
    </row>
    <row r="1197" spans="2:3" x14ac:dyDescent="0.2">
      <c r="B1197" s="61"/>
      <c r="C1197" s="62"/>
    </row>
    <row r="1198" spans="2:3" x14ac:dyDescent="0.2">
      <c r="B1198" s="61"/>
      <c r="C1198" s="62"/>
    </row>
    <row r="1199" spans="2:3" x14ac:dyDescent="0.2">
      <c r="B1199" s="61"/>
      <c r="C1199" s="62"/>
    </row>
    <row r="1200" spans="2:3" x14ac:dyDescent="0.2">
      <c r="B1200" s="61"/>
      <c r="C1200" s="62"/>
    </row>
    <row r="1201" spans="2:3" x14ac:dyDescent="0.2">
      <c r="B1201" s="61"/>
      <c r="C1201" s="62"/>
    </row>
    <row r="1202" spans="2:3" x14ac:dyDescent="0.2">
      <c r="B1202" s="61"/>
      <c r="C1202" s="62"/>
    </row>
    <row r="1203" spans="2:3" x14ac:dyDescent="0.2">
      <c r="B1203" s="61"/>
      <c r="C1203" s="62"/>
    </row>
    <row r="1204" spans="2:3" x14ac:dyDescent="0.2">
      <c r="B1204" s="61"/>
      <c r="C1204" s="62"/>
    </row>
    <row r="1205" spans="2:3" x14ac:dyDescent="0.2">
      <c r="B1205" s="61"/>
      <c r="C1205" s="62"/>
    </row>
    <row r="1206" spans="2:3" x14ac:dyDescent="0.2">
      <c r="B1206" s="61"/>
      <c r="C1206" s="62"/>
    </row>
    <row r="1207" spans="2:3" x14ac:dyDescent="0.2">
      <c r="B1207" s="61"/>
      <c r="C1207" s="62"/>
    </row>
    <row r="1208" spans="2:3" x14ac:dyDescent="0.2">
      <c r="B1208" s="61"/>
      <c r="C1208" s="62"/>
    </row>
    <row r="1209" spans="2:3" x14ac:dyDescent="0.2">
      <c r="B1209" s="61"/>
      <c r="C1209" s="62"/>
    </row>
    <row r="1210" spans="2:3" x14ac:dyDescent="0.2">
      <c r="B1210" s="61"/>
      <c r="C1210" s="62"/>
    </row>
    <row r="1211" spans="2:3" x14ac:dyDescent="0.2">
      <c r="B1211" s="61"/>
      <c r="C1211" s="62"/>
    </row>
    <row r="1212" spans="2:3" x14ac:dyDescent="0.2">
      <c r="B1212" s="61"/>
      <c r="C1212" s="62"/>
    </row>
    <row r="1213" spans="2:3" x14ac:dyDescent="0.2">
      <c r="B1213" s="61"/>
      <c r="C1213" s="62"/>
    </row>
    <row r="1214" spans="2:3" x14ac:dyDescent="0.2">
      <c r="B1214" s="61"/>
      <c r="C1214" s="62"/>
    </row>
    <row r="1215" spans="2:3" x14ac:dyDescent="0.2">
      <c r="B1215" s="61"/>
      <c r="C1215" s="62"/>
    </row>
    <row r="1216" spans="2:3" x14ac:dyDescent="0.2">
      <c r="B1216" s="61"/>
      <c r="C1216" s="62"/>
    </row>
    <row r="1217" spans="2:3" x14ac:dyDescent="0.2">
      <c r="B1217" s="61"/>
      <c r="C1217" s="62"/>
    </row>
    <row r="1218" spans="2:3" x14ac:dyDescent="0.2">
      <c r="B1218" s="61"/>
      <c r="C1218" s="62"/>
    </row>
    <row r="1219" spans="2:3" x14ac:dyDescent="0.2">
      <c r="B1219" s="61"/>
      <c r="C1219" s="62"/>
    </row>
    <row r="1220" spans="2:3" x14ac:dyDescent="0.2">
      <c r="B1220" s="61"/>
      <c r="C1220" s="62"/>
    </row>
    <row r="1221" spans="2:3" x14ac:dyDescent="0.2">
      <c r="B1221" s="61"/>
      <c r="C1221" s="62"/>
    </row>
    <row r="1222" spans="2:3" x14ac:dyDescent="0.2">
      <c r="B1222" s="61"/>
      <c r="C1222" s="62"/>
    </row>
    <row r="1223" spans="2:3" x14ac:dyDescent="0.2">
      <c r="B1223" s="61"/>
      <c r="C1223" s="62"/>
    </row>
    <row r="1224" spans="2:3" x14ac:dyDescent="0.2">
      <c r="B1224" s="61"/>
      <c r="C1224" s="62"/>
    </row>
    <row r="1225" spans="2:3" x14ac:dyDescent="0.2">
      <c r="B1225" s="61"/>
      <c r="C1225" s="62"/>
    </row>
    <row r="1226" spans="2:3" x14ac:dyDescent="0.2">
      <c r="B1226" s="61"/>
      <c r="C1226" s="62"/>
    </row>
    <row r="1227" spans="2:3" x14ac:dyDescent="0.2">
      <c r="B1227" s="61"/>
      <c r="C1227" s="62"/>
    </row>
    <row r="1228" spans="2:3" x14ac:dyDescent="0.2">
      <c r="B1228" s="61"/>
      <c r="C1228" s="62"/>
    </row>
    <row r="1229" spans="2:3" x14ac:dyDescent="0.2">
      <c r="B1229" s="61"/>
      <c r="C1229" s="62"/>
    </row>
    <row r="1230" spans="2:3" x14ac:dyDescent="0.2">
      <c r="B1230" s="61"/>
      <c r="C1230" s="62"/>
    </row>
    <row r="1231" spans="2:3" x14ac:dyDescent="0.2">
      <c r="B1231" s="61"/>
      <c r="C1231" s="62"/>
    </row>
    <row r="1232" spans="2:3" x14ac:dyDescent="0.2">
      <c r="B1232" s="61"/>
      <c r="C1232" s="62"/>
    </row>
    <row r="1233" spans="2:3" x14ac:dyDescent="0.2">
      <c r="B1233" s="61"/>
      <c r="C1233" s="62"/>
    </row>
    <row r="1234" spans="2:3" x14ac:dyDescent="0.2">
      <c r="B1234" s="61"/>
      <c r="C1234" s="62"/>
    </row>
    <row r="1235" spans="2:3" x14ac:dyDescent="0.2">
      <c r="B1235" s="61"/>
      <c r="C1235" s="62"/>
    </row>
    <row r="1236" spans="2:3" x14ac:dyDescent="0.2">
      <c r="B1236" s="61"/>
      <c r="C1236" s="62"/>
    </row>
    <row r="1237" spans="2:3" x14ac:dyDescent="0.2">
      <c r="B1237" s="61"/>
      <c r="C1237" s="62"/>
    </row>
    <row r="1238" spans="2:3" x14ac:dyDescent="0.2">
      <c r="B1238" s="61"/>
      <c r="C1238" s="62"/>
    </row>
    <row r="1239" spans="2:3" x14ac:dyDescent="0.2">
      <c r="B1239" s="61"/>
      <c r="C1239" s="62"/>
    </row>
    <row r="1240" spans="2:3" x14ac:dyDescent="0.2">
      <c r="B1240" s="61"/>
      <c r="C1240" s="62"/>
    </row>
    <row r="1241" spans="2:3" x14ac:dyDescent="0.2">
      <c r="B1241" s="61"/>
      <c r="C1241" s="62"/>
    </row>
    <row r="1242" spans="2:3" x14ac:dyDescent="0.2">
      <c r="B1242" s="61"/>
      <c r="C1242" s="62"/>
    </row>
    <row r="1243" spans="2:3" x14ac:dyDescent="0.2">
      <c r="B1243" s="61"/>
      <c r="C1243" s="62"/>
    </row>
    <row r="1244" spans="2:3" x14ac:dyDescent="0.2">
      <c r="B1244" s="61"/>
      <c r="C1244" s="62"/>
    </row>
    <row r="1245" spans="2:3" x14ac:dyDescent="0.2">
      <c r="B1245" s="61"/>
      <c r="C1245" s="62"/>
    </row>
    <row r="1246" spans="2:3" x14ac:dyDescent="0.2">
      <c r="B1246" s="61"/>
      <c r="C1246" s="62"/>
    </row>
    <row r="1247" spans="2:3" x14ac:dyDescent="0.2">
      <c r="B1247" s="61"/>
      <c r="C1247" s="62"/>
    </row>
    <row r="1248" spans="2:3" x14ac:dyDescent="0.2">
      <c r="B1248" s="61"/>
      <c r="C1248" s="62"/>
    </row>
    <row r="1249" spans="2:3" x14ac:dyDescent="0.2">
      <c r="B1249" s="61"/>
      <c r="C1249" s="62"/>
    </row>
    <row r="1250" spans="2:3" x14ac:dyDescent="0.2">
      <c r="B1250" s="61"/>
      <c r="C1250" s="62"/>
    </row>
    <row r="1251" spans="2:3" x14ac:dyDescent="0.2">
      <c r="B1251" s="61"/>
      <c r="C1251" s="62"/>
    </row>
    <row r="1252" spans="2:3" x14ac:dyDescent="0.2">
      <c r="B1252" s="61"/>
      <c r="C1252" s="62"/>
    </row>
    <row r="1253" spans="2:3" x14ac:dyDescent="0.2">
      <c r="B1253" s="61"/>
      <c r="C1253" s="62"/>
    </row>
    <row r="1254" spans="2:3" x14ac:dyDescent="0.2">
      <c r="B1254" s="61"/>
      <c r="C1254" s="62"/>
    </row>
    <row r="1255" spans="2:3" x14ac:dyDescent="0.2">
      <c r="B1255" s="61"/>
      <c r="C1255" s="62"/>
    </row>
    <row r="1256" spans="2:3" x14ac:dyDescent="0.2">
      <c r="B1256" s="61"/>
      <c r="C1256" s="62"/>
    </row>
    <row r="1257" spans="2:3" x14ac:dyDescent="0.2">
      <c r="B1257" s="61"/>
      <c r="C1257" s="62"/>
    </row>
    <row r="1258" spans="2:3" x14ac:dyDescent="0.2">
      <c r="B1258" s="61"/>
      <c r="C1258" s="62"/>
    </row>
    <row r="1259" spans="2:3" x14ac:dyDescent="0.2">
      <c r="B1259" s="61"/>
      <c r="C1259" s="62"/>
    </row>
    <row r="1260" spans="2:3" x14ac:dyDescent="0.2">
      <c r="B1260" s="61"/>
      <c r="C1260" s="62"/>
    </row>
    <row r="1261" spans="2:3" x14ac:dyDescent="0.2">
      <c r="B1261" s="61"/>
      <c r="C1261" s="62"/>
    </row>
    <row r="1262" spans="2:3" x14ac:dyDescent="0.2">
      <c r="B1262" s="61"/>
      <c r="C1262" s="62"/>
    </row>
    <row r="1263" spans="2:3" x14ac:dyDescent="0.2">
      <c r="B1263" s="61"/>
      <c r="C1263" s="62"/>
    </row>
    <row r="1264" spans="2:3" x14ac:dyDescent="0.2">
      <c r="B1264" s="61"/>
      <c r="C1264" s="62"/>
    </row>
    <row r="1265" spans="2:3" x14ac:dyDescent="0.2">
      <c r="B1265" s="61"/>
      <c r="C1265" s="62"/>
    </row>
    <row r="1266" spans="2:3" x14ac:dyDescent="0.2">
      <c r="B1266" s="61"/>
      <c r="C1266" s="62"/>
    </row>
    <row r="1267" spans="2:3" x14ac:dyDescent="0.2">
      <c r="B1267" s="61"/>
      <c r="C1267" s="62"/>
    </row>
    <row r="1268" spans="2:3" x14ac:dyDescent="0.2">
      <c r="B1268" s="61"/>
      <c r="C1268" s="62"/>
    </row>
    <row r="1269" spans="2:3" x14ac:dyDescent="0.2">
      <c r="B1269" s="61"/>
      <c r="C1269" s="62"/>
    </row>
    <row r="1270" spans="2:3" x14ac:dyDescent="0.2">
      <c r="B1270" s="61"/>
      <c r="C1270" s="62"/>
    </row>
    <row r="1271" spans="2:3" x14ac:dyDescent="0.2">
      <c r="B1271" s="61"/>
      <c r="C1271" s="62"/>
    </row>
    <row r="1272" spans="2:3" x14ac:dyDescent="0.2">
      <c r="B1272" s="61"/>
      <c r="C1272" s="62"/>
    </row>
    <row r="1273" spans="2:3" x14ac:dyDescent="0.2">
      <c r="B1273" s="61"/>
      <c r="C1273" s="62"/>
    </row>
    <row r="1274" spans="2:3" x14ac:dyDescent="0.2">
      <c r="B1274" s="61"/>
      <c r="C1274" s="62"/>
    </row>
    <row r="1275" spans="2:3" x14ac:dyDescent="0.2">
      <c r="B1275" s="61"/>
      <c r="C1275" s="62"/>
    </row>
    <row r="1276" spans="2:3" x14ac:dyDescent="0.2">
      <c r="B1276" s="61"/>
      <c r="C1276" s="62"/>
    </row>
    <row r="1277" spans="2:3" x14ac:dyDescent="0.2">
      <c r="B1277" s="61"/>
      <c r="C1277" s="62"/>
    </row>
    <row r="1278" spans="2:3" x14ac:dyDescent="0.2">
      <c r="B1278" s="61"/>
      <c r="C1278" s="62"/>
    </row>
    <row r="1279" spans="2:3" x14ac:dyDescent="0.2">
      <c r="B1279" s="61"/>
      <c r="C1279" s="62"/>
    </row>
    <row r="1280" spans="2:3" x14ac:dyDescent="0.2">
      <c r="B1280" s="61"/>
      <c r="C1280" s="62"/>
    </row>
    <row r="1281" spans="2:3" x14ac:dyDescent="0.2">
      <c r="B1281" s="61"/>
      <c r="C1281" s="62"/>
    </row>
    <row r="1282" spans="2:3" x14ac:dyDescent="0.2">
      <c r="B1282" s="61"/>
      <c r="C1282" s="62"/>
    </row>
    <row r="1283" spans="2:3" x14ac:dyDescent="0.2">
      <c r="B1283" s="61"/>
      <c r="C1283" s="62"/>
    </row>
    <row r="1284" spans="2:3" x14ac:dyDescent="0.2">
      <c r="B1284" s="61"/>
      <c r="C1284" s="62"/>
    </row>
    <row r="1285" spans="2:3" x14ac:dyDescent="0.2">
      <c r="B1285" s="61"/>
      <c r="C1285" s="62"/>
    </row>
    <row r="1286" spans="2:3" x14ac:dyDescent="0.2">
      <c r="B1286" s="61"/>
      <c r="C1286" s="62"/>
    </row>
    <row r="1287" spans="2:3" x14ac:dyDescent="0.2">
      <c r="B1287" s="61"/>
      <c r="C1287" s="62"/>
    </row>
    <row r="1288" spans="2:3" x14ac:dyDescent="0.2">
      <c r="B1288" s="61"/>
      <c r="C1288" s="62"/>
    </row>
    <row r="1289" spans="2:3" x14ac:dyDescent="0.2">
      <c r="B1289" s="61"/>
      <c r="C1289" s="62"/>
    </row>
    <row r="1290" spans="2:3" x14ac:dyDescent="0.2">
      <c r="B1290" s="61"/>
      <c r="C1290" s="62"/>
    </row>
    <row r="1291" spans="2:3" x14ac:dyDescent="0.2">
      <c r="B1291" s="61"/>
      <c r="C1291" s="62"/>
    </row>
    <row r="1292" spans="2:3" x14ac:dyDescent="0.2">
      <c r="B1292" s="61"/>
      <c r="C1292" s="62"/>
    </row>
    <row r="1293" spans="2:3" x14ac:dyDescent="0.2">
      <c r="B1293" s="61"/>
      <c r="C1293" s="62"/>
    </row>
    <row r="1294" spans="2:3" x14ac:dyDescent="0.2">
      <c r="B1294" s="61"/>
      <c r="C1294" s="62"/>
    </row>
    <row r="1295" spans="2:3" x14ac:dyDescent="0.2">
      <c r="B1295" s="61"/>
      <c r="C1295" s="62"/>
    </row>
    <row r="1296" spans="2:3" x14ac:dyDescent="0.2">
      <c r="B1296" s="61"/>
      <c r="C1296" s="62"/>
    </row>
    <row r="1297" spans="2:3" x14ac:dyDescent="0.2">
      <c r="B1297" s="61"/>
      <c r="C1297" s="62"/>
    </row>
    <row r="1298" spans="2:3" x14ac:dyDescent="0.2">
      <c r="B1298" s="61"/>
      <c r="C1298" s="62"/>
    </row>
    <row r="1299" spans="2:3" x14ac:dyDescent="0.2">
      <c r="B1299" s="61"/>
      <c r="C1299" s="62"/>
    </row>
    <row r="1300" spans="2:3" x14ac:dyDescent="0.2">
      <c r="B1300" s="61"/>
      <c r="C1300" s="62"/>
    </row>
    <row r="1301" spans="2:3" x14ac:dyDescent="0.2">
      <c r="B1301" s="61"/>
      <c r="C1301" s="62"/>
    </row>
    <row r="1302" spans="2:3" x14ac:dyDescent="0.2">
      <c r="B1302" s="61"/>
      <c r="C1302" s="62"/>
    </row>
    <row r="1303" spans="2:3" x14ac:dyDescent="0.2">
      <c r="B1303" s="61"/>
      <c r="C1303" s="62"/>
    </row>
    <row r="1304" spans="2:3" x14ac:dyDescent="0.2">
      <c r="B1304" s="61"/>
      <c r="C1304" s="62"/>
    </row>
    <row r="1305" spans="2:3" x14ac:dyDescent="0.2">
      <c r="B1305" s="61"/>
      <c r="C1305" s="62"/>
    </row>
    <row r="1306" spans="2:3" x14ac:dyDescent="0.2">
      <c r="B1306" s="61"/>
      <c r="C1306" s="62"/>
    </row>
    <row r="1307" spans="2:3" x14ac:dyDescent="0.2">
      <c r="B1307" s="61"/>
      <c r="C1307" s="62"/>
    </row>
    <row r="1308" spans="2:3" x14ac:dyDescent="0.2">
      <c r="B1308" s="61"/>
      <c r="C1308" s="62"/>
    </row>
    <row r="1309" spans="2:3" x14ac:dyDescent="0.2">
      <c r="B1309" s="61"/>
      <c r="C1309" s="62"/>
    </row>
    <row r="1310" spans="2:3" x14ac:dyDescent="0.2">
      <c r="B1310" s="61"/>
      <c r="C1310" s="62"/>
    </row>
    <row r="1311" spans="2:3" x14ac:dyDescent="0.2">
      <c r="B1311" s="61"/>
      <c r="C1311" s="62"/>
    </row>
    <row r="1312" spans="2:3" x14ac:dyDescent="0.2">
      <c r="B1312" s="61"/>
      <c r="C1312" s="62"/>
    </row>
    <row r="1313" spans="2:3" x14ac:dyDescent="0.2">
      <c r="B1313" s="61"/>
      <c r="C1313" s="62"/>
    </row>
    <row r="1314" spans="2:3" x14ac:dyDescent="0.2">
      <c r="B1314" s="61"/>
      <c r="C1314" s="62"/>
    </row>
    <row r="1315" spans="2:3" x14ac:dyDescent="0.2">
      <c r="B1315" s="61"/>
      <c r="C1315" s="62"/>
    </row>
    <row r="1316" spans="2:3" x14ac:dyDescent="0.2">
      <c r="B1316" s="61"/>
      <c r="C1316" s="62"/>
    </row>
    <row r="1317" spans="2:3" x14ac:dyDescent="0.2">
      <c r="B1317" s="61"/>
      <c r="C1317" s="62"/>
    </row>
    <row r="1318" spans="2:3" x14ac:dyDescent="0.2">
      <c r="B1318" s="61"/>
      <c r="C1318" s="62"/>
    </row>
    <row r="1319" spans="2:3" x14ac:dyDescent="0.2">
      <c r="B1319" s="61"/>
      <c r="C1319" s="62"/>
    </row>
    <row r="1320" spans="2:3" x14ac:dyDescent="0.2">
      <c r="B1320" s="61"/>
      <c r="C1320" s="62"/>
    </row>
    <row r="1321" spans="2:3" x14ac:dyDescent="0.2">
      <c r="B1321" s="61"/>
      <c r="C1321" s="62"/>
    </row>
    <row r="1322" spans="2:3" x14ac:dyDescent="0.2">
      <c r="B1322" s="61"/>
      <c r="C1322" s="62"/>
    </row>
    <row r="1323" spans="2:3" x14ac:dyDescent="0.2">
      <c r="B1323" s="61"/>
      <c r="C1323" s="62"/>
    </row>
    <row r="1324" spans="2:3" x14ac:dyDescent="0.2">
      <c r="B1324" s="61"/>
      <c r="C1324" s="62"/>
    </row>
    <row r="1325" spans="2:3" x14ac:dyDescent="0.2">
      <c r="B1325" s="61"/>
      <c r="C1325" s="62"/>
    </row>
    <row r="1326" spans="2:3" x14ac:dyDescent="0.2">
      <c r="B1326" s="61"/>
      <c r="C1326" s="62"/>
    </row>
    <row r="1327" spans="2:3" x14ac:dyDescent="0.2">
      <c r="B1327" s="61"/>
      <c r="C1327" s="62"/>
    </row>
    <row r="1328" spans="2:3" x14ac:dyDescent="0.2">
      <c r="B1328" s="61"/>
      <c r="C1328" s="62"/>
    </row>
    <row r="1329" spans="2:3" x14ac:dyDescent="0.2">
      <c r="B1329" s="61"/>
      <c r="C1329" s="62"/>
    </row>
    <row r="1330" spans="2:3" x14ac:dyDescent="0.2">
      <c r="B1330" s="61"/>
      <c r="C1330" s="62"/>
    </row>
    <row r="1331" spans="2:3" x14ac:dyDescent="0.2">
      <c r="B1331" s="61"/>
      <c r="C1331" s="62"/>
    </row>
    <row r="1332" spans="2:3" x14ac:dyDescent="0.2">
      <c r="B1332" s="61"/>
      <c r="C1332" s="62"/>
    </row>
    <row r="1333" spans="2:3" x14ac:dyDescent="0.2">
      <c r="B1333" s="61"/>
      <c r="C1333" s="62"/>
    </row>
    <row r="1334" spans="2:3" x14ac:dyDescent="0.2">
      <c r="B1334" s="61"/>
      <c r="C1334" s="62"/>
    </row>
    <row r="1335" spans="2:3" x14ac:dyDescent="0.2">
      <c r="B1335" s="61"/>
      <c r="C1335" s="62"/>
    </row>
    <row r="1336" spans="2:3" x14ac:dyDescent="0.2">
      <c r="B1336" s="61"/>
      <c r="C1336" s="62"/>
    </row>
    <row r="1337" spans="2:3" x14ac:dyDescent="0.2">
      <c r="B1337" s="61"/>
      <c r="C1337" s="62"/>
    </row>
    <row r="1338" spans="2:3" x14ac:dyDescent="0.2">
      <c r="B1338" s="61"/>
      <c r="C1338" s="62"/>
    </row>
    <row r="1339" spans="2:3" x14ac:dyDescent="0.2">
      <c r="B1339" s="61"/>
      <c r="C1339" s="62"/>
    </row>
    <row r="1340" spans="2:3" x14ac:dyDescent="0.2">
      <c r="B1340" s="61"/>
      <c r="C1340" s="62"/>
    </row>
    <row r="1341" spans="2:3" x14ac:dyDescent="0.2">
      <c r="B1341" s="61"/>
      <c r="C1341" s="62"/>
    </row>
    <row r="1342" spans="2:3" x14ac:dyDescent="0.2">
      <c r="B1342" s="61"/>
      <c r="C1342" s="62"/>
    </row>
    <row r="1343" spans="2:3" x14ac:dyDescent="0.2">
      <c r="B1343" s="61"/>
      <c r="C1343" s="62"/>
    </row>
    <row r="1344" spans="2:3" x14ac:dyDescent="0.2">
      <c r="B1344" s="61"/>
      <c r="C1344" s="62"/>
    </row>
    <row r="1345" spans="2:3" x14ac:dyDescent="0.2">
      <c r="B1345" s="61"/>
      <c r="C1345" s="62"/>
    </row>
    <row r="1346" spans="2:3" x14ac:dyDescent="0.2">
      <c r="B1346" s="61"/>
      <c r="C1346" s="62"/>
    </row>
    <row r="1347" spans="2:3" x14ac:dyDescent="0.2">
      <c r="B1347" s="61"/>
      <c r="C1347" s="62"/>
    </row>
    <row r="1348" spans="2:3" x14ac:dyDescent="0.2">
      <c r="B1348" s="61"/>
      <c r="C1348" s="62"/>
    </row>
    <row r="1349" spans="2:3" x14ac:dyDescent="0.2">
      <c r="B1349" s="61"/>
      <c r="C1349" s="62"/>
    </row>
    <row r="1350" spans="2:3" x14ac:dyDescent="0.2">
      <c r="B1350" s="61"/>
      <c r="C1350" s="62"/>
    </row>
    <row r="1351" spans="2:3" x14ac:dyDescent="0.2">
      <c r="B1351" s="61"/>
      <c r="C1351" s="62"/>
    </row>
    <row r="1352" spans="2:3" x14ac:dyDescent="0.2">
      <c r="B1352" s="61"/>
      <c r="C1352" s="62"/>
    </row>
    <row r="1353" spans="2:3" x14ac:dyDescent="0.2">
      <c r="B1353" s="61"/>
      <c r="C1353" s="62"/>
    </row>
    <row r="1354" spans="2:3" x14ac:dyDescent="0.2">
      <c r="B1354" s="61"/>
      <c r="C1354" s="62"/>
    </row>
    <row r="1355" spans="2:3" x14ac:dyDescent="0.2">
      <c r="B1355" s="61"/>
      <c r="C1355" s="62"/>
    </row>
    <row r="1356" spans="2:3" x14ac:dyDescent="0.2">
      <c r="B1356" s="61"/>
      <c r="C1356" s="62"/>
    </row>
    <row r="1357" spans="2:3" x14ac:dyDescent="0.2">
      <c r="B1357" s="61"/>
      <c r="C1357" s="62"/>
    </row>
    <row r="1358" spans="2:3" x14ac:dyDescent="0.2">
      <c r="B1358" s="61"/>
      <c r="C1358" s="62"/>
    </row>
    <row r="1359" spans="2:3" x14ac:dyDescent="0.2">
      <c r="B1359" s="61"/>
      <c r="C1359" s="62"/>
    </row>
    <row r="1360" spans="2:3" x14ac:dyDescent="0.2">
      <c r="B1360" s="61"/>
      <c r="C1360" s="62"/>
    </row>
    <row r="1361" spans="2:3" x14ac:dyDescent="0.2">
      <c r="B1361" s="61"/>
      <c r="C1361" s="62"/>
    </row>
    <row r="1362" spans="2:3" x14ac:dyDescent="0.2">
      <c r="B1362" s="61"/>
      <c r="C1362" s="62"/>
    </row>
    <row r="1363" spans="2:3" x14ac:dyDescent="0.2">
      <c r="B1363" s="61"/>
      <c r="C1363" s="62"/>
    </row>
    <row r="1364" spans="2:3" x14ac:dyDescent="0.2">
      <c r="B1364" s="61"/>
      <c r="C1364" s="62"/>
    </row>
    <row r="1365" spans="2:3" x14ac:dyDescent="0.2">
      <c r="B1365" s="61"/>
      <c r="C1365" s="62"/>
    </row>
    <row r="1366" spans="2:3" x14ac:dyDescent="0.2">
      <c r="B1366" s="61"/>
      <c r="C1366" s="62"/>
    </row>
    <row r="1367" spans="2:3" x14ac:dyDescent="0.2">
      <c r="B1367" s="61"/>
      <c r="C1367" s="62"/>
    </row>
    <row r="1368" spans="2:3" x14ac:dyDescent="0.2">
      <c r="B1368" s="61"/>
      <c r="C1368" s="62"/>
    </row>
    <row r="1369" spans="2:3" x14ac:dyDescent="0.2">
      <c r="B1369" s="61"/>
      <c r="C1369" s="62"/>
    </row>
    <row r="1370" spans="2:3" x14ac:dyDescent="0.2">
      <c r="B1370" s="61"/>
      <c r="C1370" s="62"/>
    </row>
    <row r="1371" spans="2:3" x14ac:dyDescent="0.2">
      <c r="B1371" s="61"/>
      <c r="C1371" s="62"/>
    </row>
    <row r="1372" spans="2:3" x14ac:dyDescent="0.2">
      <c r="B1372" s="61"/>
      <c r="C1372" s="62"/>
    </row>
    <row r="1373" spans="2:3" x14ac:dyDescent="0.2">
      <c r="B1373" s="61"/>
      <c r="C1373" s="62"/>
    </row>
    <row r="1374" spans="2:3" x14ac:dyDescent="0.2">
      <c r="B1374" s="61"/>
      <c r="C1374" s="62"/>
    </row>
    <row r="1375" spans="2:3" x14ac:dyDescent="0.2">
      <c r="B1375" s="61"/>
      <c r="C1375" s="62"/>
    </row>
    <row r="1376" spans="2:3" x14ac:dyDescent="0.2">
      <c r="B1376" s="61"/>
      <c r="C1376" s="62"/>
    </row>
    <row r="1377" spans="2:3" x14ac:dyDescent="0.2">
      <c r="B1377" s="61"/>
      <c r="C1377" s="62"/>
    </row>
    <row r="1378" spans="2:3" x14ac:dyDescent="0.2">
      <c r="B1378" s="61"/>
      <c r="C1378" s="62"/>
    </row>
    <row r="1379" spans="2:3" x14ac:dyDescent="0.2">
      <c r="B1379" s="61"/>
      <c r="C1379" s="62"/>
    </row>
    <row r="1380" spans="2:3" x14ac:dyDescent="0.2">
      <c r="B1380" s="61"/>
      <c r="C1380" s="62"/>
    </row>
    <row r="1381" spans="2:3" x14ac:dyDescent="0.2">
      <c r="B1381" s="61"/>
      <c r="C1381" s="62"/>
    </row>
    <row r="1382" spans="2:3" x14ac:dyDescent="0.2">
      <c r="B1382" s="61"/>
      <c r="C1382" s="62"/>
    </row>
    <row r="1383" spans="2:3" x14ac:dyDescent="0.2">
      <c r="B1383" s="61"/>
      <c r="C1383" s="62"/>
    </row>
    <row r="1384" spans="2:3" x14ac:dyDescent="0.2">
      <c r="B1384" s="61"/>
      <c r="C1384" s="62"/>
    </row>
    <row r="1385" spans="2:3" x14ac:dyDescent="0.2">
      <c r="B1385" s="61"/>
      <c r="C1385" s="62"/>
    </row>
    <row r="1386" spans="2:3" x14ac:dyDescent="0.2">
      <c r="B1386" s="61"/>
      <c r="C1386" s="62"/>
    </row>
    <row r="1387" spans="2:3" x14ac:dyDescent="0.2">
      <c r="B1387" s="61"/>
      <c r="C1387" s="62"/>
    </row>
    <row r="1388" spans="2:3" x14ac:dyDescent="0.2">
      <c r="B1388" s="61"/>
      <c r="C1388" s="62"/>
    </row>
    <row r="1389" spans="2:3" x14ac:dyDescent="0.2">
      <c r="B1389" s="61"/>
      <c r="C1389" s="62"/>
    </row>
    <row r="1390" spans="2:3" x14ac:dyDescent="0.2">
      <c r="B1390" s="61"/>
      <c r="C1390" s="62"/>
    </row>
    <row r="1391" spans="2:3" x14ac:dyDescent="0.2">
      <c r="B1391" s="61"/>
      <c r="C1391" s="62"/>
    </row>
    <row r="1392" spans="2:3" x14ac:dyDescent="0.2">
      <c r="B1392" s="61"/>
      <c r="C1392" s="62"/>
    </row>
    <row r="1393" spans="2:3" x14ac:dyDescent="0.2">
      <c r="B1393" s="61"/>
      <c r="C1393" s="62"/>
    </row>
    <row r="1394" spans="2:3" x14ac:dyDescent="0.2">
      <c r="B1394" s="61"/>
      <c r="C1394" s="62"/>
    </row>
    <row r="1395" spans="2:3" x14ac:dyDescent="0.2">
      <c r="B1395" s="61"/>
      <c r="C1395" s="62"/>
    </row>
    <row r="1396" spans="2:3" x14ac:dyDescent="0.2">
      <c r="B1396" s="61"/>
      <c r="C1396" s="62"/>
    </row>
    <row r="1397" spans="2:3" x14ac:dyDescent="0.2">
      <c r="B1397" s="61"/>
      <c r="C1397" s="62"/>
    </row>
    <row r="1398" spans="2:3" x14ac:dyDescent="0.2">
      <c r="B1398" s="61"/>
      <c r="C1398" s="62"/>
    </row>
    <row r="1399" spans="2:3" x14ac:dyDescent="0.2">
      <c r="B1399" s="61"/>
      <c r="C1399" s="62"/>
    </row>
    <row r="1400" spans="2:3" x14ac:dyDescent="0.2">
      <c r="B1400" s="61"/>
      <c r="C1400" s="62"/>
    </row>
    <row r="1401" spans="2:3" x14ac:dyDescent="0.2">
      <c r="B1401" s="61"/>
      <c r="C1401" s="62"/>
    </row>
    <row r="1402" spans="2:3" x14ac:dyDescent="0.2">
      <c r="B1402" s="61"/>
      <c r="C1402" s="62"/>
    </row>
    <row r="1403" spans="2:3" x14ac:dyDescent="0.2">
      <c r="B1403" s="61"/>
      <c r="C1403" s="62"/>
    </row>
    <row r="1404" spans="2:3" x14ac:dyDescent="0.2">
      <c r="B1404" s="61"/>
      <c r="C1404" s="62"/>
    </row>
    <row r="1405" spans="2:3" x14ac:dyDescent="0.2">
      <c r="B1405" s="61"/>
      <c r="C1405" s="62"/>
    </row>
    <row r="1406" spans="2:3" x14ac:dyDescent="0.2">
      <c r="B1406" s="61"/>
      <c r="C1406" s="62"/>
    </row>
    <row r="1407" spans="2:3" x14ac:dyDescent="0.2">
      <c r="B1407" s="61"/>
      <c r="C1407" s="62"/>
    </row>
    <row r="1408" spans="2:3" x14ac:dyDescent="0.2">
      <c r="B1408" s="61"/>
      <c r="C1408" s="62"/>
    </row>
    <row r="1409" spans="2:3" x14ac:dyDescent="0.2">
      <c r="B1409" s="61"/>
      <c r="C1409" s="62"/>
    </row>
    <row r="1410" spans="2:3" x14ac:dyDescent="0.2">
      <c r="B1410" s="61"/>
      <c r="C1410" s="62"/>
    </row>
    <row r="1411" spans="2:3" x14ac:dyDescent="0.2">
      <c r="B1411" s="61"/>
      <c r="C1411" s="62"/>
    </row>
    <row r="1412" spans="2:3" x14ac:dyDescent="0.2">
      <c r="B1412" s="61"/>
      <c r="C1412" s="62"/>
    </row>
    <row r="1413" spans="2:3" x14ac:dyDescent="0.2">
      <c r="B1413" s="61"/>
      <c r="C1413" s="62"/>
    </row>
    <row r="1414" spans="2:3" x14ac:dyDescent="0.2">
      <c r="B1414" s="61"/>
      <c r="C1414" s="62"/>
    </row>
    <row r="1415" spans="2:3" x14ac:dyDescent="0.2">
      <c r="B1415" s="61"/>
      <c r="C1415" s="62"/>
    </row>
    <row r="1416" spans="2:3" x14ac:dyDescent="0.2">
      <c r="B1416" s="61"/>
      <c r="C1416" s="62"/>
    </row>
    <row r="1417" spans="2:3" x14ac:dyDescent="0.2">
      <c r="B1417" s="61"/>
      <c r="C1417" s="62"/>
    </row>
    <row r="1418" spans="2:3" x14ac:dyDescent="0.2">
      <c r="B1418" s="61"/>
      <c r="C1418" s="62"/>
    </row>
    <row r="1419" spans="2:3" x14ac:dyDescent="0.2">
      <c r="B1419" s="61"/>
      <c r="C1419" s="62"/>
    </row>
    <row r="1420" spans="2:3" x14ac:dyDescent="0.2">
      <c r="B1420" s="61"/>
      <c r="C1420" s="62"/>
    </row>
    <row r="1421" spans="2:3" x14ac:dyDescent="0.2">
      <c r="B1421" s="61"/>
      <c r="C1421" s="62"/>
    </row>
    <row r="1422" spans="2:3" x14ac:dyDescent="0.2">
      <c r="B1422" s="61"/>
      <c r="C1422" s="62"/>
    </row>
    <row r="1423" spans="2:3" x14ac:dyDescent="0.2">
      <c r="B1423" s="61"/>
      <c r="C1423" s="62"/>
    </row>
    <row r="1424" spans="2:3" x14ac:dyDescent="0.2">
      <c r="B1424" s="61"/>
      <c r="C1424" s="62"/>
    </row>
    <row r="1425" spans="2:3" x14ac:dyDescent="0.2">
      <c r="B1425" s="61"/>
      <c r="C1425" s="62"/>
    </row>
    <row r="1426" spans="2:3" x14ac:dyDescent="0.2">
      <c r="B1426" s="61"/>
      <c r="C1426" s="62"/>
    </row>
    <row r="1427" spans="2:3" x14ac:dyDescent="0.2">
      <c r="B1427" s="61"/>
      <c r="C1427" s="62"/>
    </row>
    <row r="1428" spans="2:3" x14ac:dyDescent="0.2">
      <c r="B1428" s="61"/>
      <c r="C1428" s="62"/>
    </row>
    <row r="1429" spans="2:3" x14ac:dyDescent="0.2">
      <c r="B1429" s="61"/>
      <c r="C1429" s="62"/>
    </row>
    <row r="1430" spans="2:3" x14ac:dyDescent="0.2">
      <c r="B1430" s="61"/>
      <c r="C1430" s="62"/>
    </row>
    <row r="1431" spans="2:3" x14ac:dyDescent="0.2">
      <c r="B1431" s="61"/>
      <c r="C1431" s="62"/>
    </row>
    <row r="1432" spans="2:3" x14ac:dyDescent="0.2">
      <c r="B1432" s="61"/>
      <c r="C1432" s="62"/>
    </row>
    <row r="1433" spans="2:3" x14ac:dyDescent="0.2">
      <c r="B1433" s="61"/>
      <c r="C1433" s="62"/>
    </row>
    <row r="1434" spans="2:3" x14ac:dyDescent="0.2">
      <c r="B1434" s="61"/>
      <c r="C1434" s="62"/>
    </row>
    <row r="1435" spans="2:3" x14ac:dyDescent="0.2">
      <c r="B1435" s="61"/>
      <c r="C1435" s="62"/>
    </row>
    <row r="1436" spans="2:3" x14ac:dyDescent="0.2">
      <c r="B1436" s="61"/>
      <c r="C1436" s="62"/>
    </row>
    <row r="1437" spans="2:3" x14ac:dyDescent="0.2">
      <c r="B1437" s="61"/>
      <c r="C1437" s="62"/>
    </row>
    <row r="1438" spans="2:3" x14ac:dyDescent="0.2">
      <c r="B1438" s="61"/>
      <c r="C1438" s="62"/>
    </row>
    <row r="1439" spans="2:3" x14ac:dyDescent="0.2">
      <c r="B1439" s="61"/>
      <c r="C1439" s="62"/>
    </row>
    <row r="1440" spans="2:3" x14ac:dyDescent="0.2">
      <c r="B1440" s="61"/>
      <c r="C1440" s="62"/>
    </row>
    <row r="1441" spans="2:3" x14ac:dyDescent="0.2">
      <c r="B1441" s="61"/>
      <c r="C1441" s="62"/>
    </row>
    <row r="1442" spans="2:3" x14ac:dyDescent="0.2">
      <c r="B1442" s="61"/>
      <c r="C1442" s="62"/>
    </row>
    <row r="1443" spans="2:3" x14ac:dyDescent="0.2">
      <c r="B1443" s="61"/>
      <c r="C1443" s="62"/>
    </row>
    <row r="1444" spans="2:3" x14ac:dyDescent="0.2">
      <c r="B1444" s="61"/>
      <c r="C1444" s="62"/>
    </row>
    <row r="1445" spans="2:3" x14ac:dyDescent="0.2">
      <c r="B1445" s="61"/>
      <c r="C1445" s="62"/>
    </row>
    <row r="1446" spans="2:3" x14ac:dyDescent="0.2">
      <c r="B1446" s="61"/>
      <c r="C1446" s="62"/>
    </row>
    <row r="1447" spans="2:3" x14ac:dyDescent="0.2">
      <c r="B1447" s="61"/>
      <c r="C1447" s="62"/>
    </row>
    <row r="1448" spans="2:3" x14ac:dyDescent="0.2">
      <c r="B1448" s="61"/>
      <c r="C1448" s="62"/>
    </row>
    <row r="1449" spans="2:3" x14ac:dyDescent="0.2">
      <c r="B1449" s="61"/>
      <c r="C1449" s="62"/>
    </row>
    <row r="1450" spans="2:3" x14ac:dyDescent="0.2">
      <c r="B1450" s="61"/>
      <c r="C1450" s="62"/>
    </row>
    <row r="1451" spans="2:3" x14ac:dyDescent="0.2">
      <c r="B1451" s="61"/>
      <c r="C1451" s="62"/>
    </row>
    <row r="1452" spans="2:3" x14ac:dyDescent="0.2">
      <c r="B1452" s="61"/>
      <c r="C1452" s="62"/>
    </row>
    <row r="1453" spans="2:3" x14ac:dyDescent="0.2">
      <c r="B1453" s="61"/>
      <c r="C1453" s="62"/>
    </row>
    <row r="1454" spans="2:3" x14ac:dyDescent="0.2">
      <c r="B1454" s="61"/>
      <c r="C1454" s="62"/>
    </row>
    <row r="1455" spans="2:3" x14ac:dyDescent="0.2">
      <c r="B1455" s="61"/>
      <c r="C1455" s="62"/>
    </row>
    <row r="1456" spans="2:3" x14ac:dyDescent="0.2">
      <c r="B1456" s="61"/>
      <c r="C1456" s="62"/>
    </row>
    <row r="1457" spans="2:3" x14ac:dyDescent="0.2">
      <c r="B1457" s="61"/>
      <c r="C1457" s="62"/>
    </row>
    <row r="1458" spans="2:3" x14ac:dyDescent="0.2">
      <c r="B1458" s="61"/>
      <c r="C1458" s="62"/>
    </row>
    <row r="1459" spans="2:3" x14ac:dyDescent="0.2">
      <c r="B1459" s="61"/>
      <c r="C1459" s="62"/>
    </row>
    <row r="1460" spans="2:3" x14ac:dyDescent="0.2">
      <c r="B1460" s="61"/>
      <c r="C1460" s="62"/>
    </row>
    <row r="1461" spans="2:3" x14ac:dyDescent="0.2">
      <c r="B1461" s="61"/>
      <c r="C1461" s="62"/>
    </row>
    <row r="1462" spans="2:3" x14ac:dyDescent="0.2">
      <c r="B1462" s="61"/>
      <c r="C1462" s="62"/>
    </row>
    <row r="1463" spans="2:3" x14ac:dyDescent="0.2">
      <c r="B1463" s="61"/>
      <c r="C1463" s="62"/>
    </row>
    <row r="1464" spans="2:3" x14ac:dyDescent="0.2">
      <c r="B1464" s="61"/>
      <c r="C1464" s="62"/>
    </row>
    <row r="1465" spans="2:3" x14ac:dyDescent="0.2">
      <c r="B1465" s="61"/>
      <c r="C1465" s="62"/>
    </row>
    <row r="1466" spans="2:3" x14ac:dyDescent="0.2">
      <c r="B1466" s="61"/>
      <c r="C1466" s="62"/>
    </row>
    <row r="1467" spans="2:3" x14ac:dyDescent="0.2">
      <c r="B1467" s="61"/>
      <c r="C1467" s="62"/>
    </row>
    <row r="1468" spans="2:3" x14ac:dyDescent="0.2">
      <c r="B1468" s="61"/>
      <c r="C1468" s="62"/>
    </row>
    <row r="1469" spans="2:3" x14ac:dyDescent="0.2">
      <c r="B1469" s="61"/>
      <c r="C1469" s="62"/>
    </row>
    <row r="1470" spans="2:3" x14ac:dyDescent="0.2">
      <c r="B1470" s="61"/>
      <c r="C1470" s="62"/>
    </row>
    <row r="1471" spans="2:3" x14ac:dyDescent="0.2">
      <c r="B1471" s="61"/>
      <c r="C1471" s="62"/>
    </row>
    <row r="1472" spans="2:3" x14ac:dyDescent="0.2">
      <c r="B1472" s="61"/>
      <c r="C1472" s="62"/>
    </row>
    <row r="1473" spans="2:3" x14ac:dyDescent="0.2">
      <c r="B1473" s="61"/>
      <c r="C1473" s="62"/>
    </row>
    <row r="1474" spans="2:3" x14ac:dyDescent="0.2">
      <c r="B1474" s="61"/>
      <c r="C1474" s="62"/>
    </row>
    <row r="1475" spans="2:3" x14ac:dyDescent="0.2">
      <c r="B1475" s="61"/>
      <c r="C1475" s="62"/>
    </row>
    <row r="1476" spans="2:3" x14ac:dyDescent="0.2">
      <c r="B1476" s="61"/>
      <c r="C1476" s="62"/>
    </row>
    <row r="1477" spans="2:3" x14ac:dyDescent="0.2">
      <c r="B1477" s="61"/>
      <c r="C1477" s="62"/>
    </row>
    <row r="1478" spans="2:3" x14ac:dyDescent="0.2">
      <c r="B1478" s="61"/>
      <c r="C1478" s="62"/>
    </row>
    <row r="1479" spans="2:3" x14ac:dyDescent="0.2">
      <c r="B1479" s="61"/>
      <c r="C1479" s="62"/>
    </row>
    <row r="1480" spans="2:3" x14ac:dyDescent="0.2">
      <c r="B1480" s="61"/>
      <c r="C1480" s="62"/>
    </row>
    <row r="1481" spans="2:3" x14ac:dyDescent="0.2">
      <c r="B1481" s="61"/>
      <c r="C1481" s="62"/>
    </row>
    <row r="1482" spans="2:3" x14ac:dyDescent="0.2">
      <c r="B1482" s="61"/>
      <c r="C1482" s="62"/>
    </row>
    <row r="1483" spans="2:3" x14ac:dyDescent="0.2">
      <c r="B1483" s="61"/>
      <c r="C1483" s="62"/>
    </row>
    <row r="1484" spans="2:3" x14ac:dyDescent="0.2">
      <c r="B1484" s="61"/>
      <c r="C1484" s="62"/>
    </row>
    <row r="1485" spans="2:3" x14ac:dyDescent="0.2">
      <c r="B1485" s="61"/>
      <c r="C1485" s="62"/>
    </row>
    <row r="1486" spans="2:3" x14ac:dyDescent="0.2">
      <c r="B1486" s="61"/>
      <c r="C1486" s="62"/>
    </row>
    <row r="1487" spans="2:3" x14ac:dyDescent="0.2">
      <c r="B1487" s="61"/>
      <c r="C1487" s="62"/>
    </row>
    <row r="1488" spans="2:3" x14ac:dyDescent="0.2">
      <c r="B1488" s="61"/>
      <c r="C1488" s="62"/>
    </row>
    <row r="1489" spans="2:3" x14ac:dyDescent="0.2">
      <c r="B1489" s="61"/>
      <c r="C1489" s="62"/>
    </row>
    <row r="1490" spans="2:3" x14ac:dyDescent="0.2">
      <c r="B1490" s="61"/>
      <c r="C1490" s="62"/>
    </row>
    <row r="1491" spans="2:3" x14ac:dyDescent="0.2">
      <c r="B1491" s="61"/>
      <c r="C1491" s="62"/>
    </row>
    <row r="1492" spans="2:3" x14ac:dyDescent="0.2">
      <c r="B1492" s="61"/>
      <c r="C1492" s="62"/>
    </row>
    <row r="1493" spans="2:3" x14ac:dyDescent="0.2">
      <c r="B1493" s="61"/>
      <c r="C1493" s="62"/>
    </row>
    <row r="1494" spans="2:3" x14ac:dyDescent="0.2">
      <c r="B1494" s="61"/>
      <c r="C1494" s="62"/>
    </row>
    <row r="1495" spans="2:3" x14ac:dyDescent="0.2">
      <c r="B1495" s="61"/>
      <c r="C1495" s="62"/>
    </row>
    <row r="1496" spans="2:3" x14ac:dyDescent="0.2">
      <c r="B1496" s="61"/>
      <c r="C1496" s="62"/>
    </row>
    <row r="1497" spans="2:3" x14ac:dyDescent="0.2">
      <c r="B1497" s="61"/>
      <c r="C1497" s="62"/>
    </row>
    <row r="1498" spans="2:3" x14ac:dyDescent="0.2">
      <c r="B1498" s="61"/>
      <c r="C1498" s="62"/>
    </row>
    <row r="1499" spans="2:3" x14ac:dyDescent="0.2">
      <c r="B1499" s="61"/>
      <c r="C1499" s="62"/>
    </row>
    <row r="1500" spans="2:3" x14ac:dyDescent="0.2">
      <c r="B1500" s="61"/>
      <c r="C1500" s="62"/>
    </row>
    <row r="1501" spans="2:3" x14ac:dyDescent="0.2">
      <c r="B1501" s="61"/>
      <c r="C1501" s="62"/>
    </row>
    <row r="1502" spans="2:3" x14ac:dyDescent="0.2">
      <c r="B1502" s="61"/>
      <c r="C1502" s="62"/>
    </row>
    <row r="1503" spans="2:3" x14ac:dyDescent="0.2">
      <c r="B1503" s="61"/>
      <c r="C1503" s="62"/>
    </row>
    <row r="1504" spans="2:3" x14ac:dyDescent="0.2">
      <c r="B1504" s="61"/>
      <c r="C1504" s="62"/>
    </row>
    <row r="1505" spans="2:3" x14ac:dyDescent="0.2">
      <c r="B1505" s="61"/>
      <c r="C1505" s="62"/>
    </row>
    <row r="1506" spans="2:3" x14ac:dyDescent="0.2">
      <c r="B1506" s="61"/>
      <c r="C1506" s="62"/>
    </row>
    <row r="1507" spans="2:3" x14ac:dyDescent="0.2">
      <c r="B1507" s="61"/>
      <c r="C1507" s="62"/>
    </row>
    <row r="1508" spans="2:3" x14ac:dyDescent="0.2">
      <c r="B1508" s="61"/>
      <c r="C1508" s="62"/>
    </row>
    <row r="1509" spans="2:3" x14ac:dyDescent="0.2">
      <c r="B1509" s="61"/>
      <c r="C1509" s="62"/>
    </row>
    <row r="1510" spans="2:3" x14ac:dyDescent="0.2">
      <c r="B1510" s="61"/>
      <c r="C1510" s="62"/>
    </row>
    <row r="1511" spans="2:3" x14ac:dyDescent="0.2">
      <c r="B1511" s="61"/>
      <c r="C1511" s="62"/>
    </row>
    <row r="1512" spans="2:3" x14ac:dyDescent="0.2">
      <c r="B1512" s="61"/>
      <c r="C1512" s="62"/>
    </row>
    <row r="1513" spans="2:3" x14ac:dyDescent="0.2">
      <c r="B1513" s="61"/>
      <c r="C1513" s="62"/>
    </row>
    <row r="1514" spans="2:3" x14ac:dyDescent="0.2">
      <c r="B1514" s="61"/>
      <c r="C1514" s="62"/>
    </row>
    <row r="1515" spans="2:3" x14ac:dyDescent="0.2">
      <c r="B1515" s="61"/>
      <c r="C1515" s="62"/>
    </row>
    <row r="1516" spans="2:3" x14ac:dyDescent="0.2">
      <c r="B1516" s="61"/>
      <c r="C1516" s="62"/>
    </row>
    <row r="1517" spans="2:3" x14ac:dyDescent="0.2">
      <c r="B1517" s="61"/>
      <c r="C1517" s="62"/>
    </row>
    <row r="1518" spans="2:3" x14ac:dyDescent="0.2">
      <c r="B1518" s="61"/>
      <c r="C1518" s="62"/>
    </row>
    <row r="1519" spans="2:3" x14ac:dyDescent="0.2">
      <c r="B1519" s="61"/>
      <c r="C1519" s="62"/>
    </row>
    <row r="1520" spans="2:3" x14ac:dyDescent="0.2">
      <c r="B1520" s="61"/>
      <c r="C1520" s="62"/>
    </row>
    <row r="1521" spans="2:3" x14ac:dyDescent="0.2">
      <c r="B1521" s="61"/>
      <c r="C1521" s="62"/>
    </row>
    <row r="1522" spans="2:3" x14ac:dyDescent="0.2">
      <c r="B1522" s="61"/>
      <c r="C1522" s="62"/>
    </row>
    <row r="1523" spans="2:3" x14ac:dyDescent="0.2">
      <c r="B1523" s="61"/>
      <c r="C1523" s="62"/>
    </row>
    <row r="1524" spans="2:3" x14ac:dyDescent="0.2">
      <c r="B1524" s="61"/>
      <c r="C1524" s="62"/>
    </row>
    <row r="1525" spans="2:3" x14ac:dyDescent="0.2">
      <c r="B1525" s="61"/>
      <c r="C1525" s="62"/>
    </row>
    <row r="1526" spans="2:3" x14ac:dyDescent="0.2">
      <c r="B1526" s="61"/>
      <c r="C1526" s="62"/>
    </row>
    <row r="1527" spans="2:3" x14ac:dyDescent="0.2">
      <c r="B1527" s="61"/>
      <c r="C1527" s="62"/>
    </row>
    <row r="1528" spans="2:3" x14ac:dyDescent="0.2">
      <c r="B1528" s="61"/>
      <c r="C1528" s="62"/>
    </row>
    <row r="1529" spans="2:3" x14ac:dyDescent="0.2">
      <c r="B1529" s="61"/>
      <c r="C1529" s="62"/>
    </row>
    <row r="1530" spans="2:3" x14ac:dyDescent="0.2">
      <c r="B1530" s="61"/>
      <c r="C1530" s="62"/>
    </row>
    <row r="1531" spans="2:3" x14ac:dyDescent="0.2">
      <c r="B1531" s="61"/>
      <c r="C1531" s="62"/>
    </row>
    <row r="1532" spans="2:3" x14ac:dyDescent="0.2">
      <c r="B1532" s="61"/>
      <c r="C1532" s="62"/>
    </row>
    <row r="1533" spans="2:3" x14ac:dyDescent="0.2">
      <c r="B1533" s="61"/>
      <c r="C1533" s="62"/>
    </row>
    <row r="1534" spans="2:3" x14ac:dyDescent="0.2">
      <c r="B1534" s="61"/>
      <c r="C1534" s="62"/>
    </row>
    <row r="1535" spans="2:3" x14ac:dyDescent="0.2">
      <c r="B1535" s="61"/>
      <c r="C1535" s="62"/>
    </row>
    <row r="1536" spans="2:3" x14ac:dyDescent="0.2">
      <c r="B1536" s="61"/>
      <c r="C1536" s="62"/>
    </row>
    <row r="1537" spans="2:3" x14ac:dyDescent="0.2">
      <c r="B1537" s="61"/>
      <c r="C1537" s="62"/>
    </row>
    <row r="1538" spans="2:3" x14ac:dyDescent="0.2">
      <c r="B1538" s="61"/>
      <c r="C1538" s="62"/>
    </row>
    <row r="1539" spans="2:3" x14ac:dyDescent="0.2">
      <c r="B1539" s="61"/>
      <c r="C1539" s="62"/>
    </row>
    <row r="1540" spans="2:3" x14ac:dyDescent="0.2">
      <c r="B1540" s="61"/>
      <c r="C1540" s="62"/>
    </row>
    <row r="1541" spans="2:3" x14ac:dyDescent="0.2">
      <c r="B1541" s="61"/>
      <c r="C1541" s="62"/>
    </row>
    <row r="1542" spans="2:3" x14ac:dyDescent="0.2">
      <c r="B1542" s="61"/>
      <c r="C1542" s="62"/>
    </row>
    <row r="1543" spans="2:3" x14ac:dyDescent="0.2">
      <c r="B1543" s="61"/>
      <c r="C1543" s="62"/>
    </row>
    <row r="1544" spans="2:3" x14ac:dyDescent="0.2">
      <c r="B1544" s="61"/>
      <c r="C1544" s="62"/>
    </row>
    <row r="1545" spans="2:3" x14ac:dyDescent="0.2">
      <c r="B1545" s="61"/>
      <c r="C1545" s="62"/>
    </row>
    <row r="1546" spans="2:3" x14ac:dyDescent="0.2">
      <c r="B1546" s="61"/>
      <c r="C1546" s="62"/>
    </row>
    <row r="1547" spans="2:3" x14ac:dyDescent="0.2">
      <c r="B1547" s="61"/>
      <c r="C1547" s="62"/>
    </row>
    <row r="1548" spans="2:3" x14ac:dyDescent="0.2">
      <c r="B1548" s="61"/>
      <c r="C1548" s="62"/>
    </row>
    <row r="1549" spans="2:3" x14ac:dyDescent="0.2">
      <c r="B1549" s="61"/>
      <c r="C1549" s="62"/>
    </row>
    <row r="1550" spans="2:3" x14ac:dyDescent="0.2">
      <c r="B1550" s="61"/>
      <c r="C1550" s="62"/>
    </row>
    <row r="1551" spans="2:3" x14ac:dyDescent="0.2">
      <c r="B1551" s="61"/>
      <c r="C1551" s="62"/>
    </row>
    <row r="1552" spans="2:3" x14ac:dyDescent="0.2">
      <c r="B1552" s="61"/>
      <c r="C1552" s="62"/>
    </row>
    <row r="1553" spans="2:3" x14ac:dyDescent="0.2">
      <c r="B1553" s="61"/>
      <c r="C1553" s="62"/>
    </row>
    <row r="1554" spans="2:3" x14ac:dyDescent="0.2">
      <c r="B1554" s="61"/>
      <c r="C1554" s="62"/>
    </row>
    <row r="1555" spans="2:3" x14ac:dyDescent="0.2">
      <c r="B1555" s="61"/>
      <c r="C1555" s="62"/>
    </row>
    <row r="1556" spans="2:3" x14ac:dyDescent="0.2">
      <c r="B1556" s="61"/>
      <c r="C1556" s="62"/>
    </row>
    <row r="1557" spans="2:3" x14ac:dyDescent="0.2">
      <c r="B1557" s="61"/>
      <c r="C1557" s="62"/>
    </row>
    <row r="1558" spans="2:3" x14ac:dyDescent="0.2">
      <c r="B1558" s="61"/>
      <c r="C1558" s="62"/>
    </row>
    <row r="1559" spans="2:3" x14ac:dyDescent="0.2">
      <c r="B1559" s="61"/>
      <c r="C1559" s="62"/>
    </row>
    <row r="1560" spans="2:3" x14ac:dyDescent="0.2">
      <c r="B1560" s="61"/>
      <c r="C1560" s="62"/>
    </row>
    <row r="1561" spans="2:3" x14ac:dyDescent="0.2">
      <c r="B1561" s="61"/>
      <c r="C1561" s="62"/>
    </row>
    <row r="1562" spans="2:3" x14ac:dyDescent="0.2">
      <c r="B1562" s="61"/>
      <c r="C1562" s="62"/>
    </row>
    <row r="1563" spans="2:3" x14ac:dyDescent="0.2">
      <c r="B1563" s="61"/>
      <c r="C1563" s="62"/>
    </row>
    <row r="1564" spans="2:3" x14ac:dyDescent="0.2">
      <c r="B1564" s="61"/>
      <c r="C1564" s="62"/>
    </row>
    <row r="1565" spans="2:3" x14ac:dyDescent="0.2">
      <c r="B1565" s="61"/>
      <c r="C1565" s="62"/>
    </row>
    <row r="1566" spans="2:3" x14ac:dyDescent="0.2">
      <c r="B1566" s="61"/>
      <c r="C1566" s="62"/>
    </row>
    <row r="1567" spans="2:3" x14ac:dyDescent="0.2">
      <c r="B1567" s="61"/>
      <c r="C1567" s="62"/>
    </row>
    <row r="1568" spans="2:3" x14ac:dyDescent="0.2">
      <c r="B1568" s="61"/>
      <c r="C1568" s="62"/>
    </row>
    <row r="1569" spans="2:3" x14ac:dyDescent="0.2">
      <c r="B1569" s="61"/>
      <c r="C1569" s="62"/>
    </row>
    <row r="1570" spans="2:3" x14ac:dyDescent="0.2">
      <c r="B1570" s="61"/>
      <c r="C1570" s="62"/>
    </row>
    <row r="1571" spans="2:3" x14ac:dyDescent="0.2">
      <c r="B1571" s="61"/>
      <c r="C1571" s="62"/>
    </row>
    <row r="1572" spans="2:3" x14ac:dyDescent="0.2">
      <c r="B1572" s="61"/>
      <c r="C1572" s="62"/>
    </row>
    <row r="1573" spans="2:3" x14ac:dyDescent="0.2">
      <c r="B1573" s="61"/>
      <c r="C1573" s="62"/>
    </row>
    <row r="1574" spans="2:3" x14ac:dyDescent="0.2">
      <c r="B1574" s="61"/>
      <c r="C1574" s="62"/>
    </row>
    <row r="1575" spans="2:3" x14ac:dyDescent="0.2">
      <c r="B1575" s="61"/>
      <c r="C1575" s="62"/>
    </row>
    <row r="1576" spans="2:3" x14ac:dyDescent="0.2">
      <c r="B1576" s="61"/>
      <c r="C1576" s="62"/>
    </row>
    <row r="1577" spans="2:3" x14ac:dyDescent="0.2">
      <c r="B1577" s="61"/>
      <c r="C1577" s="62"/>
    </row>
    <row r="1578" spans="2:3" x14ac:dyDescent="0.2">
      <c r="B1578" s="61"/>
      <c r="C1578" s="62"/>
    </row>
    <row r="1579" spans="2:3" x14ac:dyDescent="0.2">
      <c r="B1579" s="61"/>
      <c r="C1579" s="62"/>
    </row>
    <row r="1580" spans="2:3" x14ac:dyDescent="0.2">
      <c r="B1580" s="61"/>
      <c r="C1580" s="62"/>
    </row>
    <row r="1581" spans="2:3" x14ac:dyDescent="0.2">
      <c r="B1581" s="61"/>
      <c r="C1581" s="62"/>
    </row>
    <row r="1582" spans="2:3" x14ac:dyDescent="0.2">
      <c r="B1582" s="61"/>
      <c r="C1582" s="62"/>
    </row>
    <row r="1583" spans="2:3" x14ac:dyDescent="0.2">
      <c r="B1583" s="61"/>
      <c r="C1583" s="62"/>
    </row>
    <row r="1584" spans="2:3" x14ac:dyDescent="0.2">
      <c r="B1584" s="61"/>
      <c r="C1584" s="62"/>
    </row>
    <row r="1585" spans="2:3" x14ac:dyDescent="0.2">
      <c r="B1585" s="61"/>
      <c r="C1585" s="62"/>
    </row>
    <row r="1586" spans="2:3" x14ac:dyDescent="0.2">
      <c r="B1586" s="61"/>
      <c r="C1586" s="62"/>
    </row>
    <row r="1587" spans="2:3" x14ac:dyDescent="0.2">
      <c r="B1587" s="61"/>
      <c r="C1587" s="62"/>
    </row>
    <row r="1588" spans="2:3" x14ac:dyDescent="0.2">
      <c r="B1588" s="61"/>
      <c r="C1588" s="62"/>
    </row>
    <row r="1589" spans="2:3" x14ac:dyDescent="0.2">
      <c r="B1589" s="61"/>
      <c r="C1589" s="62"/>
    </row>
    <row r="1590" spans="2:3" x14ac:dyDescent="0.2">
      <c r="B1590" s="61"/>
      <c r="C1590" s="62"/>
    </row>
    <row r="1591" spans="2:3" x14ac:dyDescent="0.2">
      <c r="B1591" s="61"/>
      <c r="C1591" s="62"/>
    </row>
    <row r="1592" spans="2:3" x14ac:dyDescent="0.2">
      <c r="B1592" s="61"/>
      <c r="C1592" s="62"/>
    </row>
    <row r="1593" spans="2:3" x14ac:dyDescent="0.2">
      <c r="B1593" s="61"/>
      <c r="C1593" s="62"/>
    </row>
    <row r="1594" spans="2:3" x14ac:dyDescent="0.2">
      <c r="B1594" s="61"/>
      <c r="C1594" s="62"/>
    </row>
    <row r="1595" spans="2:3" x14ac:dyDescent="0.2">
      <c r="B1595" s="61"/>
      <c r="C1595" s="62"/>
    </row>
    <row r="1596" spans="2:3" x14ac:dyDescent="0.2">
      <c r="B1596" s="61"/>
      <c r="C1596" s="62"/>
    </row>
    <row r="1597" spans="2:3" x14ac:dyDescent="0.2">
      <c r="B1597" s="61"/>
      <c r="C1597" s="62"/>
    </row>
    <row r="1598" spans="2:3" x14ac:dyDescent="0.2">
      <c r="B1598" s="61"/>
      <c r="C1598" s="62"/>
    </row>
    <row r="1599" spans="2:3" x14ac:dyDescent="0.2">
      <c r="B1599" s="61"/>
      <c r="C1599" s="62"/>
    </row>
    <row r="1600" spans="2:3" x14ac:dyDescent="0.2">
      <c r="B1600" s="61"/>
      <c r="C1600" s="62"/>
    </row>
    <row r="1601" spans="2:3" x14ac:dyDescent="0.2">
      <c r="B1601" s="61"/>
      <c r="C1601" s="62"/>
    </row>
    <row r="1602" spans="2:3" x14ac:dyDescent="0.2">
      <c r="B1602" s="61"/>
      <c r="C1602" s="62"/>
    </row>
    <row r="1603" spans="2:3" x14ac:dyDescent="0.2">
      <c r="B1603" s="61"/>
      <c r="C1603" s="62"/>
    </row>
    <row r="1604" spans="2:3" x14ac:dyDescent="0.2">
      <c r="B1604" s="61"/>
      <c r="C1604" s="62"/>
    </row>
    <row r="1605" spans="2:3" x14ac:dyDescent="0.2">
      <c r="B1605" s="61"/>
      <c r="C1605" s="62"/>
    </row>
    <row r="1606" spans="2:3" x14ac:dyDescent="0.2">
      <c r="B1606" s="61"/>
      <c r="C1606" s="62"/>
    </row>
    <row r="1607" spans="2:3" x14ac:dyDescent="0.2">
      <c r="B1607" s="61"/>
      <c r="C1607" s="62"/>
    </row>
    <row r="1608" spans="2:3" x14ac:dyDescent="0.2">
      <c r="B1608" s="61"/>
      <c r="C1608" s="62"/>
    </row>
    <row r="1609" spans="2:3" x14ac:dyDescent="0.2">
      <c r="B1609" s="61"/>
      <c r="C1609" s="62"/>
    </row>
    <row r="1610" spans="2:3" x14ac:dyDescent="0.2">
      <c r="B1610" s="61"/>
      <c r="C1610" s="62"/>
    </row>
    <row r="1611" spans="2:3" x14ac:dyDescent="0.2">
      <c r="B1611" s="61"/>
      <c r="C1611" s="62"/>
    </row>
    <row r="1612" spans="2:3" x14ac:dyDescent="0.2">
      <c r="B1612" s="61"/>
      <c r="C1612" s="62"/>
    </row>
    <row r="1613" spans="2:3" x14ac:dyDescent="0.2">
      <c r="B1613" s="61"/>
      <c r="C1613" s="62"/>
    </row>
    <row r="1614" spans="2:3" x14ac:dyDescent="0.2">
      <c r="B1614" s="61"/>
      <c r="C1614" s="62"/>
    </row>
    <row r="1615" spans="2:3" x14ac:dyDescent="0.2">
      <c r="B1615" s="61"/>
      <c r="C1615" s="62"/>
    </row>
    <row r="1616" spans="2:3" x14ac:dyDescent="0.2">
      <c r="B1616" s="61"/>
      <c r="C1616" s="62"/>
    </row>
    <row r="1617" spans="2:3" x14ac:dyDescent="0.2">
      <c r="B1617" s="61"/>
      <c r="C1617" s="62"/>
    </row>
    <row r="1618" spans="2:3" x14ac:dyDescent="0.2">
      <c r="B1618" s="61"/>
      <c r="C1618" s="62"/>
    </row>
    <row r="1619" spans="2:3" x14ac:dyDescent="0.2">
      <c r="B1619" s="61"/>
      <c r="C1619" s="62"/>
    </row>
    <row r="1620" spans="2:3" x14ac:dyDescent="0.2">
      <c r="B1620" s="61"/>
      <c r="C1620" s="62"/>
    </row>
    <row r="1621" spans="2:3" x14ac:dyDescent="0.2">
      <c r="B1621" s="61"/>
      <c r="C1621" s="62"/>
    </row>
    <row r="1622" spans="2:3" x14ac:dyDescent="0.2">
      <c r="B1622" s="61"/>
      <c r="C1622" s="62"/>
    </row>
    <row r="1623" spans="2:3" x14ac:dyDescent="0.2">
      <c r="B1623" s="61"/>
      <c r="C1623" s="62"/>
    </row>
    <row r="1624" spans="2:3" x14ac:dyDescent="0.2">
      <c r="B1624" s="61"/>
      <c r="C1624" s="62"/>
    </row>
    <row r="1625" spans="2:3" x14ac:dyDescent="0.2">
      <c r="B1625" s="61"/>
      <c r="C1625" s="62"/>
    </row>
    <row r="1626" spans="2:3" x14ac:dyDescent="0.2">
      <c r="B1626" s="61"/>
      <c r="C1626" s="62"/>
    </row>
    <row r="1627" spans="2:3" x14ac:dyDescent="0.2">
      <c r="B1627" s="61"/>
      <c r="C1627" s="62"/>
    </row>
    <row r="1628" spans="2:3" x14ac:dyDescent="0.2">
      <c r="B1628" s="61"/>
      <c r="C1628" s="62"/>
    </row>
    <row r="1629" spans="2:3" x14ac:dyDescent="0.2">
      <c r="B1629" s="61"/>
      <c r="C1629" s="62"/>
    </row>
    <row r="1630" spans="2:3" x14ac:dyDescent="0.2">
      <c r="B1630" s="61"/>
      <c r="C1630" s="62"/>
    </row>
    <row r="1631" spans="2:3" x14ac:dyDescent="0.2">
      <c r="B1631" s="61"/>
      <c r="C1631" s="62"/>
    </row>
    <row r="1632" spans="2:3" x14ac:dyDescent="0.2">
      <c r="B1632" s="61"/>
      <c r="C1632" s="62"/>
    </row>
    <row r="1633" spans="2:3" x14ac:dyDescent="0.2">
      <c r="B1633" s="61"/>
      <c r="C1633" s="62"/>
    </row>
    <row r="1634" spans="2:3" x14ac:dyDescent="0.2">
      <c r="B1634" s="61"/>
      <c r="C1634" s="62"/>
    </row>
    <row r="1635" spans="2:3" x14ac:dyDescent="0.2">
      <c r="B1635" s="61"/>
      <c r="C1635" s="62"/>
    </row>
    <row r="1636" spans="2:3" x14ac:dyDescent="0.2">
      <c r="B1636" s="61"/>
      <c r="C1636" s="62"/>
    </row>
    <row r="1637" spans="2:3" x14ac:dyDescent="0.2">
      <c r="B1637" s="61"/>
      <c r="C1637" s="62"/>
    </row>
    <row r="1638" spans="2:3" x14ac:dyDescent="0.2">
      <c r="B1638" s="61"/>
      <c r="C1638" s="62"/>
    </row>
    <row r="1639" spans="2:3" x14ac:dyDescent="0.2">
      <c r="B1639" s="61"/>
      <c r="C1639" s="62"/>
    </row>
    <row r="1640" spans="2:3" x14ac:dyDescent="0.2">
      <c r="B1640" s="61"/>
      <c r="C1640" s="62"/>
    </row>
    <row r="1641" spans="2:3" x14ac:dyDescent="0.2">
      <c r="B1641" s="61"/>
      <c r="C1641" s="62"/>
    </row>
    <row r="1642" spans="2:3" x14ac:dyDescent="0.2">
      <c r="B1642" s="61"/>
      <c r="C1642" s="62"/>
    </row>
    <row r="1643" spans="2:3" x14ac:dyDescent="0.2">
      <c r="B1643" s="61"/>
      <c r="C1643" s="62"/>
    </row>
    <row r="1644" spans="2:3" x14ac:dyDescent="0.2">
      <c r="B1644" s="61"/>
      <c r="C1644" s="62"/>
    </row>
    <row r="1645" spans="2:3" x14ac:dyDescent="0.2">
      <c r="B1645" s="61"/>
      <c r="C1645" s="62"/>
    </row>
    <row r="1646" spans="2:3" x14ac:dyDescent="0.2">
      <c r="B1646" s="61"/>
      <c r="C1646" s="62"/>
    </row>
    <row r="1647" spans="2:3" x14ac:dyDescent="0.2">
      <c r="B1647" s="61"/>
      <c r="C1647" s="62"/>
    </row>
    <row r="1648" spans="2:3" x14ac:dyDescent="0.2">
      <c r="B1648" s="61"/>
      <c r="C1648" s="62"/>
    </row>
    <row r="1649" spans="2:3" x14ac:dyDescent="0.2">
      <c r="B1649" s="61"/>
      <c r="C1649" s="62"/>
    </row>
    <row r="1650" spans="2:3" x14ac:dyDescent="0.2">
      <c r="B1650" s="61"/>
      <c r="C1650" s="62"/>
    </row>
    <row r="1651" spans="2:3" x14ac:dyDescent="0.2">
      <c r="B1651" s="61"/>
      <c r="C1651" s="62"/>
    </row>
    <row r="1652" spans="2:3" x14ac:dyDescent="0.2">
      <c r="B1652" s="61"/>
      <c r="C1652" s="62"/>
    </row>
    <row r="1653" spans="2:3" x14ac:dyDescent="0.2">
      <c r="B1653" s="61"/>
      <c r="C1653" s="62"/>
    </row>
    <row r="1654" spans="2:3" x14ac:dyDescent="0.2">
      <c r="B1654" s="61"/>
      <c r="C1654" s="62"/>
    </row>
    <row r="1655" spans="2:3" x14ac:dyDescent="0.2">
      <c r="B1655" s="61"/>
      <c r="C1655" s="62"/>
    </row>
    <row r="1656" spans="2:3" x14ac:dyDescent="0.2">
      <c r="B1656" s="61"/>
      <c r="C1656" s="62"/>
    </row>
    <row r="1657" spans="2:3" x14ac:dyDescent="0.2">
      <c r="B1657" s="61"/>
      <c r="C1657" s="62"/>
    </row>
    <row r="1658" spans="2:3" x14ac:dyDescent="0.2">
      <c r="B1658" s="61"/>
      <c r="C1658" s="62"/>
    </row>
    <row r="1659" spans="2:3" x14ac:dyDescent="0.2">
      <c r="B1659" s="61"/>
      <c r="C1659" s="62"/>
    </row>
    <row r="1660" spans="2:3" x14ac:dyDescent="0.2">
      <c r="B1660" s="61"/>
      <c r="C1660" s="62"/>
    </row>
    <row r="1661" spans="2:3" x14ac:dyDescent="0.2">
      <c r="B1661" s="61"/>
      <c r="C1661" s="62"/>
    </row>
    <row r="1662" spans="2:3" x14ac:dyDescent="0.2">
      <c r="B1662" s="61"/>
      <c r="C1662" s="62"/>
    </row>
    <row r="1663" spans="2:3" x14ac:dyDescent="0.2">
      <c r="B1663" s="61"/>
      <c r="C1663" s="62"/>
    </row>
    <row r="1664" spans="2:3" x14ac:dyDescent="0.2">
      <c r="B1664" s="61"/>
      <c r="C1664" s="62"/>
    </row>
    <row r="1665" spans="2:3" x14ac:dyDescent="0.2">
      <c r="B1665" s="61"/>
      <c r="C1665" s="62"/>
    </row>
    <row r="1666" spans="2:3" x14ac:dyDescent="0.2">
      <c r="B1666" s="61"/>
      <c r="C1666" s="62"/>
    </row>
    <row r="1667" spans="2:3" x14ac:dyDescent="0.2">
      <c r="B1667" s="61"/>
      <c r="C1667" s="62"/>
    </row>
    <row r="1668" spans="2:3" x14ac:dyDescent="0.2">
      <c r="B1668" s="61"/>
      <c r="C1668" s="62"/>
    </row>
    <row r="1669" spans="2:3" x14ac:dyDescent="0.2">
      <c r="B1669" s="61"/>
      <c r="C1669" s="62"/>
    </row>
    <row r="1670" spans="2:3" x14ac:dyDescent="0.2">
      <c r="B1670" s="61"/>
      <c r="C1670" s="62"/>
    </row>
    <row r="1671" spans="2:3" x14ac:dyDescent="0.2">
      <c r="B1671" s="61"/>
      <c r="C1671" s="62"/>
    </row>
    <row r="1672" spans="2:3" x14ac:dyDescent="0.2">
      <c r="B1672" s="61"/>
      <c r="C1672" s="62"/>
    </row>
    <row r="1673" spans="2:3" x14ac:dyDescent="0.2">
      <c r="B1673" s="61"/>
      <c r="C1673" s="62"/>
    </row>
    <row r="1674" spans="2:3" x14ac:dyDescent="0.2">
      <c r="B1674" s="61"/>
      <c r="C1674" s="62"/>
    </row>
    <row r="1675" spans="2:3" x14ac:dyDescent="0.2">
      <c r="B1675" s="61"/>
      <c r="C1675" s="62"/>
    </row>
    <row r="1676" spans="2:3" x14ac:dyDescent="0.2">
      <c r="B1676" s="61"/>
      <c r="C1676" s="62"/>
    </row>
    <row r="1677" spans="2:3" x14ac:dyDescent="0.2">
      <c r="B1677" s="61"/>
      <c r="C1677" s="62"/>
    </row>
    <row r="1678" spans="2:3" x14ac:dyDescent="0.2">
      <c r="B1678" s="61"/>
      <c r="C1678" s="62"/>
    </row>
    <row r="1679" spans="2:3" x14ac:dyDescent="0.2">
      <c r="B1679" s="61"/>
      <c r="C1679" s="62"/>
    </row>
    <row r="1680" spans="2:3" x14ac:dyDescent="0.2">
      <c r="B1680" s="61"/>
      <c r="C1680" s="62"/>
    </row>
    <row r="1681" spans="2:3" x14ac:dyDescent="0.2">
      <c r="B1681" s="61"/>
      <c r="C1681" s="62"/>
    </row>
    <row r="1682" spans="2:3" x14ac:dyDescent="0.2">
      <c r="B1682" s="61"/>
      <c r="C1682" s="62"/>
    </row>
    <row r="1683" spans="2:3" x14ac:dyDescent="0.2">
      <c r="B1683" s="61"/>
      <c r="C1683" s="62"/>
    </row>
    <row r="1684" spans="2:3" x14ac:dyDescent="0.2">
      <c r="B1684" s="61"/>
      <c r="C1684" s="62"/>
    </row>
    <row r="1685" spans="2:3" x14ac:dyDescent="0.2">
      <c r="B1685" s="61"/>
      <c r="C1685" s="62"/>
    </row>
    <row r="1686" spans="2:3" x14ac:dyDescent="0.2">
      <c r="B1686" s="61"/>
      <c r="C1686" s="62"/>
    </row>
    <row r="1687" spans="2:3" x14ac:dyDescent="0.2">
      <c r="B1687" s="61"/>
      <c r="C1687" s="62"/>
    </row>
    <row r="1688" spans="2:3" x14ac:dyDescent="0.2">
      <c r="B1688" s="61"/>
      <c r="C1688" s="62"/>
    </row>
    <row r="1689" spans="2:3" x14ac:dyDescent="0.2">
      <c r="B1689" s="61"/>
      <c r="C1689" s="62"/>
    </row>
    <row r="1690" spans="2:3" x14ac:dyDescent="0.2">
      <c r="B1690" s="61"/>
      <c r="C1690" s="62"/>
    </row>
    <row r="1691" spans="2:3" x14ac:dyDescent="0.2">
      <c r="B1691" s="61"/>
      <c r="C1691" s="62"/>
    </row>
    <row r="1692" spans="2:3" x14ac:dyDescent="0.2">
      <c r="B1692" s="61"/>
      <c r="C1692" s="62"/>
    </row>
    <row r="1693" spans="2:3" x14ac:dyDescent="0.2">
      <c r="B1693" s="61"/>
      <c r="C1693" s="62"/>
    </row>
    <row r="1694" spans="2:3" x14ac:dyDescent="0.2">
      <c r="B1694" s="61"/>
      <c r="C1694" s="62"/>
    </row>
    <row r="1695" spans="2:3" x14ac:dyDescent="0.2">
      <c r="B1695" s="61"/>
      <c r="C1695" s="62"/>
    </row>
    <row r="1696" spans="2:3" x14ac:dyDescent="0.2">
      <c r="B1696" s="61"/>
      <c r="C1696" s="62"/>
    </row>
    <row r="1697" spans="2:3" x14ac:dyDescent="0.2">
      <c r="B1697" s="61"/>
      <c r="C1697" s="62"/>
    </row>
    <row r="1698" spans="2:3" x14ac:dyDescent="0.2">
      <c r="B1698" s="61"/>
      <c r="C1698" s="62"/>
    </row>
    <row r="1699" spans="2:3" x14ac:dyDescent="0.2">
      <c r="B1699" s="61"/>
      <c r="C1699" s="62"/>
    </row>
    <row r="1700" spans="2:3" x14ac:dyDescent="0.2">
      <c r="B1700" s="61"/>
      <c r="C1700" s="62"/>
    </row>
    <row r="1701" spans="2:3" x14ac:dyDescent="0.2">
      <c r="B1701" s="61"/>
      <c r="C1701" s="62"/>
    </row>
    <row r="1702" spans="2:3" x14ac:dyDescent="0.2">
      <c r="B1702" s="61"/>
      <c r="C1702" s="62"/>
    </row>
    <row r="1703" spans="2:3" x14ac:dyDescent="0.2">
      <c r="B1703" s="61"/>
      <c r="C1703" s="62"/>
    </row>
    <row r="1704" spans="2:3" x14ac:dyDescent="0.2">
      <c r="B1704" s="61"/>
      <c r="C1704" s="62"/>
    </row>
    <row r="1705" spans="2:3" x14ac:dyDescent="0.2">
      <c r="B1705" s="61"/>
      <c r="C1705" s="62"/>
    </row>
    <row r="1706" spans="2:3" x14ac:dyDescent="0.2">
      <c r="B1706" s="61"/>
      <c r="C1706" s="62"/>
    </row>
    <row r="1707" spans="2:3" x14ac:dyDescent="0.2">
      <c r="B1707" s="61"/>
      <c r="C1707" s="62"/>
    </row>
    <row r="1708" spans="2:3" x14ac:dyDescent="0.2">
      <c r="B1708" s="61"/>
      <c r="C1708" s="62"/>
    </row>
    <row r="1709" spans="2:3" x14ac:dyDescent="0.2">
      <c r="B1709" s="61"/>
      <c r="C1709" s="62"/>
    </row>
    <row r="1710" spans="2:3" x14ac:dyDescent="0.2">
      <c r="B1710" s="61"/>
      <c r="C1710" s="62"/>
    </row>
    <row r="1711" spans="2:3" x14ac:dyDescent="0.2">
      <c r="B1711" s="61"/>
      <c r="C1711" s="62"/>
    </row>
    <row r="1712" spans="2:3" x14ac:dyDescent="0.2">
      <c r="B1712" s="61"/>
      <c r="C1712" s="62"/>
    </row>
    <row r="1713" spans="2:3" x14ac:dyDescent="0.2">
      <c r="B1713" s="61"/>
      <c r="C1713" s="62"/>
    </row>
    <row r="1714" spans="2:3" x14ac:dyDescent="0.2">
      <c r="B1714" s="61"/>
      <c r="C1714" s="62"/>
    </row>
    <row r="1715" spans="2:3" x14ac:dyDescent="0.2">
      <c r="B1715" s="61"/>
      <c r="C1715" s="62"/>
    </row>
    <row r="1716" spans="2:3" x14ac:dyDescent="0.2">
      <c r="B1716" s="61"/>
      <c r="C1716" s="62"/>
    </row>
    <row r="1717" spans="2:3" x14ac:dyDescent="0.2">
      <c r="B1717" s="61"/>
      <c r="C1717" s="62"/>
    </row>
    <row r="1718" spans="2:3" x14ac:dyDescent="0.2">
      <c r="B1718" s="61"/>
      <c r="C1718" s="62"/>
    </row>
    <row r="1719" spans="2:3" x14ac:dyDescent="0.2">
      <c r="B1719" s="61"/>
      <c r="C1719" s="62"/>
    </row>
    <row r="1720" spans="2:3" x14ac:dyDescent="0.2">
      <c r="B1720" s="61"/>
      <c r="C1720" s="62"/>
    </row>
    <row r="1721" spans="2:3" x14ac:dyDescent="0.2">
      <c r="B1721" s="61"/>
      <c r="C1721" s="62"/>
    </row>
    <row r="1722" spans="2:3" x14ac:dyDescent="0.2">
      <c r="B1722" s="61"/>
      <c r="C1722" s="62"/>
    </row>
    <row r="1723" spans="2:3" x14ac:dyDescent="0.2">
      <c r="B1723" s="61"/>
      <c r="C1723" s="62"/>
    </row>
    <row r="1724" spans="2:3" x14ac:dyDescent="0.2">
      <c r="B1724" s="61"/>
      <c r="C1724" s="62"/>
    </row>
    <row r="1725" spans="2:3" x14ac:dyDescent="0.2">
      <c r="B1725" s="61"/>
      <c r="C1725" s="62"/>
    </row>
    <row r="1726" spans="2:3" x14ac:dyDescent="0.2">
      <c r="B1726" s="61"/>
      <c r="C1726" s="62"/>
    </row>
    <row r="1727" spans="2:3" x14ac:dyDescent="0.2">
      <c r="B1727" s="61"/>
      <c r="C1727" s="62"/>
    </row>
    <row r="1728" spans="2:3" x14ac:dyDescent="0.2">
      <c r="B1728" s="61"/>
      <c r="C1728" s="62"/>
    </row>
    <row r="1729" spans="2:3" x14ac:dyDescent="0.2">
      <c r="B1729" s="61"/>
      <c r="C1729" s="62"/>
    </row>
    <row r="1730" spans="2:3" x14ac:dyDescent="0.2">
      <c r="B1730" s="61"/>
      <c r="C1730" s="62"/>
    </row>
    <row r="1731" spans="2:3" x14ac:dyDescent="0.2">
      <c r="B1731" s="61"/>
      <c r="C1731" s="62"/>
    </row>
    <row r="1732" spans="2:3" x14ac:dyDescent="0.2">
      <c r="B1732" s="61"/>
      <c r="C1732" s="62"/>
    </row>
    <row r="1733" spans="2:3" x14ac:dyDescent="0.2">
      <c r="B1733" s="61"/>
      <c r="C1733" s="62"/>
    </row>
    <row r="1734" spans="2:3" x14ac:dyDescent="0.2">
      <c r="B1734" s="61"/>
      <c r="C1734" s="62"/>
    </row>
    <row r="1735" spans="2:3" x14ac:dyDescent="0.2">
      <c r="B1735" s="61"/>
      <c r="C1735" s="62"/>
    </row>
    <row r="1736" spans="2:3" x14ac:dyDescent="0.2">
      <c r="B1736" s="61"/>
      <c r="C1736" s="62"/>
    </row>
    <row r="1737" spans="2:3" x14ac:dyDescent="0.2">
      <c r="B1737" s="61"/>
      <c r="C1737" s="62"/>
    </row>
    <row r="1738" spans="2:3" x14ac:dyDescent="0.2">
      <c r="B1738" s="61"/>
      <c r="C1738" s="62"/>
    </row>
    <row r="1739" spans="2:3" x14ac:dyDescent="0.2">
      <c r="B1739" s="61"/>
      <c r="C1739" s="62"/>
    </row>
    <row r="1740" spans="2:3" x14ac:dyDescent="0.2">
      <c r="B1740" s="61"/>
      <c r="C1740" s="62"/>
    </row>
    <row r="1741" spans="2:3" x14ac:dyDescent="0.2">
      <c r="B1741" s="61"/>
      <c r="C1741" s="62"/>
    </row>
    <row r="1742" spans="2:3" x14ac:dyDescent="0.2">
      <c r="B1742" s="61"/>
      <c r="C1742" s="62"/>
    </row>
    <row r="1743" spans="2:3" x14ac:dyDescent="0.2">
      <c r="B1743" s="61"/>
      <c r="C1743" s="62"/>
    </row>
    <row r="1744" spans="2:3" x14ac:dyDescent="0.2">
      <c r="B1744" s="61"/>
      <c r="C1744" s="62"/>
    </row>
    <row r="1745" spans="2:3" x14ac:dyDescent="0.2">
      <c r="B1745" s="61"/>
      <c r="C1745" s="62"/>
    </row>
    <row r="1746" spans="2:3" x14ac:dyDescent="0.2">
      <c r="B1746" s="61"/>
      <c r="C1746" s="62"/>
    </row>
    <row r="1747" spans="2:3" x14ac:dyDescent="0.2">
      <c r="B1747" s="61"/>
      <c r="C1747" s="62"/>
    </row>
    <row r="1748" spans="2:3" x14ac:dyDescent="0.2">
      <c r="B1748" s="61"/>
      <c r="C1748" s="62"/>
    </row>
    <row r="1749" spans="2:3" x14ac:dyDescent="0.2">
      <c r="B1749" s="61"/>
      <c r="C1749" s="62"/>
    </row>
    <row r="1750" spans="2:3" x14ac:dyDescent="0.2">
      <c r="B1750" s="61"/>
      <c r="C1750" s="62"/>
    </row>
    <row r="1751" spans="2:3" x14ac:dyDescent="0.2">
      <c r="B1751" s="61"/>
      <c r="C1751" s="62"/>
    </row>
    <row r="1752" spans="2:3" x14ac:dyDescent="0.2">
      <c r="B1752" s="61"/>
      <c r="C1752" s="62"/>
    </row>
    <row r="1753" spans="2:3" x14ac:dyDescent="0.2">
      <c r="B1753" s="61"/>
      <c r="C1753" s="62"/>
    </row>
    <row r="1754" spans="2:3" x14ac:dyDescent="0.2">
      <c r="B1754" s="61"/>
      <c r="C1754" s="62"/>
    </row>
    <row r="1755" spans="2:3" x14ac:dyDescent="0.2">
      <c r="B1755" s="61"/>
      <c r="C1755" s="62"/>
    </row>
    <row r="1756" spans="2:3" x14ac:dyDescent="0.2">
      <c r="B1756" s="61"/>
      <c r="C1756" s="62"/>
    </row>
    <row r="1757" spans="2:3" x14ac:dyDescent="0.2">
      <c r="B1757" s="61"/>
      <c r="C1757" s="62"/>
    </row>
    <row r="1758" spans="2:3" x14ac:dyDescent="0.2">
      <c r="B1758" s="61"/>
      <c r="C1758" s="62"/>
    </row>
    <row r="1759" spans="2:3" x14ac:dyDescent="0.2">
      <c r="B1759" s="61"/>
      <c r="C1759" s="62"/>
    </row>
    <row r="1760" spans="2:3" x14ac:dyDescent="0.2">
      <c r="B1760" s="61"/>
      <c r="C1760" s="62"/>
    </row>
    <row r="1761" spans="2:3" x14ac:dyDescent="0.2">
      <c r="B1761" s="61"/>
      <c r="C1761" s="62"/>
    </row>
    <row r="1762" spans="2:3" x14ac:dyDescent="0.2">
      <c r="B1762" s="61"/>
      <c r="C1762" s="62"/>
    </row>
    <row r="1763" spans="2:3" x14ac:dyDescent="0.2">
      <c r="B1763" s="61"/>
      <c r="C1763" s="62"/>
    </row>
    <row r="1764" spans="2:3" x14ac:dyDescent="0.2">
      <c r="B1764" s="61"/>
      <c r="C1764" s="62"/>
    </row>
    <row r="1765" spans="2:3" x14ac:dyDescent="0.2">
      <c r="B1765" s="61"/>
      <c r="C1765" s="62"/>
    </row>
    <row r="1766" spans="2:3" x14ac:dyDescent="0.2">
      <c r="B1766" s="61"/>
      <c r="C1766" s="62"/>
    </row>
    <row r="1767" spans="2:3" x14ac:dyDescent="0.2">
      <c r="B1767" s="61"/>
      <c r="C1767" s="62"/>
    </row>
    <row r="1768" spans="2:3" x14ac:dyDescent="0.2">
      <c r="B1768" s="61"/>
      <c r="C1768" s="62"/>
    </row>
    <row r="1769" spans="2:3" x14ac:dyDescent="0.2">
      <c r="B1769" s="61"/>
      <c r="C1769" s="62"/>
    </row>
    <row r="1770" spans="2:3" x14ac:dyDescent="0.2">
      <c r="B1770" s="61"/>
      <c r="C1770" s="62"/>
    </row>
    <row r="1771" spans="2:3" x14ac:dyDescent="0.2">
      <c r="B1771" s="61"/>
      <c r="C1771" s="62"/>
    </row>
    <row r="1772" spans="2:3" x14ac:dyDescent="0.2">
      <c r="B1772" s="61"/>
      <c r="C1772" s="62"/>
    </row>
    <row r="1773" spans="2:3" ht="12" thickBot="1" x14ac:dyDescent="0.25">
      <c r="B1773" s="61"/>
      <c r="C1773" s="63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8F5A-7EBC-4D07-8632-71DED1A230DA}">
  <sheetPr codeName="Planilha9"/>
  <dimension ref="B1:K1773"/>
  <sheetViews>
    <sheetView workbookViewId="0">
      <selection activeCell="E3" sqref="E3"/>
    </sheetView>
  </sheetViews>
  <sheetFormatPr defaultRowHeight="11.25" x14ac:dyDescent="0.2"/>
  <cols>
    <col min="2" max="2" width="11.140625" bestFit="1" customWidth="1"/>
    <col min="5" max="5" width="9.5703125" customWidth="1"/>
    <col min="7" max="7" width="12" bestFit="1" customWidth="1"/>
    <col min="8" max="8" width="8.7109375" customWidth="1"/>
    <col min="9" max="9" width="8.28515625" customWidth="1"/>
  </cols>
  <sheetData>
    <row r="1" spans="2:11" ht="12" thickBot="1" x14ac:dyDescent="0.25"/>
    <row r="2" spans="2:11" x14ac:dyDescent="0.2">
      <c r="B2" s="55" t="s">
        <v>1433</v>
      </c>
      <c r="C2" s="56" t="s">
        <v>1434</v>
      </c>
      <c r="D2" s="56" t="s">
        <v>1435</v>
      </c>
      <c r="E2" s="57" t="s">
        <v>1436</v>
      </c>
      <c r="G2" s="60" t="s">
        <v>1437</v>
      </c>
      <c r="I2" s="73">
        <v>0.01</v>
      </c>
      <c r="J2" s="74">
        <v>0.15</v>
      </c>
      <c r="K2" s="75">
        <v>0.25</v>
      </c>
    </row>
    <row r="3" spans="2:11" ht="12" thickBot="1" x14ac:dyDescent="0.25">
      <c r="B3" s="38">
        <f>'Screening All'!D9</f>
        <v>147680.79999999999</v>
      </c>
      <c r="C3" s="13">
        <f t="shared" ref="C3:C66" si="0">B3/$G$3</f>
        <v>6.1315083783595997E-3</v>
      </c>
      <c r="D3" s="52">
        <f>C3^(2)</f>
        <v>3.7595394993893965E-5</v>
      </c>
      <c r="E3" s="58">
        <f>SUM(D3:D1773)</f>
        <v>2.252380345547602E-2</v>
      </c>
      <c r="G3" s="59">
        <f>SUM(B3:B1060)</f>
        <v>24085557.889999971</v>
      </c>
      <c r="I3" s="124" t="s">
        <v>1441</v>
      </c>
      <c r="J3" s="125"/>
      <c r="K3" s="76" t="s">
        <v>1440</v>
      </c>
    </row>
    <row r="4" spans="2:11" x14ac:dyDescent="0.2">
      <c r="B4" s="38">
        <f>'Screening All'!D10</f>
        <v>41457.699999999997</v>
      </c>
      <c r="C4" s="13">
        <f t="shared" si="0"/>
        <v>1.7212679975834285E-3</v>
      </c>
      <c r="D4" s="52">
        <f t="shared" ref="D4:D67" si="1">C4^(2)</f>
        <v>2.9627635195048657E-6</v>
      </c>
      <c r="E4" s="15"/>
    </row>
    <row r="5" spans="2:11" x14ac:dyDescent="0.2">
      <c r="B5" s="38">
        <f>'Screening All'!D11</f>
        <v>612544.19999999995</v>
      </c>
      <c r="C5" s="13">
        <f t="shared" si="0"/>
        <v>2.5432012112715927E-2</v>
      </c>
      <c r="D5" s="52">
        <f t="shared" si="1"/>
        <v>6.4678724010132967E-4</v>
      </c>
      <c r="E5" s="15"/>
    </row>
    <row r="6" spans="2:11" x14ac:dyDescent="0.2">
      <c r="B6" s="38">
        <f>'Screening All'!D12</f>
        <v>41457.699999999997</v>
      </c>
      <c r="C6" s="13">
        <f t="shared" si="0"/>
        <v>1.7212679975834285E-3</v>
      </c>
      <c r="D6" s="52">
        <f t="shared" si="1"/>
        <v>2.9627635195048657E-6</v>
      </c>
      <c r="E6" s="15"/>
    </row>
    <row r="7" spans="2:11" x14ac:dyDescent="0.2">
      <c r="B7" s="38">
        <f>'Screening All'!D13</f>
        <v>723283.7</v>
      </c>
      <c r="C7" s="13">
        <f t="shared" si="0"/>
        <v>3.002976735283755E-2</v>
      </c>
      <c r="D7" s="52">
        <f t="shared" si="1"/>
        <v>9.0178692726554789E-4</v>
      </c>
      <c r="E7" s="15"/>
    </row>
    <row r="8" spans="2:11" x14ac:dyDescent="0.2">
      <c r="B8" s="38">
        <f>'Screening All'!D14</f>
        <v>147844.29999999999</v>
      </c>
      <c r="C8" s="13">
        <f t="shared" si="0"/>
        <v>6.1382966786658133E-3</v>
      </c>
      <c r="D8" s="52">
        <f t="shared" si="1"/>
        <v>3.7678686115319752E-5</v>
      </c>
      <c r="E8" s="15"/>
    </row>
    <row r="9" spans="2:11" x14ac:dyDescent="0.2">
      <c r="B9" s="38">
        <f>'Screening All'!D15</f>
        <v>198411.5</v>
      </c>
      <c r="C9" s="13">
        <f t="shared" si="0"/>
        <v>8.2377788758788949E-3</v>
      </c>
      <c r="D9" s="52">
        <f t="shared" si="1"/>
        <v>6.7861000807876545E-5</v>
      </c>
      <c r="E9" s="15"/>
    </row>
    <row r="10" spans="2:11" x14ac:dyDescent="0.2">
      <c r="B10" s="38">
        <f>'Screening All'!D16</f>
        <v>1555703.8</v>
      </c>
      <c r="C10" s="13">
        <f t="shared" si="0"/>
        <v>6.4590731387870789E-2</v>
      </c>
      <c r="D10" s="52">
        <f t="shared" si="1"/>
        <v>4.1719625812200768E-3</v>
      </c>
      <c r="E10" s="15"/>
    </row>
    <row r="11" spans="2:11" x14ac:dyDescent="0.2">
      <c r="B11" s="38">
        <f>'Screening All'!D17</f>
        <v>143174.79999999999</v>
      </c>
      <c r="C11" s="13">
        <f t="shared" si="0"/>
        <v>5.9444253130397457E-3</v>
      </c>
      <c r="D11" s="52">
        <f t="shared" si="1"/>
        <v>3.5336192302307679E-5</v>
      </c>
      <c r="E11" s="15"/>
    </row>
    <row r="12" spans="2:11" x14ac:dyDescent="0.2">
      <c r="B12" s="38">
        <f>'Screening All'!D18</f>
        <v>276762.40000000002</v>
      </c>
      <c r="C12" s="13">
        <f t="shared" si="0"/>
        <v>1.1490802964331932E-2</v>
      </c>
      <c r="D12" s="52">
        <f t="shared" si="1"/>
        <v>1.3203855276509952E-4</v>
      </c>
      <c r="E12" s="15"/>
    </row>
    <row r="13" spans="2:11" x14ac:dyDescent="0.2">
      <c r="B13" s="38">
        <f>'Screening All'!D19</f>
        <v>175204.1</v>
      </c>
      <c r="C13" s="13">
        <f t="shared" si="0"/>
        <v>7.2742388114971834E-3</v>
      </c>
      <c r="D13" s="52">
        <f t="shared" si="1"/>
        <v>5.2914550286691955E-5</v>
      </c>
      <c r="E13" s="15"/>
    </row>
    <row r="14" spans="2:11" x14ac:dyDescent="0.2">
      <c r="B14" s="38">
        <f>'Screening All'!D20</f>
        <v>387533.6</v>
      </c>
      <c r="C14" s="13">
        <f t="shared" si="0"/>
        <v>1.6089874345858485E-2</v>
      </c>
      <c r="D14" s="52">
        <f t="shared" si="1"/>
        <v>2.5888405646551501E-4</v>
      </c>
      <c r="E14" s="15"/>
    </row>
    <row r="15" spans="2:11" x14ac:dyDescent="0.2">
      <c r="B15" s="38">
        <f>'Screening All'!D21</f>
        <v>389506</v>
      </c>
      <c r="C15" s="13">
        <f t="shared" si="0"/>
        <v>1.6171765743558639E-2</v>
      </c>
      <c r="D15" s="52">
        <f t="shared" si="1"/>
        <v>2.6152600726453673E-4</v>
      </c>
      <c r="E15" s="15"/>
    </row>
    <row r="16" spans="2:11" x14ac:dyDescent="0.2">
      <c r="B16" s="38">
        <f>'Screening All'!D22</f>
        <v>67601</v>
      </c>
      <c r="C16" s="13">
        <f t="shared" si="0"/>
        <v>2.8067026850171948E-3</v>
      </c>
      <c r="D16" s="52">
        <f t="shared" si="1"/>
        <v>7.8775799620827303E-6</v>
      </c>
      <c r="E16" s="15"/>
    </row>
    <row r="17" spans="2:5" x14ac:dyDescent="0.2">
      <c r="B17" s="38">
        <f>'Screening All'!D23</f>
        <v>24042.2</v>
      </c>
      <c r="C17" s="13">
        <f t="shared" si="0"/>
        <v>9.9819983866688959E-4</v>
      </c>
      <c r="D17" s="52">
        <f t="shared" si="1"/>
        <v>9.9640291791460436E-7</v>
      </c>
      <c r="E17" s="15"/>
    </row>
    <row r="18" spans="2:5" x14ac:dyDescent="0.2">
      <c r="B18" s="38">
        <f>'Screening All'!D24</f>
        <v>364847.5</v>
      </c>
      <c r="C18" s="13">
        <f t="shared" si="0"/>
        <v>1.5147977957009675E-2</v>
      </c>
      <c r="D18" s="52">
        <f t="shared" si="1"/>
        <v>2.29461236186051E-4</v>
      </c>
      <c r="E18" s="15"/>
    </row>
    <row r="19" spans="2:5" x14ac:dyDescent="0.2">
      <c r="B19" s="38">
        <f>'Screening All'!D25</f>
        <v>295901.7</v>
      </c>
      <c r="C19" s="13">
        <f t="shared" si="0"/>
        <v>1.2285440982990673E-2</v>
      </c>
      <c r="D19" s="52">
        <f t="shared" si="1"/>
        <v>1.5093206014654684E-4</v>
      </c>
      <c r="E19" s="15"/>
    </row>
    <row r="20" spans="2:5" x14ac:dyDescent="0.2">
      <c r="B20" s="38">
        <f>'Screening All'!D26</f>
        <v>97561.7</v>
      </c>
      <c r="C20" s="13">
        <f t="shared" si="0"/>
        <v>4.050630691037737E-3</v>
      </c>
      <c r="D20" s="52">
        <f t="shared" si="1"/>
        <v>1.6407608995176855E-5</v>
      </c>
      <c r="E20" s="15"/>
    </row>
    <row r="21" spans="2:5" x14ac:dyDescent="0.2">
      <c r="B21" s="38">
        <f>'Screening All'!D27</f>
        <v>163889.29999999999</v>
      </c>
      <c r="C21" s="13">
        <f t="shared" si="0"/>
        <v>6.8044635191134529E-3</v>
      </c>
      <c r="D21" s="52">
        <f t="shared" si="1"/>
        <v>4.6300723782945836E-5</v>
      </c>
      <c r="E21" s="15"/>
    </row>
    <row r="22" spans="2:5" x14ac:dyDescent="0.2">
      <c r="B22" s="38">
        <f>'Screening All'!D28</f>
        <v>21474.5</v>
      </c>
      <c r="C22" s="13">
        <f t="shared" si="0"/>
        <v>8.9159238486711363E-4</v>
      </c>
      <c r="D22" s="52">
        <f t="shared" si="1"/>
        <v>7.9493698075302722E-7</v>
      </c>
      <c r="E22" s="15"/>
    </row>
    <row r="23" spans="2:5" x14ac:dyDescent="0.2">
      <c r="B23" s="38">
        <f>'Screening All'!D29</f>
        <v>51393.8</v>
      </c>
      <c r="C23" s="13">
        <f t="shared" si="0"/>
        <v>2.1338015185165416E-3</v>
      </c>
      <c r="D23" s="52">
        <f t="shared" si="1"/>
        <v>4.5531089204234985E-6</v>
      </c>
      <c r="E23" s="15"/>
    </row>
    <row r="24" spans="2:5" x14ac:dyDescent="0.2">
      <c r="B24" s="38">
        <f>'Screening All'!D30</f>
        <v>56682.400000000001</v>
      </c>
      <c r="C24" s="13">
        <f t="shared" si="0"/>
        <v>2.353377084262343E-3</v>
      </c>
      <c r="D24" s="52">
        <f t="shared" si="1"/>
        <v>5.5383837007311274E-6</v>
      </c>
      <c r="E24" s="15"/>
    </row>
    <row r="25" spans="2:5" x14ac:dyDescent="0.2">
      <c r="B25" s="38">
        <f>'Screening All'!D31</f>
        <v>102006</v>
      </c>
      <c r="C25" s="13">
        <f t="shared" si="0"/>
        <v>4.2351520552634421E-3</v>
      </c>
      <c r="D25" s="52">
        <f t="shared" si="1"/>
        <v>1.7936512931202157E-5</v>
      </c>
      <c r="E25" s="15"/>
    </row>
    <row r="26" spans="2:5" x14ac:dyDescent="0.2">
      <c r="B26" s="38">
        <f>'Screening All'!D32</f>
        <v>166775.20000000001</v>
      </c>
      <c r="C26" s="13">
        <f t="shared" si="0"/>
        <v>6.924282209350153E-3</v>
      </c>
      <c r="D26" s="52">
        <f t="shared" si="1"/>
        <v>4.7945684114723037E-5</v>
      </c>
      <c r="E26" s="15"/>
    </row>
    <row r="27" spans="2:5" x14ac:dyDescent="0.2">
      <c r="B27" s="38">
        <f>'Screening All'!D33</f>
        <v>120890.6</v>
      </c>
      <c r="C27" s="13">
        <f t="shared" si="0"/>
        <v>5.0192152721607623E-3</v>
      </c>
      <c r="D27" s="52">
        <f t="shared" si="1"/>
        <v>2.5192521948291834E-5</v>
      </c>
      <c r="E27" s="15"/>
    </row>
    <row r="28" spans="2:5" x14ac:dyDescent="0.2">
      <c r="B28" s="38">
        <f>'Screening All'!D34</f>
        <v>139539.29999999999</v>
      </c>
      <c r="C28" s="13">
        <f t="shared" si="0"/>
        <v>5.7934842380352337E-3</v>
      </c>
      <c r="D28" s="52">
        <f t="shared" si="1"/>
        <v>3.3564459616362689E-5</v>
      </c>
      <c r="E28" s="15"/>
    </row>
    <row r="29" spans="2:5" x14ac:dyDescent="0.2">
      <c r="B29" s="38">
        <f>'Screening All'!D35</f>
        <v>96036.800000000003</v>
      </c>
      <c r="C29" s="13">
        <f t="shared" si="0"/>
        <v>3.9873188920350197E-3</v>
      </c>
      <c r="D29" s="52">
        <f t="shared" si="1"/>
        <v>1.5898711946779379E-5</v>
      </c>
      <c r="E29" s="15"/>
    </row>
    <row r="30" spans="2:5" x14ac:dyDescent="0.2">
      <c r="B30" s="38">
        <f>'Screening All'!D36</f>
        <v>269228.40000000002</v>
      </c>
      <c r="C30" s="13">
        <f t="shared" si="0"/>
        <v>1.1178001407714137E-2</v>
      </c>
      <c r="D30" s="52">
        <f t="shared" si="1"/>
        <v>1.2494771547085922E-4</v>
      </c>
      <c r="E30" s="15"/>
    </row>
    <row r="31" spans="2:5" x14ac:dyDescent="0.2">
      <c r="B31" s="38">
        <f>'Screening All'!D37</f>
        <v>66244.100000000006</v>
      </c>
      <c r="C31" s="13">
        <f t="shared" si="0"/>
        <v>2.7503660202740725E-3</v>
      </c>
      <c r="D31" s="52">
        <f t="shared" si="1"/>
        <v>7.5645132454782397E-6</v>
      </c>
      <c r="E31" s="15"/>
    </row>
    <row r="32" spans="2:5" x14ac:dyDescent="0.2">
      <c r="B32" s="38">
        <f>'Screening All'!D38</f>
        <v>146241.1</v>
      </c>
      <c r="C32" s="13">
        <f t="shared" si="0"/>
        <v>6.0717339688742492E-3</v>
      </c>
      <c r="D32" s="52">
        <f t="shared" si="1"/>
        <v>3.6865953388781442E-5</v>
      </c>
      <c r="E32" s="15"/>
    </row>
    <row r="33" spans="2:5" x14ac:dyDescent="0.2">
      <c r="B33" s="38">
        <f>'Screening All'!D39</f>
        <v>435060.8</v>
      </c>
      <c r="C33" s="13">
        <f t="shared" si="0"/>
        <v>1.8063139827897944E-2</v>
      </c>
      <c r="D33" s="52">
        <f t="shared" si="1"/>
        <v>3.2627702044219295E-4</v>
      </c>
      <c r="E33" s="15"/>
    </row>
    <row r="34" spans="2:5" x14ac:dyDescent="0.2">
      <c r="B34" s="38">
        <f>'Screening All'!D40</f>
        <v>173707</v>
      </c>
      <c r="C34" s="13">
        <f t="shared" si="0"/>
        <v>7.2120812311398039E-3</v>
      </c>
      <c r="D34" s="52">
        <f t="shared" si="1"/>
        <v>5.2014115684559026E-5</v>
      </c>
      <c r="E34" s="15"/>
    </row>
    <row r="35" spans="2:5" x14ac:dyDescent="0.2">
      <c r="B35" s="38">
        <f>'Screening All'!D41</f>
        <v>16251.6</v>
      </c>
      <c r="C35" s="13">
        <f t="shared" si="0"/>
        <v>6.7474459484068942E-4</v>
      </c>
      <c r="D35" s="52">
        <f t="shared" si="1"/>
        <v>4.5528026826672613E-7</v>
      </c>
      <c r="E35" s="15"/>
    </row>
    <row r="36" spans="2:5" x14ac:dyDescent="0.2">
      <c r="B36" s="38">
        <f>'Screening All'!D42</f>
        <v>17076.3</v>
      </c>
      <c r="C36" s="13">
        <f t="shared" si="0"/>
        <v>7.0898503069716603E-4</v>
      </c>
      <c r="D36" s="52">
        <f t="shared" si="1"/>
        <v>5.0265977375266146E-7</v>
      </c>
      <c r="E36" s="15"/>
    </row>
    <row r="37" spans="2:5" x14ac:dyDescent="0.2">
      <c r="B37" s="38">
        <f>'Screening All'!D43</f>
        <v>5290.7</v>
      </c>
      <c r="C37" s="13">
        <f t="shared" si="0"/>
        <v>2.1966275492404656E-4</v>
      </c>
      <c r="D37" s="52">
        <f t="shared" si="1"/>
        <v>4.8251725900821739E-8</v>
      </c>
      <c r="E37" s="15"/>
    </row>
    <row r="38" spans="2:5" x14ac:dyDescent="0.2">
      <c r="B38" s="38">
        <f>'Screening All'!D44</f>
        <v>23375.7</v>
      </c>
      <c r="C38" s="13">
        <f t="shared" si="0"/>
        <v>9.7052765423819834E-4</v>
      </c>
      <c r="D38" s="52">
        <f t="shared" si="1"/>
        <v>9.4192392764109987E-7</v>
      </c>
      <c r="E38" s="15"/>
    </row>
    <row r="39" spans="2:5" x14ac:dyDescent="0.2">
      <c r="B39" s="38">
        <f>'Screening All'!D45</f>
        <v>40195.800000000003</v>
      </c>
      <c r="C39" s="13">
        <f t="shared" si="0"/>
        <v>1.6688756051894819E-3</v>
      </c>
      <c r="D39" s="52">
        <f t="shared" si="1"/>
        <v>2.7851457855965591E-6</v>
      </c>
      <c r="E39" s="15"/>
    </row>
    <row r="40" spans="2:5" x14ac:dyDescent="0.2">
      <c r="B40" s="38">
        <f>'Screening All'!D46</f>
        <v>64992.1</v>
      </c>
      <c r="C40" s="13">
        <f t="shared" si="0"/>
        <v>2.6983846625775656E-3</v>
      </c>
      <c r="D40" s="52">
        <f t="shared" si="1"/>
        <v>7.2812797872338426E-6</v>
      </c>
      <c r="E40" s="15"/>
    </row>
    <row r="41" spans="2:5" x14ac:dyDescent="0.2">
      <c r="B41" s="38">
        <f>'Screening All'!D47</f>
        <v>6287.4</v>
      </c>
      <c r="C41" s="13">
        <f t="shared" si="0"/>
        <v>2.6104439966534681E-4</v>
      </c>
      <c r="D41" s="52">
        <f t="shared" si="1"/>
        <v>6.8144178596641314E-8</v>
      </c>
      <c r="E41" s="15"/>
    </row>
    <row r="42" spans="2:5" x14ac:dyDescent="0.2">
      <c r="B42" s="38">
        <f>'Screening All'!D48</f>
        <v>105.1</v>
      </c>
      <c r="C42" s="13">
        <f t="shared" si="0"/>
        <v>4.363610777877652E-6</v>
      </c>
      <c r="D42" s="52">
        <f t="shared" si="1"/>
        <v>1.9041099020810007E-11</v>
      </c>
      <c r="E42" s="15"/>
    </row>
    <row r="43" spans="2:5" x14ac:dyDescent="0.2">
      <c r="B43" s="38">
        <f>'Screening All'!D49</f>
        <v>119738.1</v>
      </c>
      <c r="C43" s="13">
        <f t="shared" si="0"/>
        <v>4.9713650207668138E-3</v>
      </c>
      <c r="D43" s="52">
        <f t="shared" si="1"/>
        <v>2.4714470169703823E-5</v>
      </c>
      <c r="E43" s="15"/>
    </row>
    <row r="44" spans="2:5" x14ac:dyDescent="0.2">
      <c r="B44" s="38">
        <f>'Screening All'!D50</f>
        <v>92986.4</v>
      </c>
      <c r="C44" s="13">
        <f t="shared" si="0"/>
        <v>3.8606703828357992E-3</v>
      </c>
      <c r="D44" s="52">
        <f t="shared" si="1"/>
        <v>1.4904775804905516E-5</v>
      </c>
      <c r="E44" s="15"/>
    </row>
    <row r="45" spans="2:5" x14ac:dyDescent="0.2">
      <c r="B45" s="38">
        <f>'Screening All'!D51</f>
        <v>42374.400000000001</v>
      </c>
      <c r="C45" s="13">
        <f t="shared" si="0"/>
        <v>1.7593281498201599E-3</v>
      </c>
      <c r="D45" s="52">
        <f t="shared" si="1"/>
        <v>3.0952355387496267E-6</v>
      </c>
      <c r="E45" s="15"/>
    </row>
    <row r="46" spans="2:5" x14ac:dyDescent="0.2">
      <c r="B46" s="38">
        <f>'Screening All'!D52</f>
        <v>22993.8</v>
      </c>
      <c r="C46" s="13">
        <f t="shared" si="0"/>
        <v>9.546716793945115E-4</v>
      </c>
      <c r="D46" s="52">
        <f t="shared" si="1"/>
        <v>9.1139801543793697E-7</v>
      </c>
      <c r="E46" s="15"/>
    </row>
    <row r="47" spans="2:5" x14ac:dyDescent="0.2">
      <c r="B47" s="38">
        <f>'Screening All'!D53</f>
        <v>180374.9</v>
      </c>
      <c r="C47" s="13">
        <f t="shared" si="0"/>
        <v>7.4889234795300066E-3</v>
      </c>
      <c r="D47" s="52">
        <f t="shared" si="1"/>
        <v>5.6083974882255819E-5</v>
      </c>
      <c r="E47" s="15"/>
    </row>
    <row r="48" spans="2:5" x14ac:dyDescent="0.2">
      <c r="B48" s="38">
        <f>'Screening All'!D54</f>
        <v>7089.7</v>
      </c>
      <c r="C48" s="13">
        <f t="shared" si="0"/>
        <v>2.9435481762054417E-4</v>
      </c>
      <c r="D48" s="52">
        <f t="shared" si="1"/>
        <v>8.6644758656423814E-8</v>
      </c>
      <c r="E48" s="15"/>
    </row>
    <row r="49" spans="2:5" x14ac:dyDescent="0.2">
      <c r="B49" s="38">
        <f>'Screening All'!D55</f>
        <v>31952.400000000001</v>
      </c>
      <c r="C49" s="13">
        <f t="shared" si="0"/>
        <v>1.3266207137874206E-3</v>
      </c>
      <c r="D49" s="52">
        <f t="shared" si="1"/>
        <v>1.7599225182498453E-6</v>
      </c>
      <c r="E49" s="15"/>
    </row>
    <row r="50" spans="2:5" x14ac:dyDescent="0.2">
      <c r="B50" s="38">
        <f>'Screening All'!D56</f>
        <v>113188.9</v>
      </c>
      <c r="C50" s="13">
        <f t="shared" si="0"/>
        <v>4.6994510368802639E-3</v>
      </c>
      <c r="D50" s="52">
        <f t="shared" si="1"/>
        <v>2.2084840048034986E-5</v>
      </c>
      <c r="E50" s="15"/>
    </row>
    <row r="51" spans="2:5" x14ac:dyDescent="0.2">
      <c r="B51" s="38">
        <f>'Screening All'!D57</f>
        <v>39080.6</v>
      </c>
      <c r="C51" s="13">
        <f t="shared" si="0"/>
        <v>1.6225739996757885E-3</v>
      </c>
      <c r="D51" s="52">
        <f t="shared" si="1"/>
        <v>2.6327463844238857E-6</v>
      </c>
      <c r="E51" s="15"/>
    </row>
    <row r="52" spans="2:5" x14ac:dyDescent="0.2">
      <c r="B52" s="38">
        <f>'Screening All'!D58</f>
        <v>7987.9</v>
      </c>
      <c r="C52" s="13">
        <f t="shared" si="0"/>
        <v>3.3164687471559369E-4</v>
      </c>
      <c r="D52" s="52">
        <f t="shared" si="1"/>
        <v>1.099896495086207E-7</v>
      </c>
      <c r="E52" s="15"/>
    </row>
    <row r="53" spans="2:5" x14ac:dyDescent="0.2">
      <c r="B53" s="38">
        <f>'Screening All'!D59</f>
        <v>64679.5</v>
      </c>
      <c r="C53" s="13">
        <f t="shared" si="0"/>
        <v>2.685405930615962E-3</v>
      </c>
      <c r="D53" s="52">
        <f t="shared" si="1"/>
        <v>7.2114050121873807E-6</v>
      </c>
      <c r="E53" s="15"/>
    </row>
    <row r="54" spans="2:5" x14ac:dyDescent="0.2">
      <c r="B54" s="38">
        <f>'Screening All'!D60</f>
        <v>7639.2</v>
      </c>
      <c r="C54" s="13">
        <f t="shared" si="0"/>
        <v>3.1716931926130317E-4</v>
      </c>
      <c r="D54" s="52">
        <f t="shared" si="1"/>
        <v>1.0059637708067846E-7</v>
      </c>
      <c r="E54" s="15"/>
    </row>
    <row r="55" spans="2:5" x14ac:dyDescent="0.2">
      <c r="B55" s="38">
        <f>'Screening All'!D61</f>
        <v>12068.8</v>
      </c>
      <c r="C55" s="13">
        <f t="shared" si="0"/>
        <v>5.0108035923929412E-4</v>
      </c>
      <c r="D55" s="52">
        <f t="shared" si="1"/>
        <v>2.5108152641538006E-7</v>
      </c>
      <c r="E55" s="15"/>
    </row>
    <row r="56" spans="2:5" x14ac:dyDescent="0.2">
      <c r="B56" s="38">
        <f>'Screening All'!D62</f>
        <v>278713.2</v>
      </c>
      <c r="C56" s="13">
        <f t="shared" si="0"/>
        <v>1.1571797559055848E-2</v>
      </c>
      <c r="D56" s="52">
        <f t="shared" si="1"/>
        <v>1.3390649874777088E-4</v>
      </c>
      <c r="E56" s="15"/>
    </row>
    <row r="57" spans="2:5" x14ac:dyDescent="0.2">
      <c r="B57" s="38">
        <f>'Screening All'!D63</f>
        <v>49080.2</v>
      </c>
      <c r="C57" s="13">
        <f t="shared" si="0"/>
        <v>2.0377439552844031E-3</v>
      </c>
      <c r="D57" s="52">
        <f t="shared" si="1"/>
        <v>4.1524004272981236E-6</v>
      </c>
      <c r="E57" s="15"/>
    </row>
    <row r="58" spans="2:5" x14ac:dyDescent="0.2">
      <c r="B58" s="38">
        <f>'Screening All'!D64</f>
        <v>11779.1</v>
      </c>
      <c r="C58" s="13">
        <f t="shared" si="0"/>
        <v>4.8905240450712324E-4</v>
      </c>
      <c r="D58" s="52">
        <f t="shared" si="1"/>
        <v>2.3917225435419891E-7</v>
      </c>
      <c r="E58" s="15"/>
    </row>
    <row r="59" spans="2:5" x14ac:dyDescent="0.2">
      <c r="B59" s="38">
        <f>'Screening All'!D65</f>
        <v>7615.2</v>
      </c>
      <c r="C59" s="13">
        <f t="shared" si="0"/>
        <v>3.161728715099324E-4</v>
      </c>
      <c r="D59" s="52">
        <f t="shared" si="1"/>
        <v>9.9965284678836219E-8</v>
      </c>
      <c r="E59" s="15"/>
    </row>
    <row r="60" spans="2:5" x14ac:dyDescent="0.2">
      <c r="B60" s="38">
        <f>'Screening All'!D66</f>
        <v>29693</v>
      </c>
      <c r="C60" s="13">
        <f t="shared" si="0"/>
        <v>1.2328134617271278E-3</v>
      </c>
      <c r="D60" s="52">
        <f t="shared" si="1"/>
        <v>1.5198290314156245E-6</v>
      </c>
      <c r="E60" s="15"/>
    </row>
    <row r="61" spans="2:5" x14ac:dyDescent="0.2">
      <c r="B61" s="38">
        <f>'Screening All'!D67</f>
        <v>13153.6</v>
      </c>
      <c r="C61" s="13">
        <f t="shared" si="0"/>
        <v>5.4611979760125107E-4</v>
      </c>
      <c r="D61" s="52">
        <f t="shared" si="1"/>
        <v>2.9824683333203142E-7</v>
      </c>
      <c r="E61" s="15"/>
    </row>
    <row r="62" spans="2:5" x14ac:dyDescent="0.2">
      <c r="B62" s="38">
        <f>'Screening All'!D68</f>
        <v>6706.6</v>
      </c>
      <c r="C62" s="13">
        <f t="shared" si="0"/>
        <v>2.7844902038928889E-4</v>
      </c>
      <c r="D62" s="52">
        <f t="shared" si="1"/>
        <v>7.7533856955754621E-8</v>
      </c>
      <c r="E62" s="15"/>
    </row>
    <row r="63" spans="2:5" x14ac:dyDescent="0.2">
      <c r="B63" s="38">
        <f>'Screening All'!D69</f>
        <v>7014.9</v>
      </c>
      <c r="C63" s="13">
        <f t="shared" si="0"/>
        <v>2.9124922212877207E-4</v>
      </c>
      <c r="D63" s="52">
        <f t="shared" si="1"/>
        <v>8.4826109390614809E-8</v>
      </c>
      <c r="E63" s="15"/>
    </row>
    <row r="64" spans="2:5" x14ac:dyDescent="0.2">
      <c r="B64" s="38">
        <f>'Screening All'!D70</f>
        <v>151643.29999999999</v>
      </c>
      <c r="C64" s="13">
        <f t="shared" si="0"/>
        <v>6.2960260539765382E-3</v>
      </c>
      <c r="D64" s="52">
        <f t="shared" si="1"/>
        <v>3.9639944072351379E-5</v>
      </c>
      <c r="E64" s="15"/>
    </row>
    <row r="65" spans="2:5" x14ac:dyDescent="0.2">
      <c r="B65" s="38">
        <f>'Screening All'!D71</f>
        <v>103706.3</v>
      </c>
      <c r="C65" s="13">
        <f t="shared" si="0"/>
        <v>4.3057462265824282E-3</v>
      </c>
      <c r="D65" s="52">
        <f t="shared" si="1"/>
        <v>1.8539450567728818E-5</v>
      </c>
      <c r="E65" s="15"/>
    </row>
    <row r="66" spans="2:5" x14ac:dyDescent="0.2">
      <c r="B66" s="38">
        <f>'Screening All'!D72</f>
        <v>8271.2000000000007</v>
      </c>
      <c r="C66" s="13">
        <f t="shared" si="0"/>
        <v>3.4340911004739907E-4</v>
      </c>
      <c r="D66" s="52">
        <f t="shared" si="1"/>
        <v>1.1792981686354664E-7</v>
      </c>
      <c r="E66" s="15"/>
    </row>
    <row r="67" spans="2:5" x14ac:dyDescent="0.2">
      <c r="B67" s="38">
        <f>'Screening All'!D73</f>
        <v>13483.4</v>
      </c>
      <c r="C67" s="13">
        <f t="shared" ref="C67:C130" si="2">B67/$G$3</f>
        <v>5.5981265045133713E-4</v>
      </c>
      <c r="D67" s="52">
        <f t="shared" si="1"/>
        <v>3.1339020360535097E-7</v>
      </c>
      <c r="E67" s="15"/>
    </row>
    <row r="68" spans="2:5" x14ac:dyDescent="0.2">
      <c r="B68" s="38">
        <f>'Screening All'!D74</f>
        <v>31527.7</v>
      </c>
      <c r="C68" s="13">
        <f t="shared" si="2"/>
        <v>1.3089877404537894E-3</v>
      </c>
      <c r="D68" s="52">
        <f t="shared" ref="D68:D131" si="3">C68^(2)</f>
        <v>1.7134489046583171E-6</v>
      </c>
      <c r="E68" s="15"/>
    </row>
    <row r="69" spans="2:5" x14ac:dyDescent="0.2">
      <c r="B69" s="38">
        <f>'Screening All'!D75</f>
        <v>4431</v>
      </c>
      <c r="C69" s="13">
        <f t="shared" si="2"/>
        <v>1.8396916609682092E-4</v>
      </c>
      <c r="D69" s="52">
        <f t="shared" si="3"/>
        <v>3.3844654074359684E-8</v>
      </c>
      <c r="E69" s="15"/>
    </row>
    <row r="70" spans="2:5" x14ac:dyDescent="0.2">
      <c r="B70" s="38">
        <f>'Screening All'!D76</f>
        <v>70820.3</v>
      </c>
      <c r="C70" s="13">
        <f t="shared" si="2"/>
        <v>2.9403636952666863E-3</v>
      </c>
      <c r="D70" s="52">
        <f t="shared" si="3"/>
        <v>8.6457386604423631E-6</v>
      </c>
      <c r="E70" s="15"/>
    </row>
    <row r="71" spans="2:5" x14ac:dyDescent="0.2">
      <c r="B71" s="38">
        <f>'Screening All'!D77</f>
        <v>23721.1</v>
      </c>
      <c r="C71" s="13">
        <f t="shared" si="2"/>
        <v>9.8486819812667529E-4</v>
      </c>
      <c r="D71" s="52">
        <f t="shared" si="3"/>
        <v>9.6996536768128414E-7</v>
      </c>
      <c r="E71" s="15"/>
    </row>
    <row r="72" spans="2:5" x14ac:dyDescent="0.2">
      <c r="B72" s="38">
        <f>'Screening All'!D78</f>
        <v>8484.4</v>
      </c>
      <c r="C72" s="13">
        <f t="shared" si="2"/>
        <v>3.5226088757207564E-4</v>
      </c>
      <c r="D72" s="52">
        <f t="shared" si="3"/>
        <v>1.2408773291306652E-7</v>
      </c>
      <c r="E72" s="15"/>
    </row>
    <row r="73" spans="2:5" x14ac:dyDescent="0.2">
      <c r="B73" s="38">
        <f>'Screening All'!D79</f>
        <v>17731.400000000001</v>
      </c>
      <c r="C73" s="13">
        <f t="shared" si="2"/>
        <v>7.3618390244395632E-4</v>
      </c>
      <c r="D73" s="52">
        <f t="shared" si="3"/>
        <v>5.4196673821761261E-7</v>
      </c>
      <c r="E73" s="15"/>
    </row>
    <row r="74" spans="2:5" x14ac:dyDescent="0.2">
      <c r="B74" s="38">
        <f>'Screening All'!D80</f>
        <v>7756.3</v>
      </c>
      <c r="C74" s="13">
        <f t="shared" si="2"/>
        <v>3.2203115391486617E-4</v>
      </c>
      <c r="D74" s="52">
        <f t="shared" si="3"/>
        <v>1.0370406409174023E-7</v>
      </c>
      <c r="E74" s="15"/>
    </row>
    <row r="75" spans="2:5" x14ac:dyDescent="0.2">
      <c r="B75" s="38">
        <f>'Screening All'!D81</f>
        <v>2262.8000000000002</v>
      </c>
      <c r="C75" s="13">
        <f t="shared" si="2"/>
        <v>9.3948415491736938E-5</v>
      </c>
      <c r="D75" s="52">
        <f t="shared" si="3"/>
        <v>8.8263047734080379E-9</v>
      </c>
      <c r="E75" s="15"/>
    </row>
    <row r="76" spans="2:5" x14ac:dyDescent="0.2">
      <c r="B76" s="38">
        <f>'Screening All'!D82</f>
        <v>6169.8</v>
      </c>
      <c r="C76" s="13">
        <f t="shared" si="2"/>
        <v>2.5616180568363025E-4</v>
      </c>
      <c r="D76" s="52">
        <f t="shared" si="3"/>
        <v>6.5618870691097945E-8</v>
      </c>
      <c r="E76" s="15"/>
    </row>
    <row r="77" spans="2:5" x14ac:dyDescent="0.2">
      <c r="B77" s="38">
        <f>'Screening All'!D83</f>
        <v>18740.599999999999</v>
      </c>
      <c r="C77" s="13">
        <f t="shared" si="2"/>
        <v>7.7808453038909534E-4</v>
      </c>
      <c r="D77" s="52">
        <f t="shared" si="3"/>
        <v>6.0541553643081905E-7</v>
      </c>
      <c r="E77" s="15"/>
    </row>
    <row r="78" spans="2:5" x14ac:dyDescent="0.2">
      <c r="B78" s="38">
        <f>'Screening All'!D84</f>
        <v>89355.9</v>
      </c>
      <c r="C78" s="13">
        <f t="shared" si="2"/>
        <v>3.7099369011128229E-3</v>
      </c>
      <c r="D78" s="52">
        <f t="shared" si="3"/>
        <v>1.3763631810238615E-5</v>
      </c>
      <c r="E78" s="15"/>
    </row>
    <row r="79" spans="2:5" x14ac:dyDescent="0.2">
      <c r="B79" s="38">
        <f>'Screening All'!D85</f>
        <v>67037.600000000006</v>
      </c>
      <c r="C79" s="13">
        <f t="shared" si="2"/>
        <v>2.7833110740537671E-3</v>
      </c>
      <c r="D79" s="52">
        <f t="shared" si="3"/>
        <v>7.7468205349503356E-6</v>
      </c>
      <c r="E79" s="15"/>
    </row>
    <row r="80" spans="2:5" x14ac:dyDescent="0.2">
      <c r="B80" s="38">
        <f>'Screening All'!D86</f>
        <v>3471.2</v>
      </c>
      <c r="C80" s="13">
        <f t="shared" si="2"/>
        <v>1.4411955977325315E-4</v>
      </c>
      <c r="D80" s="52">
        <f t="shared" si="3"/>
        <v>2.0770447509236288E-8</v>
      </c>
      <c r="E80" s="15"/>
    </row>
    <row r="81" spans="2:5" x14ac:dyDescent="0.2">
      <c r="B81" s="38">
        <f>'Screening All'!D87</f>
        <v>6010.6</v>
      </c>
      <c r="C81" s="13">
        <f t="shared" si="2"/>
        <v>2.4955203559953775E-4</v>
      </c>
      <c r="D81" s="52">
        <f t="shared" si="3"/>
        <v>6.2276218471872954E-8</v>
      </c>
      <c r="E81" s="15"/>
    </row>
    <row r="82" spans="2:5" x14ac:dyDescent="0.2">
      <c r="B82" s="38">
        <f>'Screening All'!D88</f>
        <v>3759.6</v>
      </c>
      <c r="C82" s="13">
        <f t="shared" si="2"/>
        <v>1.5609354025222476E-4</v>
      </c>
      <c r="D82" s="52">
        <f t="shared" si="3"/>
        <v>2.4365193308472911E-8</v>
      </c>
      <c r="E82" s="15"/>
    </row>
    <row r="83" spans="2:5" x14ac:dyDescent="0.2">
      <c r="B83" s="38">
        <f>'Screening All'!D89</f>
        <v>706.3</v>
      </c>
      <c r="C83" s="13">
        <f t="shared" si="2"/>
        <v>2.932462694971442E-5</v>
      </c>
      <c r="D83" s="52">
        <f t="shared" si="3"/>
        <v>8.5993374573991717E-10</v>
      </c>
      <c r="E83" s="15"/>
    </row>
    <row r="84" spans="2:5" x14ac:dyDescent="0.2">
      <c r="B84" s="38">
        <f>'Screening All'!D90</f>
        <v>40304.5</v>
      </c>
      <c r="C84" s="13">
        <f t="shared" si="2"/>
        <v>1.6733886831300651E-3</v>
      </c>
      <c r="D84" s="52">
        <f t="shared" si="3"/>
        <v>2.8002296848277735E-6</v>
      </c>
      <c r="E84" s="15"/>
    </row>
    <row r="85" spans="2:5" x14ac:dyDescent="0.2">
      <c r="B85" s="38">
        <f>'Screening All'!D91</f>
        <v>5743.8</v>
      </c>
      <c r="C85" s="13">
        <f t="shared" si="2"/>
        <v>2.3847485809679983E-4</v>
      </c>
      <c r="D85" s="52">
        <f t="shared" si="3"/>
        <v>5.6870257944288812E-8</v>
      </c>
      <c r="E85" s="15"/>
    </row>
    <row r="86" spans="2:5" x14ac:dyDescent="0.2">
      <c r="B86" s="38">
        <f>'Screening All'!D92</f>
        <v>14750.3</v>
      </c>
      <c r="C86" s="13">
        <f t="shared" si="2"/>
        <v>6.1241263612681952E-4</v>
      </c>
      <c r="D86" s="52">
        <f t="shared" si="3"/>
        <v>3.7504923688780027E-7</v>
      </c>
      <c r="E86" s="15"/>
    </row>
    <row r="87" spans="2:5" x14ac:dyDescent="0.2">
      <c r="B87" s="38">
        <f>'Screening All'!D93</f>
        <v>4025.3</v>
      </c>
      <c r="C87" s="13">
        <f t="shared" si="2"/>
        <v>1.6712504723302487E-4</v>
      </c>
      <c r="D87" s="52">
        <f t="shared" si="3"/>
        <v>2.7930781412640796E-8</v>
      </c>
      <c r="E87" s="15"/>
    </row>
    <row r="88" spans="2:5" x14ac:dyDescent="0.2">
      <c r="B88" s="38">
        <f>'Screening All'!D94</f>
        <v>3381.4</v>
      </c>
      <c r="C88" s="13">
        <f t="shared" si="2"/>
        <v>1.4039118443687435E-4</v>
      </c>
      <c r="D88" s="52">
        <f t="shared" si="3"/>
        <v>1.9709684667588469E-8</v>
      </c>
      <c r="E88" s="15"/>
    </row>
    <row r="89" spans="2:5" x14ac:dyDescent="0.2">
      <c r="B89" s="38">
        <f>'Screening All'!D95</f>
        <v>3052.6</v>
      </c>
      <c r="C89" s="13">
        <f t="shared" si="2"/>
        <v>1.2673985024309534E-4</v>
      </c>
      <c r="D89" s="52">
        <f t="shared" si="3"/>
        <v>1.6062989639642233E-8</v>
      </c>
      <c r="E89" s="15"/>
    </row>
    <row r="90" spans="2:5" x14ac:dyDescent="0.2">
      <c r="B90" s="38">
        <f>'Screening All'!D96</f>
        <v>109763.5</v>
      </c>
      <c r="C90" s="13">
        <f t="shared" si="2"/>
        <v>4.5572330315658775E-3</v>
      </c>
      <c r="D90" s="52">
        <f t="shared" si="3"/>
        <v>2.0768372903995119E-5</v>
      </c>
      <c r="E90" s="15"/>
    </row>
    <row r="91" spans="2:5" x14ac:dyDescent="0.2">
      <c r="B91" s="38">
        <f>'Screening All'!D97</f>
        <v>44403.3</v>
      </c>
      <c r="C91" s="13">
        <f t="shared" si="2"/>
        <v>1.8435653516016628E-3</v>
      </c>
      <c r="D91" s="52">
        <f t="shared" si="3"/>
        <v>3.3987332056261626E-6</v>
      </c>
      <c r="E91" s="15"/>
    </row>
    <row r="92" spans="2:5" x14ac:dyDescent="0.2">
      <c r="B92" s="38">
        <f>'Screening All'!D98</f>
        <v>440.4</v>
      </c>
      <c r="C92" s="13">
        <f t="shared" si="2"/>
        <v>1.8284816237652883E-5</v>
      </c>
      <c r="D92" s="52">
        <f t="shared" si="3"/>
        <v>3.3433450484473451E-10</v>
      </c>
      <c r="E92" s="15"/>
    </row>
    <row r="93" spans="2:5" x14ac:dyDescent="0.2">
      <c r="B93" s="38">
        <f>'Screening All'!D99</f>
        <v>3522.4</v>
      </c>
      <c r="C93" s="13">
        <f t="shared" si="2"/>
        <v>1.4624531497617739E-4</v>
      </c>
      <c r="D93" s="52">
        <f t="shared" si="3"/>
        <v>2.1387692152481336E-8</v>
      </c>
      <c r="E93" s="15"/>
    </row>
    <row r="94" spans="2:5" x14ac:dyDescent="0.2">
      <c r="B94" s="38">
        <f>'Screening All'!D100</f>
        <v>30291.599999999999</v>
      </c>
      <c r="C94" s="13">
        <f t="shared" si="2"/>
        <v>1.257666529392566E-3</v>
      </c>
      <c r="D94" s="52">
        <f t="shared" si="3"/>
        <v>1.581725099154342E-6</v>
      </c>
      <c r="E94" s="15"/>
    </row>
    <row r="95" spans="2:5" x14ac:dyDescent="0.2">
      <c r="B95" s="38">
        <f>'Screening All'!D101</f>
        <v>7704.7</v>
      </c>
      <c r="C95" s="13">
        <f t="shared" si="2"/>
        <v>3.1988879124941912E-4</v>
      </c>
      <c r="D95" s="52">
        <f t="shared" si="3"/>
        <v>1.0232883876701444E-7</v>
      </c>
      <c r="E95" s="15"/>
    </row>
    <row r="96" spans="2:5" x14ac:dyDescent="0.2">
      <c r="B96" s="38">
        <f>'Screening All'!D102</f>
        <v>4537.1000000000004</v>
      </c>
      <c r="C96" s="13">
        <f t="shared" si="2"/>
        <v>1.883742955310057E-4</v>
      </c>
      <c r="D96" s="52">
        <f t="shared" si="3"/>
        <v>3.5484875216802675E-8</v>
      </c>
      <c r="E96" s="15"/>
    </row>
    <row r="97" spans="2:5" x14ac:dyDescent="0.2">
      <c r="B97" s="38">
        <f>'Screening All'!D103</f>
        <v>1882.2</v>
      </c>
      <c r="C97" s="13">
        <f t="shared" si="2"/>
        <v>7.8146414901249459E-5</v>
      </c>
      <c r="D97" s="52">
        <f t="shared" si="3"/>
        <v>6.1068621619182238E-9</v>
      </c>
      <c r="E97" s="15"/>
    </row>
    <row r="98" spans="2:5" x14ac:dyDescent="0.2">
      <c r="B98" s="38">
        <f>'Screening All'!D104</f>
        <v>90002.2</v>
      </c>
      <c r="C98" s="13">
        <f t="shared" si="2"/>
        <v>3.7367704086841108E-3</v>
      </c>
      <c r="D98" s="52">
        <f t="shared" si="3"/>
        <v>1.3963453087217217E-5</v>
      </c>
      <c r="E98" s="15"/>
    </row>
    <row r="99" spans="2:5" x14ac:dyDescent="0.2">
      <c r="B99" s="38">
        <f>'Screening All'!D105</f>
        <v>9716.1</v>
      </c>
      <c r="C99" s="13">
        <f t="shared" si="2"/>
        <v>4.0339941654554765E-4</v>
      </c>
      <c r="D99" s="52">
        <f t="shared" si="3"/>
        <v>1.6273108926928827E-7</v>
      </c>
      <c r="E99" s="15"/>
    </row>
    <row r="100" spans="2:5" x14ac:dyDescent="0.2">
      <c r="B100" s="38">
        <f>'Screening All'!D106</f>
        <v>33861.9</v>
      </c>
      <c r="C100" s="13">
        <f t="shared" si="2"/>
        <v>1.4059005880058544E-3</v>
      </c>
      <c r="D100" s="52">
        <f t="shared" si="3"/>
        <v>1.9765564633552071E-6</v>
      </c>
      <c r="E100" s="15"/>
    </row>
    <row r="101" spans="2:5" x14ac:dyDescent="0.2">
      <c r="B101" s="38">
        <f>'Screening All'!D107</f>
        <v>3027.3</v>
      </c>
      <c r="C101" s="13">
        <f t="shared" si="2"/>
        <v>1.2568942823852538E-4</v>
      </c>
      <c r="D101" s="52">
        <f t="shared" si="3"/>
        <v>1.579783237092742E-8</v>
      </c>
      <c r="E101" s="15"/>
    </row>
    <row r="102" spans="2:5" x14ac:dyDescent="0.2">
      <c r="B102" s="38">
        <f>'Screening All'!D108</f>
        <v>1427.6</v>
      </c>
      <c r="C102" s="13">
        <f t="shared" si="2"/>
        <v>5.9272033744035551E-5</v>
      </c>
      <c r="D102" s="52">
        <f t="shared" si="3"/>
        <v>3.5131739841540892E-9</v>
      </c>
      <c r="E102" s="15"/>
    </row>
    <row r="103" spans="2:5" x14ac:dyDescent="0.2">
      <c r="B103" s="38">
        <f>'Screening All'!D109</f>
        <v>47215.199999999997</v>
      </c>
      <c r="C103" s="13">
        <f t="shared" si="2"/>
        <v>1.9603116612716357E-3</v>
      </c>
      <c r="D103" s="52">
        <f t="shared" si="3"/>
        <v>3.84282180931756E-6</v>
      </c>
      <c r="E103" s="15"/>
    </row>
    <row r="104" spans="2:5" x14ac:dyDescent="0.2">
      <c r="B104" s="38">
        <f>'Screening All'!D110</f>
        <v>9648.2999999999993</v>
      </c>
      <c r="C104" s="13">
        <f t="shared" si="2"/>
        <v>4.0058445164792533E-4</v>
      </c>
      <c r="D104" s="52">
        <f t="shared" si="3"/>
        <v>1.6046790290206904E-7</v>
      </c>
      <c r="E104" s="15"/>
    </row>
    <row r="105" spans="2:5" x14ac:dyDescent="0.2">
      <c r="B105" s="38">
        <f>'Screening All'!D111</f>
        <v>612.6</v>
      </c>
      <c r="C105" s="13">
        <f t="shared" si="2"/>
        <v>2.5434328853737868E-5</v>
      </c>
      <c r="D105" s="52">
        <f t="shared" si="3"/>
        <v>6.4690508424008263E-10</v>
      </c>
      <c r="E105" s="15"/>
    </row>
    <row r="106" spans="2:5" x14ac:dyDescent="0.2">
      <c r="B106" s="38">
        <f>'Screening All'!D112</f>
        <v>1566.7</v>
      </c>
      <c r="C106" s="13">
        <f t="shared" si="2"/>
        <v>6.5047278836355077E-5</v>
      </c>
      <c r="D106" s="52">
        <f t="shared" si="3"/>
        <v>4.2311484840145272E-9</v>
      </c>
      <c r="E106" s="15"/>
    </row>
    <row r="107" spans="2:5" x14ac:dyDescent="0.2">
      <c r="B107" s="38">
        <f>'Screening All'!D113</f>
        <v>15819.6</v>
      </c>
      <c r="C107" s="13">
        <f t="shared" si="2"/>
        <v>6.5680853531601628E-4</v>
      </c>
      <c r="D107" s="52">
        <f t="shared" si="3"/>
        <v>4.3139745206397061E-7</v>
      </c>
      <c r="E107" s="15"/>
    </row>
    <row r="108" spans="2:5" x14ac:dyDescent="0.2">
      <c r="B108" s="38">
        <f>'Screening All'!D114</f>
        <v>12083</v>
      </c>
      <c r="C108" s="13">
        <f t="shared" si="2"/>
        <v>5.0166992415885507E-4</v>
      </c>
      <c r="D108" s="52">
        <f t="shared" si="3"/>
        <v>2.5167271280555138E-7</v>
      </c>
      <c r="E108" s="15"/>
    </row>
    <row r="109" spans="2:5" x14ac:dyDescent="0.2">
      <c r="B109" s="38">
        <f>'Screening All'!D115</f>
        <v>7254.6</v>
      </c>
      <c r="C109" s="13">
        <f t="shared" si="2"/>
        <v>3.0120124404558725E-4</v>
      </c>
      <c r="D109" s="52">
        <f t="shared" si="3"/>
        <v>9.0722189414609413E-8</v>
      </c>
      <c r="E109" s="15"/>
    </row>
    <row r="110" spans="2:5" x14ac:dyDescent="0.2">
      <c r="B110" s="38">
        <f>'Screening All'!D116</f>
        <v>7589</v>
      </c>
      <c r="C110" s="13">
        <f t="shared" si="2"/>
        <v>3.1508508271468606E-4</v>
      </c>
      <c r="D110" s="52">
        <f t="shared" si="3"/>
        <v>9.9278609349320553E-8</v>
      </c>
      <c r="E110" s="15"/>
    </row>
    <row r="111" spans="2:5" x14ac:dyDescent="0.2">
      <c r="B111" s="38">
        <f>'Screening All'!D117</f>
        <v>7464.5</v>
      </c>
      <c r="C111" s="13">
        <f t="shared" si="2"/>
        <v>3.0991601000445037E-4</v>
      </c>
      <c r="D111" s="52">
        <f t="shared" si="3"/>
        <v>9.6047933257078585E-8</v>
      </c>
      <c r="E111" s="15"/>
    </row>
    <row r="112" spans="2:5" x14ac:dyDescent="0.2">
      <c r="B112" s="38">
        <f>'Screening All'!D118</f>
        <v>1066.7</v>
      </c>
      <c r="C112" s="13">
        <f t="shared" si="2"/>
        <v>4.4287950682798209E-5</v>
      </c>
      <c r="D112" s="52">
        <f t="shared" si="3"/>
        <v>1.9614225756819662E-9</v>
      </c>
      <c r="E112" s="15"/>
    </row>
    <row r="113" spans="2:5" x14ac:dyDescent="0.2">
      <c r="B113" s="38">
        <f>'Screening All'!D119</f>
        <v>123428.2</v>
      </c>
      <c r="C113" s="13">
        <f t="shared" si="2"/>
        <v>5.124573014405694E-3</v>
      </c>
      <c r="D113" s="52">
        <f t="shared" si="3"/>
        <v>2.626124857997506E-5</v>
      </c>
      <c r="E113" s="15"/>
    </row>
    <row r="114" spans="2:5" x14ac:dyDescent="0.2">
      <c r="B114" s="38">
        <f>'Screening All'!D120</f>
        <v>2605.5</v>
      </c>
      <c r="C114" s="13">
        <f t="shared" si="2"/>
        <v>1.081768590081848E-4</v>
      </c>
      <c r="D114" s="52">
        <f t="shared" si="3"/>
        <v>1.1702232824876694E-8</v>
      </c>
      <c r="E114" s="15"/>
    </row>
    <row r="115" spans="2:5" x14ac:dyDescent="0.2">
      <c r="B115" s="38">
        <f>'Screening All'!D121</f>
        <v>13642.7</v>
      </c>
      <c r="C115" s="13">
        <f t="shared" si="2"/>
        <v>5.6642657240106044E-4</v>
      </c>
      <c r="D115" s="52">
        <f t="shared" si="3"/>
        <v>3.2083906192201377E-7</v>
      </c>
      <c r="E115" s="15"/>
    </row>
    <row r="116" spans="2:5" x14ac:dyDescent="0.2">
      <c r="B116" s="38">
        <f>'Screening All'!D122</f>
        <v>2741.2</v>
      </c>
      <c r="C116" s="13">
        <f t="shared" si="2"/>
        <v>1.1381094066906014E-4</v>
      </c>
      <c r="D116" s="52">
        <f t="shared" si="3"/>
        <v>1.2952930215976326E-8</v>
      </c>
      <c r="E116" s="15"/>
    </row>
    <row r="117" spans="2:5" x14ac:dyDescent="0.2">
      <c r="B117" s="38">
        <f>'Screening All'!D123</f>
        <v>10070.799999999999</v>
      </c>
      <c r="C117" s="13">
        <f t="shared" si="2"/>
        <v>4.1812608393768086E-4</v>
      </c>
      <c r="D117" s="52">
        <f t="shared" si="3"/>
        <v>1.7482942206906053E-7</v>
      </c>
      <c r="E117" s="15"/>
    </row>
    <row r="118" spans="2:5" x14ac:dyDescent="0.2">
      <c r="B118" s="38">
        <f>'Screening All'!D124</f>
        <v>3334.8</v>
      </c>
      <c r="C118" s="13">
        <f t="shared" si="2"/>
        <v>1.3845641505296286E-4</v>
      </c>
      <c r="D118" s="52">
        <f t="shared" si="3"/>
        <v>1.9170178869318321E-8</v>
      </c>
      <c r="E118" s="15"/>
    </row>
    <row r="119" spans="2:5" x14ac:dyDescent="0.2">
      <c r="B119" s="38">
        <f>'Screening All'!D125</f>
        <v>12851</v>
      </c>
      <c r="C119" s="13">
        <f t="shared" si="2"/>
        <v>5.3355625220271848E-4</v>
      </c>
      <c r="D119" s="52">
        <f t="shared" si="3"/>
        <v>2.8468227426461094E-7</v>
      </c>
      <c r="E119" s="15"/>
    </row>
    <row r="120" spans="2:5" x14ac:dyDescent="0.2">
      <c r="B120" s="38">
        <f>'Screening All'!D126</f>
        <v>6435</v>
      </c>
      <c r="C120" s="13">
        <f t="shared" si="2"/>
        <v>2.6717255333627679E-4</v>
      </c>
      <c r="D120" s="52">
        <f t="shared" si="3"/>
        <v>7.1381173256225668E-8</v>
      </c>
      <c r="E120" s="15"/>
    </row>
    <row r="121" spans="2:5" x14ac:dyDescent="0.2">
      <c r="B121" s="38">
        <f>'Screening All'!D127</f>
        <v>34860</v>
      </c>
      <c r="C121" s="13">
        <f t="shared" si="2"/>
        <v>1.4473403588659843E-3</v>
      </c>
      <c r="D121" s="52">
        <f t="shared" si="3"/>
        <v>2.0947941144023164E-6</v>
      </c>
      <c r="E121" s="15"/>
    </row>
    <row r="122" spans="2:5" x14ac:dyDescent="0.2">
      <c r="B122" s="38">
        <f>'Screening All'!D128</f>
        <v>4104</v>
      </c>
      <c r="C122" s="13">
        <f t="shared" si="2"/>
        <v>1.7039256548439472E-4</v>
      </c>
      <c r="D122" s="52">
        <f t="shared" si="3"/>
        <v>2.9033626372353742E-8</v>
      </c>
      <c r="E122" s="15"/>
    </row>
    <row r="123" spans="2:5" x14ac:dyDescent="0.2">
      <c r="B123" s="38">
        <f>'Screening All'!D129</f>
        <v>19329.8</v>
      </c>
      <c r="C123" s="13">
        <f t="shared" si="2"/>
        <v>8.0254732268524682E-4</v>
      </c>
      <c r="D123" s="52">
        <f t="shared" si="3"/>
        <v>6.4408220514925773E-7</v>
      </c>
      <c r="E123" s="15"/>
    </row>
    <row r="124" spans="2:5" x14ac:dyDescent="0.2">
      <c r="B124" s="38">
        <f>'Screening All'!D130</f>
        <v>5721</v>
      </c>
      <c r="C124" s="13">
        <f t="shared" si="2"/>
        <v>2.3752823273299762E-4</v>
      </c>
      <c r="D124" s="52">
        <f t="shared" si="3"/>
        <v>5.6419661345261084E-8</v>
      </c>
      <c r="E124" s="15"/>
    </row>
    <row r="125" spans="2:5" x14ac:dyDescent="0.2">
      <c r="B125" s="38">
        <f>'Screening All'!D131</f>
        <v>10342.4</v>
      </c>
      <c r="C125" s="13">
        <f t="shared" si="2"/>
        <v>4.2940255099069296E-4</v>
      </c>
      <c r="D125" s="52">
        <f t="shared" si="3"/>
        <v>1.8438655079731466E-7</v>
      </c>
      <c r="E125" s="15"/>
    </row>
    <row r="126" spans="2:5" x14ac:dyDescent="0.2">
      <c r="B126" s="38">
        <f>'Screening All'!D132</f>
        <v>3122.7</v>
      </c>
      <c r="C126" s="13">
        <f t="shared" si="2"/>
        <v>1.2965030805022401E-4</v>
      </c>
      <c r="D126" s="52">
        <f t="shared" si="3"/>
        <v>1.6809202377517979E-8</v>
      </c>
      <c r="E126" s="15"/>
    </row>
    <row r="127" spans="2:5" x14ac:dyDescent="0.2">
      <c r="B127" s="38">
        <f>'Screening All'!D133</f>
        <v>14499.9</v>
      </c>
      <c r="C127" s="13">
        <f t="shared" si="2"/>
        <v>6.020163645875183E-4</v>
      </c>
      <c r="D127" s="52">
        <f t="shared" si="3"/>
        <v>3.6242370323117178E-7</v>
      </c>
      <c r="E127" s="15"/>
    </row>
    <row r="128" spans="2:5" x14ac:dyDescent="0.2">
      <c r="B128" s="38">
        <f>'Screening All'!D134</f>
        <v>837.5</v>
      </c>
      <c r="C128" s="13">
        <f t="shared" si="2"/>
        <v>3.4771874657207741E-5</v>
      </c>
      <c r="D128" s="52">
        <f t="shared" si="3"/>
        <v>1.209083267176566E-9</v>
      </c>
      <c r="E128" s="15"/>
    </row>
    <row r="129" spans="2:5" x14ac:dyDescent="0.2">
      <c r="B129" s="38">
        <f>'Screening All'!D135</f>
        <v>4525.2</v>
      </c>
      <c r="C129" s="13">
        <f t="shared" si="2"/>
        <v>1.8788022352095101E-4</v>
      </c>
      <c r="D129" s="52">
        <f t="shared" si="3"/>
        <v>3.5298978390282511E-8</v>
      </c>
      <c r="E129" s="15"/>
    </row>
    <row r="130" spans="2:5" x14ac:dyDescent="0.2">
      <c r="B130" s="38">
        <f>'Screening All'!D136</f>
        <v>28346.2</v>
      </c>
      <c r="C130" s="13">
        <f t="shared" si="2"/>
        <v>1.1768961354127071E-3</v>
      </c>
      <c r="D130" s="52">
        <f t="shared" si="3"/>
        <v>1.3850845135493649E-6</v>
      </c>
      <c r="E130" s="15"/>
    </row>
    <row r="131" spans="2:5" x14ac:dyDescent="0.2">
      <c r="B131" s="38">
        <f>'Screening All'!D137</f>
        <v>836.5</v>
      </c>
      <c r="C131" s="13">
        <f t="shared" ref="C131:C194" si="4">B131/$G$3</f>
        <v>3.4730356000900628E-5</v>
      </c>
      <c r="D131" s="52">
        <f t="shared" si="3"/>
        <v>1.2061976279492942E-9</v>
      </c>
      <c r="E131" s="15"/>
    </row>
    <row r="132" spans="2:5" x14ac:dyDescent="0.2">
      <c r="B132" s="38">
        <f>'Screening All'!D138</f>
        <v>518.6</v>
      </c>
      <c r="C132" s="13">
        <f t="shared" si="4"/>
        <v>2.1531575160869179E-5</v>
      </c>
      <c r="D132" s="52">
        <f t="shared" ref="D132:D195" si="5">C132^(2)</f>
        <v>4.636087289081586E-10</v>
      </c>
      <c r="E132" s="15"/>
    </row>
    <row r="133" spans="2:5" x14ac:dyDescent="0.2">
      <c r="B133" s="38">
        <f>'Screening All'!D139</f>
        <v>68282.3</v>
      </c>
      <c r="C133" s="13">
        <f t="shared" si="4"/>
        <v>2.8349893455592314E-3</v>
      </c>
      <c r="D133" s="52">
        <f t="shared" si="5"/>
        <v>8.0371645894343594E-6</v>
      </c>
      <c r="E133" s="15"/>
    </row>
    <row r="134" spans="2:5" x14ac:dyDescent="0.2">
      <c r="B134" s="38">
        <f>'Screening All'!D140</f>
        <v>35783.199999999997</v>
      </c>
      <c r="C134" s="13">
        <f t="shared" si="4"/>
        <v>1.4856703823687117E-3</v>
      </c>
      <c r="D134" s="52">
        <f t="shared" si="5"/>
        <v>2.2072164850475941E-6</v>
      </c>
      <c r="E134" s="15"/>
    </row>
    <row r="135" spans="2:5" x14ac:dyDescent="0.2">
      <c r="B135" s="38">
        <f>'Screening All'!D141</f>
        <v>9423.1</v>
      </c>
      <c r="C135" s="13">
        <f t="shared" si="4"/>
        <v>3.9123445024756337E-4</v>
      </c>
      <c r="D135" s="52">
        <f t="shared" si="5"/>
        <v>1.5306439506051315E-7</v>
      </c>
      <c r="E135" s="15"/>
    </row>
    <row r="136" spans="2:5" x14ac:dyDescent="0.2">
      <c r="B136" s="38">
        <f>'Screening All'!D142</f>
        <v>7487.1</v>
      </c>
      <c r="C136" s="13">
        <f t="shared" si="4"/>
        <v>3.108543316369912E-4</v>
      </c>
      <c r="D136" s="52">
        <f t="shared" si="5"/>
        <v>9.6630415497480511E-8</v>
      </c>
      <c r="E136" s="15"/>
    </row>
    <row r="137" spans="2:5" x14ac:dyDescent="0.2">
      <c r="B137" s="38">
        <f>'Screening All'!D143</f>
        <v>5922</v>
      </c>
      <c r="C137" s="13">
        <f t="shared" si="4"/>
        <v>2.4587348265072746E-4</v>
      </c>
      <c r="D137" s="52">
        <f t="shared" si="5"/>
        <v>6.0453769470797577E-8</v>
      </c>
      <c r="E137" s="15"/>
    </row>
    <row r="138" spans="2:5" x14ac:dyDescent="0.2">
      <c r="B138" s="38">
        <f>'Screening All'!D144</f>
        <v>3564.5</v>
      </c>
      <c r="C138" s="13">
        <f t="shared" si="4"/>
        <v>1.4799325040670686E-4</v>
      </c>
      <c r="D138" s="52">
        <f t="shared" si="5"/>
        <v>2.1902002165942242E-8</v>
      </c>
      <c r="E138" s="15"/>
    </row>
    <row r="139" spans="2:5" x14ac:dyDescent="0.2">
      <c r="B139" s="38">
        <f>'Screening All'!D145</f>
        <v>25286.400000000001</v>
      </c>
      <c r="C139" s="13">
        <f t="shared" si="4"/>
        <v>1.0498573508442004E-3</v>
      </c>
      <c r="D139" s="52">
        <f t="shared" si="5"/>
        <v>1.1022004571216027E-6</v>
      </c>
      <c r="E139" s="15"/>
    </row>
    <row r="140" spans="2:5" x14ac:dyDescent="0.2">
      <c r="B140" s="38">
        <f>'Screening All'!D146</f>
        <v>58279.7</v>
      </c>
      <c r="C140" s="13">
        <f t="shared" si="4"/>
        <v>2.4196948339816958E-3</v>
      </c>
      <c r="D140" s="52">
        <f t="shared" si="5"/>
        <v>5.8549230895977061E-6</v>
      </c>
      <c r="E140" s="15"/>
    </row>
    <row r="141" spans="2:5" x14ac:dyDescent="0.2">
      <c r="B141" s="38">
        <f>'Screening All'!D147</f>
        <v>2937.2</v>
      </c>
      <c r="C141" s="13">
        <f t="shared" si="4"/>
        <v>1.2194859730525442E-4</v>
      </c>
      <c r="D141" s="52">
        <f t="shared" si="5"/>
        <v>1.4871460384719105E-8</v>
      </c>
      <c r="E141" s="15"/>
    </row>
    <row r="142" spans="2:5" x14ac:dyDescent="0.2">
      <c r="B142" s="38">
        <f>'Screening All'!D148</f>
        <v>6518.6</v>
      </c>
      <c r="C142" s="13">
        <f t="shared" si="4"/>
        <v>2.7064351300355152E-4</v>
      </c>
      <c r="D142" s="52">
        <f t="shared" si="5"/>
        <v>7.3247911130903559E-8</v>
      </c>
      <c r="E142" s="15"/>
    </row>
    <row r="143" spans="2:5" x14ac:dyDescent="0.2">
      <c r="B143" s="38">
        <f>'Screening All'!D149</f>
        <v>11870.3</v>
      </c>
      <c r="C143" s="13">
        <f t="shared" si="4"/>
        <v>4.9283890596233196E-4</v>
      </c>
      <c r="D143" s="52">
        <f t="shared" si="5"/>
        <v>2.4289018723014829E-7</v>
      </c>
      <c r="E143" s="15"/>
    </row>
    <row r="144" spans="2:5" x14ac:dyDescent="0.2">
      <c r="B144" s="38">
        <f>'Screening All'!D150</f>
        <v>7428.7</v>
      </c>
      <c r="C144" s="13">
        <f t="shared" si="4"/>
        <v>3.0842964210865573E-4</v>
      </c>
      <c r="D144" s="52">
        <f t="shared" si="5"/>
        <v>9.5128844131273452E-8</v>
      </c>
      <c r="E144" s="15"/>
    </row>
    <row r="145" spans="2:5" x14ac:dyDescent="0.2">
      <c r="B145" s="38">
        <f>'Screening All'!D151</f>
        <v>2293.6</v>
      </c>
      <c r="C145" s="13">
        <f t="shared" si="4"/>
        <v>9.5227190105996037E-5</v>
      </c>
      <c r="D145" s="52">
        <f t="shared" si="5"/>
        <v>9.0682177354835093E-9</v>
      </c>
      <c r="E145" s="15"/>
    </row>
    <row r="146" spans="2:5" x14ac:dyDescent="0.2">
      <c r="B146" s="38">
        <f>'Screening All'!D152</f>
        <v>470.2</v>
      </c>
      <c r="C146" s="13">
        <f t="shared" si="4"/>
        <v>1.9522072195604872E-5</v>
      </c>
      <c r="D146" s="52">
        <f t="shared" si="5"/>
        <v>3.8111130281040883E-10</v>
      </c>
      <c r="E146" s="15"/>
    </row>
    <row r="147" spans="2:5" x14ac:dyDescent="0.2">
      <c r="B147" s="38">
        <f>'Screening All'!D153</f>
        <v>1187.0999999999999</v>
      </c>
      <c r="C147" s="13">
        <f t="shared" si="4"/>
        <v>4.9286796902174697E-5</v>
      </c>
      <c r="D147" s="52">
        <f t="shared" si="5"/>
        <v>2.4291883488762171E-9</v>
      </c>
      <c r="E147" s="15"/>
    </row>
    <row r="148" spans="2:5" x14ac:dyDescent="0.2">
      <c r="B148" s="38">
        <f>'Screening All'!D154</f>
        <v>5715.4</v>
      </c>
      <c r="C148" s="13">
        <f t="shared" si="4"/>
        <v>2.3729572825767777E-4</v>
      </c>
      <c r="D148" s="52">
        <f t="shared" si="5"/>
        <v>5.6309262649341647E-8</v>
      </c>
      <c r="E148" s="15"/>
    </row>
    <row r="149" spans="2:5" x14ac:dyDescent="0.2">
      <c r="B149" s="38">
        <f>'Screening All'!D155</f>
        <v>74586</v>
      </c>
      <c r="C149" s="13">
        <f t="shared" si="4"/>
        <v>3.0967104993223841E-3</v>
      </c>
      <c r="D149" s="52">
        <f t="shared" si="5"/>
        <v>9.5896159166134901E-6</v>
      </c>
      <c r="E149" s="15"/>
    </row>
    <row r="150" spans="2:5" x14ac:dyDescent="0.2">
      <c r="B150" s="38">
        <f>'Screening All'!D156</f>
        <v>1002.7</v>
      </c>
      <c r="C150" s="13">
        <f t="shared" si="4"/>
        <v>4.1630756679142934E-5</v>
      </c>
      <c r="D150" s="52">
        <f t="shared" si="5"/>
        <v>1.733119901678004E-9</v>
      </c>
      <c r="E150" s="15"/>
    </row>
    <row r="151" spans="2:5" x14ac:dyDescent="0.2">
      <c r="B151" s="38">
        <f>'Screening All'!D157</f>
        <v>3218.9</v>
      </c>
      <c r="C151" s="13">
        <f t="shared" si="4"/>
        <v>1.3364440278696837E-4</v>
      </c>
      <c r="D151" s="52">
        <f t="shared" si="5"/>
        <v>1.7860826396285437E-8</v>
      </c>
      <c r="E151" s="15"/>
    </row>
    <row r="152" spans="2:5" x14ac:dyDescent="0.2">
      <c r="B152" s="38">
        <f>'Screening All'!D158</f>
        <v>1953.4</v>
      </c>
      <c r="C152" s="13">
        <f t="shared" si="4"/>
        <v>8.1102543230315952E-5</v>
      </c>
      <c r="D152" s="52">
        <f t="shared" si="5"/>
        <v>6.5776225184252677E-9</v>
      </c>
      <c r="E152" s="15"/>
    </row>
    <row r="153" spans="2:5" x14ac:dyDescent="0.2">
      <c r="B153" s="38">
        <f>'Screening All'!D159</f>
        <v>101</v>
      </c>
      <c r="C153" s="13">
        <f t="shared" si="4"/>
        <v>4.1933842870184863E-6</v>
      </c>
      <c r="D153" s="52">
        <f t="shared" si="5"/>
        <v>1.7584471778613538E-11</v>
      </c>
      <c r="E153" s="15"/>
    </row>
    <row r="154" spans="2:5" x14ac:dyDescent="0.2">
      <c r="B154" s="38">
        <f>'Screening All'!D160</f>
        <v>7640.8</v>
      </c>
      <c r="C154" s="13">
        <f t="shared" si="4"/>
        <v>3.1723574911139457E-4</v>
      </c>
      <c r="D154" s="52">
        <f t="shared" si="5"/>
        <v>1.0063852051426769E-7</v>
      </c>
      <c r="E154" s="15"/>
    </row>
    <row r="155" spans="2:5" x14ac:dyDescent="0.2">
      <c r="B155" s="38">
        <f>'Screening All'!D161</f>
        <v>7597.5</v>
      </c>
      <c r="C155" s="13">
        <f t="shared" si="4"/>
        <v>3.1543799129329654E-4</v>
      </c>
      <c r="D155" s="52">
        <f t="shared" si="5"/>
        <v>9.9501126351149823E-8</v>
      </c>
      <c r="E155" s="15"/>
    </row>
    <row r="156" spans="2:5" x14ac:dyDescent="0.2">
      <c r="B156" s="38">
        <f>'Screening All'!D162</f>
        <v>2734.7</v>
      </c>
      <c r="C156" s="13">
        <f t="shared" si="4"/>
        <v>1.1354106940306389E-4</v>
      </c>
      <c r="D156" s="52">
        <f t="shared" si="5"/>
        <v>1.2891574441191372E-8</v>
      </c>
      <c r="E156" s="15"/>
    </row>
    <row r="157" spans="2:5" x14ac:dyDescent="0.2">
      <c r="B157" s="38">
        <f>'Screening All'!D163</f>
        <v>3721</v>
      </c>
      <c r="C157" s="13">
        <f t="shared" si="4"/>
        <v>1.5449092011877018E-4</v>
      </c>
      <c r="D157" s="52">
        <f t="shared" si="5"/>
        <v>2.3867444399144229E-8</v>
      </c>
      <c r="E157" s="15"/>
    </row>
    <row r="158" spans="2:5" x14ac:dyDescent="0.2">
      <c r="B158" s="38">
        <f>'Screening All'!D164</f>
        <v>2020.6</v>
      </c>
      <c r="C158" s="13">
        <f t="shared" si="4"/>
        <v>8.3892596934153992E-5</v>
      </c>
      <c r="D158" s="52">
        <f t="shared" si="5"/>
        <v>7.0379678203564239E-9</v>
      </c>
      <c r="E158" s="15"/>
    </row>
    <row r="159" spans="2:5" x14ac:dyDescent="0.2">
      <c r="B159" s="38">
        <f>'Screening All'!D165</f>
        <v>86089.1</v>
      </c>
      <c r="C159" s="13">
        <f t="shared" si="4"/>
        <v>3.5743037546887443E-3</v>
      </c>
      <c r="D159" s="52">
        <f t="shared" si="5"/>
        <v>1.2775647330782055E-5</v>
      </c>
      <c r="E159" s="15"/>
    </row>
    <row r="160" spans="2:5" x14ac:dyDescent="0.2">
      <c r="B160" s="38">
        <f>'Screening All'!D166</f>
        <v>3787.9</v>
      </c>
      <c r="C160" s="13">
        <f t="shared" si="4"/>
        <v>1.5726851822571607E-4</v>
      </c>
      <c r="D160" s="52">
        <f t="shared" si="5"/>
        <v>2.4733386824912388E-8</v>
      </c>
      <c r="E160" s="15"/>
    </row>
    <row r="161" spans="2:5" x14ac:dyDescent="0.2">
      <c r="B161" s="38">
        <f>'Screening All'!D167</f>
        <v>5467.9</v>
      </c>
      <c r="C161" s="13">
        <f t="shared" si="4"/>
        <v>2.2701986082166711E-4</v>
      </c>
      <c r="D161" s="52">
        <f t="shared" si="5"/>
        <v>5.1538017207489108E-8</v>
      </c>
      <c r="E161" s="15"/>
    </row>
    <row r="162" spans="2:5" x14ac:dyDescent="0.2">
      <c r="B162" s="38">
        <f>'Screening All'!D168</f>
        <v>716.7</v>
      </c>
      <c r="C162" s="13">
        <f t="shared" si="4"/>
        <v>2.9756420975308406E-5</v>
      </c>
      <c r="D162" s="52">
        <f t="shared" si="5"/>
        <v>8.8544458925977403E-10</v>
      </c>
      <c r="E162" s="15"/>
    </row>
    <row r="163" spans="2:5" x14ac:dyDescent="0.2">
      <c r="B163" s="38">
        <f>'Screening All'!D169</f>
        <v>1698</v>
      </c>
      <c r="C163" s="13">
        <f t="shared" si="4"/>
        <v>7.0498678409479108E-5</v>
      </c>
      <c r="D163" s="52">
        <f t="shared" si="5"/>
        <v>4.970063657483156E-9</v>
      </c>
      <c r="E163" s="15"/>
    </row>
    <row r="164" spans="2:5" x14ac:dyDescent="0.2">
      <c r="B164" s="38">
        <f>'Screening All'!D170</f>
        <v>2566.1999999999998</v>
      </c>
      <c r="C164" s="13">
        <f t="shared" si="4"/>
        <v>1.0654517581531523E-4</v>
      </c>
      <c r="D164" s="52">
        <f t="shared" si="5"/>
        <v>1.1351874489516433E-8</v>
      </c>
      <c r="E164" s="15"/>
    </row>
    <row r="165" spans="2:5" x14ac:dyDescent="0.2">
      <c r="B165" s="38">
        <f>'Screening All'!D171</f>
        <v>1756.8</v>
      </c>
      <c r="C165" s="13">
        <f t="shared" si="4"/>
        <v>7.2939975400337391E-5</v>
      </c>
      <c r="D165" s="52">
        <f t="shared" si="5"/>
        <v>5.3202400114018239E-9</v>
      </c>
      <c r="E165" s="15"/>
    </row>
    <row r="166" spans="2:5" x14ac:dyDescent="0.2">
      <c r="B166" s="38">
        <f>'Screening All'!D172</f>
        <v>1963.7</v>
      </c>
      <c r="C166" s="13">
        <f t="shared" si="4"/>
        <v>8.1530185390279219E-5</v>
      </c>
      <c r="D166" s="52">
        <f t="shared" si="5"/>
        <v>6.6471711297732989E-9</v>
      </c>
      <c r="E166" s="15"/>
    </row>
    <row r="167" spans="2:5" x14ac:dyDescent="0.2">
      <c r="B167" s="38">
        <f>'Screening All'!D173</f>
        <v>3034.5</v>
      </c>
      <c r="C167" s="13">
        <f t="shared" si="4"/>
        <v>1.2598836256393658E-4</v>
      </c>
      <c r="D167" s="52">
        <f t="shared" si="5"/>
        <v>1.5873067501541937E-8</v>
      </c>
      <c r="E167" s="15"/>
    </row>
    <row r="168" spans="2:5" x14ac:dyDescent="0.2">
      <c r="B168" s="38">
        <f>'Screening All'!D174</f>
        <v>904.4</v>
      </c>
      <c r="C168" s="13">
        <f t="shared" si="4"/>
        <v>3.7549472764153654E-5</v>
      </c>
      <c r="D168" s="52">
        <f t="shared" si="5"/>
        <v>1.4099629048659171E-9</v>
      </c>
      <c r="E168" s="15"/>
    </row>
    <row r="169" spans="2:5" x14ac:dyDescent="0.2">
      <c r="B169" s="38">
        <f>'Screening All'!D175</f>
        <v>963.6</v>
      </c>
      <c r="C169" s="13">
        <f t="shared" si="4"/>
        <v>4.0007377217534788E-5</v>
      </c>
      <c r="D169" s="52">
        <f t="shared" si="5"/>
        <v>1.6005902318261215E-9</v>
      </c>
      <c r="E169" s="15"/>
    </row>
    <row r="170" spans="2:5" x14ac:dyDescent="0.2">
      <c r="B170" s="38">
        <f>'Screening All'!D176</f>
        <v>30598.5</v>
      </c>
      <c r="C170" s="13">
        <f t="shared" si="4"/>
        <v>1.2704086050132192E-3</v>
      </c>
      <c r="D170" s="52">
        <f t="shared" si="5"/>
        <v>1.6139380236916336E-6</v>
      </c>
      <c r="E170" s="15"/>
    </row>
    <row r="171" spans="2:5" x14ac:dyDescent="0.2">
      <c r="B171" s="38">
        <f>'Screening All'!D177</f>
        <v>2226</v>
      </c>
      <c r="C171" s="13">
        <f t="shared" si="4"/>
        <v>9.2420528939635147E-5</v>
      </c>
      <c r="D171" s="52">
        <f t="shared" si="5"/>
        <v>8.5415541694819371E-9</v>
      </c>
      <c r="E171" s="15"/>
    </row>
    <row r="172" spans="2:5" x14ac:dyDescent="0.2">
      <c r="B172" s="38">
        <f>'Screening All'!D178</f>
        <v>797.8</v>
      </c>
      <c r="C172" s="13">
        <f t="shared" si="4"/>
        <v>3.3123584001815326E-5</v>
      </c>
      <c r="D172" s="52">
        <f t="shared" si="5"/>
        <v>1.0971718171253163E-9</v>
      </c>
      <c r="E172" s="15"/>
    </row>
    <row r="173" spans="2:5" x14ac:dyDescent="0.2">
      <c r="B173" s="38">
        <f>'Screening All'!D179</f>
        <v>1376.3</v>
      </c>
      <c r="C173" s="13">
        <f t="shared" si="4"/>
        <v>5.7142126675480614E-5</v>
      </c>
      <c r="D173" s="52">
        <f t="shared" si="5"/>
        <v>3.265222640996673E-9</v>
      </c>
      <c r="E173" s="15"/>
    </row>
    <row r="174" spans="2:5" x14ac:dyDescent="0.2">
      <c r="B174" s="38">
        <f>'Screening All'!D180</f>
        <v>676.5</v>
      </c>
      <c r="C174" s="13">
        <f t="shared" si="4"/>
        <v>2.8087370991762434E-5</v>
      </c>
      <c r="D174" s="52">
        <f t="shared" si="5"/>
        <v>7.8890040922889789E-10</v>
      </c>
      <c r="E174" s="15"/>
    </row>
    <row r="175" spans="2:5" x14ac:dyDescent="0.2">
      <c r="B175" s="38">
        <f>'Screening All'!D181</f>
        <v>1919</v>
      </c>
      <c r="C175" s="13">
        <f t="shared" si="4"/>
        <v>7.9674301453351237E-5</v>
      </c>
      <c r="D175" s="52">
        <f t="shared" si="5"/>
        <v>6.3479943120794871E-9</v>
      </c>
      <c r="E175" s="15"/>
    </row>
    <row r="176" spans="2:5" x14ac:dyDescent="0.2">
      <c r="B176" s="38">
        <f>'Screening All'!D182</f>
        <v>6096.1</v>
      </c>
      <c r="C176" s="13">
        <f t="shared" si="4"/>
        <v>2.5310188071379599E-4</v>
      </c>
      <c r="D176" s="52">
        <f t="shared" si="5"/>
        <v>6.4060562020860615E-8</v>
      </c>
      <c r="E176" s="15"/>
    </row>
    <row r="177" spans="2:5" x14ac:dyDescent="0.2">
      <c r="B177" s="38">
        <f>'Screening All'!D183</f>
        <v>2514.3000000000002</v>
      </c>
      <c r="C177" s="13">
        <f t="shared" si="4"/>
        <v>1.0439035755297605E-4</v>
      </c>
      <c r="D177" s="52">
        <f t="shared" si="5"/>
        <v>1.0897346750038183E-8</v>
      </c>
      <c r="E177" s="15"/>
    </row>
    <row r="178" spans="2:5" x14ac:dyDescent="0.2">
      <c r="B178" s="38">
        <f>'Screening All'!D184</f>
        <v>2761</v>
      </c>
      <c r="C178" s="13">
        <f t="shared" si="4"/>
        <v>1.1463301006394098E-4</v>
      </c>
      <c r="D178" s="52">
        <f t="shared" si="5"/>
        <v>1.3140726996319595E-8</v>
      </c>
      <c r="E178" s="15"/>
    </row>
    <row r="179" spans="2:5" x14ac:dyDescent="0.2">
      <c r="B179" s="38">
        <f>'Screening All'!D185</f>
        <v>532</v>
      </c>
      <c r="C179" s="13">
        <f t="shared" si="4"/>
        <v>2.2087925155384502E-5</v>
      </c>
      <c r="D179" s="52">
        <f t="shared" si="5"/>
        <v>4.8787643766986751E-10</v>
      </c>
      <c r="E179" s="15"/>
    </row>
    <row r="180" spans="2:5" x14ac:dyDescent="0.2">
      <c r="B180" s="38">
        <f>'Screening All'!D186</f>
        <v>9308.2999999999993</v>
      </c>
      <c r="C180" s="13">
        <f t="shared" si="4"/>
        <v>3.8646810850350664E-4</v>
      </c>
      <c r="D180" s="52">
        <f t="shared" si="5"/>
        <v>1.4935759889027817E-7</v>
      </c>
      <c r="E180" s="15"/>
    </row>
    <row r="181" spans="2:5" x14ac:dyDescent="0.2">
      <c r="B181" s="38">
        <f>'Screening All'!D187</f>
        <v>1208.9000000000001</v>
      </c>
      <c r="C181" s="13">
        <f t="shared" si="4"/>
        <v>5.0191903609669783E-5</v>
      </c>
      <c r="D181" s="52">
        <f t="shared" si="5"/>
        <v>2.5192271879623827E-9</v>
      </c>
      <c r="E181" s="15"/>
    </row>
    <row r="182" spans="2:5" x14ac:dyDescent="0.2">
      <c r="B182" s="38">
        <f>'Screening All'!D188</f>
        <v>2416.9</v>
      </c>
      <c r="C182" s="13">
        <f t="shared" si="4"/>
        <v>1.0034644042866316E-4</v>
      </c>
      <c r="D182" s="52">
        <f t="shared" si="5"/>
        <v>1.0069408106703245E-8</v>
      </c>
      <c r="E182" s="15"/>
    </row>
    <row r="183" spans="2:5" x14ac:dyDescent="0.2">
      <c r="B183" s="38">
        <f>'Screening All'!D189</f>
        <v>29361.1</v>
      </c>
      <c r="C183" s="13">
        <f t="shared" si="4"/>
        <v>1.2190334196987968E-3</v>
      </c>
      <c r="D183" s="52">
        <f t="shared" si="5"/>
        <v>1.4860424783425429E-6</v>
      </c>
      <c r="E183" s="15"/>
    </row>
    <row r="184" spans="2:5" x14ac:dyDescent="0.2">
      <c r="B184" s="38">
        <f>'Screening All'!D190</f>
        <v>2580.6999999999998</v>
      </c>
      <c r="C184" s="13">
        <f t="shared" si="4"/>
        <v>1.0714719633176838E-4</v>
      </c>
      <c r="D184" s="52">
        <f t="shared" si="5"/>
        <v>1.148052168175852E-8</v>
      </c>
      <c r="E184" s="15"/>
    </row>
    <row r="185" spans="2:5" x14ac:dyDescent="0.2">
      <c r="B185" s="38">
        <f>'Screening All'!D191</f>
        <v>2840.2</v>
      </c>
      <c r="C185" s="13">
        <f t="shared" si="4"/>
        <v>1.179212876434644E-4</v>
      </c>
      <c r="D185" s="52">
        <f t="shared" si="5"/>
        <v>1.390543007949267E-8</v>
      </c>
      <c r="E185" s="15"/>
    </row>
    <row r="186" spans="2:5" x14ac:dyDescent="0.2">
      <c r="B186" s="38">
        <f>'Screening All'!D192</f>
        <v>759.3</v>
      </c>
      <c r="C186" s="13">
        <f t="shared" si="4"/>
        <v>3.1525115733991449E-5</v>
      </c>
      <c r="D186" s="52">
        <f t="shared" si="5"/>
        <v>9.9383292204155522E-10</v>
      </c>
      <c r="E186" s="15"/>
    </row>
    <row r="187" spans="2:5" x14ac:dyDescent="0.2">
      <c r="B187" s="38">
        <f>'Screening All'!D193</f>
        <v>8284.9</v>
      </c>
      <c r="C187" s="13">
        <f t="shared" si="4"/>
        <v>3.4397791563880645E-4</v>
      </c>
      <c r="D187" s="52">
        <f t="shared" si="5"/>
        <v>1.1832080644721785E-7</v>
      </c>
      <c r="E187" s="15"/>
    </row>
    <row r="188" spans="2:5" x14ac:dyDescent="0.2">
      <c r="B188" s="38">
        <f>'Screening All'!D194</f>
        <v>9800.4</v>
      </c>
      <c r="C188" s="13">
        <f t="shared" si="4"/>
        <v>4.068994392722373E-4</v>
      </c>
      <c r="D188" s="52">
        <f t="shared" si="5"/>
        <v>1.6556715368006114E-7</v>
      </c>
      <c r="E188" s="15"/>
    </row>
    <row r="189" spans="2:5" x14ac:dyDescent="0.2">
      <c r="B189" s="38">
        <f>'Screening All'!D195</f>
        <v>909.2</v>
      </c>
      <c r="C189" s="13">
        <f t="shared" si="4"/>
        <v>3.7748762314427801E-5</v>
      </c>
      <c r="D189" s="52">
        <f t="shared" si="5"/>
        <v>1.4249690562711646E-9</v>
      </c>
      <c r="E189" s="15"/>
    </row>
    <row r="190" spans="2:5" x14ac:dyDescent="0.2">
      <c r="B190" s="38">
        <f>'Screening All'!D196</f>
        <v>3178.2</v>
      </c>
      <c r="C190" s="13">
        <f t="shared" si="4"/>
        <v>1.3195459347526884E-4</v>
      </c>
      <c r="D190" s="52">
        <f t="shared" si="5"/>
        <v>1.7412014739223462E-8</v>
      </c>
      <c r="E190" s="15"/>
    </row>
    <row r="191" spans="2:5" x14ac:dyDescent="0.2">
      <c r="B191" s="38">
        <f>'Screening All'!D197</f>
        <v>867.2</v>
      </c>
      <c r="C191" s="13">
        <f t="shared" si="4"/>
        <v>3.6004978749529024E-5</v>
      </c>
      <c r="D191" s="52">
        <f t="shared" si="5"/>
        <v>1.2963584947540367E-9</v>
      </c>
      <c r="E191" s="15"/>
    </row>
    <row r="192" spans="2:5" x14ac:dyDescent="0.2">
      <c r="B192" s="38">
        <f>'Screening All'!D198</f>
        <v>1847.4</v>
      </c>
      <c r="C192" s="13">
        <f t="shared" si="4"/>
        <v>7.6701565661761893E-5</v>
      </c>
      <c r="D192" s="52">
        <f t="shared" si="5"/>
        <v>5.8831301749655713E-9</v>
      </c>
      <c r="E192" s="15"/>
    </row>
    <row r="193" spans="2:5" x14ac:dyDescent="0.2">
      <c r="B193" s="38">
        <f>'Screening All'!D199</f>
        <v>1087.2</v>
      </c>
      <c r="C193" s="13">
        <f t="shared" si="4"/>
        <v>4.5139083137094041E-5</v>
      </c>
      <c r="D193" s="52">
        <f t="shared" si="5"/>
        <v>2.0375368264574875E-9</v>
      </c>
      <c r="E193" s="15"/>
    </row>
    <row r="194" spans="2:5" x14ac:dyDescent="0.2">
      <c r="B194" s="38">
        <f>'Screening All'!D200</f>
        <v>15411.1</v>
      </c>
      <c r="C194" s="13">
        <f t="shared" si="4"/>
        <v>6.3984816421456029E-4</v>
      </c>
      <c r="D194" s="52">
        <f t="shared" si="5"/>
        <v>4.0940567324874291E-7</v>
      </c>
      <c r="E194" s="15"/>
    </row>
    <row r="195" spans="2:5" x14ac:dyDescent="0.2">
      <c r="B195" s="38">
        <f>'Screening All'!D201</f>
        <v>11724.2</v>
      </c>
      <c r="C195" s="13">
        <f t="shared" ref="C195:C258" si="6">B195/$G$3</f>
        <v>4.8677303027586273E-4</v>
      </c>
      <c r="D195" s="52">
        <f t="shared" si="5"/>
        <v>2.3694798300394599E-7</v>
      </c>
      <c r="E195" s="15"/>
    </row>
    <row r="196" spans="2:5" x14ac:dyDescent="0.2">
      <c r="B196" s="38">
        <f>'Screening All'!D202</f>
        <v>2566.1999999999998</v>
      </c>
      <c r="C196" s="13">
        <f t="shared" si="6"/>
        <v>1.0654517581531523E-4</v>
      </c>
      <c r="D196" s="52">
        <f t="shared" ref="D196:D259" si="7">C196^(2)</f>
        <v>1.1351874489516433E-8</v>
      </c>
      <c r="E196" s="15"/>
    </row>
    <row r="197" spans="2:5" x14ac:dyDescent="0.2">
      <c r="B197" s="38">
        <f>'Screening All'!D203</f>
        <v>18772.400000000001</v>
      </c>
      <c r="C197" s="13">
        <f t="shared" si="6"/>
        <v>7.7940482365966178E-4</v>
      </c>
      <c r="D197" s="52">
        <f t="shared" si="7"/>
        <v>6.0747187914394844E-7</v>
      </c>
      <c r="E197" s="15"/>
    </row>
    <row r="198" spans="2:5" x14ac:dyDescent="0.2">
      <c r="B198" s="38">
        <f>'Screening All'!D204</f>
        <v>3774.8</v>
      </c>
      <c r="C198" s="13">
        <f t="shared" si="6"/>
        <v>1.567246238280929E-4</v>
      </c>
      <c r="D198" s="52">
        <f t="shared" si="7"/>
        <v>2.4562607714057225E-8</v>
      </c>
      <c r="E198" s="15"/>
    </row>
    <row r="199" spans="2:5" x14ac:dyDescent="0.2">
      <c r="B199" s="38">
        <f>'Screening All'!D205</f>
        <v>7743.6</v>
      </c>
      <c r="C199" s="13">
        <f t="shared" si="6"/>
        <v>3.2150386697976587E-4</v>
      </c>
      <c r="D199" s="52">
        <f t="shared" si="7"/>
        <v>1.0336473648294299E-7</v>
      </c>
      <c r="E199" s="15"/>
    </row>
    <row r="200" spans="2:5" x14ac:dyDescent="0.2">
      <c r="B200" s="38">
        <f>'Screening All'!D206</f>
        <v>1744.8</v>
      </c>
      <c r="C200" s="13">
        <f t="shared" si="6"/>
        <v>7.2441751524652019E-5</v>
      </c>
      <c r="D200" s="52">
        <f t="shared" si="7"/>
        <v>5.247807363959423E-9</v>
      </c>
      <c r="E200" s="15"/>
    </row>
    <row r="201" spans="2:5" x14ac:dyDescent="0.2">
      <c r="B201" s="38">
        <f>'Screening All'!D207</f>
        <v>278.7</v>
      </c>
      <c r="C201" s="13">
        <f t="shared" si="6"/>
        <v>1.1571249512792594E-5</v>
      </c>
      <c r="D201" s="52">
        <f t="shared" si="7"/>
        <v>1.3389381528730283E-10</v>
      </c>
      <c r="E201" s="15"/>
    </row>
    <row r="202" spans="2:5" x14ac:dyDescent="0.2">
      <c r="B202" s="38">
        <f>'Screening All'!D208</f>
        <v>745</v>
      </c>
      <c r="C202" s="13">
        <f t="shared" si="6"/>
        <v>3.0931398948799722E-5</v>
      </c>
      <c r="D202" s="52">
        <f t="shared" si="7"/>
        <v>9.5675144092980853E-10</v>
      </c>
      <c r="E202" s="15"/>
    </row>
    <row r="203" spans="2:5" x14ac:dyDescent="0.2">
      <c r="B203" s="38">
        <f>'Screening All'!D209</f>
        <v>5631.9</v>
      </c>
      <c r="C203" s="13">
        <f t="shared" si="6"/>
        <v>2.3382892045603377E-4</v>
      </c>
      <c r="D203" s="52">
        <f t="shared" si="7"/>
        <v>5.4675964041634165E-8</v>
      </c>
      <c r="E203" s="15"/>
    </row>
    <row r="204" spans="2:5" x14ac:dyDescent="0.2">
      <c r="B204" s="38">
        <f>'Screening All'!D210</f>
        <v>6324.6</v>
      </c>
      <c r="C204" s="13">
        <f t="shared" si="6"/>
        <v>2.6258889367997146E-4</v>
      </c>
      <c r="D204" s="52">
        <f t="shared" si="7"/>
        <v>6.8952927084071351E-8</v>
      </c>
      <c r="E204" s="15"/>
    </row>
    <row r="205" spans="2:5" x14ac:dyDescent="0.2">
      <c r="B205" s="38">
        <f>'Screening All'!D211</f>
        <v>1839.2</v>
      </c>
      <c r="C205" s="13">
        <f t="shared" si="6"/>
        <v>7.6361112680043569E-5</v>
      </c>
      <c r="D205" s="52">
        <f t="shared" si="7"/>
        <v>5.8310195297343106E-9</v>
      </c>
      <c r="E205" s="15"/>
    </row>
    <row r="206" spans="2:5" x14ac:dyDescent="0.2">
      <c r="B206" s="38">
        <f>'Screening All'!D212</f>
        <v>1702.3</v>
      </c>
      <c r="C206" s="13">
        <f t="shared" si="6"/>
        <v>7.0677208631599695E-5</v>
      </c>
      <c r="D206" s="52">
        <f t="shared" si="7"/>
        <v>4.9952678199546706E-9</v>
      </c>
      <c r="E206" s="15"/>
    </row>
    <row r="207" spans="2:5" x14ac:dyDescent="0.2">
      <c r="B207" s="38">
        <f>'Screening All'!D213</f>
        <v>3422.5</v>
      </c>
      <c r="C207" s="13">
        <f t="shared" si="6"/>
        <v>1.4209760121109671E-4</v>
      </c>
      <c r="D207" s="52">
        <f t="shared" si="7"/>
        <v>2.0191728269947874E-8</v>
      </c>
      <c r="E207" s="15"/>
    </row>
    <row r="208" spans="2:5" x14ac:dyDescent="0.2">
      <c r="B208" s="38">
        <f>'Screening All'!D214</f>
        <v>779.1</v>
      </c>
      <c r="C208" s="13">
        <f t="shared" si="6"/>
        <v>3.2347185128872302E-5</v>
      </c>
      <c r="D208" s="52">
        <f t="shared" si="7"/>
        <v>1.0463403857615373E-9</v>
      </c>
      <c r="E208" s="15"/>
    </row>
    <row r="209" spans="2:5" x14ac:dyDescent="0.2">
      <c r="B209" s="38">
        <f>'Screening All'!D215</f>
        <v>910.5</v>
      </c>
      <c r="C209" s="13">
        <f t="shared" si="6"/>
        <v>3.7802736567627042E-5</v>
      </c>
      <c r="D209" s="52">
        <f t="shared" si="7"/>
        <v>1.4290468920014069E-9</v>
      </c>
      <c r="E209" s="15"/>
    </row>
    <row r="210" spans="2:5" x14ac:dyDescent="0.2">
      <c r="B210" s="38">
        <f>'Screening All'!D216</f>
        <v>4583.2</v>
      </c>
      <c r="C210" s="13">
        <f t="shared" si="6"/>
        <v>1.9028830558676362E-4</v>
      </c>
      <c r="D210" s="52">
        <f t="shared" si="7"/>
        <v>3.6209639243081534E-8</v>
      </c>
      <c r="E210" s="15"/>
    </row>
    <row r="211" spans="2:5" x14ac:dyDescent="0.2">
      <c r="B211" s="38">
        <f>'Screening All'!D217</f>
        <v>7126.4</v>
      </c>
      <c r="C211" s="13">
        <f t="shared" si="6"/>
        <v>2.9587855230701524E-4</v>
      </c>
      <c r="D211" s="52">
        <f t="shared" si="7"/>
        <v>8.7544117715295151E-8</v>
      </c>
      <c r="E211" s="15"/>
    </row>
    <row r="212" spans="2:5" x14ac:dyDescent="0.2">
      <c r="B212" s="38">
        <f>'Screening All'!D218</f>
        <v>1021.8</v>
      </c>
      <c r="C212" s="13">
        <f t="shared" si="6"/>
        <v>4.2423763014608802E-5</v>
      </c>
      <c r="D212" s="52">
        <f t="shared" si="7"/>
        <v>1.7997756683196896E-9</v>
      </c>
      <c r="E212" s="15"/>
    </row>
    <row r="213" spans="2:5" x14ac:dyDescent="0.2">
      <c r="B213" s="38">
        <f>'Screening All'!D219</f>
        <v>31341.3</v>
      </c>
      <c r="C213" s="13">
        <f t="shared" si="6"/>
        <v>1.3012486629181434E-3</v>
      </c>
      <c r="D213" s="52">
        <f t="shared" si="7"/>
        <v>1.693248082746256E-6</v>
      </c>
      <c r="E213" s="15"/>
    </row>
    <row r="214" spans="2:5" x14ac:dyDescent="0.2">
      <c r="B214" s="38">
        <f>'Screening All'!D220</f>
        <v>40523.199999999997</v>
      </c>
      <c r="C214" s="13">
        <f t="shared" si="6"/>
        <v>1.6824688132644307E-3</v>
      </c>
      <c r="D214" s="52">
        <f t="shared" si="7"/>
        <v>2.8307013076074218E-6</v>
      </c>
      <c r="E214" s="15"/>
    </row>
    <row r="215" spans="2:5" x14ac:dyDescent="0.2">
      <c r="B215" s="38">
        <f>'Screening All'!D221</f>
        <v>374.2</v>
      </c>
      <c r="C215" s="13">
        <f t="shared" si="6"/>
        <v>1.5536281190121956E-5</v>
      </c>
      <c r="D215" s="52">
        <f t="shared" si="7"/>
        <v>2.4137603321853732E-10</v>
      </c>
      <c r="E215" s="15"/>
    </row>
    <row r="216" spans="2:5" x14ac:dyDescent="0.2">
      <c r="B216" s="38">
        <f>'Screening All'!D222</f>
        <v>1253.7</v>
      </c>
      <c r="C216" s="13">
        <f t="shared" si="6"/>
        <v>5.2051939412228474E-5</v>
      </c>
      <c r="D216" s="52">
        <f t="shared" si="7"/>
        <v>2.7094043965743038E-9</v>
      </c>
      <c r="E216" s="15"/>
    </row>
    <row r="217" spans="2:5" x14ac:dyDescent="0.2">
      <c r="B217" s="38">
        <f>'Screening All'!D223</f>
        <v>1049.2</v>
      </c>
      <c r="C217" s="13">
        <f t="shared" si="6"/>
        <v>4.3561374197423724E-5</v>
      </c>
      <c r="D217" s="52">
        <f t="shared" si="7"/>
        <v>1.8975933219679733E-9</v>
      </c>
      <c r="E217" s="15"/>
    </row>
    <row r="218" spans="2:5" x14ac:dyDescent="0.2">
      <c r="B218" s="38">
        <f>'Screening All'!D224</f>
        <v>469.8</v>
      </c>
      <c r="C218" s="13">
        <f t="shared" si="6"/>
        <v>1.9505464733082028E-5</v>
      </c>
      <c r="D218" s="52">
        <f t="shared" si="7"/>
        <v>3.8046315445350673E-10</v>
      </c>
      <c r="E218" s="15"/>
    </row>
    <row r="219" spans="2:5" x14ac:dyDescent="0.2">
      <c r="B219" s="38">
        <f>'Screening All'!D225</f>
        <v>820.6</v>
      </c>
      <c r="C219" s="13">
        <f t="shared" si="6"/>
        <v>3.4070209365617525E-5</v>
      </c>
      <c r="D219" s="52">
        <f t="shared" si="7"/>
        <v>1.1607791662170121E-9</v>
      </c>
      <c r="E219" s="15"/>
    </row>
    <row r="220" spans="2:5" x14ac:dyDescent="0.2">
      <c r="B220" s="38">
        <f>'Screening All'!D226</f>
        <v>2922.2</v>
      </c>
      <c r="C220" s="13">
        <f t="shared" si="6"/>
        <v>1.2132581746064771E-4</v>
      </c>
      <c r="D220" s="52">
        <f t="shared" si="7"/>
        <v>1.4719953982494409E-8</v>
      </c>
      <c r="E220" s="15"/>
    </row>
    <row r="221" spans="2:5" x14ac:dyDescent="0.2">
      <c r="B221" s="38">
        <f>'Screening All'!D227</f>
        <v>4472.1000000000004</v>
      </c>
      <c r="C221" s="13">
        <f t="shared" si="6"/>
        <v>1.8567558287104329E-4</v>
      </c>
      <c r="D221" s="52">
        <f t="shared" si="7"/>
        <v>3.4475422074501661E-8</v>
      </c>
      <c r="E221" s="15"/>
    </row>
    <row r="222" spans="2:5" x14ac:dyDescent="0.2">
      <c r="B222" s="38">
        <f>'Screening All'!D228</f>
        <v>670.6</v>
      </c>
      <c r="C222" s="13">
        <f t="shared" si="6"/>
        <v>2.7842410919550464E-5</v>
      </c>
      <c r="D222" s="52">
        <f t="shared" si="7"/>
        <v>7.7519984581310293E-10</v>
      </c>
      <c r="E222" s="15"/>
    </row>
    <row r="223" spans="2:5" x14ac:dyDescent="0.2">
      <c r="B223" s="38">
        <f>'Screening All'!D229</f>
        <v>708.2</v>
      </c>
      <c r="C223" s="13">
        <f t="shared" si="6"/>
        <v>2.940351239669794E-5</v>
      </c>
      <c r="D223" s="52">
        <f t="shared" si="7"/>
        <v>8.6456654126276941E-10</v>
      </c>
      <c r="E223" s="15"/>
    </row>
    <row r="224" spans="2:5" x14ac:dyDescent="0.2">
      <c r="B224" s="38">
        <f>'Screening All'!D230</f>
        <v>6805.9</v>
      </c>
      <c r="C224" s="13">
        <f t="shared" si="6"/>
        <v>2.8257182296058527E-4</v>
      </c>
      <c r="D224" s="52">
        <f t="shared" si="7"/>
        <v>7.9846835131268346E-8</v>
      </c>
      <c r="E224" s="15"/>
    </row>
    <row r="225" spans="2:5" x14ac:dyDescent="0.2">
      <c r="B225" s="38">
        <f>'Screening All'!D231</f>
        <v>281.3</v>
      </c>
      <c r="C225" s="13">
        <f t="shared" si="6"/>
        <v>1.1679198019191091E-5</v>
      </c>
      <c r="D225" s="52">
        <f t="shared" si="7"/>
        <v>1.3640366637147712E-10</v>
      </c>
      <c r="E225" s="15"/>
    </row>
    <row r="226" spans="2:5" x14ac:dyDescent="0.2">
      <c r="B226" s="38">
        <f>'Screening All'!D232</f>
        <v>575.79999999999995</v>
      </c>
      <c r="C226" s="13">
        <f t="shared" si="6"/>
        <v>2.390644230163608E-5</v>
      </c>
      <c r="D226" s="52">
        <f t="shared" si="7"/>
        <v>5.7151798352145501E-10</v>
      </c>
      <c r="E226" s="15"/>
    </row>
    <row r="227" spans="2:5" x14ac:dyDescent="0.2">
      <c r="B227" s="38">
        <f>'Screening All'!D233</f>
        <v>785.4</v>
      </c>
      <c r="C227" s="13">
        <f t="shared" si="6"/>
        <v>3.2608752663607116E-5</v>
      </c>
      <c r="D227" s="52">
        <f t="shared" si="7"/>
        <v>1.0633307502763041E-9</v>
      </c>
      <c r="E227" s="15"/>
    </row>
    <row r="228" spans="2:5" x14ac:dyDescent="0.2">
      <c r="B228" s="38">
        <f>'Screening All'!D234</f>
        <v>5885.9</v>
      </c>
      <c r="C228" s="13">
        <f t="shared" si="6"/>
        <v>2.4437465915804065E-4</v>
      </c>
      <c r="D228" s="52">
        <f t="shared" si="7"/>
        <v>5.9718974038608548E-8</v>
      </c>
      <c r="E228" s="15"/>
    </row>
    <row r="229" spans="2:5" x14ac:dyDescent="0.2">
      <c r="B229" s="38">
        <f>'Screening All'!D235</f>
        <v>1253.7</v>
      </c>
      <c r="C229" s="13">
        <f t="shared" si="6"/>
        <v>5.2051939412228474E-5</v>
      </c>
      <c r="D229" s="52">
        <f t="shared" si="7"/>
        <v>2.7094043965743038E-9</v>
      </c>
      <c r="E229" s="15"/>
    </row>
    <row r="230" spans="2:5" x14ac:dyDescent="0.2">
      <c r="B230" s="38">
        <f>'Screening All'!D236</f>
        <v>1861.2</v>
      </c>
      <c r="C230" s="13">
        <f t="shared" si="6"/>
        <v>7.727452311880006E-5</v>
      </c>
      <c r="D230" s="52">
        <f t="shared" si="7"/>
        <v>5.9713519232379649E-9</v>
      </c>
      <c r="E230" s="15"/>
    </row>
    <row r="231" spans="2:5" x14ac:dyDescent="0.2">
      <c r="B231" s="38">
        <f>'Screening All'!D237</f>
        <v>141.1</v>
      </c>
      <c r="C231" s="13">
        <f t="shared" si="6"/>
        <v>5.8582824049337458E-6</v>
      </c>
      <c r="D231" s="52">
        <f t="shared" si="7"/>
        <v>3.4319472735956313E-11</v>
      </c>
      <c r="E231" s="15"/>
    </row>
    <row r="232" spans="2:5" x14ac:dyDescent="0.2">
      <c r="B232" s="38">
        <f>'Screening All'!D238</f>
        <v>2119.4</v>
      </c>
      <c r="C232" s="13">
        <f t="shared" si="6"/>
        <v>8.7994640177296832E-5</v>
      </c>
      <c r="D232" s="52">
        <f t="shared" si="7"/>
        <v>7.7430566999319414E-9</v>
      </c>
      <c r="E232" s="15"/>
    </row>
    <row r="233" spans="2:5" x14ac:dyDescent="0.2">
      <c r="B233" s="38">
        <f>'Screening All'!D239</f>
        <v>1362.4</v>
      </c>
      <c r="C233" s="13">
        <f t="shared" si="6"/>
        <v>5.6565017352811738E-5</v>
      </c>
      <c r="D233" s="52">
        <f t="shared" si="7"/>
        <v>3.1996011881238929E-9</v>
      </c>
      <c r="E233" s="15"/>
    </row>
    <row r="234" spans="2:5" x14ac:dyDescent="0.2">
      <c r="B234" s="38">
        <f>'Screening All'!D240</f>
        <v>220.6</v>
      </c>
      <c r="C234" s="13">
        <f t="shared" si="6"/>
        <v>9.1590155813492871E-6</v>
      </c>
      <c r="D234" s="52">
        <f t="shared" si="7"/>
        <v>8.3887566419399025E-11</v>
      </c>
      <c r="E234" s="15"/>
    </row>
    <row r="235" spans="2:5" x14ac:dyDescent="0.2">
      <c r="B235" s="38">
        <f>'Screening All'!D241</f>
        <v>7832.4</v>
      </c>
      <c r="C235" s="13">
        <f t="shared" si="6"/>
        <v>3.2519072365983751E-4</v>
      </c>
      <c r="D235" s="52">
        <f t="shared" si="7"/>
        <v>1.0574900675440881E-7</v>
      </c>
      <c r="E235" s="15"/>
    </row>
    <row r="236" spans="2:5" x14ac:dyDescent="0.2">
      <c r="B236" s="38">
        <f>'Screening All'!D242</f>
        <v>387.5</v>
      </c>
      <c r="C236" s="13">
        <f t="shared" si="6"/>
        <v>1.6088479319006566E-5</v>
      </c>
      <c r="D236" s="52">
        <f t="shared" si="7"/>
        <v>2.5883916679810201E-10</v>
      </c>
      <c r="E236" s="15"/>
    </row>
    <row r="237" spans="2:5" x14ac:dyDescent="0.2">
      <c r="B237" s="38">
        <f>'Screening All'!D243</f>
        <v>2448</v>
      </c>
      <c r="C237" s="13">
        <f t="shared" si="6"/>
        <v>1.016376706398144E-4</v>
      </c>
      <c r="D237" s="52">
        <f t="shared" si="7"/>
        <v>1.0330216093087389E-8</v>
      </c>
      <c r="E237" s="15"/>
    </row>
    <row r="238" spans="2:5" x14ac:dyDescent="0.2">
      <c r="B238" s="38">
        <f>'Screening All'!D244</f>
        <v>5915.5</v>
      </c>
      <c r="C238" s="13">
        <f t="shared" si="6"/>
        <v>2.4560361138473125E-4</v>
      </c>
      <c r="D238" s="52">
        <f t="shared" si="7"/>
        <v>6.0321133925222089E-8</v>
      </c>
      <c r="E238" s="15"/>
    </row>
    <row r="239" spans="2:5" x14ac:dyDescent="0.2">
      <c r="B239" s="38">
        <f>'Screening All'!D245</f>
        <v>2100.1</v>
      </c>
      <c r="C239" s="13">
        <f t="shared" si="6"/>
        <v>8.7193330110569526E-5</v>
      </c>
      <c r="D239" s="52">
        <f t="shared" si="7"/>
        <v>7.6026768157707508E-9</v>
      </c>
      <c r="E239" s="15"/>
    </row>
    <row r="240" spans="2:5" x14ac:dyDescent="0.2">
      <c r="B240" s="38">
        <f>'Screening All'!D246</f>
        <v>435.9</v>
      </c>
      <c r="C240" s="13">
        <f t="shared" si="6"/>
        <v>1.809798228427087E-5</v>
      </c>
      <c r="D240" s="52">
        <f t="shared" si="7"/>
        <v>3.2753696276178224E-10</v>
      </c>
      <c r="E240" s="15"/>
    </row>
    <row r="241" spans="2:5" x14ac:dyDescent="0.2">
      <c r="B241" s="38">
        <f>'Screening All'!D247</f>
        <v>329.6</v>
      </c>
      <c r="C241" s="13">
        <f t="shared" si="6"/>
        <v>1.3684549118824684E-5</v>
      </c>
      <c r="D241" s="52">
        <f t="shared" si="7"/>
        <v>1.8726688458552543E-10</v>
      </c>
      <c r="E241" s="15"/>
    </row>
    <row r="242" spans="2:5" x14ac:dyDescent="0.2">
      <c r="B242" s="38">
        <f>'Screening All'!D248</f>
        <v>7121.7</v>
      </c>
      <c r="C242" s="13">
        <f t="shared" si="6"/>
        <v>2.9568341462237179E-4</v>
      </c>
      <c r="D242" s="52">
        <f t="shared" si="7"/>
        <v>8.742868168274543E-8</v>
      </c>
      <c r="E242" s="15"/>
    </row>
    <row r="243" spans="2:5" x14ac:dyDescent="0.2">
      <c r="B243" s="38">
        <f>'Screening All'!D249</f>
        <v>226</v>
      </c>
      <c r="C243" s="13">
        <f t="shared" si="6"/>
        <v>9.3832163254077024E-6</v>
      </c>
      <c r="D243" s="52">
        <f t="shared" si="7"/>
        <v>8.804474860939762E-11</v>
      </c>
      <c r="E243" s="15"/>
    </row>
    <row r="244" spans="2:5" x14ac:dyDescent="0.2">
      <c r="B244" s="38">
        <f>'Screening All'!D250</f>
        <v>2699</v>
      </c>
      <c r="C244" s="13">
        <f t="shared" si="6"/>
        <v>1.1205885337289994E-4</v>
      </c>
      <c r="D244" s="52">
        <f t="shared" si="7"/>
        <v>1.2557186619249088E-8</v>
      </c>
      <c r="E244" s="15"/>
    </row>
    <row r="245" spans="2:5" x14ac:dyDescent="0.2">
      <c r="B245" s="38">
        <f>'Screening All'!D251</f>
        <v>135.19999999999999</v>
      </c>
      <c r="C245" s="13">
        <f t="shared" si="6"/>
        <v>5.6133223327217748E-6</v>
      </c>
      <c r="D245" s="52">
        <f t="shared" si="7"/>
        <v>3.150938761103303E-11</v>
      </c>
      <c r="E245" s="15"/>
    </row>
    <row r="246" spans="2:5" x14ac:dyDescent="0.2">
      <c r="B246" s="38">
        <f>'Screening All'!D252</f>
        <v>1087.5</v>
      </c>
      <c r="C246" s="13">
        <f t="shared" si="6"/>
        <v>4.5151538733986175E-5</v>
      </c>
      <c r="D246" s="52">
        <f t="shared" si="7"/>
        <v>2.0386614500466539E-9</v>
      </c>
      <c r="E246" s="15"/>
    </row>
    <row r="247" spans="2:5" x14ac:dyDescent="0.2">
      <c r="B247" s="38">
        <f>'Screening All'!D253</f>
        <v>526.29999999999995</v>
      </c>
      <c r="C247" s="13">
        <f t="shared" si="6"/>
        <v>2.185126881443395E-5</v>
      </c>
      <c r="D247" s="52">
        <f t="shared" si="7"/>
        <v>4.7747794880065373E-10</v>
      </c>
      <c r="E247" s="15"/>
    </row>
    <row r="248" spans="2:5" x14ac:dyDescent="0.2">
      <c r="B248" s="38">
        <f>'Screening All'!D254</f>
        <v>1233.5999999999999</v>
      </c>
      <c r="C248" s="13">
        <f t="shared" si="6"/>
        <v>5.1217414420455487E-5</v>
      </c>
      <c r="D248" s="52">
        <f t="shared" si="7"/>
        <v>2.6232235399166814E-9</v>
      </c>
      <c r="E248" s="15"/>
    </row>
    <row r="249" spans="2:5" x14ac:dyDescent="0.2">
      <c r="B249" s="38">
        <f>'Screening All'!D255</f>
        <v>123.9</v>
      </c>
      <c r="C249" s="13">
        <f t="shared" si="6"/>
        <v>5.144161516451391E-6</v>
      </c>
      <c r="D249" s="52">
        <f t="shared" si="7"/>
        <v>2.6462397707339476E-11</v>
      </c>
      <c r="E249" s="15"/>
    </row>
    <row r="250" spans="2:5" x14ac:dyDescent="0.2">
      <c r="B250" s="38">
        <f>'Screening All'!D256</f>
        <v>338.4</v>
      </c>
      <c r="C250" s="13">
        <f t="shared" si="6"/>
        <v>1.4049913294327283E-5</v>
      </c>
      <c r="D250" s="52">
        <f t="shared" si="7"/>
        <v>1.9740006357811452E-10</v>
      </c>
      <c r="E250" s="15"/>
    </row>
    <row r="251" spans="2:5" x14ac:dyDescent="0.2">
      <c r="B251" s="38">
        <f>'Screening All'!D257</f>
        <v>131</v>
      </c>
      <c r="C251" s="13">
        <f t="shared" si="6"/>
        <v>5.4389439762318981E-6</v>
      </c>
      <c r="D251" s="52">
        <f t="shared" si="7"/>
        <v>2.9582111576589251E-11</v>
      </c>
      <c r="E251" s="15"/>
    </row>
    <row r="252" spans="2:5" x14ac:dyDescent="0.2">
      <c r="B252" s="38">
        <f>'Screening All'!D258</f>
        <v>1900.9</v>
      </c>
      <c r="C252" s="13">
        <f t="shared" si="6"/>
        <v>7.8922813774192483E-5</v>
      </c>
      <c r="D252" s="52">
        <f t="shared" si="7"/>
        <v>6.2288105340358665E-9</v>
      </c>
      <c r="E252" s="15"/>
    </row>
    <row r="253" spans="2:5" x14ac:dyDescent="0.2">
      <c r="B253" s="38">
        <f>'Screening All'!D259</f>
        <v>2053.1999999999998</v>
      </c>
      <c r="C253" s="13">
        <f t="shared" si="6"/>
        <v>8.5246105129765885E-5</v>
      </c>
      <c r="D253" s="52">
        <f t="shared" si="7"/>
        <v>7.2668984397950973E-9</v>
      </c>
      <c r="E253" s="15"/>
    </row>
    <row r="254" spans="2:5" x14ac:dyDescent="0.2">
      <c r="B254" s="38">
        <f>'Screening All'!D260</f>
        <v>4085.6</v>
      </c>
      <c r="C254" s="13">
        <f t="shared" si="6"/>
        <v>1.6962862220834383E-4</v>
      </c>
      <c r="D254" s="52">
        <f t="shared" si="7"/>
        <v>2.8773869472301036E-8</v>
      </c>
      <c r="E254" s="15"/>
    </row>
    <row r="255" spans="2:5" x14ac:dyDescent="0.2">
      <c r="B255" s="38">
        <f>'Screening All'!D261</f>
        <v>93.1</v>
      </c>
      <c r="C255" s="13">
        <f t="shared" si="6"/>
        <v>3.8653869021922871E-6</v>
      </c>
      <c r="D255" s="52">
        <f t="shared" si="7"/>
        <v>1.4941215903639685E-11</v>
      </c>
      <c r="E255" s="15"/>
    </row>
    <row r="256" spans="2:5" x14ac:dyDescent="0.2">
      <c r="B256" s="38">
        <f>'Screening All'!D262</f>
        <v>304.2</v>
      </c>
      <c r="C256" s="13">
        <f t="shared" si="6"/>
        <v>1.2629975248623995E-5</v>
      </c>
      <c r="D256" s="52">
        <f t="shared" si="7"/>
        <v>1.5951627478085474E-10</v>
      </c>
      <c r="E256" s="15"/>
    </row>
    <row r="257" spans="2:5" x14ac:dyDescent="0.2">
      <c r="B257" s="38">
        <f>'Screening All'!D263</f>
        <v>3155.4</v>
      </c>
      <c r="C257" s="13">
        <f t="shared" si="6"/>
        <v>1.3100796811146666E-4</v>
      </c>
      <c r="D257" s="52">
        <f t="shared" si="7"/>
        <v>1.7163087708695064E-8</v>
      </c>
      <c r="E257" s="15"/>
    </row>
    <row r="258" spans="2:5" x14ac:dyDescent="0.2">
      <c r="B258" s="38">
        <f>'Screening All'!D264</f>
        <v>2088.4</v>
      </c>
      <c r="C258" s="13">
        <f t="shared" si="6"/>
        <v>8.6707561831776301E-5</v>
      </c>
      <c r="D258" s="52">
        <f t="shared" si="7"/>
        <v>7.5182012788113099E-9</v>
      </c>
      <c r="E258" s="15"/>
    </row>
    <row r="259" spans="2:5" x14ac:dyDescent="0.2">
      <c r="B259" s="38">
        <f>'Screening All'!D265</f>
        <v>7108</v>
      </c>
      <c r="C259" s="13">
        <f t="shared" ref="C259:C322" si="8">B259/$G$3</f>
        <v>2.9511460903096435E-4</v>
      </c>
      <c r="D259" s="52">
        <f t="shared" si="7"/>
        <v>8.7092632463498943E-8</v>
      </c>
      <c r="E259" s="15"/>
    </row>
    <row r="260" spans="2:5" x14ac:dyDescent="0.2">
      <c r="B260" s="38">
        <f>'Screening All'!D266</f>
        <v>541.9</v>
      </c>
      <c r="C260" s="13">
        <f t="shared" si="8"/>
        <v>2.2498959852824925E-5</v>
      </c>
      <c r="D260" s="52">
        <f t="shared" ref="D260:D323" si="9">C260^(2)</f>
        <v>5.0620319445902774E-10</v>
      </c>
      <c r="E260" s="15"/>
    </row>
    <row r="261" spans="2:5" x14ac:dyDescent="0.2">
      <c r="B261" s="38">
        <f>'Screening All'!D267</f>
        <v>2269.9</v>
      </c>
      <c r="C261" s="13">
        <f t="shared" si="8"/>
        <v>9.424319795151744E-5</v>
      </c>
      <c r="D261" s="52">
        <f t="shared" si="9"/>
        <v>8.8817803601289011E-9</v>
      </c>
      <c r="E261" s="15"/>
    </row>
    <row r="262" spans="2:5" x14ac:dyDescent="0.2">
      <c r="B262" s="38">
        <f>'Screening All'!D268</f>
        <v>6026</v>
      </c>
      <c r="C262" s="13">
        <f t="shared" si="8"/>
        <v>2.5019142290666729E-4</v>
      </c>
      <c r="D262" s="52">
        <f t="shared" si="9"/>
        <v>6.259574809606284E-8</v>
      </c>
      <c r="E262" s="15"/>
    </row>
    <row r="263" spans="2:5" x14ac:dyDescent="0.2">
      <c r="B263" s="38">
        <f>'Screening All'!D269</f>
        <v>336.1</v>
      </c>
      <c r="C263" s="13">
        <f t="shared" si="8"/>
        <v>1.3954420384820923E-5</v>
      </c>
      <c r="D263" s="52">
        <f t="shared" si="9"/>
        <v>1.9472584827630572E-10</v>
      </c>
      <c r="E263" s="15"/>
    </row>
    <row r="264" spans="2:5" x14ac:dyDescent="0.2">
      <c r="B264" s="38">
        <f>'Screening All'!D270</f>
        <v>463.4</v>
      </c>
      <c r="C264" s="13">
        <f t="shared" si="8"/>
        <v>1.9239745332716498E-5</v>
      </c>
      <c r="D264" s="52">
        <f t="shared" si="9"/>
        <v>3.7016780046778625E-10</v>
      </c>
      <c r="E264" s="15"/>
    </row>
    <row r="265" spans="2:5" x14ac:dyDescent="0.2">
      <c r="B265" s="38">
        <f>'Screening All'!D271</f>
        <v>941.3</v>
      </c>
      <c r="C265" s="13">
        <f t="shared" si="8"/>
        <v>3.9081511181886148E-5</v>
      </c>
      <c r="D265" s="52">
        <f t="shared" si="9"/>
        <v>1.527364516259892E-9</v>
      </c>
      <c r="E265" s="15"/>
    </row>
    <row r="266" spans="2:5" x14ac:dyDescent="0.2">
      <c r="B266" s="38">
        <f>'Screening All'!D272</f>
        <v>318.2</v>
      </c>
      <c r="C266" s="13">
        <f t="shared" si="8"/>
        <v>1.3211236436923587E-5</v>
      </c>
      <c r="D266" s="52">
        <f t="shared" si="9"/>
        <v>1.7453676819229744E-10</v>
      </c>
      <c r="E266" s="15"/>
    </row>
    <row r="267" spans="2:5" x14ac:dyDescent="0.2">
      <c r="B267" s="38">
        <f>'Screening All'!D273</f>
        <v>8471.5</v>
      </c>
      <c r="C267" s="13">
        <f t="shared" si="8"/>
        <v>3.5172529690571393E-4</v>
      </c>
      <c r="D267" s="52">
        <f t="shared" si="9"/>
        <v>1.2371068448341262E-7</v>
      </c>
      <c r="E267" s="15"/>
    </row>
    <row r="268" spans="2:5" x14ac:dyDescent="0.2">
      <c r="B268" s="38">
        <f>'Screening All'!D274</f>
        <v>469.5</v>
      </c>
      <c r="C268" s="13">
        <f t="shared" si="8"/>
        <v>1.9493009136189893E-5</v>
      </c>
      <c r="D268" s="52">
        <f t="shared" si="9"/>
        <v>3.7997740518358264E-10</v>
      </c>
      <c r="E268" s="15"/>
    </row>
    <row r="269" spans="2:5" x14ac:dyDescent="0.2">
      <c r="B269" s="38">
        <f>'Screening All'!D275</f>
        <v>870.6</v>
      </c>
      <c r="C269" s="13">
        <f t="shared" si="8"/>
        <v>3.6146142180973208E-5</v>
      </c>
      <c r="D269" s="52">
        <f t="shared" si="9"/>
        <v>1.3065435945671305E-9</v>
      </c>
      <c r="E269" s="15"/>
    </row>
    <row r="270" spans="2:5" x14ac:dyDescent="0.2">
      <c r="B270" s="38">
        <f>'Screening All'!D276</f>
        <v>10840.7</v>
      </c>
      <c r="C270" s="13">
        <f t="shared" si="8"/>
        <v>4.5009129742852778E-4</v>
      </c>
      <c r="D270" s="52">
        <f t="shared" si="9"/>
        <v>2.0258217602089547E-7</v>
      </c>
      <c r="E270" s="15"/>
    </row>
    <row r="271" spans="2:5" x14ac:dyDescent="0.2">
      <c r="B271" s="38">
        <f>'Screening All'!D277</f>
        <v>1782.6</v>
      </c>
      <c r="C271" s="13">
        <f t="shared" si="8"/>
        <v>7.4011156733060917E-5</v>
      </c>
      <c r="D271" s="52">
        <f t="shared" si="9"/>
        <v>5.4776513209657082E-9</v>
      </c>
      <c r="E271" s="15"/>
    </row>
    <row r="272" spans="2:5" x14ac:dyDescent="0.2">
      <c r="B272" s="38">
        <f>'Screening All'!D278</f>
        <v>562.29999999999995</v>
      </c>
      <c r="C272" s="13">
        <f t="shared" si="8"/>
        <v>2.3345940441490044E-5</v>
      </c>
      <c r="D272" s="52">
        <f t="shared" si="9"/>
        <v>5.4503293509760036E-10</v>
      </c>
      <c r="E272" s="15"/>
    </row>
    <row r="273" spans="2:5" x14ac:dyDescent="0.2">
      <c r="B273" s="38">
        <f>'Screening All'!D279</f>
        <v>1194.9000000000001</v>
      </c>
      <c r="C273" s="13">
        <f t="shared" si="8"/>
        <v>4.9610642421370191E-5</v>
      </c>
      <c r="D273" s="52">
        <f t="shared" si="9"/>
        <v>2.4612158414610557E-9</v>
      </c>
      <c r="E273" s="15"/>
    </row>
    <row r="274" spans="2:5" x14ac:dyDescent="0.2">
      <c r="B274" s="38">
        <f>'Screening All'!D280</f>
        <v>41.7</v>
      </c>
      <c r="C274" s="13">
        <f t="shared" si="8"/>
        <v>1.7313279680066423E-6</v>
      </c>
      <c r="D274" s="52">
        <f t="shared" si="9"/>
        <v>2.9974965328020089E-12</v>
      </c>
      <c r="E274" s="15"/>
    </row>
    <row r="275" spans="2:5" x14ac:dyDescent="0.2">
      <c r="B275" s="38">
        <f>'Screening All'!D281</f>
        <v>353</v>
      </c>
      <c r="C275" s="13">
        <f t="shared" si="8"/>
        <v>1.4656085676411144E-5</v>
      </c>
      <c r="D275" s="52">
        <f t="shared" si="9"/>
        <v>2.148008473543039E-10</v>
      </c>
      <c r="E275" s="15"/>
    </row>
    <row r="276" spans="2:5" x14ac:dyDescent="0.2">
      <c r="B276" s="38">
        <f>'Screening All'!D282</f>
        <v>894.2</v>
      </c>
      <c r="C276" s="13">
        <f t="shared" si="8"/>
        <v>3.7125982469821096E-5</v>
      </c>
      <c r="D276" s="52">
        <f t="shared" si="9"/>
        <v>1.3783385743494634E-9</v>
      </c>
      <c r="E276" s="15"/>
    </row>
    <row r="277" spans="2:5" x14ac:dyDescent="0.2">
      <c r="B277" s="38">
        <f>'Screening All'!D283</f>
        <v>2833.5</v>
      </c>
      <c r="C277" s="13">
        <f t="shared" si="8"/>
        <v>1.1764311264620673E-4</v>
      </c>
      <c r="D277" s="52">
        <f t="shared" si="9"/>
        <v>1.3839901953088086E-8</v>
      </c>
      <c r="E277" s="15"/>
    </row>
    <row r="278" spans="2:5" x14ac:dyDescent="0.2">
      <c r="B278" s="38">
        <f>'Screening All'!D284</f>
        <v>260.89999999999998</v>
      </c>
      <c r="C278" s="13">
        <f t="shared" si="8"/>
        <v>1.083221743052597E-5</v>
      </c>
      <c r="D278" s="52">
        <f t="shared" si="9"/>
        <v>1.1733693446219066E-10</v>
      </c>
      <c r="E278" s="15"/>
    </row>
    <row r="279" spans="2:5" x14ac:dyDescent="0.2">
      <c r="B279" s="38">
        <f>'Screening All'!D285</f>
        <v>920.4</v>
      </c>
      <c r="C279" s="13">
        <f t="shared" si="8"/>
        <v>3.8213771265067472E-5</v>
      </c>
      <c r="D279" s="52">
        <f t="shared" si="9"/>
        <v>1.4602923142988964E-9</v>
      </c>
      <c r="E279" s="15"/>
    </row>
    <row r="280" spans="2:5" x14ac:dyDescent="0.2">
      <c r="B280" s="38">
        <f>'Screening All'!D286</f>
        <v>1278.7</v>
      </c>
      <c r="C280" s="13">
        <f t="shared" si="8"/>
        <v>5.3089905819906319E-5</v>
      </c>
      <c r="D280" s="52">
        <f t="shared" si="9"/>
        <v>2.8185380999665231E-9</v>
      </c>
      <c r="E280" s="15"/>
    </row>
    <row r="281" spans="2:5" x14ac:dyDescent="0.2">
      <c r="B281" s="38">
        <f>'Screening All'!D287</f>
        <v>867.9</v>
      </c>
      <c r="C281" s="13">
        <f t="shared" si="8"/>
        <v>3.6034041808944003E-5</v>
      </c>
      <c r="D281" s="52">
        <f t="shared" si="9"/>
        <v>1.2984521690887244E-9</v>
      </c>
      <c r="E281" s="15"/>
    </row>
    <row r="282" spans="2:5" x14ac:dyDescent="0.2">
      <c r="B282" s="38">
        <f>'Screening All'!D288</f>
        <v>4104.3999999999996</v>
      </c>
      <c r="C282" s="13">
        <f t="shared" si="8"/>
        <v>1.7040917294691756E-4</v>
      </c>
      <c r="D282" s="52">
        <f t="shared" si="9"/>
        <v>2.903928622445246E-8</v>
      </c>
      <c r="E282" s="15"/>
    </row>
    <row r="283" spans="2:5" x14ac:dyDescent="0.2">
      <c r="B283" s="38">
        <f>'Screening All'!D289</f>
        <v>1142.5</v>
      </c>
      <c r="C283" s="13">
        <f t="shared" si="8"/>
        <v>4.7435064830877431E-5</v>
      </c>
      <c r="D283" s="52">
        <f t="shared" si="9"/>
        <v>2.2500853755095451E-9</v>
      </c>
      <c r="E283" s="15"/>
    </row>
    <row r="284" spans="2:5" x14ac:dyDescent="0.2">
      <c r="B284" s="38">
        <f>'Screening All'!D290</f>
        <v>129.9</v>
      </c>
      <c r="C284" s="13">
        <f t="shared" si="8"/>
        <v>5.3932734542940731E-6</v>
      </c>
      <c r="D284" s="52">
        <f t="shared" si="9"/>
        <v>2.9087398552793123E-11</v>
      </c>
      <c r="E284" s="15"/>
    </row>
    <row r="285" spans="2:5" x14ac:dyDescent="0.2">
      <c r="B285" s="38">
        <f>'Screening All'!D291</f>
        <v>652.4</v>
      </c>
      <c r="C285" s="13">
        <f t="shared" si="8"/>
        <v>2.7086771374760993E-5</v>
      </c>
      <c r="D285" s="52">
        <f t="shared" si="9"/>
        <v>7.3369318350857154E-10</v>
      </c>
      <c r="E285" s="15"/>
    </row>
    <row r="286" spans="2:5" x14ac:dyDescent="0.2">
      <c r="B286" s="38">
        <f>'Screening All'!D292</f>
        <v>921.9</v>
      </c>
      <c r="C286" s="13">
        <f t="shared" si="8"/>
        <v>3.8276049249528139E-5</v>
      </c>
      <c r="D286" s="52">
        <f t="shared" si="9"/>
        <v>1.4650559461523037E-9</v>
      </c>
      <c r="E286" s="15"/>
    </row>
    <row r="287" spans="2:5" x14ac:dyDescent="0.2">
      <c r="B287" s="38">
        <f>'Screening All'!D293</f>
        <v>319.2</v>
      </c>
      <c r="C287" s="13">
        <f t="shared" si="8"/>
        <v>1.32527550932307E-5</v>
      </c>
      <c r="D287" s="52">
        <f t="shared" si="9"/>
        <v>1.7563551756115226E-10</v>
      </c>
      <c r="E287" s="15"/>
    </row>
    <row r="288" spans="2:5" x14ac:dyDescent="0.2">
      <c r="B288" s="38">
        <f>'Screening All'!D294</f>
        <v>1131.8</v>
      </c>
      <c r="C288" s="13">
        <f t="shared" si="8"/>
        <v>4.6990815208391313E-5</v>
      </c>
      <c r="D288" s="52">
        <f t="shared" si="9"/>
        <v>2.2081367139491805E-9</v>
      </c>
      <c r="E288" s="15"/>
    </row>
    <row r="289" spans="2:5" x14ac:dyDescent="0.2">
      <c r="B289" s="38">
        <f>'Screening All'!D295</f>
        <v>2012</v>
      </c>
      <c r="C289" s="13">
        <f t="shared" si="8"/>
        <v>8.3535536489912817E-5</v>
      </c>
      <c r="D289" s="52">
        <f t="shared" si="9"/>
        <v>6.9781858566575559E-9</v>
      </c>
      <c r="E289" s="15"/>
    </row>
    <row r="290" spans="2:5" x14ac:dyDescent="0.2">
      <c r="B290" s="38">
        <f>'Screening All'!D296</f>
        <v>368.3</v>
      </c>
      <c r="C290" s="13">
        <f t="shared" si="8"/>
        <v>1.5291321117909986E-5</v>
      </c>
      <c r="D290" s="52">
        <f t="shared" si="9"/>
        <v>2.3382450153103988E-10</v>
      </c>
      <c r="E290" s="15"/>
    </row>
    <row r="291" spans="2:5" x14ac:dyDescent="0.2">
      <c r="B291" s="38">
        <f>'Screening All'!D297</f>
        <v>732.7</v>
      </c>
      <c r="C291" s="13">
        <f t="shared" si="8"/>
        <v>3.0420719476222228E-5</v>
      </c>
      <c r="D291" s="52">
        <f t="shared" si="9"/>
        <v>9.2542017345100644E-10</v>
      </c>
      <c r="E291" s="15"/>
    </row>
    <row r="292" spans="2:5" x14ac:dyDescent="0.2">
      <c r="B292" s="38">
        <f>'Screening All'!D298</f>
        <v>3327</v>
      </c>
      <c r="C292" s="13">
        <f t="shared" si="8"/>
        <v>1.3813256953376735E-4</v>
      </c>
      <c r="D292" s="52">
        <f t="shared" si="9"/>
        <v>1.9080606766001075E-8</v>
      </c>
      <c r="E292" s="15"/>
    </row>
    <row r="293" spans="2:5" x14ac:dyDescent="0.2">
      <c r="B293" s="38">
        <f>'Screening All'!D299</f>
        <v>54.1</v>
      </c>
      <c r="C293" s="13">
        <f t="shared" si="8"/>
        <v>2.2461593062148526E-6</v>
      </c>
      <c r="D293" s="52">
        <f t="shared" si="9"/>
        <v>5.0452316288955877E-12</v>
      </c>
      <c r="E293" s="15"/>
    </row>
    <row r="294" spans="2:5" x14ac:dyDescent="0.2">
      <c r="B294" s="38">
        <f>'Screening All'!D300</f>
        <v>333.7</v>
      </c>
      <c r="C294" s="13">
        <f t="shared" si="8"/>
        <v>1.3854775609683849E-5</v>
      </c>
      <c r="D294" s="52">
        <f t="shared" si="9"/>
        <v>1.9195480719469049E-10</v>
      </c>
      <c r="E294" s="15"/>
    </row>
    <row r="295" spans="2:5" x14ac:dyDescent="0.2">
      <c r="B295" s="38">
        <f>'Screening All'!D301</f>
        <v>3699.1</v>
      </c>
      <c r="C295" s="13">
        <f t="shared" si="8"/>
        <v>1.5358166154564437E-4</v>
      </c>
      <c r="D295" s="52">
        <f t="shared" si="9"/>
        <v>2.358732676312086E-8</v>
      </c>
      <c r="E295" s="15"/>
    </row>
    <row r="296" spans="2:5" x14ac:dyDescent="0.2">
      <c r="B296" s="38">
        <f>'Screening All'!D302</f>
        <v>1343.9</v>
      </c>
      <c r="C296" s="13">
        <f t="shared" si="8"/>
        <v>5.5796922211130139E-5</v>
      </c>
      <c r="D296" s="52">
        <f t="shared" si="9"/>
        <v>3.1132965282349079E-9</v>
      </c>
      <c r="E296" s="15"/>
    </row>
    <row r="297" spans="2:5" x14ac:dyDescent="0.2">
      <c r="B297" s="38">
        <f>'Screening All'!D303</f>
        <v>397.1</v>
      </c>
      <c r="C297" s="13">
        <f t="shared" si="8"/>
        <v>1.6487058419554862E-5</v>
      </c>
      <c r="D297" s="52">
        <f t="shared" si="9"/>
        <v>2.7182309532981483E-10</v>
      </c>
      <c r="E297" s="15"/>
    </row>
    <row r="298" spans="2:5" x14ac:dyDescent="0.2">
      <c r="B298" s="38">
        <f>'Screening All'!D304</f>
        <v>368.3</v>
      </c>
      <c r="C298" s="13">
        <f t="shared" si="8"/>
        <v>1.5291321117909986E-5</v>
      </c>
      <c r="D298" s="52">
        <f t="shared" si="9"/>
        <v>2.3382450153103988E-10</v>
      </c>
      <c r="E298" s="15"/>
    </row>
    <row r="299" spans="2:5" x14ac:dyDescent="0.2">
      <c r="B299" s="38">
        <f>'Screening All'!D305</f>
        <v>133.80000000000001</v>
      </c>
      <c r="C299" s="13">
        <f t="shared" si="8"/>
        <v>5.5551962138918168E-6</v>
      </c>
      <c r="D299" s="52">
        <f t="shared" si="9"/>
        <v>3.0860204974837973E-11</v>
      </c>
      <c r="E299" s="15"/>
    </row>
    <row r="300" spans="2:5" x14ac:dyDescent="0.2">
      <c r="B300" s="38">
        <f>'Screening All'!D306</f>
        <v>200.4</v>
      </c>
      <c r="C300" s="13">
        <f t="shared" si="8"/>
        <v>8.3203387239455901E-6</v>
      </c>
      <c r="D300" s="52">
        <f t="shared" si="9"/>
        <v>6.9228036481188533E-11</v>
      </c>
      <c r="E300" s="15"/>
    </row>
    <row r="301" spans="2:5" x14ac:dyDescent="0.2">
      <c r="B301" s="38">
        <f>'Screening All'!D307</f>
        <v>331</v>
      </c>
      <c r="C301" s="13">
        <f t="shared" si="8"/>
        <v>1.3742675237654643E-5</v>
      </c>
      <c r="D301" s="52">
        <f t="shared" si="9"/>
        <v>1.888611226876461E-10</v>
      </c>
      <c r="E301" s="15"/>
    </row>
    <row r="302" spans="2:5" x14ac:dyDescent="0.2">
      <c r="B302" s="38">
        <f>'Screening All'!D308</f>
        <v>2588.4</v>
      </c>
      <c r="C302" s="13">
        <f t="shared" si="8"/>
        <v>1.0746688998533317E-4</v>
      </c>
      <c r="D302" s="52">
        <f t="shared" si="9"/>
        <v>1.1549132443119703E-8</v>
      </c>
      <c r="E302" s="15"/>
    </row>
    <row r="303" spans="2:5" x14ac:dyDescent="0.2">
      <c r="B303" s="38">
        <f>'Screening All'!D309</f>
        <v>1607.1</v>
      </c>
      <c r="C303" s="13">
        <f t="shared" si="8"/>
        <v>6.6724632551162457E-5</v>
      </c>
      <c r="D303" s="52">
        <f t="shared" si="9"/>
        <v>4.4521765890876489E-9</v>
      </c>
      <c r="E303" s="15"/>
    </row>
    <row r="304" spans="2:5" x14ac:dyDescent="0.2">
      <c r="B304" s="38">
        <f>'Screening All'!D310</f>
        <v>80.2</v>
      </c>
      <c r="C304" s="13">
        <f t="shared" si="8"/>
        <v>3.3297962358305208E-6</v>
      </c>
      <c r="D304" s="52">
        <f t="shared" si="9"/>
        <v>1.1087542972151104E-11</v>
      </c>
      <c r="E304" s="15"/>
    </row>
    <row r="305" spans="2:5" x14ac:dyDescent="0.2">
      <c r="B305" s="38">
        <f>'Screening All'!D311</f>
        <v>4968.2</v>
      </c>
      <c r="C305" s="13">
        <f t="shared" si="8"/>
        <v>2.0627298826500241E-4</v>
      </c>
      <c r="D305" s="52">
        <f t="shared" si="9"/>
        <v>4.2548545687773822E-8</v>
      </c>
      <c r="E305" s="15"/>
    </row>
    <row r="306" spans="2:5" x14ac:dyDescent="0.2">
      <c r="B306" s="38">
        <f>'Screening All'!D312</f>
        <v>557.5</v>
      </c>
      <c r="C306" s="13">
        <f t="shared" si="8"/>
        <v>2.31466508912159E-5</v>
      </c>
      <c r="D306" s="52">
        <f t="shared" si="9"/>
        <v>5.3576744747982585E-10</v>
      </c>
      <c r="E306" s="15"/>
    </row>
    <row r="307" spans="2:5" x14ac:dyDescent="0.2">
      <c r="B307" s="38">
        <f>'Screening All'!D313</f>
        <v>314.7</v>
      </c>
      <c r="C307" s="13">
        <f t="shared" si="8"/>
        <v>1.3065921139848689E-5</v>
      </c>
      <c r="D307" s="52">
        <f t="shared" si="9"/>
        <v>1.7071829523274488E-10</v>
      </c>
      <c r="E307" s="15"/>
    </row>
    <row r="308" spans="2:5" x14ac:dyDescent="0.2">
      <c r="B308" s="38">
        <f>'Screening All'!D314</f>
        <v>542.20000000000005</v>
      </c>
      <c r="C308" s="13">
        <f t="shared" si="8"/>
        <v>2.2511415449717063E-5</v>
      </c>
      <c r="D308" s="52">
        <f t="shared" si="9"/>
        <v>5.0676382554976005E-10</v>
      </c>
      <c r="E308" s="15"/>
    </row>
    <row r="309" spans="2:5" x14ac:dyDescent="0.2">
      <c r="B309" s="38">
        <f>'Screening All'!D315</f>
        <v>390.7</v>
      </c>
      <c r="C309" s="13">
        <f t="shared" si="8"/>
        <v>1.6221339019189332E-5</v>
      </c>
      <c r="D309" s="52">
        <f t="shared" si="9"/>
        <v>2.6313183957547429E-10</v>
      </c>
      <c r="E309" s="15"/>
    </row>
    <row r="310" spans="2:5" x14ac:dyDescent="0.2">
      <c r="B310" s="38">
        <f>'Screening All'!D316</f>
        <v>27.8</v>
      </c>
      <c r="C310" s="13">
        <f t="shared" si="8"/>
        <v>1.1542186453377615E-6</v>
      </c>
      <c r="D310" s="52">
        <f t="shared" si="9"/>
        <v>1.3322206812453372E-12</v>
      </c>
      <c r="E310" s="15"/>
    </row>
    <row r="311" spans="2:5" x14ac:dyDescent="0.2">
      <c r="B311" s="38">
        <f>'Screening All'!D317</f>
        <v>163.30000000000001</v>
      </c>
      <c r="C311" s="13">
        <f t="shared" si="8"/>
        <v>6.779996574951672E-6</v>
      </c>
      <c r="D311" s="52">
        <f t="shared" si="9"/>
        <v>4.5968353556356403E-11</v>
      </c>
      <c r="E311" s="15"/>
    </row>
    <row r="312" spans="2:5" x14ac:dyDescent="0.2">
      <c r="B312" s="38">
        <f>'Screening All'!D318</f>
        <v>50.4</v>
      </c>
      <c r="C312" s="13">
        <f t="shared" si="8"/>
        <v>2.0925402778785317E-6</v>
      </c>
      <c r="D312" s="52">
        <f t="shared" si="9"/>
        <v>4.378724814543963E-12</v>
      </c>
      <c r="E312" s="15"/>
    </row>
    <row r="313" spans="2:5" x14ac:dyDescent="0.2">
      <c r="B313" s="38">
        <f>'Screening All'!D319</f>
        <v>293.7</v>
      </c>
      <c r="C313" s="13">
        <f t="shared" si="8"/>
        <v>1.2194029357399301E-5</v>
      </c>
      <c r="D313" s="52">
        <f t="shared" si="9"/>
        <v>1.4869435196911601E-10</v>
      </c>
      <c r="E313" s="15"/>
    </row>
    <row r="314" spans="2:5" x14ac:dyDescent="0.2">
      <c r="B314" s="38">
        <f>'Screening All'!D320</f>
        <v>94.1</v>
      </c>
      <c r="C314" s="13">
        <f t="shared" si="8"/>
        <v>3.9069055584994012E-6</v>
      </c>
      <c r="D314" s="52">
        <f t="shared" si="9"/>
        <v>1.5263911043033519E-11</v>
      </c>
      <c r="E314" s="15"/>
    </row>
    <row r="315" spans="2:5" x14ac:dyDescent="0.2">
      <c r="B315" s="38">
        <f>'Screening All'!D321</f>
        <v>624.20000000000005</v>
      </c>
      <c r="C315" s="13">
        <f t="shared" si="8"/>
        <v>2.5915945266900387E-5</v>
      </c>
      <c r="D315" s="52">
        <f t="shared" si="9"/>
        <v>6.7163621907697654E-10</v>
      </c>
      <c r="E315" s="15"/>
    </row>
    <row r="316" spans="2:5" x14ac:dyDescent="0.2">
      <c r="B316" s="38">
        <f>'Screening All'!D322</f>
        <v>494.9</v>
      </c>
      <c r="C316" s="13">
        <f t="shared" si="8"/>
        <v>2.0547583006390582E-5</v>
      </c>
      <c r="D316" s="52">
        <f t="shared" si="9"/>
        <v>4.2220316740451104E-10</v>
      </c>
      <c r="E316" s="15"/>
    </row>
    <row r="317" spans="2:5" x14ac:dyDescent="0.2">
      <c r="B317" s="38">
        <f>'Screening All'!D323</f>
        <v>125.6</v>
      </c>
      <c r="C317" s="13">
        <f t="shared" si="8"/>
        <v>5.2147432321734837E-6</v>
      </c>
      <c r="D317" s="52">
        <f t="shared" si="9"/>
        <v>2.7193546977499153E-11</v>
      </c>
      <c r="E317" s="15"/>
    </row>
    <row r="318" spans="2:5" x14ac:dyDescent="0.2">
      <c r="B318" s="38">
        <f>'Screening All'!D324</f>
        <v>469.3</v>
      </c>
      <c r="C318" s="13">
        <f t="shared" si="8"/>
        <v>1.9484705404928471E-5</v>
      </c>
      <c r="D318" s="52">
        <f t="shared" si="9"/>
        <v>3.796537447168488E-10</v>
      </c>
      <c r="E318" s="15"/>
    </row>
    <row r="319" spans="2:5" x14ac:dyDescent="0.2">
      <c r="B319" s="38">
        <f>'Screening All'!D325</f>
        <v>132.9</v>
      </c>
      <c r="C319" s="13">
        <f t="shared" si="8"/>
        <v>5.5178294232154145E-6</v>
      </c>
      <c r="D319" s="52">
        <f t="shared" si="9"/>
        <v>3.0446441543701754E-11</v>
      </c>
      <c r="E319" s="15"/>
    </row>
    <row r="320" spans="2:5" x14ac:dyDescent="0.2">
      <c r="B320" s="38">
        <f>'Screening All'!D326</f>
        <v>101</v>
      </c>
      <c r="C320" s="13">
        <f t="shared" si="8"/>
        <v>4.1933842870184863E-6</v>
      </c>
      <c r="D320" s="52">
        <f t="shared" si="9"/>
        <v>1.7584471778613538E-11</v>
      </c>
      <c r="E320" s="15"/>
    </row>
    <row r="321" spans="2:5" x14ac:dyDescent="0.2">
      <c r="B321" s="38">
        <f>'Screening All'!D327</f>
        <v>175.1</v>
      </c>
      <c r="C321" s="13">
        <f t="shared" si="8"/>
        <v>7.2699167193756132E-6</v>
      </c>
      <c r="D321" s="52">
        <f t="shared" si="9"/>
        <v>5.2851689106657078E-11</v>
      </c>
      <c r="E321" s="15"/>
    </row>
    <row r="322" spans="2:5" x14ac:dyDescent="0.2">
      <c r="B322" s="38">
        <f>'Screening All'!D328</f>
        <v>709.3</v>
      </c>
      <c r="C322" s="13">
        <f t="shared" si="8"/>
        <v>2.9449182918635763E-5</v>
      </c>
      <c r="D322" s="52">
        <f t="shared" si="9"/>
        <v>8.6725437457526843E-10</v>
      </c>
      <c r="E322" s="15"/>
    </row>
    <row r="323" spans="2:5" x14ac:dyDescent="0.2">
      <c r="B323" s="38">
        <f>'Screening All'!D329</f>
        <v>198.9</v>
      </c>
      <c r="C323" s="13">
        <f t="shared" ref="C323:C386" si="10">B323/$G$3</f>
        <v>8.2580607394849202E-6</v>
      </c>
      <c r="D323" s="52">
        <f t="shared" si="9"/>
        <v>6.8195567177022223E-11</v>
      </c>
      <c r="E323" s="15"/>
    </row>
    <row r="324" spans="2:5" x14ac:dyDescent="0.2">
      <c r="B324" s="38">
        <f>'Screening All'!D330</f>
        <v>131</v>
      </c>
      <c r="C324" s="13">
        <f t="shared" si="10"/>
        <v>5.4389439762318981E-6</v>
      </c>
      <c r="D324" s="52">
        <f t="shared" ref="D324:D387" si="11">C324^(2)</f>
        <v>2.9582111576589251E-11</v>
      </c>
      <c r="E324" s="15"/>
    </row>
    <row r="325" spans="2:5" x14ac:dyDescent="0.2">
      <c r="B325" s="38">
        <f>'Screening All'!D331</f>
        <v>130.30000000000001</v>
      </c>
      <c r="C325" s="13">
        <f t="shared" si="10"/>
        <v>5.4098809168169187E-6</v>
      </c>
      <c r="D325" s="52">
        <f t="shared" si="11"/>
        <v>2.9266811534139867E-11</v>
      </c>
      <c r="E325" s="15"/>
    </row>
    <row r="326" spans="2:5" x14ac:dyDescent="0.2">
      <c r="B326" s="38">
        <f>'Screening All'!D332</f>
        <v>555</v>
      </c>
      <c r="C326" s="13">
        <f t="shared" si="10"/>
        <v>2.3042854250448117E-5</v>
      </c>
      <c r="D326" s="52">
        <f t="shared" si="11"/>
        <v>5.3097313200739484E-10</v>
      </c>
      <c r="E326" s="15"/>
    </row>
    <row r="327" spans="2:5" x14ac:dyDescent="0.2">
      <c r="B327" s="38">
        <f>'Screening All'!D333</f>
        <v>286.7</v>
      </c>
      <c r="C327" s="13">
        <f t="shared" si="10"/>
        <v>1.1903398763249505E-5</v>
      </c>
      <c r="D327" s="52">
        <f t="shared" si="11"/>
        <v>1.4169090211692983E-10</v>
      </c>
      <c r="E327" s="15"/>
    </row>
    <row r="328" spans="2:5" x14ac:dyDescent="0.2">
      <c r="B328" s="38">
        <f>'Screening All'!D334</f>
        <v>493.7</v>
      </c>
      <c r="C328" s="13">
        <f t="shared" si="10"/>
        <v>2.0497760618822044E-5</v>
      </c>
      <c r="D328" s="52">
        <f t="shared" si="11"/>
        <v>4.2015819038653186E-10</v>
      </c>
      <c r="E328" s="15"/>
    </row>
    <row r="329" spans="2:5" x14ac:dyDescent="0.2">
      <c r="B329" s="38">
        <f>'Screening All'!D335</f>
        <v>71.7</v>
      </c>
      <c r="C329" s="13">
        <f t="shared" si="10"/>
        <v>2.9768876572200539E-6</v>
      </c>
      <c r="D329" s="52">
        <f t="shared" si="11"/>
        <v>8.8618601237091015E-12</v>
      </c>
      <c r="E329" s="15"/>
    </row>
    <row r="330" spans="2:5" x14ac:dyDescent="0.2">
      <c r="B330" s="38">
        <f>'Screening All'!D336</f>
        <v>456.7</v>
      </c>
      <c r="C330" s="13">
        <f t="shared" si="10"/>
        <v>1.8961570335458836E-5</v>
      </c>
      <c r="D330" s="52">
        <f t="shared" si="11"/>
        <v>3.5954114958655252E-10</v>
      </c>
      <c r="E330" s="15"/>
    </row>
    <row r="331" spans="2:5" x14ac:dyDescent="0.2">
      <c r="B331" s="38">
        <f>'Screening All'!D337</f>
        <v>674.1</v>
      </c>
      <c r="C331" s="13">
        <f t="shared" si="10"/>
        <v>2.7987726216625364E-5</v>
      </c>
      <c r="D331" s="52">
        <f t="shared" si="11"/>
        <v>7.8331281877677865E-10</v>
      </c>
      <c r="E331" s="15"/>
    </row>
    <row r="332" spans="2:5" x14ac:dyDescent="0.2">
      <c r="B332" s="38">
        <f>'Screening All'!D338</f>
        <v>147.80000000000001</v>
      </c>
      <c r="C332" s="13">
        <f t="shared" si="10"/>
        <v>6.136457402191409E-6</v>
      </c>
      <c r="D332" s="52">
        <f t="shared" si="11"/>
        <v>3.7656109448909734E-11</v>
      </c>
      <c r="E332" s="15"/>
    </row>
    <row r="333" spans="2:5" x14ac:dyDescent="0.2">
      <c r="B333" s="38">
        <f>'Screening All'!D339</f>
        <v>87.4</v>
      </c>
      <c r="C333" s="13">
        <f t="shared" si="10"/>
        <v>3.6287305612417397E-6</v>
      </c>
      <c r="D333" s="52">
        <f t="shared" si="11"/>
        <v>1.3167685486089791E-11</v>
      </c>
      <c r="E333" s="15"/>
    </row>
    <row r="334" spans="2:5" x14ac:dyDescent="0.2">
      <c r="B334" s="38">
        <f>'Screening All'!D340</f>
        <v>135.69999999999999</v>
      </c>
      <c r="C334" s="13">
        <f t="shared" si="10"/>
        <v>5.6340816608753323E-6</v>
      </c>
      <c r="D334" s="52">
        <f t="shared" si="11"/>
        <v>3.1742876161411744E-11</v>
      </c>
      <c r="E334" s="15"/>
    </row>
    <row r="335" spans="2:5" x14ac:dyDescent="0.2">
      <c r="B335" s="38">
        <f>'Screening All'!D341</f>
        <v>195.1</v>
      </c>
      <c r="C335" s="13">
        <f t="shared" si="10"/>
        <v>8.1002898455178875E-6</v>
      </c>
      <c r="D335" s="52">
        <f t="shared" si="11"/>
        <v>6.5614695581400201E-11</v>
      </c>
      <c r="E335" s="15"/>
    </row>
    <row r="336" spans="2:5" x14ac:dyDescent="0.2">
      <c r="B336" s="38">
        <f>'Screening All'!D342</f>
        <v>43.1</v>
      </c>
      <c r="C336" s="13">
        <f t="shared" si="10"/>
        <v>1.7894540868366016E-6</v>
      </c>
      <c r="D336" s="52">
        <f t="shared" si="11"/>
        <v>3.2021459288962159E-12</v>
      </c>
      <c r="E336" s="15"/>
    </row>
    <row r="337" spans="2:5" x14ac:dyDescent="0.2">
      <c r="B337" s="38">
        <f>'Screening All'!D343</f>
        <v>334.6</v>
      </c>
      <c r="C337" s="13">
        <f t="shared" si="10"/>
        <v>1.3892142400360253E-5</v>
      </c>
      <c r="D337" s="52">
        <f t="shared" si="11"/>
        <v>1.9299162047188713E-10</v>
      </c>
      <c r="E337" s="15"/>
    </row>
    <row r="338" spans="2:5" x14ac:dyDescent="0.2">
      <c r="B338" s="38">
        <f>'Screening All'!D344</f>
        <v>174.8</v>
      </c>
      <c r="C338" s="13">
        <f t="shared" si="10"/>
        <v>7.2574611224834794E-6</v>
      </c>
      <c r="D338" s="52">
        <f t="shared" si="11"/>
        <v>5.2670741944359166E-11</v>
      </c>
      <c r="E338" s="15"/>
    </row>
    <row r="339" spans="2:5" x14ac:dyDescent="0.2">
      <c r="B339" s="38">
        <f>'Screening All'!D345</f>
        <v>446.1</v>
      </c>
      <c r="C339" s="13">
        <f t="shared" si="10"/>
        <v>1.8521472578603435E-5</v>
      </c>
      <c r="D339" s="52">
        <f t="shared" si="11"/>
        <v>3.4304494647995897E-10</v>
      </c>
      <c r="E339" s="15"/>
    </row>
    <row r="340" spans="2:5" x14ac:dyDescent="0.2">
      <c r="B340" s="38">
        <f>'Screening All'!D346</f>
        <v>241.3</v>
      </c>
      <c r="C340" s="13">
        <f t="shared" si="10"/>
        <v>1.0018451766906543E-5</v>
      </c>
      <c r="D340" s="52">
        <f t="shared" si="11"/>
        <v>1.0036937580583282E-10</v>
      </c>
      <c r="E340" s="15"/>
    </row>
    <row r="341" spans="2:5" x14ac:dyDescent="0.2">
      <c r="B341" s="38">
        <f>'Screening All'!D347</f>
        <v>36.9</v>
      </c>
      <c r="C341" s="13">
        <f t="shared" si="10"/>
        <v>1.5320384177324963E-6</v>
      </c>
      <c r="D341" s="52">
        <f t="shared" si="11"/>
        <v>2.347141713408291E-12</v>
      </c>
      <c r="E341" s="15"/>
    </row>
    <row r="342" spans="2:5" x14ac:dyDescent="0.2">
      <c r="B342" s="38">
        <f>'Screening All'!D348</f>
        <v>148.6</v>
      </c>
      <c r="C342" s="13">
        <f t="shared" si="10"/>
        <v>6.1696723272370994E-6</v>
      </c>
      <c r="D342" s="52">
        <f t="shared" si="11"/>
        <v>3.8064856625475245E-11</v>
      </c>
      <c r="E342" s="15"/>
    </row>
    <row r="343" spans="2:5" x14ac:dyDescent="0.2">
      <c r="B343" s="38">
        <f>'Screening All'!D349</f>
        <v>521.9</v>
      </c>
      <c r="C343" s="13">
        <f t="shared" si="10"/>
        <v>2.166858672668265E-5</v>
      </c>
      <c r="D343" s="52">
        <f t="shared" si="11"/>
        <v>4.6952765073176751E-10</v>
      </c>
      <c r="E343" s="15"/>
    </row>
    <row r="344" spans="2:5" x14ac:dyDescent="0.2">
      <c r="B344" s="38">
        <f>'Screening All'!D350</f>
        <v>278.10000000000002</v>
      </c>
      <c r="C344" s="13">
        <f t="shared" si="10"/>
        <v>1.1546338319008328E-5</v>
      </c>
      <c r="D344" s="52">
        <f t="shared" si="11"/>
        <v>1.3331792857700005E-10</v>
      </c>
      <c r="E344" s="15"/>
    </row>
    <row r="345" spans="2:5" x14ac:dyDescent="0.2">
      <c r="B345" s="38">
        <f>'Screening All'!D351</f>
        <v>815.8</v>
      </c>
      <c r="C345" s="13">
        <f t="shared" si="10"/>
        <v>3.3870919815343371E-5</v>
      </c>
      <c r="D345" s="52">
        <f t="shared" si="11"/>
        <v>1.1472392091374203E-9</v>
      </c>
      <c r="E345" s="15"/>
    </row>
    <row r="346" spans="2:5" x14ac:dyDescent="0.2">
      <c r="B346" s="38">
        <f>'Screening All'!D352</f>
        <v>250.2</v>
      </c>
      <c r="C346" s="13">
        <f t="shared" si="10"/>
        <v>1.0387967808039852E-5</v>
      </c>
      <c r="D346" s="52">
        <f t="shared" si="11"/>
        <v>1.079098751808723E-10</v>
      </c>
      <c r="E346" s="15"/>
    </row>
    <row r="347" spans="2:5" x14ac:dyDescent="0.2">
      <c r="B347" s="38">
        <f>'Screening All'!D353</f>
        <v>275.39999999999998</v>
      </c>
      <c r="C347" s="13">
        <f t="shared" si="10"/>
        <v>1.1434237946979119E-5</v>
      </c>
      <c r="D347" s="52">
        <f t="shared" si="11"/>
        <v>1.3074179742813726E-10</v>
      </c>
      <c r="E347" s="15"/>
    </row>
    <row r="348" spans="2:5" x14ac:dyDescent="0.2">
      <c r="B348" s="38">
        <f>'Screening All'!D354</f>
        <v>25.5</v>
      </c>
      <c r="C348" s="13">
        <f t="shared" si="10"/>
        <v>1.0587257358313999E-6</v>
      </c>
      <c r="D348" s="52">
        <f t="shared" si="11"/>
        <v>1.1209001837117391E-12</v>
      </c>
      <c r="E348" s="15"/>
    </row>
    <row r="349" spans="2:5" x14ac:dyDescent="0.2">
      <c r="B349" s="38">
        <f>'Screening All'!D355</f>
        <v>134.69999999999999</v>
      </c>
      <c r="C349" s="13">
        <f t="shared" si="10"/>
        <v>5.5925630045682182E-6</v>
      </c>
      <c r="D349" s="52">
        <f t="shared" si="11"/>
        <v>3.1276760960065095E-11</v>
      </c>
      <c r="E349" s="15"/>
    </row>
    <row r="350" spans="2:5" x14ac:dyDescent="0.2">
      <c r="B350" s="38">
        <f>'Screening All'!D356</f>
        <v>205.1</v>
      </c>
      <c r="C350" s="13">
        <f t="shared" si="10"/>
        <v>8.515476408589025E-6</v>
      </c>
      <c r="D350" s="52">
        <f t="shared" si="11"/>
        <v>7.2513338465236237E-11</v>
      </c>
      <c r="E350" s="15"/>
    </row>
    <row r="351" spans="2:5" x14ac:dyDescent="0.2">
      <c r="B351" s="38">
        <f>'Screening All'!D357</f>
        <v>33.299999999999997</v>
      </c>
      <c r="C351" s="13">
        <f t="shared" si="10"/>
        <v>1.3825712550268869E-6</v>
      </c>
      <c r="D351" s="52">
        <f t="shared" si="11"/>
        <v>1.9115032752266212E-12</v>
      </c>
      <c r="E351" s="15"/>
    </row>
    <row r="352" spans="2:5" x14ac:dyDescent="0.2">
      <c r="B352" s="38">
        <f>'Screening All'!D358</f>
        <v>197.1</v>
      </c>
      <c r="C352" s="13">
        <f t="shared" si="10"/>
        <v>8.183327158132114E-6</v>
      </c>
      <c r="D352" s="52">
        <f t="shared" si="11"/>
        <v>6.6966843377022625E-11</v>
      </c>
      <c r="E352" s="15"/>
    </row>
    <row r="353" spans="2:5" x14ac:dyDescent="0.2">
      <c r="B353" s="38">
        <f>'Screening All'!D359</f>
        <v>2788.4</v>
      </c>
      <c r="C353" s="13">
        <f t="shared" si="10"/>
        <v>1.1577062124675591E-4</v>
      </c>
      <c r="D353" s="52">
        <f t="shared" si="11"/>
        <v>1.3402836743859811E-8</v>
      </c>
      <c r="E353" s="15"/>
    </row>
    <row r="354" spans="2:5" x14ac:dyDescent="0.2">
      <c r="B354" s="38">
        <f>'Screening All'!D360</f>
        <v>42</v>
      </c>
      <c r="C354" s="13">
        <f t="shared" si="10"/>
        <v>1.7437835648987763E-6</v>
      </c>
      <c r="D354" s="52">
        <f t="shared" si="11"/>
        <v>3.0407811212110848E-12</v>
      </c>
      <c r="E354" s="15"/>
    </row>
    <row r="355" spans="2:5" x14ac:dyDescent="0.2">
      <c r="B355" s="38">
        <f>'Screening All'!D361</f>
        <v>71.3</v>
      </c>
      <c r="C355" s="13">
        <f t="shared" si="10"/>
        <v>2.9602801946972083E-6</v>
      </c>
      <c r="D355" s="52">
        <f t="shared" si="11"/>
        <v>8.7632588311165407E-12</v>
      </c>
      <c r="E355" s="15"/>
    </row>
    <row r="356" spans="2:5" x14ac:dyDescent="0.2">
      <c r="B356" s="38">
        <f>'Screening All'!D362</f>
        <v>61.6</v>
      </c>
      <c r="C356" s="13">
        <f t="shared" si="10"/>
        <v>2.5575492285182054E-6</v>
      </c>
      <c r="D356" s="52">
        <f t="shared" si="11"/>
        <v>6.5410580562940674E-12</v>
      </c>
      <c r="E356" s="15"/>
    </row>
    <row r="357" spans="2:5" x14ac:dyDescent="0.2">
      <c r="B357" s="38">
        <f>'Screening All'!D363</f>
        <v>28.8</v>
      </c>
      <c r="C357" s="13">
        <f t="shared" si="10"/>
        <v>1.1957373016448753E-6</v>
      </c>
      <c r="D357" s="52">
        <f t="shared" si="11"/>
        <v>1.4297876945449676E-12</v>
      </c>
      <c r="E357" s="15"/>
    </row>
    <row r="358" spans="2:5" x14ac:dyDescent="0.2">
      <c r="B358" s="38">
        <f>'Screening All'!D364</f>
        <v>33.700000000000003</v>
      </c>
      <c r="C358" s="13">
        <f t="shared" si="10"/>
        <v>1.3991787175497327E-6</v>
      </c>
      <c r="D358" s="52">
        <f t="shared" si="11"/>
        <v>1.9577010836441148E-12</v>
      </c>
      <c r="E358" s="15"/>
    </row>
    <row r="359" spans="2:5" x14ac:dyDescent="0.2">
      <c r="B359" s="38">
        <f>'Screening All'!D365</f>
        <v>274.8</v>
      </c>
      <c r="C359" s="13">
        <f t="shared" si="10"/>
        <v>1.1409326753194852E-5</v>
      </c>
      <c r="D359" s="52">
        <f t="shared" si="11"/>
        <v>1.3017273696116777E-10</v>
      </c>
      <c r="E359" s="15"/>
    </row>
    <row r="360" spans="2:5" x14ac:dyDescent="0.2">
      <c r="B360" s="38">
        <f>'Screening All'!D366</f>
        <v>186.8</v>
      </c>
      <c r="C360" s="13">
        <f t="shared" si="10"/>
        <v>7.7556849981688434E-6</v>
      </c>
      <c r="D360" s="52">
        <f t="shared" si="11"/>
        <v>6.0150649790821256E-11</v>
      </c>
      <c r="E360" s="15"/>
    </row>
    <row r="361" spans="2:5" x14ac:dyDescent="0.2">
      <c r="B361" s="38">
        <f>'Screening All'!D367</f>
        <v>77.8</v>
      </c>
      <c r="C361" s="13">
        <f t="shared" si="10"/>
        <v>3.2301514606934478E-6</v>
      </c>
      <c r="D361" s="52">
        <f t="shared" si="11"/>
        <v>1.0433878459020015E-11</v>
      </c>
      <c r="E361" s="15"/>
    </row>
    <row r="362" spans="2:5" x14ac:dyDescent="0.2">
      <c r="B362" s="38">
        <f>'Screening All'!D368</f>
        <v>23.9</v>
      </c>
      <c r="C362" s="13">
        <f t="shared" si="10"/>
        <v>9.9229588574001797E-7</v>
      </c>
      <c r="D362" s="52">
        <f t="shared" si="11"/>
        <v>9.8465112485656685E-13</v>
      </c>
      <c r="E362" s="15"/>
    </row>
    <row r="363" spans="2:5" x14ac:dyDescent="0.2">
      <c r="B363" s="38">
        <f>'Screening All'!D369</f>
        <v>69.8</v>
      </c>
      <c r="C363" s="13">
        <f t="shared" si="10"/>
        <v>2.898002210236538E-6</v>
      </c>
      <c r="D363" s="52">
        <f t="shared" si="11"/>
        <v>8.3984168105358595E-12</v>
      </c>
      <c r="E363" s="15"/>
    </row>
    <row r="364" spans="2:5" x14ac:dyDescent="0.2">
      <c r="B364" s="38">
        <f>'Screening All'!D370</f>
        <v>311.5</v>
      </c>
      <c r="C364" s="13">
        <f t="shared" si="10"/>
        <v>1.2933061439665926E-5</v>
      </c>
      <c r="D364" s="52">
        <f t="shared" si="11"/>
        <v>1.6726407820217366E-10</v>
      </c>
      <c r="E364" s="15"/>
    </row>
    <row r="365" spans="2:5" x14ac:dyDescent="0.2">
      <c r="B365" s="38">
        <f>'Screening All'!D371</f>
        <v>1149.5</v>
      </c>
      <c r="C365" s="13">
        <f t="shared" si="10"/>
        <v>4.7725695425027224E-5</v>
      </c>
      <c r="D365" s="52">
        <f t="shared" si="11"/>
        <v>2.2777420038024643E-9</v>
      </c>
      <c r="E365" s="15"/>
    </row>
    <row r="366" spans="2:5" x14ac:dyDescent="0.2">
      <c r="B366" s="38">
        <f>'Screening All'!D372</f>
        <v>66.900000000000006</v>
      </c>
      <c r="C366" s="13">
        <f t="shared" si="10"/>
        <v>2.7775981069459084E-6</v>
      </c>
      <c r="D366" s="52">
        <f t="shared" si="11"/>
        <v>7.7150512437094932E-12</v>
      </c>
      <c r="E366" s="15"/>
    </row>
    <row r="367" spans="2:5" x14ac:dyDescent="0.2">
      <c r="B367" s="38">
        <f>'Screening All'!D373</f>
        <v>393.2</v>
      </c>
      <c r="C367" s="13">
        <f t="shared" si="10"/>
        <v>1.6325135659957115E-5</v>
      </c>
      <c r="D367" s="52">
        <f t="shared" si="11"/>
        <v>2.665100543160034E-10</v>
      </c>
      <c r="E367" s="15"/>
    </row>
    <row r="368" spans="2:5" x14ac:dyDescent="0.2">
      <c r="B368" s="38">
        <f>'Screening All'!D374</f>
        <v>2828.2</v>
      </c>
      <c r="C368" s="13">
        <f t="shared" si="10"/>
        <v>1.1742306376777902E-4</v>
      </c>
      <c r="D368" s="52">
        <f t="shared" si="11"/>
        <v>1.37881759046119E-8</v>
      </c>
      <c r="E368" s="15"/>
    </row>
    <row r="369" spans="2:5" x14ac:dyDescent="0.2">
      <c r="B369" s="38">
        <f>'Screening All'!D375</f>
        <v>95</v>
      </c>
      <c r="C369" s="13">
        <f t="shared" si="10"/>
        <v>3.9442723491758034E-6</v>
      </c>
      <c r="D369" s="52">
        <f t="shared" si="11"/>
        <v>1.5557284364472811E-11</v>
      </c>
      <c r="E369" s="15"/>
    </row>
    <row r="370" spans="2:5" x14ac:dyDescent="0.2">
      <c r="B370" s="38">
        <f>'Screening All'!D376</f>
        <v>129.5</v>
      </c>
      <c r="C370" s="13">
        <f t="shared" si="10"/>
        <v>5.3766659917712274E-6</v>
      </c>
      <c r="D370" s="52">
        <f t="shared" si="11"/>
        <v>2.8908537187069276E-11</v>
      </c>
      <c r="E370" s="15"/>
    </row>
    <row r="371" spans="2:5" x14ac:dyDescent="0.2">
      <c r="B371" s="38">
        <f>'Screening All'!D377</f>
        <v>89.5</v>
      </c>
      <c r="C371" s="13">
        <f t="shared" si="10"/>
        <v>3.7159197394866784E-6</v>
      </c>
      <c r="D371" s="52">
        <f t="shared" si="11"/>
        <v>1.3808059510306744E-11</v>
      </c>
      <c r="E371" s="15"/>
    </row>
    <row r="372" spans="2:5" x14ac:dyDescent="0.2">
      <c r="B372" s="38">
        <f>'Screening All'!D378</f>
        <v>166.3</v>
      </c>
      <c r="C372" s="13">
        <f t="shared" si="10"/>
        <v>6.9045525438730125E-6</v>
      </c>
      <c r="D372" s="52">
        <f t="shared" si="11"/>
        <v>4.7672845831103287E-11</v>
      </c>
      <c r="E372" s="15"/>
    </row>
    <row r="373" spans="2:5" x14ac:dyDescent="0.2">
      <c r="B373" s="38">
        <f>'Screening All'!D379</f>
        <v>237.6</v>
      </c>
      <c r="C373" s="13">
        <f t="shared" si="10"/>
        <v>9.8648327385702208E-6</v>
      </c>
      <c r="D373" s="52">
        <f t="shared" si="11"/>
        <v>9.731492495996684E-11</v>
      </c>
      <c r="E373" s="15"/>
    </row>
    <row r="374" spans="2:5" x14ac:dyDescent="0.2">
      <c r="B374" s="38">
        <f>'Screening All'!D380</f>
        <v>173.9</v>
      </c>
      <c r="C374" s="13">
        <f t="shared" si="10"/>
        <v>7.2200943318070771E-6</v>
      </c>
      <c r="D374" s="52">
        <f t="shared" si="11"/>
        <v>5.2129762160192686E-11</v>
      </c>
      <c r="E374" s="15"/>
    </row>
    <row r="375" spans="2:5" x14ac:dyDescent="0.2">
      <c r="B375" s="38">
        <f>'Screening All'!D381</f>
        <v>90.6</v>
      </c>
      <c r="C375" s="13">
        <f t="shared" si="10"/>
        <v>3.7615902614245031E-6</v>
      </c>
      <c r="D375" s="52">
        <f t="shared" si="11"/>
        <v>1.4149561294843661E-11</v>
      </c>
      <c r="E375" s="15"/>
    </row>
    <row r="376" spans="2:5" x14ac:dyDescent="0.2">
      <c r="B376" s="38">
        <f>'Screening All'!D382</f>
        <v>166.3</v>
      </c>
      <c r="C376" s="13">
        <f t="shared" si="10"/>
        <v>6.9045525438730125E-6</v>
      </c>
      <c r="D376" s="52">
        <f t="shared" si="11"/>
        <v>4.7672845831103287E-11</v>
      </c>
      <c r="E376" s="15"/>
    </row>
    <row r="377" spans="2:5" x14ac:dyDescent="0.2">
      <c r="B377" s="38">
        <f>'Screening All'!D383</f>
        <v>286.2</v>
      </c>
      <c r="C377" s="13">
        <f t="shared" si="10"/>
        <v>1.1882639435095948E-5</v>
      </c>
      <c r="D377" s="52">
        <f t="shared" si="11"/>
        <v>1.4119711994449735E-10</v>
      </c>
      <c r="E377" s="15"/>
    </row>
    <row r="378" spans="2:5" x14ac:dyDescent="0.2">
      <c r="B378" s="38">
        <f>'Screening All'!D384</f>
        <v>176.4</v>
      </c>
      <c r="C378" s="13">
        <f t="shared" si="10"/>
        <v>7.3238909725748611E-6</v>
      </c>
      <c r="D378" s="52">
        <f t="shared" si="11"/>
        <v>5.3639378978163542E-11</v>
      </c>
      <c r="E378" s="15"/>
    </row>
    <row r="379" spans="2:5" x14ac:dyDescent="0.2">
      <c r="B379" s="38">
        <f>'Screening All'!D385</f>
        <v>138.5</v>
      </c>
      <c r="C379" s="13">
        <f t="shared" si="10"/>
        <v>5.7503338985352509E-6</v>
      </c>
      <c r="D379" s="52">
        <f t="shared" si="11"/>
        <v>3.3066339944643615E-11</v>
      </c>
      <c r="E379" s="15"/>
    </row>
    <row r="380" spans="2:5" x14ac:dyDescent="0.2">
      <c r="B380" s="38">
        <f>'Screening All'!D386</f>
        <v>50</v>
      </c>
      <c r="C380" s="13">
        <f t="shared" si="10"/>
        <v>2.0759328153556861E-6</v>
      </c>
      <c r="D380" s="52">
        <f t="shared" si="11"/>
        <v>4.3094970538705854E-12</v>
      </c>
      <c r="E380" s="15"/>
    </row>
    <row r="381" spans="2:5" x14ac:dyDescent="0.2">
      <c r="B381" s="38">
        <f>'Screening All'!D387</f>
        <v>18.600000000000001</v>
      </c>
      <c r="C381" s="13">
        <f t="shared" si="10"/>
        <v>7.7224700731231528E-7</v>
      </c>
      <c r="D381" s="52">
        <f t="shared" si="11"/>
        <v>5.9636544030282709E-13</v>
      </c>
      <c r="E381" s="15"/>
    </row>
    <row r="382" spans="2:5" x14ac:dyDescent="0.2">
      <c r="B382" s="38">
        <f>'Screening All'!D388</f>
        <v>25.7</v>
      </c>
      <c r="C382" s="13">
        <f t="shared" si="10"/>
        <v>1.0670294670928227E-6</v>
      </c>
      <c r="D382" s="52">
        <f t="shared" si="11"/>
        <v>1.1385518836443931E-12</v>
      </c>
      <c r="E382" s="15"/>
    </row>
    <row r="383" spans="2:5" x14ac:dyDescent="0.2">
      <c r="B383" s="38">
        <f>'Screening All'!D389</f>
        <v>18.899999999999999</v>
      </c>
      <c r="C383" s="13">
        <f t="shared" si="10"/>
        <v>7.847026042044493E-7</v>
      </c>
      <c r="D383" s="52">
        <f t="shared" si="11"/>
        <v>6.1575817704524461E-13</v>
      </c>
      <c r="E383" s="15"/>
    </row>
    <row r="384" spans="2:5" x14ac:dyDescent="0.2">
      <c r="B384" s="38">
        <f>'Screening All'!D390</f>
        <v>344.9</v>
      </c>
      <c r="C384" s="13">
        <f t="shared" si="10"/>
        <v>1.4319784560323522E-5</v>
      </c>
      <c r="D384" s="52">
        <f t="shared" si="11"/>
        <v>2.0505622985407993E-10</v>
      </c>
      <c r="E384" s="15"/>
    </row>
    <row r="385" spans="2:5" x14ac:dyDescent="0.2">
      <c r="B385" s="38">
        <f>'Screening All'!D391</f>
        <v>272.5</v>
      </c>
      <c r="C385" s="13">
        <f t="shared" si="10"/>
        <v>1.131383384368849E-5</v>
      </c>
      <c r="D385" s="52">
        <f t="shared" si="11"/>
        <v>1.2800283624259109E-10</v>
      </c>
      <c r="E385" s="15"/>
    </row>
    <row r="386" spans="2:5" x14ac:dyDescent="0.2">
      <c r="B386" s="38">
        <f>'Screening All'!D392</f>
        <v>62.4</v>
      </c>
      <c r="C386" s="13">
        <f t="shared" si="10"/>
        <v>2.5907641535638962E-6</v>
      </c>
      <c r="D386" s="52">
        <f t="shared" si="11"/>
        <v>6.712058899391652E-12</v>
      </c>
      <c r="E386" s="15"/>
    </row>
    <row r="387" spans="2:5" x14ac:dyDescent="0.2">
      <c r="B387" s="38">
        <f>'Screening All'!D393</f>
        <v>180.2</v>
      </c>
      <c r="C387" s="13">
        <f t="shared" ref="C387:C450" si="12">B387/$G$3</f>
        <v>7.481661866541893E-6</v>
      </c>
      <c r="D387" s="52">
        <f t="shared" si="11"/>
        <v>5.5975264285267125E-11</v>
      </c>
      <c r="E387" s="15"/>
    </row>
    <row r="388" spans="2:5" x14ac:dyDescent="0.2">
      <c r="B388" s="38">
        <f>'Screening All'!D394</f>
        <v>22.9</v>
      </c>
      <c r="C388" s="13">
        <f t="shared" si="12"/>
        <v>9.5077722943290419E-7</v>
      </c>
      <c r="D388" s="52">
        <f t="shared" ref="D388:D451" si="13">C388^(2)</f>
        <v>9.0397734000810939E-13</v>
      </c>
      <c r="E388" s="15"/>
    </row>
    <row r="389" spans="2:5" x14ac:dyDescent="0.2">
      <c r="B389" s="38">
        <f>'Screening All'!D395</f>
        <v>71.900000000000006</v>
      </c>
      <c r="C389" s="13">
        <f t="shared" si="12"/>
        <v>2.9851913884814772E-6</v>
      </c>
      <c r="D389" s="52">
        <f t="shared" si="13"/>
        <v>8.9113676258639692E-12</v>
      </c>
      <c r="E389" s="15"/>
    </row>
    <row r="390" spans="2:5" x14ac:dyDescent="0.2">
      <c r="B390" s="38">
        <f>'Screening All'!D396</f>
        <v>299.2</v>
      </c>
      <c r="C390" s="13">
        <f t="shared" si="12"/>
        <v>1.2422381967088425E-5</v>
      </c>
      <c r="D390" s="52">
        <f t="shared" si="13"/>
        <v>1.543155737362437E-10</v>
      </c>
      <c r="E390" s="15"/>
    </row>
    <row r="391" spans="2:5" x14ac:dyDescent="0.2">
      <c r="B391" s="38">
        <f>'Screening All'!D397</f>
        <v>68.400000000000006</v>
      </c>
      <c r="C391" s="13">
        <f t="shared" si="12"/>
        <v>2.8398760914065791E-6</v>
      </c>
      <c r="D391" s="52">
        <f t="shared" si="13"/>
        <v>8.0648962145427091E-12</v>
      </c>
      <c r="E391" s="15"/>
    </row>
    <row r="392" spans="2:5" x14ac:dyDescent="0.2">
      <c r="B392" s="38">
        <f>'Screening All'!D398</f>
        <v>199.5</v>
      </c>
      <c r="C392" s="13">
        <f t="shared" si="12"/>
        <v>8.2829719332691878E-6</v>
      </c>
      <c r="D392" s="52">
        <f t="shared" si="13"/>
        <v>6.8607624047325104E-11</v>
      </c>
      <c r="E392" s="15"/>
    </row>
    <row r="393" spans="2:5" x14ac:dyDescent="0.2">
      <c r="B393" s="38">
        <f>'Screening All'!D399</f>
        <v>19.8</v>
      </c>
      <c r="C393" s="13">
        <f t="shared" si="12"/>
        <v>8.2206939488085177E-7</v>
      </c>
      <c r="D393" s="52">
        <f t="shared" si="13"/>
        <v>6.7579808999976982E-13</v>
      </c>
      <c r="E393" s="15"/>
    </row>
    <row r="394" spans="2:5" x14ac:dyDescent="0.2">
      <c r="B394" s="38">
        <f>'Screening All'!D400</f>
        <v>64</v>
      </c>
      <c r="C394" s="13">
        <f t="shared" si="12"/>
        <v>2.6571940036552783E-6</v>
      </c>
      <c r="D394" s="52">
        <f t="shared" si="13"/>
        <v>7.060679973061567E-12</v>
      </c>
      <c r="E394" s="15"/>
    </row>
    <row r="395" spans="2:5" x14ac:dyDescent="0.2">
      <c r="B395" s="38">
        <f>'Screening All'!D401</f>
        <v>21</v>
      </c>
      <c r="C395" s="13">
        <f t="shared" si="12"/>
        <v>8.7189178244938815E-7</v>
      </c>
      <c r="D395" s="52">
        <f t="shared" si="13"/>
        <v>7.601952803027712E-13</v>
      </c>
      <c r="E395" s="15"/>
    </row>
    <row r="396" spans="2:5" x14ac:dyDescent="0.2">
      <c r="B396" s="38">
        <f>'Screening All'!D402</f>
        <v>191.5</v>
      </c>
      <c r="C396" s="13">
        <f t="shared" si="12"/>
        <v>7.9508226828122784E-6</v>
      </c>
      <c r="D396" s="52">
        <f t="shared" si="13"/>
        <v>6.3215581333522239E-11</v>
      </c>
      <c r="E396" s="15"/>
    </row>
    <row r="397" spans="2:5" x14ac:dyDescent="0.2">
      <c r="B397" s="38">
        <f>'Screening All'!D403</f>
        <v>23.4</v>
      </c>
      <c r="C397" s="13">
        <f t="shared" si="12"/>
        <v>9.7153655758646114E-7</v>
      </c>
      <c r="D397" s="52">
        <f t="shared" si="13"/>
        <v>9.4388328272695107E-13</v>
      </c>
      <c r="E397" s="15"/>
    </row>
    <row r="398" spans="2:5" x14ac:dyDescent="0.2">
      <c r="B398" s="38">
        <f>'Screening All'!D404</f>
        <v>589.9</v>
      </c>
      <c r="C398" s="13">
        <f t="shared" si="12"/>
        <v>2.4491855355566385E-5</v>
      </c>
      <c r="D398" s="52">
        <f t="shared" si="13"/>
        <v>5.998509787579858E-10</v>
      </c>
      <c r="E398" s="15"/>
    </row>
    <row r="399" spans="2:5" x14ac:dyDescent="0.2">
      <c r="B399" s="38">
        <f>'Screening All'!D405</f>
        <v>67.5</v>
      </c>
      <c r="C399" s="13">
        <f t="shared" si="12"/>
        <v>2.8025093007301764E-6</v>
      </c>
      <c r="D399" s="52">
        <f t="shared" si="13"/>
        <v>7.8540583806791426E-12</v>
      </c>
      <c r="E399" s="15"/>
    </row>
    <row r="400" spans="2:5" x14ac:dyDescent="0.2">
      <c r="B400" s="38">
        <f>'Screening All'!D406</f>
        <v>170.4</v>
      </c>
      <c r="C400" s="13">
        <f t="shared" si="12"/>
        <v>7.0747790347321791E-6</v>
      </c>
      <c r="D400" s="52">
        <f t="shared" si="13"/>
        <v>5.0052498390285984E-11</v>
      </c>
      <c r="E400" s="15"/>
    </row>
    <row r="401" spans="2:5" x14ac:dyDescent="0.2">
      <c r="B401" s="38">
        <f>'Screening All'!D407</f>
        <v>250</v>
      </c>
      <c r="C401" s="13">
        <f t="shared" si="12"/>
        <v>1.0379664076778431E-5</v>
      </c>
      <c r="D401" s="52">
        <f t="shared" si="13"/>
        <v>1.0773742634676463E-10</v>
      </c>
      <c r="E401" s="15"/>
    </row>
    <row r="402" spans="2:5" x14ac:dyDescent="0.2">
      <c r="B402" s="38">
        <f>'Screening All'!D408</f>
        <v>98.3</v>
      </c>
      <c r="C402" s="13">
        <f t="shared" si="12"/>
        <v>4.0812839149892787E-6</v>
      </c>
      <c r="D402" s="52">
        <f t="shared" si="13"/>
        <v>1.6656878394750213E-11</v>
      </c>
      <c r="E402" s="15"/>
    </row>
    <row r="403" spans="2:5" x14ac:dyDescent="0.2">
      <c r="B403" s="38">
        <f>'Screening All'!D409</f>
        <v>176.7</v>
      </c>
      <c r="C403" s="13">
        <f t="shared" si="12"/>
        <v>7.3363465694669949E-6</v>
      </c>
      <c r="D403" s="52">
        <f t="shared" si="13"/>
        <v>5.3821980987330147E-11</v>
      </c>
      <c r="E403" s="15"/>
    </row>
    <row r="404" spans="2:5" x14ac:dyDescent="0.2">
      <c r="B404" s="38">
        <f>'Screening All'!D410</f>
        <v>54.9</v>
      </c>
      <c r="C404" s="13">
        <f t="shared" si="12"/>
        <v>2.2793742312605435E-6</v>
      </c>
      <c r="D404" s="52">
        <f t="shared" si="13"/>
        <v>5.1955468861345936E-12</v>
      </c>
      <c r="E404" s="15"/>
    </row>
    <row r="405" spans="2:5" x14ac:dyDescent="0.2">
      <c r="B405" s="38">
        <f>'Screening All'!D411</f>
        <v>3362.7</v>
      </c>
      <c r="C405" s="13">
        <f t="shared" si="12"/>
        <v>1.3961478556393132E-4</v>
      </c>
      <c r="D405" s="52">
        <f t="shared" si="13"/>
        <v>1.9492288348062526E-8</v>
      </c>
      <c r="E405" s="15"/>
    </row>
    <row r="406" spans="2:5" x14ac:dyDescent="0.2">
      <c r="B406" s="38">
        <f>'Screening All'!D412</f>
        <v>177</v>
      </c>
      <c r="C406" s="13">
        <f t="shared" si="12"/>
        <v>7.3488021663591287E-6</v>
      </c>
      <c r="D406" s="52">
        <f t="shared" si="13"/>
        <v>5.400489328028462E-11</v>
      </c>
      <c r="E406" s="15"/>
    </row>
    <row r="407" spans="2:5" x14ac:dyDescent="0.2">
      <c r="B407" s="38">
        <f>'Screening All'!D413</f>
        <v>42.5</v>
      </c>
      <c r="C407" s="13">
        <f t="shared" si="12"/>
        <v>1.7645428930523334E-6</v>
      </c>
      <c r="D407" s="52">
        <f t="shared" si="13"/>
        <v>3.1136116214214986E-12</v>
      </c>
      <c r="E407" s="15"/>
    </row>
    <row r="408" spans="2:5" x14ac:dyDescent="0.2">
      <c r="B408" s="38">
        <f>'Screening All'!D414</f>
        <v>1706.9</v>
      </c>
      <c r="C408" s="13">
        <f t="shared" si="12"/>
        <v>7.0868194450612418E-5</v>
      </c>
      <c r="D408" s="52">
        <f t="shared" si="13"/>
        <v>5.0223009846898127E-9</v>
      </c>
      <c r="E408" s="15"/>
    </row>
    <row r="409" spans="2:5" x14ac:dyDescent="0.2">
      <c r="B409" s="38">
        <f>'Screening All'!D415</f>
        <v>55.8</v>
      </c>
      <c r="C409" s="13">
        <f t="shared" si="12"/>
        <v>2.3167410219369457E-6</v>
      </c>
      <c r="D409" s="52">
        <f t="shared" si="13"/>
        <v>5.3672889627254439E-12</v>
      </c>
      <c r="E409" s="15"/>
    </row>
    <row r="410" spans="2:5" x14ac:dyDescent="0.2">
      <c r="B410" s="38">
        <f>'Screening All'!D416</f>
        <v>54.4</v>
      </c>
      <c r="C410" s="13">
        <f t="shared" si="12"/>
        <v>2.2586149031069864E-6</v>
      </c>
      <c r="D410" s="52">
        <f t="shared" si="13"/>
        <v>5.1013412805369815E-12</v>
      </c>
      <c r="E410" s="15"/>
    </row>
    <row r="411" spans="2:5" x14ac:dyDescent="0.2">
      <c r="B411" s="38">
        <f>'Screening All'!D417</f>
        <v>42</v>
      </c>
      <c r="C411" s="13">
        <f t="shared" si="12"/>
        <v>1.7437835648987763E-6</v>
      </c>
      <c r="D411" s="52">
        <f t="shared" si="13"/>
        <v>3.0407811212110848E-12</v>
      </c>
      <c r="E411" s="15"/>
    </row>
    <row r="412" spans="2:5" x14ac:dyDescent="0.2">
      <c r="B412" s="38">
        <f>'Screening All'!D418</f>
        <v>38.1</v>
      </c>
      <c r="C412" s="13">
        <f t="shared" si="12"/>
        <v>1.581860805301033E-6</v>
      </c>
      <c r="D412" s="52">
        <f t="shared" si="13"/>
        <v>2.5022836073476327E-12</v>
      </c>
      <c r="E412" s="15"/>
    </row>
    <row r="413" spans="2:5" x14ac:dyDescent="0.2">
      <c r="B413" s="38">
        <f>'Screening All'!D419</f>
        <v>76.099999999999994</v>
      </c>
      <c r="C413" s="13">
        <f t="shared" si="12"/>
        <v>3.1595697449713542E-6</v>
      </c>
      <c r="D413" s="52">
        <f t="shared" si="13"/>
        <v>9.9828809733383482E-12</v>
      </c>
      <c r="E413" s="15"/>
    </row>
    <row r="414" spans="2:5" x14ac:dyDescent="0.2">
      <c r="B414" s="38">
        <f>'Screening All'!D420</f>
        <v>48.1</v>
      </c>
      <c r="C414" s="13">
        <f t="shared" si="12"/>
        <v>1.9970473683721702E-6</v>
      </c>
      <c r="D414" s="52">
        <f t="shared" si="13"/>
        <v>3.9881981915222106E-12</v>
      </c>
      <c r="E414" s="15"/>
    </row>
    <row r="415" spans="2:5" x14ac:dyDescent="0.2">
      <c r="B415" s="38">
        <f>'Screening All'!D421</f>
        <v>101.9</v>
      </c>
      <c r="C415" s="13">
        <f t="shared" si="12"/>
        <v>4.2307510776948886E-6</v>
      </c>
      <c r="D415" s="52">
        <f t="shared" si="13"/>
        <v>1.7899254681416461E-11</v>
      </c>
      <c r="E415" s="15"/>
    </row>
    <row r="416" spans="2:5" x14ac:dyDescent="0.2">
      <c r="B416" s="38">
        <f>'Screening All'!D422</f>
        <v>261.89999999999998</v>
      </c>
      <c r="C416" s="13">
        <f t="shared" si="12"/>
        <v>1.0873736086833084E-5</v>
      </c>
      <c r="D416" s="52">
        <f t="shared" si="13"/>
        <v>1.1823813648609605E-10</v>
      </c>
      <c r="E416" s="15"/>
    </row>
    <row r="417" spans="2:5" x14ac:dyDescent="0.2">
      <c r="B417" s="38">
        <f>'Screening All'!D423</f>
        <v>280.39999999999998</v>
      </c>
      <c r="C417" s="13">
        <f t="shared" si="12"/>
        <v>1.1641831228514687E-5</v>
      </c>
      <c r="D417" s="52">
        <f t="shared" si="13"/>
        <v>1.355322343532198E-10</v>
      </c>
      <c r="E417" s="15"/>
    </row>
    <row r="418" spans="2:5" x14ac:dyDescent="0.2">
      <c r="B418" s="38">
        <f>'Screening All'!D424</f>
        <v>73.3</v>
      </c>
      <c r="C418" s="13">
        <f t="shared" si="12"/>
        <v>3.043317507311436E-6</v>
      </c>
      <c r="D418" s="52">
        <f t="shared" si="13"/>
        <v>9.2617814503082926E-12</v>
      </c>
      <c r="E418" s="15"/>
    </row>
    <row r="419" spans="2:5" x14ac:dyDescent="0.2">
      <c r="B419" s="38">
        <f>'Screening All'!D425</f>
        <v>582.79999999999995</v>
      </c>
      <c r="C419" s="13">
        <f t="shared" si="12"/>
        <v>2.4197072895785876E-5</v>
      </c>
      <c r="D419" s="52">
        <f t="shared" si="13"/>
        <v>5.8549833672397542E-10</v>
      </c>
      <c r="E419" s="15"/>
    </row>
    <row r="420" spans="2:5" x14ac:dyDescent="0.2">
      <c r="B420" s="38">
        <f>'Screening All'!D426</f>
        <v>42.5</v>
      </c>
      <c r="C420" s="13">
        <f t="shared" si="12"/>
        <v>1.7645428930523334E-6</v>
      </c>
      <c r="D420" s="52">
        <f t="shared" si="13"/>
        <v>3.1136116214214986E-12</v>
      </c>
      <c r="E420" s="15"/>
    </row>
    <row r="421" spans="2:5" x14ac:dyDescent="0.2">
      <c r="B421" s="38">
        <f>'Screening All'!D427</f>
        <v>47.2</v>
      </c>
      <c r="C421" s="13">
        <f t="shared" si="12"/>
        <v>1.9596805776957679E-6</v>
      </c>
      <c r="D421" s="52">
        <f t="shared" si="13"/>
        <v>3.8403479665980183E-12</v>
      </c>
      <c r="E421" s="15"/>
    </row>
    <row r="422" spans="2:5" x14ac:dyDescent="0.2">
      <c r="B422" s="38">
        <f>'Screening All'!D428</f>
        <v>24.7</v>
      </c>
      <c r="C422" s="13">
        <f t="shared" si="12"/>
        <v>1.025510810785709E-6</v>
      </c>
      <c r="D422" s="52">
        <f t="shared" si="13"/>
        <v>1.0516724230383623E-12</v>
      </c>
      <c r="E422" s="15"/>
    </row>
    <row r="423" spans="2:5" x14ac:dyDescent="0.2">
      <c r="B423" s="38">
        <f>'Screening All'!D429</f>
        <v>66.7</v>
      </c>
      <c r="C423" s="13">
        <f t="shared" si="12"/>
        <v>2.7692943756844856E-6</v>
      </c>
      <c r="D423" s="52">
        <f t="shared" si="13"/>
        <v>7.6689913391977244E-12</v>
      </c>
      <c r="E423" s="15"/>
    </row>
    <row r="424" spans="2:5" x14ac:dyDescent="0.2">
      <c r="B424" s="38">
        <f>'Screening All'!D430</f>
        <v>47.3</v>
      </c>
      <c r="C424" s="13">
        <f t="shared" si="12"/>
        <v>1.9638324433264789E-6</v>
      </c>
      <c r="D424" s="52">
        <f t="shared" si="13"/>
        <v>3.8566378654616483E-12</v>
      </c>
      <c r="E424" s="15"/>
    </row>
    <row r="425" spans="2:5" x14ac:dyDescent="0.2">
      <c r="B425" s="38">
        <f>'Screening All'!D431</f>
        <v>42.2</v>
      </c>
      <c r="C425" s="13">
        <f t="shared" si="12"/>
        <v>1.7520872961601993E-6</v>
      </c>
      <c r="D425" s="52">
        <f t="shared" si="13"/>
        <v>3.0698098933659579E-12</v>
      </c>
      <c r="E425" s="15"/>
    </row>
    <row r="426" spans="2:5" x14ac:dyDescent="0.2">
      <c r="B426" s="38">
        <f>'Screening All'!D432</f>
        <v>52.8</v>
      </c>
      <c r="C426" s="13">
        <f t="shared" si="12"/>
        <v>2.1921850530156043E-6</v>
      </c>
      <c r="D426" s="52">
        <f t="shared" si="13"/>
        <v>4.8056753066650275E-12</v>
      </c>
      <c r="E426" s="15"/>
    </row>
    <row r="427" spans="2:5" x14ac:dyDescent="0.2">
      <c r="B427" s="38">
        <f>'Screening All'!D433</f>
        <v>51.1</v>
      </c>
      <c r="C427" s="13">
        <f t="shared" si="12"/>
        <v>2.1216033372935112E-6</v>
      </c>
      <c r="D427" s="52">
        <f t="shared" si="13"/>
        <v>4.5012007208149644E-12</v>
      </c>
      <c r="E427" s="15"/>
    </row>
    <row r="428" spans="2:5" x14ac:dyDescent="0.2">
      <c r="B428" s="38">
        <f>'Screening All'!D434</f>
        <v>25.4</v>
      </c>
      <c r="C428" s="13">
        <f t="shared" si="12"/>
        <v>1.0545738702006885E-6</v>
      </c>
      <c r="D428" s="52">
        <f t="shared" si="13"/>
        <v>1.1121260477100585E-12</v>
      </c>
      <c r="E428" s="15"/>
    </row>
    <row r="429" spans="2:5" x14ac:dyDescent="0.2">
      <c r="B429" s="38">
        <f>'Screening All'!D435</f>
        <v>48.4</v>
      </c>
      <c r="C429" s="13">
        <f t="shared" si="12"/>
        <v>2.009502965264304E-6</v>
      </c>
      <c r="D429" s="52">
        <f t="shared" si="13"/>
        <v>4.0381021674060308E-12</v>
      </c>
      <c r="E429" s="15"/>
    </row>
    <row r="430" spans="2:5" x14ac:dyDescent="0.2">
      <c r="B430" s="38">
        <f>'Screening All'!D436</f>
        <v>95.3</v>
      </c>
      <c r="C430" s="13">
        <f t="shared" si="12"/>
        <v>3.9567279460679381E-6</v>
      </c>
      <c r="D430" s="52">
        <f t="shared" si="13"/>
        <v>1.5655696039195004E-11</v>
      </c>
      <c r="E430" s="15"/>
    </row>
    <row r="431" spans="2:5" x14ac:dyDescent="0.2">
      <c r="B431" s="38">
        <f>'Screening All'!D437</f>
        <v>538.6</v>
      </c>
      <c r="C431" s="13">
        <f t="shared" si="12"/>
        <v>2.2361948287011454E-5</v>
      </c>
      <c r="D431" s="52">
        <f t="shared" si="13"/>
        <v>5.0005673119097448E-10</v>
      </c>
      <c r="E431" s="15"/>
    </row>
    <row r="432" spans="2:5" x14ac:dyDescent="0.2">
      <c r="B432" s="38">
        <f>'Screening All'!D438</f>
        <v>107.9</v>
      </c>
      <c r="C432" s="13">
        <f t="shared" si="12"/>
        <v>4.4798630155375714E-6</v>
      </c>
      <c r="D432" s="52">
        <f t="shared" si="13"/>
        <v>2.0069172637981383E-11</v>
      </c>
      <c r="E432" s="15"/>
    </row>
    <row r="433" spans="2:5" x14ac:dyDescent="0.2">
      <c r="B433" s="38">
        <f>'Screening All'!D439</f>
        <v>46.4</v>
      </c>
      <c r="C433" s="13">
        <f t="shared" si="12"/>
        <v>1.9264656526500766E-6</v>
      </c>
      <c r="D433" s="52">
        <f t="shared" si="13"/>
        <v>3.711269910840486E-12</v>
      </c>
      <c r="E433" s="15"/>
    </row>
    <row r="434" spans="2:5" x14ac:dyDescent="0.2">
      <c r="B434" s="38">
        <f>'Screening All'!D440</f>
        <v>100.7</v>
      </c>
      <c r="C434" s="13">
        <f t="shared" si="12"/>
        <v>4.1809286901263525E-6</v>
      </c>
      <c r="D434" s="52">
        <f t="shared" si="13"/>
        <v>1.7480164711921659E-11</v>
      </c>
      <c r="E434" s="15"/>
    </row>
    <row r="435" spans="2:5" x14ac:dyDescent="0.2">
      <c r="B435" s="38">
        <f>'Screening All'!D441</f>
        <v>434.9</v>
      </c>
      <c r="C435" s="13">
        <f t="shared" si="12"/>
        <v>1.8056463627963757E-5</v>
      </c>
      <c r="D435" s="52">
        <f t="shared" si="13"/>
        <v>3.2603587874797807E-10</v>
      </c>
      <c r="E435" s="15"/>
    </row>
    <row r="436" spans="2:5" x14ac:dyDescent="0.2">
      <c r="B436" s="38">
        <f>'Screening All'!D442</f>
        <v>138.9</v>
      </c>
      <c r="C436" s="13">
        <f t="shared" si="12"/>
        <v>5.7669413610580965E-6</v>
      </c>
      <c r="D436" s="52">
        <f t="shared" si="13"/>
        <v>3.3257612661882611E-11</v>
      </c>
      <c r="E436" s="15"/>
    </row>
    <row r="437" spans="2:5" x14ac:dyDescent="0.2">
      <c r="B437" s="38">
        <f>'Screening All'!D443</f>
        <v>34.1</v>
      </c>
      <c r="C437" s="13">
        <f t="shared" si="12"/>
        <v>1.4157861800725781E-6</v>
      </c>
      <c r="D437" s="52">
        <f t="shared" si="13"/>
        <v>2.0044505076845025E-12</v>
      </c>
      <c r="E437" s="15"/>
    </row>
    <row r="438" spans="2:5" x14ac:dyDescent="0.2">
      <c r="B438" s="38">
        <f>'Screening All'!D444</f>
        <v>32.1</v>
      </c>
      <c r="C438" s="13">
        <f t="shared" si="12"/>
        <v>1.3327488674583506E-6</v>
      </c>
      <c r="D438" s="52">
        <f t="shared" si="13"/>
        <v>1.7762195437115161E-12</v>
      </c>
      <c r="E438" s="15"/>
    </row>
    <row r="439" spans="2:5" x14ac:dyDescent="0.2">
      <c r="B439" s="38">
        <f>'Screening All'!D445</f>
        <v>73.5</v>
      </c>
      <c r="C439" s="13">
        <f t="shared" si="12"/>
        <v>3.0516212385728589E-6</v>
      </c>
      <c r="D439" s="52">
        <f t="shared" si="13"/>
        <v>9.3123921837089486E-12</v>
      </c>
      <c r="E439" s="15"/>
    </row>
    <row r="440" spans="2:5" x14ac:dyDescent="0.2">
      <c r="B440" s="38">
        <f>'Screening All'!D446</f>
        <v>56.8</v>
      </c>
      <c r="C440" s="13">
        <f t="shared" si="12"/>
        <v>2.3582596782440594E-6</v>
      </c>
      <c r="D440" s="52">
        <f t="shared" si="13"/>
        <v>5.5613887100317743E-12</v>
      </c>
      <c r="E440" s="15"/>
    </row>
    <row r="441" spans="2:5" x14ac:dyDescent="0.2">
      <c r="B441" s="38">
        <f>'Screening All'!D447</f>
        <v>204.1</v>
      </c>
      <c r="C441" s="13">
        <f t="shared" si="12"/>
        <v>8.4739577522819101E-6</v>
      </c>
      <c r="D441" s="52">
        <f t="shared" si="13"/>
        <v>7.1807959987458682E-11</v>
      </c>
      <c r="E441" s="15"/>
    </row>
    <row r="442" spans="2:5" x14ac:dyDescent="0.2">
      <c r="B442" s="38">
        <f>'Screening All'!D448</f>
        <v>36.9</v>
      </c>
      <c r="C442" s="13">
        <f t="shared" si="12"/>
        <v>1.5320384177324963E-6</v>
      </c>
      <c r="D442" s="52">
        <f t="shared" si="13"/>
        <v>2.347141713408291E-12</v>
      </c>
      <c r="E442" s="15"/>
    </row>
    <row r="443" spans="2:5" x14ac:dyDescent="0.2">
      <c r="B443" s="38">
        <f>'Screening All'!D449</f>
        <v>55.3</v>
      </c>
      <c r="C443" s="13">
        <f t="shared" si="12"/>
        <v>2.2959816937833887E-6</v>
      </c>
      <c r="D443" s="52">
        <f t="shared" si="13"/>
        <v>5.2715319381884382E-12</v>
      </c>
      <c r="E443" s="15"/>
    </row>
    <row r="444" spans="2:5" x14ac:dyDescent="0.2">
      <c r="B444" s="38">
        <f>'Screening All'!D450</f>
        <v>36.9</v>
      </c>
      <c r="C444" s="13">
        <f t="shared" si="12"/>
        <v>1.5320384177324963E-6</v>
      </c>
      <c r="D444" s="52">
        <f t="shared" si="13"/>
        <v>2.347141713408291E-12</v>
      </c>
      <c r="E444" s="15"/>
    </row>
    <row r="445" spans="2:5" x14ac:dyDescent="0.2">
      <c r="B445" s="38">
        <f>'Screening All'!D451</f>
        <v>25.3</v>
      </c>
      <c r="C445" s="13">
        <f t="shared" si="12"/>
        <v>1.0504220045699773E-6</v>
      </c>
      <c r="D445" s="52">
        <f t="shared" si="13"/>
        <v>1.1033863876848094E-12</v>
      </c>
      <c r="E445" s="15"/>
    </row>
    <row r="446" spans="2:5" x14ac:dyDescent="0.2">
      <c r="B446" s="38">
        <f>'Screening All'!D452</f>
        <v>90.3</v>
      </c>
      <c r="C446" s="13">
        <f t="shared" si="12"/>
        <v>3.7491346645323693E-6</v>
      </c>
      <c r="D446" s="52">
        <f t="shared" si="13"/>
        <v>1.4056010732798242E-11</v>
      </c>
      <c r="E446" s="15"/>
    </row>
    <row r="447" spans="2:5" x14ac:dyDescent="0.2">
      <c r="B447" s="38">
        <f>'Screening All'!D453</f>
        <v>46.5</v>
      </c>
      <c r="C447" s="13">
        <f t="shared" si="12"/>
        <v>1.930617518280788E-6</v>
      </c>
      <c r="D447" s="52">
        <f t="shared" si="13"/>
        <v>3.7272840018926689E-12</v>
      </c>
      <c r="E447" s="15"/>
    </row>
    <row r="448" spans="2:5" x14ac:dyDescent="0.2">
      <c r="B448" s="38">
        <f>'Screening All'!D454</f>
        <v>237.6</v>
      </c>
      <c r="C448" s="13">
        <f t="shared" si="12"/>
        <v>9.8648327385702208E-6</v>
      </c>
      <c r="D448" s="52">
        <f t="shared" si="13"/>
        <v>9.731492495996684E-11</v>
      </c>
      <c r="E448" s="15"/>
    </row>
    <row r="449" spans="2:5" x14ac:dyDescent="0.2">
      <c r="B449" s="38">
        <f>'Screening All'!D455</f>
        <v>68.599999999999994</v>
      </c>
      <c r="C449" s="13">
        <f t="shared" si="12"/>
        <v>2.8481798226680011E-6</v>
      </c>
      <c r="D449" s="52">
        <f t="shared" si="13"/>
        <v>8.112128302253126E-12</v>
      </c>
      <c r="E449" s="15"/>
    </row>
    <row r="450" spans="2:5" x14ac:dyDescent="0.2">
      <c r="B450" s="38">
        <f>'Screening All'!D456</f>
        <v>95.6</v>
      </c>
      <c r="C450" s="13">
        <f t="shared" si="12"/>
        <v>3.9691835429600719E-6</v>
      </c>
      <c r="D450" s="52">
        <f t="shared" si="13"/>
        <v>1.575441799770507E-11</v>
      </c>
      <c r="E450" s="15"/>
    </row>
    <row r="451" spans="2:5" x14ac:dyDescent="0.2">
      <c r="B451" s="38">
        <f>'Screening All'!D457</f>
        <v>28.4</v>
      </c>
      <c r="C451" s="13">
        <f t="shared" ref="C451:C514" si="14">B451/$G$3</f>
        <v>1.1791298391220297E-6</v>
      </c>
      <c r="D451" s="52">
        <f t="shared" si="13"/>
        <v>1.3903471775079436E-12</v>
      </c>
      <c r="E451" s="15"/>
    </row>
    <row r="452" spans="2:5" x14ac:dyDescent="0.2">
      <c r="B452" s="38">
        <f>'Screening All'!D458</f>
        <v>105.8</v>
      </c>
      <c r="C452" s="13">
        <f t="shared" si="14"/>
        <v>4.3926738372926323E-6</v>
      </c>
      <c r="D452" s="52">
        <f t="shared" ref="D452:D515" si="15">C452^(2)</f>
        <v>1.929558344083518E-11</v>
      </c>
      <c r="E452" s="15"/>
    </row>
    <row r="453" spans="2:5" x14ac:dyDescent="0.2">
      <c r="B453" s="38">
        <f>'Screening All'!D459</f>
        <v>697.4</v>
      </c>
      <c r="C453" s="13">
        <f t="shared" si="14"/>
        <v>2.895511090858111E-5</v>
      </c>
      <c r="D453" s="52">
        <f t="shared" si="15"/>
        <v>8.3839844772823276E-10</v>
      </c>
      <c r="E453" s="15"/>
    </row>
    <row r="454" spans="2:5" x14ac:dyDescent="0.2">
      <c r="B454" s="38">
        <f>'Screening All'!D460</f>
        <v>142.1</v>
      </c>
      <c r="C454" s="13">
        <f t="shared" si="14"/>
        <v>5.8998010612408599E-6</v>
      </c>
      <c r="D454" s="52">
        <f t="shared" si="15"/>
        <v>3.480765256221878E-11</v>
      </c>
      <c r="E454" s="15"/>
    </row>
    <row r="455" spans="2:5" x14ac:dyDescent="0.2">
      <c r="B455" s="38">
        <f>'Screening All'!D461</f>
        <v>40.799999999999997</v>
      </c>
      <c r="C455" s="13">
        <f t="shared" si="14"/>
        <v>1.6939611773302398E-6</v>
      </c>
      <c r="D455" s="52">
        <f t="shared" si="15"/>
        <v>2.8695044703020523E-12</v>
      </c>
      <c r="E455" s="15"/>
    </row>
    <row r="456" spans="2:5" x14ac:dyDescent="0.2">
      <c r="B456" s="38">
        <f>'Screening All'!D462</f>
        <v>43.8</v>
      </c>
      <c r="C456" s="13">
        <f t="shared" si="14"/>
        <v>1.818517146251581E-6</v>
      </c>
      <c r="D456" s="52">
        <f t="shared" si="15"/>
        <v>3.3070046112109943E-12</v>
      </c>
      <c r="E456" s="15"/>
    </row>
    <row r="457" spans="2:5" x14ac:dyDescent="0.2">
      <c r="B457" s="38">
        <f>'Screening All'!D463</f>
        <v>31.8</v>
      </c>
      <c r="C457" s="13">
        <f t="shared" si="14"/>
        <v>1.3202932705662164E-6</v>
      </c>
      <c r="D457" s="52">
        <f t="shared" si="15"/>
        <v>1.7431743203024363E-12</v>
      </c>
      <c r="E457" s="15"/>
    </row>
    <row r="458" spans="2:5" x14ac:dyDescent="0.2">
      <c r="B458" s="38">
        <f>'Screening All'!D464</f>
        <v>93.8</v>
      </c>
      <c r="C458" s="13">
        <f t="shared" si="14"/>
        <v>3.8944499616072674E-6</v>
      </c>
      <c r="D458" s="52">
        <f t="shared" si="15"/>
        <v>1.5166740503462846E-11</v>
      </c>
      <c r="E458" s="15"/>
    </row>
    <row r="459" spans="2:5" x14ac:dyDescent="0.2">
      <c r="B459" s="38">
        <f>'Screening All'!D465</f>
        <v>300.60000000000002</v>
      </c>
      <c r="C459" s="13">
        <f t="shared" si="14"/>
        <v>1.2480508085918386E-5</v>
      </c>
      <c r="D459" s="52">
        <f t="shared" si="15"/>
        <v>1.5576308208267422E-10</v>
      </c>
      <c r="E459" s="15"/>
    </row>
    <row r="460" spans="2:5" x14ac:dyDescent="0.2">
      <c r="B460" s="38">
        <f>'Screening All'!D466</f>
        <v>3092.1</v>
      </c>
      <c r="C460" s="13">
        <f t="shared" si="14"/>
        <v>1.2837983716722633E-4</v>
      </c>
      <c r="D460" s="52">
        <f t="shared" si="15"/>
        <v>1.6481382591083546E-8</v>
      </c>
      <c r="E460" s="15"/>
    </row>
    <row r="461" spans="2:5" x14ac:dyDescent="0.2">
      <c r="B461" s="38">
        <f>'Screening All'!D467</f>
        <v>42.2</v>
      </c>
      <c r="C461" s="13">
        <f t="shared" si="14"/>
        <v>1.7520872961601993E-6</v>
      </c>
      <c r="D461" s="52">
        <f t="shared" si="15"/>
        <v>3.0698098933659579E-12</v>
      </c>
      <c r="E461" s="15"/>
    </row>
    <row r="462" spans="2:5" x14ac:dyDescent="0.2">
      <c r="B462" s="38">
        <f>'Screening All'!D468</f>
        <v>101.2</v>
      </c>
      <c r="C462" s="13">
        <f t="shared" si="14"/>
        <v>4.2016880182799091E-6</v>
      </c>
      <c r="D462" s="52">
        <f t="shared" si="15"/>
        <v>1.765418220295695E-11</v>
      </c>
      <c r="E462" s="15"/>
    </row>
    <row r="463" spans="2:5" x14ac:dyDescent="0.2">
      <c r="B463" s="38">
        <f>'Screening All'!D469</f>
        <v>86.3</v>
      </c>
      <c r="C463" s="13">
        <f t="shared" si="14"/>
        <v>3.5830600393039142E-6</v>
      </c>
      <c r="D463" s="52">
        <f t="shared" si="15"/>
        <v>1.2838319245256567E-11</v>
      </c>
      <c r="E463" s="15"/>
    </row>
    <row r="464" spans="2:5" x14ac:dyDescent="0.2">
      <c r="B464" s="38">
        <f>'Screening All'!D470</f>
        <v>31.5</v>
      </c>
      <c r="C464" s="13">
        <f t="shared" si="14"/>
        <v>1.3078376736740823E-6</v>
      </c>
      <c r="D464" s="52">
        <f t="shared" si="15"/>
        <v>1.7104393806812356E-12</v>
      </c>
      <c r="E464" s="15"/>
    </row>
    <row r="465" spans="2:5" x14ac:dyDescent="0.2">
      <c r="B465" s="38">
        <f>'Screening All'!D471</f>
        <v>55</v>
      </c>
      <c r="C465" s="13">
        <f t="shared" si="14"/>
        <v>2.2835260968912549E-6</v>
      </c>
      <c r="D465" s="52">
        <f t="shared" si="15"/>
        <v>5.2144914351834088E-12</v>
      </c>
      <c r="E465" s="15"/>
    </row>
    <row r="466" spans="2:5" x14ac:dyDescent="0.2">
      <c r="B466" s="38">
        <f>'Screening All'!D472</f>
        <v>57.6</v>
      </c>
      <c r="C466" s="13">
        <f t="shared" si="14"/>
        <v>2.3914746032897507E-6</v>
      </c>
      <c r="D466" s="52">
        <f t="shared" si="15"/>
        <v>5.7191507781798705E-12</v>
      </c>
      <c r="E466" s="15"/>
    </row>
    <row r="467" spans="2:5" x14ac:dyDescent="0.2">
      <c r="B467" s="38">
        <f>'Screening All'!D473</f>
        <v>290</v>
      </c>
      <c r="C467" s="13">
        <f t="shared" si="14"/>
        <v>1.2040410329062979E-5</v>
      </c>
      <c r="D467" s="52">
        <f t="shared" si="15"/>
        <v>1.4497148089220649E-10</v>
      </c>
      <c r="E467" s="15"/>
    </row>
    <row r="468" spans="2:5" x14ac:dyDescent="0.2">
      <c r="B468" s="38">
        <f>'Screening All'!D474</f>
        <v>23</v>
      </c>
      <c r="C468" s="13">
        <f t="shared" si="14"/>
        <v>9.5492909506361571E-7</v>
      </c>
      <c r="D468" s="52">
        <f t="shared" si="15"/>
        <v>9.1188957659901608E-13</v>
      </c>
      <c r="E468" s="15"/>
    </row>
    <row r="469" spans="2:5" x14ac:dyDescent="0.2">
      <c r="B469" s="38">
        <f>'Screening All'!D475</f>
        <v>1404.3</v>
      </c>
      <c r="C469" s="13">
        <f t="shared" si="14"/>
        <v>5.8304649052079799E-5</v>
      </c>
      <c r="D469" s="52">
        <f t="shared" si="15"/>
        <v>3.3994321010861898E-9</v>
      </c>
      <c r="E469" s="15"/>
    </row>
    <row r="470" spans="2:5" x14ac:dyDescent="0.2">
      <c r="B470" s="38">
        <f>'Screening All'!D476</f>
        <v>318.89999999999998</v>
      </c>
      <c r="C470" s="13">
        <f t="shared" si="14"/>
        <v>1.3240299496338566E-5</v>
      </c>
      <c r="D470" s="52">
        <f t="shared" si="15"/>
        <v>1.7530553075274328E-10</v>
      </c>
      <c r="E470" s="15"/>
    </row>
    <row r="471" spans="2:5" x14ac:dyDescent="0.2">
      <c r="B471" s="38">
        <f>'Screening All'!D477</f>
        <v>176</v>
      </c>
      <c r="C471" s="13">
        <f t="shared" si="14"/>
        <v>7.3072835100520155E-6</v>
      </c>
      <c r="D471" s="52">
        <f t="shared" si="15"/>
        <v>5.3396392296278107E-11</v>
      </c>
      <c r="E471" s="15"/>
    </row>
    <row r="472" spans="2:5" x14ac:dyDescent="0.2">
      <c r="B472" s="38">
        <f>'Screening All'!D478</f>
        <v>46.5</v>
      </c>
      <c r="C472" s="13">
        <f t="shared" si="14"/>
        <v>1.930617518280788E-6</v>
      </c>
      <c r="D472" s="52">
        <f t="shared" si="15"/>
        <v>3.7272840018926689E-12</v>
      </c>
      <c r="E472" s="15"/>
    </row>
    <row r="473" spans="2:5" x14ac:dyDescent="0.2">
      <c r="B473" s="38">
        <f>'Screening All'!D479</f>
        <v>66.8</v>
      </c>
      <c r="C473" s="13">
        <f t="shared" si="14"/>
        <v>2.7734462413151965E-6</v>
      </c>
      <c r="D473" s="52">
        <f t="shared" si="15"/>
        <v>7.6920040534653906E-12</v>
      </c>
      <c r="E473" s="15"/>
    </row>
    <row r="474" spans="2:5" x14ac:dyDescent="0.2">
      <c r="B474" s="38">
        <f>'Screening All'!D480</f>
        <v>84.8</v>
      </c>
      <c r="C474" s="13">
        <f t="shared" si="14"/>
        <v>3.5207820548432435E-6</v>
      </c>
      <c r="D474" s="52">
        <f t="shared" si="15"/>
        <v>1.2395906277706212E-11</v>
      </c>
      <c r="E474" s="15"/>
    </row>
    <row r="475" spans="2:5" x14ac:dyDescent="0.2">
      <c r="B475" s="38">
        <f>'Screening All'!D481</f>
        <v>50.8</v>
      </c>
      <c r="C475" s="13">
        <f t="shared" si="14"/>
        <v>2.109147740401377E-6</v>
      </c>
      <c r="D475" s="52">
        <f t="shared" si="15"/>
        <v>4.4485041908402339E-12</v>
      </c>
      <c r="E475" s="15"/>
    </row>
    <row r="476" spans="2:5" x14ac:dyDescent="0.2">
      <c r="B476" s="38">
        <f>'Screening All'!D482</f>
        <v>19.2</v>
      </c>
      <c r="C476" s="13">
        <f t="shared" si="14"/>
        <v>7.9715820109658342E-7</v>
      </c>
      <c r="D476" s="52">
        <f t="shared" si="15"/>
        <v>6.3546119757554088E-13</v>
      </c>
      <c r="E476" s="15"/>
    </row>
    <row r="477" spans="2:5" x14ac:dyDescent="0.2">
      <c r="B477" s="38">
        <f>'Screening All'!D483</f>
        <v>234</v>
      </c>
      <c r="C477" s="13">
        <f t="shared" si="14"/>
        <v>9.7153655758646118E-6</v>
      </c>
      <c r="D477" s="52">
        <f t="shared" si="15"/>
        <v>9.4388328272695121E-11</v>
      </c>
      <c r="E477" s="15"/>
    </row>
    <row r="478" spans="2:5" x14ac:dyDescent="0.2">
      <c r="B478" s="38">
        <f>'Screening All'!D484</f>
        <v>31.9</v>
      </c>
      <c r="C478" s="13">
        <f t="shared" si="14"/>
        <v>1.3244451361969278E-6</v>
      </c>
      <c r="D478" s="52">
        <f t="shared" si="15"/>
        <v>1.7541549187956985E-12</v>
      </c>
      <c r="E478" s="15"/>
    </row>
    <row r="479" spans="2:5" x14ac:dyDescent="0.2">
      <c r="B479" s="38">
        <f>'Screening All'!D485</f>
        <v>29.3</v>
      </c>
      <c r="C479" s="13">
        <f t="shared" si="14"/>
        <v>1.2164966297984322E-6</v>
      </c>
      <c r="D479" s="52">
        <f t="shared" si="15"/>
        <v>1.4798640503109438E-12</v>
      </c>
      <c r="E479" s="15"/>
    </row>
    <row r="480" spans="2:5" x14ac:dyDescent="0.2">
      <c r="B480" s="38">
        <f>'Screening All'!D486</f>
        <v>69.400000000000006</v>
      </c>
      <c r="C480" s="13">
        <f t="shared" si="14"/>
        <v>2.8813947477136928E-6</v>
      </c>
      <c r="D480" s="52">
        <f t="shared" si="15"/>
        <v>8.3024356921520547E-12</v>
      </c>
      <c r="E480" s="15"/>
    </row>
    <row r="481" spans="2:5" x14ac:dyDescent="0.2">
      <c r="B481" s="38">
        <f>'Screening All'!D487</f>
        <v>3238.7</v>
      </c>
      <c r="C481" s="13">
        <f t="shared" si="14"/>
        <v>1.344664721818492E-4</v>
      </c>
      <c r="D481" s="52">
        <f t="shared" si="15"/>
        <v>1.8081232141032024E-8</v>
      </c>
      <c r="E481" s="15"/>
    </row>
    <row r="482" spans="2:5" x14ac:dyDescent="0.2">
      <c r="B482" s="38">
        <f>'Screening All'!D488</f>
        <v>188.1</v>
      </c>
      <c r="C482" s="13">
        <f t="shared" si="14"/>
        <v>7.8096592513680913E-6</v>
      </c>
      <c r="D482" s="52">
        <f t="shared" si="15"/>
        <v>6.0990777622479212E-11</v>
      </c>
      <c r="E482" s="15"/>
    </row>
    <row r="483" spans="2:5" x14ac:dyDescent="0.2">
      <c r="B483" s="38">
        <f>'Screening All'!D489</f>
        <v>146.19999999999999</v>
      </c>
      <c r="C483" s="13">
        <f t="shared" si="14"/>
        <v>6.0700275521000256E-6</v>
      </c>
      <c r="D483" s="52">
        <f t="shared" si="15"/>
        <v>3.6845234483253431E-11</v>
      </c>
      <c r="E483" s="15"/>
    </row>
    <row r="484" spans="2:5" x14ac:dyDescent="0.2">
      <c r="B484" s="38">
        <f>'Screening All'!D490</f>
        <v>27.9</v>
      </c>
      <c r="C484" s="13">
        <f t="shared" si="14"/>
        <v>1.1583705109684729E-6</v>
      </c>
      <c r="D484" s="52">
        <f t="shared" si="15"/>
        <v>1.341822240681361E-12</v>
      </c>
      <c r="E484" s="15"/>
    </row>
    <row r="485" spans="2:5" x14ac:dyDescent="0.2">
      <c r="B485" s="38">
        <f>'Screening All'!D491</f>
        <v>53.9</v>
      </c>
      <c r="C485" s="13">
        <f t="shared" si="14"/>
        <v>2.2378555749534298E-6</v>
      </c>
      <c r="D485" s="52">
        <f t="shared" si="15"/>
        <v>5.0079975743501461E-12</v>
      </c>
      <c r="E485" s="15"/>
    </row>
    <row r="486" spans="2:5" x14ac:dyDescent="0.2">
      <c r="B486" s="38">
        <f>'Screening All'!D492</f>
        <v>46.6</v>
      </c>
      <c r="C486" s="13">
        <f t="shared" si="14"/>
        <v>1.9347693839114995E-6</v>
      </c>
      <c r="D486" s="52">
        <f t="shared" si="15"/>
        <v>3.7433325689212834E-12</v>
      </c>
      <c r="E486" s="15"/>
    </row>
    <row r="487" spans="2:5" x14ac:dyDescent="0.2">
      <c r="B487" s="38">
        <f>'Screening All'!D493</f>
        <v>134.6</v>
      </c>
      <c r="C487" s="13">
        <f t="shared" si="14"/>
        <v>5.5884111389375072E-6</v>
      </c>
      <c r="D487" s="52">
        <f t="shared" si="15"/>
        <v>3.1230339057800809E-11</v>
      </c>
      <c r="E487" s="15"/>
    </row>
    <row r="488" spans="2:5" x14ac:dyDescent="0.2">
      <c r="B488" s="38">
        <f>'Screening All'!D494</f>
        <v>104.2</v>
      </c>
      <c r="C488" s="13">
        <f t="shared" si="14"/>
        <v>4.3262439872012506E-6</v>
      </c>
      <c r="D488" s="52">
        <f t="shared" si="15"/>
        <v>1.8716387036794974E-11</v>
      </c>
      <c r="E488" s="15"/>
    </row>
    <row r="489" spans="2:5" x14ac:dyDescent="0.2">
      <c r="B489" s="38">
        <f>'Screening All'!D495</f>
        <v>97.5</v>
      </c>
      <c r="C489" s="13">
        <f t="shared" si="14"/>
        <v>4.0480689899435882E-6</v>
      </c>
      <c r="D489" s="52">
        <f t="shared" si="15"/>
        <v>1.6386862547342903E-11</v>
      </c>
      <c r="E489" s="15"/>
    </row>
    <row r="490" spans="2:5" x14ac:dyDescent="0.2">
      <c r="B490" s="38">
        <f>'Screening All'!D496</f>
        <v>50.5</v>
      </c>
      <c r="C490" s="13">
        <f t="shared" si="14"/>
        <v>2.0966921435092432E-6</v>
      </c>
      <c r="D490" s="52">
        <f t="shared" si="15"/>
        <v>4.3961179446533845E-12</v>
      </c>
      <c r="E490" s="15"/>
    </row>
    <row r="491" spans="2:5" x14ac:dyDescent="0.2">
      <c r="B491" s="38">
        <f>'Screening All'!D497</f>
        <v>62.4</v>
      </c>
      <c r="C491" s="13">
        <f t="shared" si="14"/>
        <v>2.5907641535638962E-6</v>
      </c>
      <c r="D491" s="52">
        <f t="shared" si="15"/>
        <v>6.712058899391652E-12</v>
      </c>
      <c r="E491" s="15"/>
    </row>
    <row r="492" spans="2:5" x14ac:dyDescent="0.2">
      <c r="B492" s="38">
        <f>'Screening All'!D498</f>
        <v>28</v>
      </c>
      <c r="C492" s="13">
        <f t="shared" si="14"/>
        <v>1.1625223765991843E-6</v>
      </c>
      <c r="D492" s="52">
        <f t="shared" si="15"/>
        <v>1.3514582760938157E-12</v>
      </c>
      <c r="E492" s="15"/>
    </row>
    <row r="493" spans="2:5" x14ac:dyDescent="0.2">
      <c r="B493" s="38">
        <f>'Screening All'!D499</f>
        <v>154.9</v>
      </c>
      <c r="C493" s="13">
        <f t="shared" si="14"/>
        <v>6.4312398619719161E-6</v>
      </c>
      <c r="D493" s="52">
        <f t="shared" si="15"/>
        <v>4.1360846162216552E-11</v>
      </c>
      <c r="E493" s="15"/>
    </row>
    <row r="494" spans="2:5" x14ac:dyDescent="0.2">
      <c r="B494" s="38">
        <f>'Screening All'!D500</f>
        <v>85.5</v>
      </c>
      <c r="C494" s="13">
        <f t="shared" si="14"/>
        <v>3.5498451142582233E-6</v>
      </c>
      <c r="D494" s="52">
        <f t="shared" si="15"/>
        <v>1.2601400335222978E-11</v>
      </c>
      <c r="E494" s="15"/>
    </row>
    <row r="495" spans="2:5" x14ac:dyDescent="0.2">
      <c r="B495" s="38">
        <f>'Screening All'!D501</f>
        <v>97.5</v>
      </c>
      <c r="C495" s="13">
        <f t="shared" si="14"/>
        <v>4.0480689899435882E-6</v>
      </c>
      <c r="D495" s="52">
        <f t="shared" si="15"/>
        <v>1.6386862547342903E-11</v>
      </c>
      <c r="E495" s="15"/>
    </row>
    <row r="496" spans="2:5" x14ac:dyDescent="0.2">
      <c r="B496" s="38">
        <f>'Screening All'!D502</f>
        <v>42.6</v>
      </c>
      <c r="C496" s="13">
        <f t="shared" si="14"/>
        <v>1.7686947586830448E-6</v>
      </c>
      <c r="D496" s="52">
        <f t="shared" si="15"/>
        <v>3.128281149392874E-12</v>
      </c>
      <c r="E496" s="15"/>
    </row>
    <row r="497" spans="2:5" x14ac:dyDescent="0.2">
      <c r="B497" s="38">
        <f>'Screening All'!D503</f>
        <v>1937.4</v>
      </c>
      <c r="C497" s="13">
        <f t="shared" si="14"/>
        <v>8.0438244729402126E-5</v>
      </c>
      <c r="D497" s="52">
        <f t="shared" si="15"/>
        <v>6.4703112151471892E-9</v>
      </c>
      <c r="E497" s="15"/>
    </row>
    <row r="498" spans="2:5" x14ac:dyDescent="0.2">
      <c r="B498" s="38">
        <f>'Screening All'!D504</f>
        <v>74.599999999999994</v>
      </c>
      <c r="C498" s="13">
        <f t="shared" si="14"/>
        <v>3.0972917605106835E-6</v>
      </c>
      <c r="D498" s="52">
        <f t="shared" si="15"/>
        <v>9.5932162497273693E-12</v>
      </c>
      <c r="E498" s="15"/>
    </row>
    <row r="499" spans="2:5" x14ac:dyDescent="0.2">
      <c r="B499" s="38">
        <f>'Screening All'!D505</f>
        <v>60.4</v>
      </c>
      <c r="C499" s="13">
        <f t="shared" si="14"/>
        <v>2.5077268409496689E-6</v>
      </c>
      <c r="D499" s="52">
        <f t="shared" si="15"/>
        <v>6.2886939088194059E-12</v>
      </c>
      <c r="E499" s="15"/>
    </row>
    <row r="500" spans="2:5" x14ac:dyDescent="0.2">
      <c r="B500" s="38">
        <f>'Screening All'!D506</f>
        <v>231.2</v>
      </c>
      <c r="C500" s="13">
        <f t="shared" si="14"/>
        <v>9.5991133382046923E-6</v>
      </c>
      <c r="D500" s="52">
        <f t="shared" si="15"/>
        <v>9.2142976879699231E-11</v>
      </c>
      <c r="E500" s="15"/>
    </row>
    <row r="501" spans="2:5" x14ac:dyDescent="0.2">
      <c r="B501" s="38">
        <f>'Screening All'!D507</f>
        <v>46.3</v>
      </c>
      <c r="C501" s="13">
        <f t="shared" si="14"/>
        <v>1.9223137870193652E-6</v>
      </c>
      <c r="D501" s="52">
        <f t="shared" si="15"/>
        <v>3.6952902957647338E-12</v>
      </c>
      <c r="E501" s="15"/>
    </row>
    <row r="502" spans="2:5" x14ac:dyDescent="0.2">
      <c r="B502" s="38">
        <f>'Screening All'!D508</f>
        <v>137.1</v>
      </c>
      <c r="C502" s="13">
        <f t="shared" si="14"/>
        <v>5.6922077797052911E-6</v>
      </c>
      <c r="D502" s="52">
        <f t="shared" si="15"/>
        <v>3.2401229407337439E-11</v>
      </c>
      <c r="E502" s="15"/>
    </row>
    <row r="503" spans="2:5" x14ac:dyDescent="0.2">
      <c r="B503" s="38">
        <f>'Screening All'!D509</f>
        <v>78.5</v>
      </c>
      <c r="C503" s="13">
        <f t="shared" si="14"/>
        <v>3.2592145201084272E-6</v>
      </c>
      <c r="D503" s="52">
        <f t="shared" si="15"/>
        <v>1.0622479288085605E-11</v>
      </c>
      <c r="E503" s="15"/>
    </row>
    <row r="504" spans="2:5" x14ac:dyDescent="0.2">
      <c r="B504" s="38">
        <f>'Screening All'!D510</f>
        <v>51.8</v>
      </c>
      <c r="C504" s="13">
        <f t="shared" si="14"/>
        <v>2.1506663967084906E-6</v>
      </c>
      <c r="D504" s="52">
        <f t="shared" si="15"/>
        <v>4.6253659499310829E-12</v>
      </c>
      <c r="E504" s="15"/>
    </row>
    <row r="505" spans="2:5" x14ac:dyDescent="0.2">
      <c r="B505" s="38">
        <f>'Screening All'!D511</f>
        <v>52.4</v>
      </c>
      <c r="C505" s="13">
        <f t="shared" si="14"/>
        <v>2.1755775904927591E-6</v>
      </c>
      <c r="D505" s="52">
        <f t="shared" si="15"/>
        <v>4.7331378522542794E-12</v>
      </c>
      <c r="E505" s="15"/>
    </row>
    <row r="506" spans="2:5" x14ac:dyDescent="0.2">
      <c r="B506" s="38">
        <f>'Screening All'!D512</f>
        <v>92.4</v>
      </c>
      <c r="C506" s="13">
        <f t="shared" si="14"/>
        <v>3.8363238427773085E-6</v>
      </c>
      <c r="D506" s="52">
        <f t="shared" si="15"/>
        <v>1.4717380626661655E-11</v>
      </c>
      <c r="E506" s="15"/>
    </row>
    <row r="507" spans="2:5" x14ac:dyDescent="0.2">
      <c r="B507" s="38">
        <f>'Screening All'!D513</f>
        <v>47.8</v>
      </c>
      <c r="C507" s="13">
        <f t="shared" si="14"/>
        <v>1.9845917714800359E-6</v>
      </c>
      <c r="D507" s="52">
        <f t="shared" si="15"/>
        <v>3.9386044994262674E-12</v>
      </c>
      <c r="E507" s="15"/>
    </row>
    <row r="508" spans="2:5" x14ac:dyDescent="0.2">
      <c r="B508" s="38">
        <f>'Screening All'!D514</f>
        <v>75.7</v>
      </c>
      <c r="C508" s="13">
        <f t="shared" si="14"/>
        <v>3.142962282448509E-6</v>
      </c>
      <c r="D508" s="52">
        <f t="shared" si="15"/>
        <v>9.8782119088939421E-12</v>
      </c>
      <c r="E508" s="15"/>
    </row>
    <row r="509" spans="2:5" x14ac:dyDescent="0.2">
      <c r="B509" s="38">
        <f>'Screening All'!D515</f>
        <v>116.8</v>
      </c>
      <c r="C509" s="13">
        <f t="shared" si="14"/>
        <v>4.8493790566708831E-6</v>
      </c>
      <c r="D509" s="52">
        <f t="shared" si="15"/>
        <v>2.3516477235278182E-11</v>
      </c>
      <c r="E509" s="15"/>
    </row>
    <row r="510" spans="2:5" x14ac:dyDescent="0.2">
      <c r="B510" s="38">
        <f>'Screening All'!D516</f>
        <v>11.9</v>
      </c>
      <c r="C510" s="13">
        <f t="shared" si="14"/>
        <v>4.9407201005465328E-7</v>
      </c>
      <c r="D510" s="52">
        <f t="shared" si="15"/>
        <v>2.441071511194454E-13</v>
      </c>
      <c r="E510" s="15"/>
    </row>
    <row r="511" spans="2:5" x14ac:dyDescent="0.2">
      <c r="B511" s="38">
        <f>'Screening All'!D517</f>
        <v>26</v>
      </c>
      <c r="C511" s="13">
        <f t="shared" si="14"/>
        <v>1.0794850639849567E-6</v>
      </c>
      <c r="D511" s="52">
        <f t="shared" si="15"/>
        <v>1.1652880033666061E-12</v>
      </c>
      <c r="E511" s="15"/>
    </row>
    <row r="512" spans="2:5" x14ac:dyDescent="0.2">
      <c r="B512" s="38">
        <f>'Screening All'!D518</f>
        <v>35</v>
      </c>
      <c r="C512" s="13">
        <f t="shared" si="14"/>
        <v>1.4531529707489804E-6</v>
      </c>
      <c r="D512" s="52">
        <f t="shared" si="15"/>
        <v>2.1116535563965871E-12</v>
      </c>
      <c r="E512" s="15"/>
    </row>
    <row r="513" spans="2:5" x14ac:dyDescent="0.2">
      <c r="B513" s="38">
        <f>'Screening All'!D519</f>
        <v>43.6</v>
      </c>
      <c r="C513" s="13">
        <f t="shared" si="14"/>
        <v>1.8102134149901584E-6</v>
      </c>
      <c r="D513" s="52">
        <f t="shared" si="15"/>
        <v>3.2768726078103317E-12</v>
      </c>
      <c r="E513" s="15"/>
    </row>
    <row r="514" spans="2:5" x14ac:dyDescent="0.2">
      <c r="B514" s="38">
        <f>'Screening All'!D520</f>
        <v>219.1</v>
      </c>
      <c r="C514" s="13">
        <f t="shared" si="14"/>
        <v>9.0967375968886173E-6</v>
      </c>
      <c r="D514" s="52">
        <f t="shared" si="15"/>
        <v>8.27506349066469E-11</v>
      </c>
      <c r="E514" s="15"/>
    </row>
    <row r="515" spans="2:5" x14ac:dyDescent="0.2">
      <c r="B515" s="38">
        <f>'Screening All'!D521</f>
        <v>144.69999999999999</v>
      </c>
      <c r="C515" s="13">
        <f t="shared" ref="C515:C578" si="16">B515/$G$3</f>
        <v>6.0077495676393557E-6</v>
      </c>
      <c r="D515" s="52">
        <f t="shared" si="15"/>
        <v>3.6093054867470868E-11</v>
      </c>
      <c r="E515" s="15"/>
    </row>
    <row r="516" spans="2:5" x14ac:dyDescent="0.2">
      <c r="B516" s="38">
        <f>'Screening All'!D522</f>
        <v>72.5</v>
      </c>
      <c r="C516" s="13">
        <f t="shared" si="16"/>
        <v>3.0101025822657448E-6</v>
      </c>
      <c r="D516" s="52">
        <f t="shared" ref="D516:D579" si="17">C516^(2)</f>
        <v>9.0607175557629055E-12</v>
      </c>
      <c r="E516" s="15"/>
    </row>
    <row r="517" spans="2:5" x14ac:dyDescent="0.2">
      <c r="B517" s="38">
        <f>'Screening All'!D523</f>
        <v>87.4</v>
      </c>
      <c r="C517" s="13">
        <f t="shared" si="16"/>
        <v>3.6287305612417397E-6</v>
      </c>
      <c r="D517" s="52">
        <f t="shared" si="17"/>
        <v>1.3167685486089791E-11</v>
      </c>
      <c r="E517" s="15"/>
    </row>
    <row r="518" spans="2:5" x14ac:dyDescent="0.2">
      <c r="B518" s="38">
        <f>'Screening All'!D524</f>
        <v>76.400000000000006</v>
      </c>
      <c r="C518" s="13">
        <f t="shared" si="16"/>
        <v>3.1720253418634889E-6</v>
      </c>
      <c r="D518" s="52">
        <f t="shared" si="17"/>
        <v>1.0061744769424184E-11</v>
      </c>
      <c r="E518" s="15"/>
    </row>
    <row r="519" spans="2:5" x14ac:dyDescent="0.2">
      <c r="B519" s="38">
        <f>'Screening All'!D525</f>
        <v>18.600000000000001</v>
      </c>
      <c r="C519" s="13">
        <f t="shared" si="16"/>
        <v>7.7224700731231528E-7</v>
      </c>
      <c r="D519" s="52">
        <f t="shared" si="17"/>
        <v>5.9636544030282709E-13</v>
      </c>
      <c r="E519" s="15"/>
    </row>
    <row r="520" spans="2:5" x14ac:dyDescent="0.2">
      <c r="B520" s="38">
        <f>'Screening All'!D526</f>
        <v>66.900000000000006</v>
      </c>
      <c r="C520" s="13">
        <f t="shared" si="16"/>
        <v>2.7775981069459084E-6</v>
      </c>
      <c r="D520" s="52">
        <f t="shared" si="17"/>
        <v>7.7150512437094932E-12</v>
      </c>
      <c r="E520" s="15"/>
    </row>
    <row r="521" spans="2:5" x14ac:dyDescent="0.2">
      <c r="B521" s="38">
        <f>'Screening All'!D527</f>
        <v>51.4</v>
      </c>
      <c r="C521" s="13">
        <f t="shared" si="16"/>
        <v>2.1340589341856454E-6</v>
      </c>
      <c r="D521" s="52">
        <f t="shared" si="17"/>
        <v>4.5542075345775725E-12</v>
      </c>
      <c r="E521" s="15"/>
    </row>
    <row r="522" spans="2:5" x14ac:dyDescent="0.2">
      <c r="B522" s="38">
        <f>'Screening All'!D528</f>
        <v>18.3</v>
      </c>
      <c r="C522" s="13">
        <f t="shared" si="16"/>
        <v>7.5979141042018116E-7</v>
      </c>
      <c r="D522" s="52">
        <f t="shared" si="17"/>
        <v>5.7728298734828814E-13</v>
      </c>
      <c r="E522" s="15"/>
    </row>
    <row r="523" spans="2:5" x14ac:dyDescent="0.2">
      <c r="B523" s="38">
        <f>'Screening All'!D529</f>
        <v>440.6</v>
      </c>
      <c r="C523" s="13">
        <f t="shared" si="16"/>
        <v>1.8293119968914308E-5</v>
      </c>
      <c r="D523" s="52">
        <f t="shared" si="17"/>
        <v>3.3463823819709142E-10</v>
      </c>
      <c r="E523" s="15"/>
    </row>
    <row r="524" spans="2:5" x14ac:dyDescent="0.2">
      <c r="B524" s="38">
        <f>'Screening All'!D530</f>
        <v>28.4</v>
      </c>
      <c r="C524" s="13">
        <f t="shared" si="16"/>
        <v>1.1791298391220297E-6</v>
      </c>
      <c r="D524" s="52">
        <f t="shared" si="17"/>
        <v>1.3903471775079436E-12</v>
      </c>
      <c r="E524" s="15"/>
    </row>
    <row r="525" spans="2:5" x14ac:dyDescent="0.2">
      <c r="B525" s="38">
        <f>'Screening All'!D531</f>
        <v>24.9</v>
      </c>
      <c r="C525" s="13">
        <f t="shared" si="16"/>
        <v>1.0338145420471316E-6</v>
      </c>
      <c r="D525" s="52">
        <f t="shared" si="17"/>
        <v>1.0687725073481206E-12</v>
      </c>
      <c r="E525" s="15"/>
    </row>
    <row r="526" spans="2:5" x14ac:dyDescent="0.2">
      <c r="B526" s="38">
        <f>'Screening All'!D532</f>
        <v>51.1</v>
      </c>
      <c r="C526" s="13">
        <f t="shared" si="16"/>
        <v>2.1216033372935112E-6</v>
      </c>
      <c r="D526" s="52">
        <f t="shared" si="17"/>
        <v>4.5012007208149644E-12</v>
      </c>
      <c r="E526" s="15"/>
    </row>
    <row r="527" spans="2:5" x14ac:dyDescent="0.2">
      <c r="B527" s="38">
        <f>'Screening All'!D533</f>
        <v>16.899999999999999</v>
      </c>
      <c r="C527" s="13">
        <f t="shared" si="16"/>
        <v>7.0166529159022185E-7</v>
      </c>
      <c r="D527" s="52">
        <f t="shared" si="17"/>
        <v>4.923341814223911E-13</v>
      </c>
      <c r="E527" s="15"/>
    </row>
    <row r="528" spans="2:5" x14ac:dyDescent="0.2">
      <c r="B528" s="38">
        <f>'Screening All'!D534</f>
        <v>22.2</v>
      </c>
      <c r="C528" s="13">
        <f t="shared" si="16"/>
        <v>9.2171417001792465E-7</v>
      </c>
      <c r="D528" s="52">
        <f t="shared" si="17"/>
        <v>8.4955701121183165E-13</v>
      </c>
      <c r="E528" s="15"/>
    </row>
    <row r="529" spans="2:5" x14ac:dyDescent="0.2">
      <c r="B529" s="38">
        <f>'Screening All'!D535</f>
        <v>55.2</v>
      </c>
      <c r="C529" s="13">
        <f t="shared" si="16"/>
        <v>2.2918298281526777E-6</v>
      </c>
      <c r="D529" s="52">
        <f t="shared" si="17"/>
        <v>5.2524839612103318E-12</v>
      </c>
      <c r="E529" s="15"/>
    </row>
    <row r="530" spans="2:5" x14ac:dyDescent="0.2">
      <c r="B530" s="38">
        <f>'Screening All'!D536</f>
        <v>28</v>
      </c>
      <c r="C530" s="13">
        <f t="shared" si="16"/>
        <v>1.1625223765991843E-6</v>
      </c>
      <c r="D530" s="52">
        <f t="shared" si="17"/>
        <v>1.3514582760938157E-12</v>
      </c>
      <c r="E530" s="15"/>
    </row>
    <row r="531" spans="2:5" x14ac:dyDescent="0.2">
      <c r="B531" s="38">
        <f>'Screening All'!D537</f>
        <v>36.6</v>
      </c>
      <c r="C531" s="13">
        <f t="shared" si="16"/>
        <v>1.5195828208403623E-6</v>
      </c>
      <c r="D531" s="52">
        <f t="shared" si="17"/>
        <v>2.3091319493931525E-12</v>
      </c>
      <c r="E531" s="15"/>
    </row>
    <row r="532" spans="2:5" x14ac:dyDescent="0.2">
      <c r="B532" s="38">
        <f>'Screening All'!D538</f>
        <v>65.7</v>
      </c>
      <c r="C532" s="13">
        <f t="shared" si="16"/>
        <v>2.7277757193773719E-6</v>
      </c>
      <c r="D532" s="52">
        <f t="shared" si="17"/>
        <v>7.4407603752247388E-12</v>
      </c>
      <c r="E532" s="15"/>
    </row>
    <row r="533" spans="2:5" x14ac:dyDescent="0.2">
      <c r="B533" s="38">
        <f>'Screening All'!D539</f>
        <v>118.3</v>
      </c>
      <c r="C533" s="13">
        <f t="shared" si="16"/>
        <v>4.9116570411315538E-6</v>
      </c>
      <c r="D533" s="52">
        <f t="shared" si="17"/>
        <v>2.412437488969717E-11</v>
      </c>
      <c r="E533" s="15"/>
    </row>
    <row r="534" spans="2:5" x14ac:dyDescent="0.2">
      <c r="B534" s="38">
        <f>'Screening All'!D540</f>
        <v>31.5</v>
      </c>
      <c r="C534" s="13">
        <f t="shared" si="16"/>
        <v>1.3078376736740823E-6</v>
      </c>
      <c r="D534" s="52">
        <f t="shared" si="17"/>
        <v>1.7104393806812356E-12</v>
      </c>
      <c r="E534" s="15"/>
    </row>
    <row r="535" spans="2:5" x14ac:dyDescent="0.2">
      <c r="B535" s="38">
        <f>'Screening All'!D541</f>
        <v>57.6</v>
      </c>
      <c r="C535" s="13">
        <f t="shared" si="16"/>
        <v>2.3914746032897507E-6</v>
      </c>
      <c r="D535" s="52">
        <f t="shared" si="17"/>
        <v>5.7191507781798705E-12</v>
      </c>
      <c r="E535" s="15"/>
    </row>
    <row r="536" spans="2:5" x14ac:dyDescent="0.2">
      <c r="B536" s="38">
        <f>'Screening All'!D542</f>
        <v>143.5</v>
      </c>
      <c r="C536" s="13">
        <f t="shared" si="16"/>
        <v>5.9579271800708197E-6</v>
      </c>
      <c r="D536" s="52">
        <f t="shared" si="17"/>
        <v>3.549689628302663E-11</v>
      </c>
      <c r="E536" s="15"/>
    </row>
    <row r="537" spans="2:5" x14ac:dyDescent="0.2">
      <c r="B537" s="38">
        <f>'Screening All'!D543</f>
        <v>37.299999999999997</v>
      </c>
      <c r="C537" s="13">
        <f t="shared" si="16"/>
        <v>1.5486458802553418E-6</v>
      </c>
      <c r="D537" s="52">
        <f t="shared" si="17"/>
        <v>2.3983040624318423E-12</v>
      </c>
      <c r="E537" s="15"/>
    </row>
    <row r="538" spans="2:5" x14ac:dyDescent="0.2">
      <c r="B538" s="38">
        <f>'Screening All'!D544</f>
        <v>24.1</v>
      </c>
      <c r="C538" s="13">
        <f t="shared" si="16"/>
        <v>1.0005996170014408E-6</v>
      </c>
      <c r="D538" s="52">
        <f t="shared" si="17"/>
        <v>1.00119959354343E-12</v>
      </c>
      <c r="E538" s="15"/>
    </row>
    <row r="539" spans="2:5" x14ac:dyDescent="0.2">
      <c r="B539" s="38">
        <f>'Screening All'!D545</f>
        <v>22.8</v>
      </c>
      <c r="C539" s="13">
        <f t="shared" si="16"/>
        <v>9.4662536380219289E-7</v>
      </c>
      <c r="D539" s="52">
        <f t="shared" si="17"/>
        <v>8.9609957939363409E-13</v>
      </c>
      <c r="E539" s="15"/>
    </row>
    <row r="540" spans="2:5" x14ac:dyDescent="0.2">
      <c r="B540" s="38">
        <f>'Screening All'!D546</f>
        <v>28.7</v>
      </c>
      <c r="C540" s="13">
        <f t="shared" si="16"/>
        <v>1.1915854360141639E-6</v>
      </c>
      <c r="D540" s="52">
        <f t="shared" si="17"/>
        <v>1.4198758513210652E-12</v>
      </c>
      <c r="E540" s="15"/>
    </row>
    <row r="541" spans="2:5" x14ac:dyDescent="0.2">
      <c r="B541" s="38">
        <f>'Screening All'!D547</f>
        <v>61.2</v>
      </c>
      <c r="C541" s="13">
        <f t="shared" si="16"/>
        <v>2.5409417659953602E-6</v>
      </c>
      <c r="D541" s="52">
        <f t="shared" si="17"/>
        <v>6.4563850581796192E-12</v>
      </c>
      <c r="E541" s="15"/>
    </row>
    <row r="542" spans="2:5" x14ac:dyDescent="0.2">
      <c r="B542" s="38">
        <f>'Screening All'!D548</f>
        <v>34.299999999999997</v>
      </c>
      <c r="C542" s="13">
        <f t="shared" si="16"/>
        <v>1.4240899113340005E-6</v>
      </c>
      <c r="D542" s="52">
        <f t="shared" si="17"/>
        <v>2.0280320755632815E-12</v>
      </c>
      <c r="E542" s="15"/>
    </row>
    <row r="543" spans="2:5" x14ac:dyDescent="0.2">
      <c r="B543" s="38">
        <f>'Screening All'!D549</f>
        <v>46</v>
      </c>
      <c r="C543" s="13">
        <f t="shared" si="16"/>
        <v>1.9098581901272314E-6</v>
      </c>
      <c r="D543" s="52">
        <f t="shared" si="17"/>
        <v>3.6475583063960643E-12</v>
      </c>
      <c r="E543" s="15"/>
    </row>
    <row r="544" spans="2:5" x14ac:dyDescent="0.2">
      <c r="B544" s="38">
        <f>'Screening All'!D550</f>
        <v>22.9</v>
      </c>
      <c r="C544" s="13">
        <f t="shared" si="16"/>
        <v>9.5077722943290419E-7</v>
      </c>
      <c r="D544" s="52">
        <f t="shared" si="17"/>
        <v>9.0397734000810939E-13</v>
      </c>
      <c r="E544" s="15"/>
    </row>
    <row r="545" spans="2:5" x14ac:dyDescent="0.2">
      <c r="B545" s="38">
        <f>'Screening All'!D551</f>
        <v>12.6</v>
      </c>
      <c r="C545" s="13">
        <f t="shared" si="16"/>
        <v>5.2313506946963294E-7</v>
      </c>
      <c r="D545" s="52">
        <f t="shared" si="17"/>
        <v>2.7367030090899769E-13</v>
      </c>
      <c r="E545" s="15"/>
    </row>
    <row r="546" spans="2:5" x14ac:dyDescent="0.2">
      <c r="B546" s="38">
        <f>'Screening All'!D552</f>
        <v>21.4</v>
      </c>
      <c r="C546" s="13">
        <f t="shared" si="16"/>
        <v>8.8849924497223358E-7</v>
      </c>
      <c r="D546" s="52">
        <f t="shared" si="17"/>
        <v>7.8943090831622913E-13</v>
      </c>
      <c r="E546" s="15"/>
    </row>
    <row r="547" spans="2:5" x14ac:dyDescent="0.2">
      <c r="B547" s="38">
        <f>'Screening All'!D553</f>
        <v>48.5</v>
      </c>
      <c r="C547" s="13">
        <f t="shared" si="16"/>
        <v>2.0136548308950158E-6</v>
      </c>
      <c r="D547" s="52">
        <f t="shared" si="17"/>
        <v>4.0548057779868346E-12</v>
      </c>
      <c r="E547" s="15"/>
    </row>
    <row r="548" spans="2:5" x14ac:dyDescent="0.2">
      <c r="B548" s="38">
        <f>'Screening All'!D554</f>
        <v>18</v>
      </c>
      <c r="C548" s="13">
        <f t="shared" si="16"/>
        <v>7.4733581352804704E-7</v>
      </c>
      <c r="D548" s="52">
        <f t="shared" si="17"/>
        <v>5.5851081818162784E-13</v>
      </c>
      <c r="E548" s="15"/>
    </row>
    <row r="549" spans="2:5" x14ac:dyDescent="0.2">
      <c r="B549" s="38">
        <f>'Screening All'!D555</f>
        <v>75.099999999999994</v>
      </c>
      <c r="C549" s="13">
        <f t="shared" si="16"/>
        <v>3.1180510886642406E-6</v>
      </c>
      <c r="D549" s="52">
        <f t="shared" si="17"/>
        <v>9.7222425915202552E-12</v>
      </c>
      <c r="E549" s="15"/>
    </row>
    <row r="550" spans="2:5" x14ac:dyDescent="0.2">
      <c r="B550" s="38">
        <f>'Screening All'!D556</f>
        <v>47.5</v>
      </c>
      <c r="C550" s="13">
        <f t="shared" si="16"/>
        <v>1.9721361745879017E-6</v>
      </c>
      <c r="D550" s="52">
        <f t="shared" si="17"/>
        <v>3.8893210911182028E-12</v>
      </c>
      <c r="E550" s="15"/>
    </row>
    <row r="551" spans="2:5" x14ac:dyDescent="0.2">
      <c r="B551" s="38">
        <f>'Screening All'!D557</f>
        <v>24.2</v>
      </c>
      <c r="C551" s="13">
        <f t="shared" si="16"/>
        <v>1.004751482632152E-6</v>
      </c>
      <c r="D551" s="52">
        <f t="shared" si="17"/>
        <v>1.0095255418515077E-12</v>
      </c>
      <c r="E551" s="15"/>
    </row>
    <row r="552" spans="2:5" x14ac:dyDescent="0.2">
      <c r="B552" s="38">
        <f>'Screening All'!D558</f>
        <v>74</v>
      </c>
      <c r="C552" s="13">
        <f t="shared" si="16"/>
        <v>3.0723805667264155E-6</v>
      </c>
      <c r="D552" s="52">
        <f t="shared" si="17"/>
        <v>9.43952234679813E-12</v>
      </c>
      <c r="E552" s="15"/>
    </row>
    <row r="553" spans="2:5" x14ac:dyDescent="0.2">
      <c r="B553" s="38">
        <f>'Screening All'!D559</f>
        <v>24.5</v>
      </c>
      <c r="C553" s="13">
        <f t="shared" si="16"/>
        <v>1.0172070795242862E-6</v>
      </c>
      <c r="D553" s="52">
        <f t="shared" si="17"/>
        <v>1.0347102426343275E-12</v>
      </c>
      <c r="E553" s="15"/>
    </row>
    <row r="554" spans="2:5" x14ac:dyDescent="0.2">
      <c r="B554" s="38">
        <f>'Screening All'!D560</f>
        <v>31.6</v>
      </c>
      <c r="C554" s="13">
        <f t="shared" si="16"/>
        <v>1.3119895393047937E-6</v>
      </c>
      <c r="D554" s="52">
        <f t="shared" si="17"/>
        <v>1.7213165512452049E-12</v>
      </c>
      <c r="E554" s="15"/>
    </row>
    <row r="555" spans="2:5" x14ac:dyDescent="0.2">
      <c r="B555" s="38">
        <f>'Screening All'!D561</f>
        <v>18.5</v>
      </c>
      <c r="C555" s="13">
        <f t="shared" si="16"/>
        <v>7.6809514168160387E-7</v>
      </c>
      <c r="D555" s="52">
        <f t="shared" si="17"/>
        <v>5.8997014667488312E-13</v>
      </c>
      <c r="E555" s="15"/>
    </row>
    <row r="556" spans="2:5" x14ac:dyDescent="0.2">
      <c r="B556" s="38">
        <f>'Screening All'!D562</f>
        <v>66.8</v>
      </c>
      <c r="C556" s="13">
        <f t="shared" si="16"/>
        <v>2.7734462413151965E-6</v>
      </c>
      <c r="D556" s="52">
        <f t="shared" si="17"/>
        <v>7.6920040534653906E-12</v>
      </c>
      <c r="E556" s="15"/>
    </row>
    <row r="557" spans="2:5" x14ac:dyDescent="0.2">
      <c r="B557" s="38">
        <f>'Screening All'!D563</f>
        <v>184.3</v>
      </c>
      <c r="C557" s="13">
        <f t="shared" si="16"/>
        <v>7.6518883574010603E-6</v>
      </c>
      <c r="D557" s="52">
        <f t="shared" si="17"/>
        <v>5.8551395434129904E-11</v>
      </c>
      <c r="E557" s="15"/>
    </row>
    <row r="558" spans="2:5" x14ac:dyDescent="0.2">
      <c r="B558" s="38">
        <f>'Screening All'!D564</f>
        <v>24.1</v>
      </c>
      <c r="C558" s="13">
        <f t="shared" si="16"/>
        <v>1.0005996170014408E-6</v>
      </c>
      <c r="D558" s="52">
        <f t="shared" si="17"/>
        <v>1.00119959354343E-12</v>
      </c>
      <c r="E558" s="15"/>
    </row>
    <row r="559" spans="2:5" x14ac:dyDescent="0.2">
      <c r="B559" s="38">
        <f>'Screening All'!D565</f>
        <v>25.2</v>
      </c>
      <c r="C559" s="13">
        <f t="shared" si="16"/>
        <v>1.0462701389392659E-6</v>
      </c>
      <c r="D559" s="52">
        <f t="shared" si="17"/>
        <v>1.0946812036359907E-12</v>
      </c>
      <c r="E559" s="15"/>
    </row>
    <row r="560" spans="2:5" x14ac:dyDescent="0.2">
      <c r="B560" s="38">
        <f>'Screening All'!D566</f>
        <v>148.1</v>
      </c>
      <c r="C560" s="13">
        <f t="shared" si="16"/>
        <v>6.148912999083542E-6</v>
      </c>
      <c r="D560" s="52">
        <f t="shared" si="17"/>
        <v>3.7809131070298557E-11</v>
      </c>
      <c r="E560" s="15"/>
    </row>
    <row r="561" spans="2:5" x14ac:dyDescent="0.2">
      <c r="B561" s="38">
        <f>'Screening All'!D567</f>
        <v>51.3</v>
      </c>
      <c r="C561" s="13">
        <f t="shared" si="16"/>
        <v>2.129907068554934E-6</v>
      </c>
      <c r="D561" s="52">
        <f t="shared" si="17"/>
        <v>4.5365041206802725E-12</v>
      </c>
      <c r="E561" s="15"/>
    </row>
    <row r="562" spans="2:5" x14ac:dyDescent="0.2">
      <c r="B562" s="38">
        <f>'Screening All'!D568</f>
        <v>350.3</v>
      </c>
      <c r="C562" s="13">
        <f t="shared" si="16"/>
        <v>1.4543985304381937E-5</v>
      </c>
      <c r="D562" s="52">
        <f t="shared" si="17"/>
        <v>2.1152750853407775E-10</v>
      </c>
      <c r="E562" s="15"/>
    </row>
    <row r="563" spans="2:5" x14ac:dyDescent="0.2">
      <c r="B563" s="38">
        <f>'Screening All'!D569</f>
        <v>58.2</v>
      </c>
      <c r="C563" s="13">
        <f t="shared" si="16"/>
        <v>2.4163857970740187E-6</v>
      </c>
      <c r="D563" s="52">
        <f t="shared" si="17"/>
        <v>5.8389203203010411E-12</v>
      </c>
      <c r="E563" s="15"/>
    </row>
    <row r="564" spans="2:5" x14ac:dyDescent="0.2">
      <c r="B564" s="38">
        <f>'Screening All'!D570</f>
        <v>44</v>
      </c>
      <c r="C564" s="13">
        <f t="shared" si="16"/>
        <v>1.8268208775130039E-6</v>
      </c>
      <c r="D564" s="52">
        <f t="shared" si="17"/>
        <v>3.3372745185173817E-12</v>
      </c>
      <c r="E564" s="15"/>
    </row>
    <row r="565" spans="2:5" x14ac:dyDescent="0.2">
      <c r="B565" s="38">
        <f>'Screening All'!D571</f>
        <v>22.2</v>
      </c>
      <c r="C565" s="13">
        <f t="shared" si="16"/>
        <v>9.2171417001792465E-7</v>
      </c>
      <c r="D565" s="52">
        <f t="shared" si="17"/>
        <v>8.4955701121183165E-13</v>
      </c>
      <c r="E565" s="15"/>
    </row>
    <row r="566" spans="2:5" x14ac:dyDescent="0.2">
      <c r="B566" s="38">
        <f>'Screening All'!D572</f>
        <v>49.1</v>
      </c>
      <c r="C566" s="13">
        <f t="shared" si="16"/>
        <v>2.0385660246792838E-6</v>
      </c>
      <c r="D566" s="52">
        <f t="shared" si="17"/>
        <v>4.1557514369766988E-12</v>
      </c>
      <c r="E566" s="15"/>
    </row>
    <row r="567" spans="2:5" x14ac:dyDescent="0.2">
      <c r="B567" s="38">
        <f>'Screening All'!D573</f>
        <v>31</v>
      </c>
      <c r="C567" s="13">
        <f t="shared" si="16"/>
        <v>1.2870783455205255E-6</v>
      </c>
      <c r="D567" s="52">
        <f t="shared" si="17"/>
        <v>1.6565706675078533E-12</v>
      </c>
      <c r="E567" s="15"/>
    </row>
    <row r="568" spans="2:5" x14ac:dyDescent="0.2">
      <c r="B568" s="38">
        <f>'Screening All'!D574</f>
        <v>44.5</v>
      </c>
      <c r="C568" s="13">
        <f t="shared" si="16"/>
        <v>1.8475802056665607E-6</v>
      </c>
      <c r="D568" s="52">
        <f t="shared" si="17"/>
        <v>3.4135526163708907E-12</v>
      </c>
      <c r="E568" s="15"/>
    </row>
    <row r="569" spans="2:5" x14ac:dyDescent="0.2">
      <c r="B569" s="38">
        <f>'Screening All'!D575</f>
        <v>49</v>
      </c>
      <c r="C569" s="13">
        <f t="shared" si="16"/>
        <v>2.0344141590485724E-6</v>
      </c>
      <c r="D569" s="52">
        <f t="shared" si="17"/>
        <v>4.13884097053731E-12</v>
      </c>
      <c r="E569" s="15"/>
    </row>
    <row r="570" spans="2:5" x14ac:dyDescent="0.2">
      <c r="B570" s="38">
        <f>'Screening All'!D576</f>
        <v>50.7</v>
      </c>
      <c r="C570" s="13">
        <f t="shared" si="16"/>
        <v>2.104995874770666E-6</v>
      </c>
      <c r="D570" s="52">
        <f t="shared" si="17"/>
        <v>4.4310076328015212E-12</v>
      </c>
      <c r="E570" s="15"/>
    </row>
    <row r="571" spans="2:5" x14ac:dyDescent="0.2">
      <c r="B571" s="38">
        <f>'Screening All'!D577</f>
        <v>44.6</v>
      </c>
      <c r="C571" s="13">
        <f t="shared" si="16"/>
        <v>1.8517320712972721E-6</v>
      </c>
      <c r="D571" s="52">
        <f t="shared" si="17"/>
        <v>3.4289116638708858E-12</v>
      </c>
      <c r="E571" s="15"/>
    </row>
    <row r="572" spans="2:5" x14ac:dyDescent="0.2">
      <c r="B572" s="38">
        <f>'Screening All'!D578</f>
        <v>75.7</v>
      </c>
      <c r="C572" s="13">
        <f t="shared" si="16"/>
        <v>3.142962282448509E-6</v>
      </c>
      <c r="D572" s="52">
        <f t="shared" si="17"/>
        <v>9.8782119088939421E-12</v>
      </c>
      <c r="E572" s="15"/>
    </row>
    <row r="573" spans="2:5" x14ac:dyDescent="0.2">
      <c r="B573" s="38">
        <f>'Screening All'!D579</f>
        <v>136.19999999999999</v>
      </c>
      <c r="C573" s="13">
        <f t="shared" si="16"/>
        <v>5.6548409890288889E-6</v>
      </c>
      <c r="D573" s="52">
        <f t="shared" si="17"/>
        <v>3.1977226611201225E-11</v>
      </c>
      <c r="E573" s="15"/>
    </row>
    <row r="574" spans="2:5" x14ac:dyDescent="0.2">
      <c r="B574" s="38">
        <f>'Screening All'!D580</f>
        <v>34.9</v>
      </c>
      <c r="C574" s="13">
        <f t="shared" si="16"/>
        <v>1.449001105118269E-6</v>
      </c>
      <c r="D574" s="52">
        <f t="shared" si="17"/>
        <v>2.0996042026339649E-12</v>
      </c>
      <c r="E574" s="15"/>
    </row>
    <row r="575" spans="2:5" x14ac:dyDescent="0.2">
      <c r="B575" s="38">
        <f>'Screening All'!D581</f>
        <v>105</v>
      </c>
      <c r="C575" s="13">
        <f t="shared" si="16"/>
        <v>4.359458912246941E-6</v>
      </c>
      <c r="D575" s="52">
        <f t="shared" si="17"/>
        <v>1.9004882007569281E-11</v>
      </c>
      <c r="E575" s="15"/>
    </row>
    <row r="576" spans="2:5" x14ac:dyDescent="0.2">
      <c r="B576" s="38">
        <f>'Screening All'!D582</f>
        <v>21.1</v>
      </c>
      <c r="C576" s="13">
        <f t="shared" si="16"/>
        <v>8.7604364808009967E-7</v>
      </c>
      <c r="D576" s="52">
        <f t="shared" si="17"/>
        <v>7.6745247334148948E-13</v>
      </c>
      <c r="E576" s="15"/>
    </row>
    <row r="577" spans="2:5" x14ac:dyDescent="0.2">
      <c r="B577" s="38">
        <f>'Screening All'!D583</f>
        <v>51.6</v>
      </c>
      <c r="C577" s="13">
        <f t="shared" si="16"/>
        <v>2.1423626654470682E-6</v>
      </c>
      <c r="D577" s="52">
        <f t="shared" si="17"/>
        <v>4.5897177903014672E-12</v>
      </c>
      <c r="E577" s="15"/>
    </row>
    <row r="578" spans="2:5" x14ac:dyDescent="0.2">
      <c r="B578" s="38">
        <f>'Screening All'!D584</f>
        <v>42.8</v>
      </c>
      <c r="C578" s="13">
        <f t="shared" si="16"/>
        <v>1.7769984899444672E-6</v>
      </c>
      <c r="D578" s="52">
        <f t="shared" si="17"/>
        <v>3.1577236332649165E-12</v>
      </c>
      <c r="E578" s="15"/>
    </row>
    <row r="579" spans="2:5" x14ac:dyDescent="0.2">
      <c r="B579" s="38">
        <f>'Screening All'!D585</f>
        <v>53.2</v>
      </c>
      <c r="C579" s="13">
        <f t="shared" ref="C579:C642" si="18">B579/$G$3</f>
        <v>2.2087925155384504E-6</v>
      </c>
      <c r="D579" s="52">
        <f t="shared" si="17"/>
        <v>4.8787643766986754E-12</v>
      </c>
      <c r="E579" s="15"/>
    </row>
    <row r="580" spans="2:5" x14ac:dyDescent="0.2">
      <c r="B580" s="38">
        <f>'Screening All'!D586</f>
        <v>471.3</v>
      </c>
      <c r="C580" s="13">
        <f t="shared" si="18"/>
        <v>1.9567742717542698E-5</v>
      </c>
      <c r="D580" s="52">
        <f t="shared" ref="D580:D643" si="19">C580^(2)</f>
        <v>3.8289655505994531E-10</v>
      </c>
      <c r="E580" s="15"/>
    </row>
    <row r="581" spans="2:5" x14ac:dyDescent="0.2">
      <c r="B581" s="38">
        <f>'Screening All'!D587</f>
        <v>49.4</v>
      </c>
      <c r="C581" s="13">
        <f t="shared" si="18"/>
        <v>2.0510216215714181E-6</v>
      </c>
      <c r="D581" s="52">
        <f t="shared" si="19"/>
        <v>4.2066896921534491E-12</v>
      </c>
      <c r="E581" s="15"/>
    </row>
    <row r="582" spans="2:5" x14ac:dyDescent="0.2">
      <c r="B582" s="38">
        <f>'Screening All'!D588</f>
        <v>38.200000000000003</v>
      </c>
      <c r="C582" s="13">
        <f t="shared" si="18"/>
        <v>1.5860126709317444E-6</v>
      </c>
      <c r="D582" s="52">
        <f t="shared" si="19"/>
        <v>2.515436192356046E-12</v>
      </c>
      <c r="E582" s="15"/>
    </row>
    <row r="583" spans="2:5" x14ac:dyDescent="0.2">
      <c r="B583" s="38">
        <f>'Screening All'!D589</f>
        <v>61.1</v>
      </c>
      <c r="C583" s="13">
        <f t="shared" si="18"/>
        <v>2.5367899003646487E-6</v>
      </c>
      <c r="D583" s="52">
        <f t="shared" si="19"/>
        <v>6.4353029985920848E-12</v>
      </c>
      <c r="E583" s="15"/>
    </row>
    <row r="584" spans="2:5" x14ac:dyDescent="0.2">
      <c r="B584" s="38">
        <f>'Screening All'!D590</f>
        <v>18.7</v>
      </c>
      <c r="C584" s="13">
        <f t="shared" si="18"/>
        <v>7.7639887294302658E-7</v>
      </c>
      <c r="D584" s="52">
        <f t="shared" si="19"/>
        <v>6.0279520990720195E-13</v>
      </c>
      <c r="E584" s="15"/>
    </row>
    <row r="585" spans="2:5" x14ac:dyDescent="0.2">
      <c r="B585" s="38">
        <f>'Screening All'!D591</f>
        <v>54.9</v>
      </c>
      <c r="C585" s="13">
        <f t="shared" si="18"/>
        <v>2.2793742312605435E-6</v>
      </c>
      <c r="D585" s="52">
        <f t="shared" si="19"/>
        <v>5.1955468861345936E-12</v>
      </c>
      <c r="E585" s="15"/>
    </row>
    <row r="586" spans="2:5" x14ac:dyDescent="0.2">
      <c r="B586" s="38">
        <f>'Screening All'!D592</f>
        <v>34</v>
      </c>
      <c r="C586" s="13">
        <f t="shared" si="18"/>
        <v>1.4116343144418665E-6</v>
      </c>
      <c r="D586" s="52">
        <f t="shared" si="19"/>
        <v>1.9927114377097585E-12</v>
      </c>
      <c r="E586" s="15"/>
    </row>
    <row r="587" spans="2:5" x14ac:dyDescent="0.2">
      <c r="B587" s="38">
        <f>'Screening All'!D593</f>
        <v>31.5</v>
      </c>
      <c r="C587" s="13">
        <f t="shared" si="18"/>
        <v>1.3078376736740823E-6</v>
      </c>
      <c r="D587" s="52">
        <f t="shared" si="19"/>
        <v>1.7104393806812356E-12</v>
      </c>
      <c r="E587" s="15"/>
    </row>
    <row r="588" spans="2:5" x14ac:dyDescent="0.2">
      <c r="B588" s="38">
        <f>'Screening All'!D594</f>
        <v>183.6</v>
      </c>
      <c r="C588" s="13">
        <f t="shared" si="18"/>
        <v>7.6228252979860792E-6</v>
      </c>
      <c r="D588" s="52">
        <f t="shared" si="19"/>
        <v>5.8107465523616557E-11</v>
      </c>
      <c r="E588" s="15"/>
    </row>
    <row r="589" spans="2:5" x14ac:dyDescent="0.2">
      <c r="B589" s="38">
        <f>'Screening All'!D595</f>
        <v>42.8</v>
      </c>
      <c r="C589" s="13">
        <f t="shared" si="18"/>
        <v>1.7769984899444672E-6</v>
      </c>
      <c r="D589" s="52">
        <f t="shared" si="19"/>
        <v>3.1577236332649165E-12</v>
      </c>
      <c r="E589" s="15"/>
    </row>
    <row r="590" spans="2:5" x14ac:dyDescent="0.2">
      <c r="B590" s="38">
        <f>'Screening All'!D596</f>
        <v>224.4</v>
      </c>
      <c r="C590" s="13">
        <f t="shared" si="18"/>
        <v>9.3167864753163199E-6</v>
      </c>
      <c r="D590" s="52">
        <f t="shared" si="19"/>
        <v>8.6802510226637098E-11</v>
      </c>
      <c r="E590" s="15"/>
    </row>
    <row r="591" spans="2:5" x14ac:dyDescent="0.2">
      <c r="B591" s="38">
        <f>'Screening All'!D597</f>
        <v>29.2</v>
      </c>
      <c r="C591" s="13">
        <f t="shared" si="18"/>
        <v>1.2123447641677208E-6</v>
      </c>
      <c r="D591" s="52">
        <f t="shared" si="19"/>
        <v>1.4697798272048864E-12</v>
      </c>
      <c r="E591" s="15"/>
    </row>
    <row r="592" spans="2:5" x14ac:dyDescent="0.2">
      <c r="B592" s="38">
        <f>'Screening All'!D598</f>
        <v>1313.9</v>
      </c>
      <c r="C592" s="13">
        <f t="shared" si="18"/>
        <v>5.4551362521916728E-5</v>
      </c>
      <c r="D592" s="52">
        <f t="shared" si="19"/>
        <v>2.9758511529975811E-9</v>
      </c>
      <c r="E592" s="15"/>
    </row>
    <row r="593" spans="2:5" x14ac:dyDescent="0.2">
      <c r="B593" s="38">
        <f>'Screening All'!D599</f>
        <v>25.1</v>
      </c>
      <c r="C593" s="13">
        <f t="shared" si="18"/>
        <v>1.0421182733085545E-6</v>
      </c>
      <c r="D593" s="52">
        <f t="shared" si="19"/>
        <v>1.086010495563603E-12</v>
      </c>
      <c r="E593" s="15"/>
    </row>
    <row r="594" spans="2:5" x14ac:dyDescent="0.2">
      <c r="B594" s="38">
        <f>'Screening All'!D600</f>
        <v>14.9</v>
      </c>
      <c r="C594" s="13">
        <f t="shared" si="18"/>
        <v>6.1862797897599451E-7</v>
      </c>
      <c r="D594" s="52">
        <f t="shared" si="19"/>
        <v>3.8270057637192348E-13</v>
      </c>
      <c r="E594" s="15"/>
    </row>
    <row r="595" spans="2:5" x14ac:dyDescent="0.2">
      <c r="B595" s="38">
        <f>'Screening All'!D601</f>
        <v>47</v>
      </c>
      <c r="C595" s="13">
        <f t="shared" si="18"/>
        <v>1.9513768464343451E-6</v>
      </c>
      <c r="D595" s="52">
        <f t="shared" si="19"/>
        <v>3.8078715968000495E-12</v>
      </c>
      <c r="E595" s="15"/>
    </row>
    <row r="596" spans="2:5" x14ac:dyDescent="0.2">
      <c r="B596" s="38">
        <f>'Screening All'!D602</f>
        <v>19.5</v>
      </c>
      <c r="C596" s="13">
        <f t="shared" si="18"/>
        <v>8.0961379798871765E-7</v>
      </c>
      <c r="D596" s="52">
        <f t="shared" si="19"/>
        <v>6.5547450189371612E-13</v>
      </c>
      <c r="E596" s="15"/>
    </row>
    <row r="597" spans="2:5" x14ac:dyDescent="0.2">
      <c r="B597" s="38">
        <f>'Screening All'!D603</f>
        <v>52.4</v>
      </c>
      <c r="C597" s="13">
        <f t="shared" si="18"/>
        <v>2.1755775904927591E-6</v>
      </c>
      <c r="D597" s="52">
        <f t="shared" si="19"/>
        <v>4.7331378522542794E-12</v>
      </c>
      <c r="E597" s="15"/>
    </row>
    <row r="598" spans="2:5" x14ac:dyDescent="0.2">
      <c r="B598" s="38">
        <f>'Screening All'!D604</f>
        <v>10.7</v>
      </c>
      <c r="C598" s="13">
        <f t="shared" si="18"/>
        <v>4.4424962248611679E-7</v>
      </c>
      <c r="D598" s="52">
        <f t="shared" si="19"/>
        <v>1.9735772707905728E-13</v>
      </c>
      <c r="E598" s="15"/>
    </row>
    <row r="599" spans="2:5" x14ac:dyDescent="0.2">
      <c r="B599" s="38">
        <f>'Screening All'!D605</f>
        <v>23.9</v>
      </c>
      <c r="C599" s="13">
        <f t="shared" si="18"/>
        <v>9.9229588574001797E-7</v>
      </c>
      <c r="D599" s="52">
        <f t="shared" si="19"/>
        <v>9.8465112485656685E-13</v>
      </c>
      <c r="E599" s="15"/>
    </row>
    <row r="600" spans="2:5" x14ac:dyDescent="0.2">
      <c r="B600" s="38">
        <f>'Screening All'!D606</f>
        <v>18</v>
      </c>
      <c r="C600" s="13">
        <f t="shared" si="18"/>
        <v>7.4733581352804704E-7</v>
      </c>
      <c r="D600" s="52">
        <f t="shared" si="19"/>
        <v>5.5851081818162784E-13</v>
      </c>
      <c r="E600" s="15"/>
    </row>
    <row r="601" spans="2:5" x14ac:dyDescent="0.2">
      <c r="B601" s="38">
        <f>'Screening All'!D607</f>
        <v>25.9</v>
      </c>
      <c r="C601" s="13">
        <f t="shared" si="18"/>
        <v>1.0753331983542453E-6</v>
      </c>
      <c r="D601" s="52">
        <f t="shared" si="19"/>
        <v>1.1563414874827707E-12</v>
      </c>
      <c r="E601" s="15"/>
    </row>
    <row r="602" spans="2:5" x14ac:dyDescent="0.2">
      <c r="B602" s="38">
        <f>'Screening All'!D608</f>
        <v>44.5</v>
      </c>
      <c r="C602" s="13">
        <f t="shared" si="18"/>
        <v>1.8475802056665607E-6</v>
      </c>
      <c r="D602" s="52">
        <f t="shared" si="19"/>
        <v>3.4135526163708907E-12</v>
      </c>
      <c r="E602" s="15"/>
    </row>
    <row r="603" spans="2:5" x14ac:dyDescent="0.2">
      <c r="B603" s="38">
        <f>'Screening All'!D609</f>
        <v>15.5</v>
      </c>
      <c r="C603" s="13">
        <f t="shared" si="18"/>
        <v>6.4353917276026275E-7</v>
      </c>
      <c r="D603" s="52">
        <f t="shared" si="19"/>
        <v>4.1414266687696332E-13</v>
      </c>
      <c r="E603" s="15"/>
    </row>
    <row r="604" spans="2:5" x14ac:dyDescent="0.2">
      <c r="B604" s="38">
        <f>'Screening All'!D610</f>
        <v>19.7</v>
      </c>
      <c r="C604" s="13">
        <f t="shared" si="18"/>
        <v>8.1791752925014036E-7</v>
      </c>
      <c r="D604" s="52">
        <f t="shared" si="19"/>
        <v>6.6898908465465423E-13</v>
      </c>
      <c r="E604" s="15"/>
    </row>
    <row r="605" spans="2:5" x14ac:dyDescent="0.2">
      <c r="B605" s="38">
        <f>'Screening All'!D611</f>
        <v>32.700000000000003</v>
      </c>
      <c r="C605" s="13">
        <f t="shared" si="18"/>
        <v>1.3576600612426188E-6</v>
      </c>
      <c r="D605" s="52">
        <f t="shared" si="19"/>
        <v>1.8432408418933115E-12</v>
      </c>
      <c r="E605" s="15"/>
    </row>
    <row r="606" spans="2:5" x14ac:dyDescent="0.2">
      <c r="B606" s="38">
        <f>'Screening All'!D612</f>
        <v>88</v>
      </c>
      <c r="C606" s="13">
        <f t="shared" si="18"/>
        <v>3.6536417550260077E-6</v>
      </c>
      <c r="D606" s="52">
        <f t="shared" si="19"/>
        <v>1.3349098074069527E-11</v>
      </c>
      <c r="E606" s="15"/>
    </row>
    <row r="607" spans="2:5" x14ac:dyDescent="0.2">
      <c r="B607" s="38">
        <f>'Screening All'!D613</f>
        <v>28.9</v>
      </c>
      <c r="C607" s="13">
        <f t="shared" si="18"/>
        <v>1.1998891672755865E-6</v>
      </c>
      <c r="D607" s="52">
        <f t="shared" si="19"/>
        <v>1.4397340137453005E-12</v>
      </c>
      <c r="E607" s="15"/>
    </row>
    <row r="608" spans="2:5" x14ac:dyDescent="0.2">
      <c r="B608" s="38">
        <f>'Screening All'!D614</f>
        <v>17.8</v>
      </c>
      <c r="C608" s="13">
        <f t="shared" si="18"/>
        <v>7.3903208226662432E-7</v>
      </c>
      <c r="D608" s="52">
        <f t="shared" si="19"/>
        <v>5.461684186193426E-13</v>
      </c>
      <c r="E608" s="15"/>
    </row>
    <row r="609" spans="2:5" x14ac:dyDescent="0.2">
      <c r="B609" s="38">
        <f>'Screening All'!D615</f>
        <v>14898.2</v>
      </c>
      <c r="C609" s="13">
        <f t="shared" si="18"/>
        <v>6.1855324539464166E-4</v>
      </c>
      <c r="D609" s="52">
        <f t="shared" si="19"/>
        <v>3.8260811738824381E-7</v>
      </c>
      <c r="E609" s="15"/>
    </row>
    <row r="610" spans="2:5" x14ac:dyDescent="0.2">
      <c r="B610" s="38">
        <f>'Screening All'!D616</f>
        <v>52.3</v>
      </c>
      <c r="C610" s="13">
        <f t="shared" si="18"/>
        <v>2.1714257248620477E-6</v>
      </c>
      <c r="D610" s="52">
        <f t="shared" si="19"/>
        <v>4.7150896785926692E-12</v>
      </c>
      <c r="E610" s="15"/>
    </row>
    <row r="611" spans="2:5" x14ac:dyDescent="0.2">
      <c r="B611" s="38">
        <f>'Screening All'!D617</f>
        <v>365.2</v>
      </c>
      <c r="C611" s="13">
        <f t="shared" si="18"/>
        <v>1.5162613283357932E-5</v>
      </c>
      <c r="D611" s="52">
        <f t="shared" si="19"/>
        <v>2.2990484158066241E-10</v>
      </c>
      <c r="E611" s="15"/>
    </row>
    <row r="612" spans="2:5" x14ac:dyDescent="0.2">
      <c r="B612" s="38">
        <f>'Screening All'!D618</f>
        <v>43.6</v>
      </c>
      <c r="C612" s="13">
        <f t="shared" si="18"/>
        <v>1.8102134149901584E-6</v>
      </c>
      <c r="D612" s="52">
        <f t="shared" si="19"/>
        <v>3.2768726078103317E-12</v>
      </c>
      <c r="E612" s="15"/>
    </row>
    <row r="613" spans="2:5" x14ac:dyDescent="0.2">
      <c r="B613" s="38">
        <f>'Screening All'!D619</f>
        <v>49.9</v>
      </c>
      <c r="C613" s="13">
        <f t="shared" si="18"/>
        <v>2.0717809497249747E-6</v>
      </c>
      <c r="D613" s="52">
        <f t="shared" si="19"/>
        <v>4.2922763036433181E-12</v>
      </c>
      <c r="E613" s="15"/>
    </row>
    <row r="614" spans="2:5" x14ac:dyDescent="0.2">
      <c r="B614" s="38">
        <f>'Screening All'!D620</f>
        <v>14.7</v>
      </c>
      <c r="C614" s="13">
        <f t="shared" si="18"/>
        <v>6.1032424771457169E-7</v>
      </c>
      <c r="D614" s="52">
        <f t="shared" si="19"/>
        <v>3.7249568734835787E-13</v>
      </c>
      <c r="E614" s="15"/>
    </row>
    <row r="615" spans="2:5" x14ac:dyDescent="0.2">
      <c r="B615" s="38">
        <f>'Screening All'!D621</f>
        <v>62.3</v>
      </c>
      <c r="C615" s="13">
        <f t="shared" si="18"/>
        <v>2.5866122879331848E-6</v>
      </c>
      <c r="D615" s="52">
        <f t="shared" si="19"/>
        <v>6.6905631280869446E-12</v>
      </c>
      <c r="E615" s="15"/>
    </row>
    <row r="616" spans="2:5" x14ac:dyDescent="0.2">
      <c r="B616" s="38">
        <f>'Screening All'!D622</f>
        <v>41.6</v>
      </c>
      <c r="C616" s="13">
        <f t="shared" si="18"/>
        <v>1.7271761023759309E-6</v>
      </c>
      <c r="D616" s="52">
        <f t="shared" si="19"/>
        <v>2.983137288618512E-12</v>
      </c>
      <c r="E616" s="15"/>
    </row>
    <row r="617" spans="2:5" x14ac:dyDescent="0.2">
      <c r="B617" s="38">
        <f>'Screening All'!D623</f>
        <v>43.3</v>
      </c>
      <c r="C617" s="13">
        <f t="shared" si="18"/>
        <v>1.7977578180980242E-6</v>
      </c>
      <c r="D617" s="52">
        <f t="shared" si="19"/>
        <v>3.2319331725325689E-12</v>
      </c>
      <c r="E617" s="15"/>
    </row>
    <row r="618" spans="2:5" x14ac:dyDescent="0.2">
      <c r="B618" s="38">
        <f>'Screening All'!D624</f>
        <v>15.4</v>
      </c>
      <c r="C618" s="13">
        <f t="shared" si="18"/>
        <v>6.3938730712955134E-7</v>
      </c>
      <c r="D618" s="52">
        <f t="shared" si="19"/>
        <v>4.0881612851837922E-13</v>
      </c>
      <c r="E618" s="15"/>
    </row>
    <row r="619" spans="2:5" x14ac:dyDescent="0.2">
      <c r="B619" s="38">
        <f>'Screening All'!D625</f>
        <v>17.100000000000001</v>
      </c>
      <c r="C619" s="13">
        <f t="shared" si="18"/>
        <v>7.0996902285164477E-7</v>
      </c>
      <c r="D619" s="52">
        <f t="shared" si="19"/>
        <v>5.0405601340891932E-13</v>
      </c>
      <c r="E619" s="15"/>
    </row>
    <row r="620" spans="2:5" x14ac:dyDescent="0.2">
      <c r="B620" s="38">
        <f>'Screening All'!D626</f>
        <v>41.7</v>
      </c>
      <c r="C620" s="13">
        <f t="shared" si="18"/>
        <v>1.7313279680066423E-6</v>
      </c>
      <c r="D620" s="52">
        <f t="shared" si="19"/>
        <v>2.9974965328020089E-12</v>
      </c>
      <c r="E620" s="15"/>
    </row>
    <row r="621" spans="2:5" x14ac:dyDescent="0.2">
      <c r="B621" s="38">
        <f>'Screening All'!D627</f>
        <v>12104.5</v>
      </c>
      <c r="C621" s="13">
        <f t="shared" si="18"/>
        <v>5.0256257526945806E-4</v>
      </c>
      <c r="D621" s="52">
        <f t="shared" si="19"/>
        <v>2.5256914206146971E-7</v>
      </c>
      <c r="E621" s="15"/>
    </row>
    <row r="622" spans="2:5" x14ac:dyDescent="0.2">
      <c r="B622" s="38">
        <f>'Screening All'!D628</f>
        <v>101</v>
      </c>
      <c r="C622" s="13">
        <f t="shared" si="18"/>
        <v>4.1933842870184863E-6</v>
      </c>
      <c r="D622" s="52">
        <f t="shared" si="19"/>
        <v>1.7584471778613538E-11</v>
      </c>
      <c r="E622" s="15"/>
    </row>
    <row r="623" spans="2:5" x14ac:dyDescent="0.2">
      <c r="B623" s="38">
        <f>'Screening All'!D629</f>
        <v>115.8</v>
      </c>
      <c r="C623" s="13">
        <f t="shared" si="18"/>
        <v>4.807860400363769E-6</v>
      </c>
      <c r="D623" s="52">
        <f t="shared" si="19"/>
        <v>2.311552162938606E-11</v>
      </c>
      <c r="E623" s="15"/>
    </row>
    <row r="624" spans="2:5" x14ac:dyDescent="0.2">
      <c r="B624" s="38">
        <f>'Screening All'!D630</f>
        <v>220.7</v>
      </c>
      <c r="C624" s="13">
        <f t="shared" si="18"/>
        <v>9.1631674469799981E-6</v>
      </c>
      <c r="D624" s="52">
        <f t="shared" si="19"/>
        <v>8.3963637661393933E-11</v>
      </c>
      <c r="E624" s="15"/>
    </row>
    <row r="625" spans="2:5" x14ac:dyDescent="0.2">
      <c r="B625" s="38">
        <f>'Screening All'!D631</f>
        <v>37.700000000000003</v>
      </c>
      <c r="C625" s="13">
        <f t="shared" si="18"/>
        <v>1.5652533427781876E-6</v>
      </c>
      <c r="D625" s="52">
        <f t="shared" si="19"/>
        <v>2.4500180270782906E-12</v>
      </c>
      <c r="E625" s="15"/>
    </row>
    <row r="626" spans="2:5" x14ac:dyDescent="0.2">
      <c r="B626" s="38">
        <f>'Screening All'!D632</f>
        <v>17.8</v>
      </c>
      <c r="C626" s="13">
        <f t="shared" si="18"/>
        <v>7.3903208226662432E-7</v>
      </c>
      <c r="D626" s="52">
        <f t="shared" si="19"/>
        <v>5.461684186193426E-13</v>
      </c>
      <c r="E626" s="15"/>
    </row>
    <row r="627" spans="2:5" x14ac:dyDescent="0.2">
      <c r="B627" s="38">
        <f>'Screening All'!D633</f>
        <v>18.7</v>
      </c>
      <c r="C627" s="13">
        <f t="shared" si="18"/>
        <v>7.7639887294302658E-7</v>
      </c>
      <c r="D627" s="52">
        <f t="shared" si="19"/>
        <v>6.0279520990720195E-13</v>
      </c>
      <c r="E627" s="15"/>
    </row>
    <row r="628" spans="2:5" x14ac:dyDescent="0.2">
      <c r="B628" s="38">
        <f>'Screening All'!D634</f>
        <v>27.8</v>
      </c>
      <c r="C628" s="13">
        <f t="shared" si="18"/>
        <v>1.1542186453377615E-6</v>
      </c>
      <c r="D628" s="52">
        <f t="shared" si="19"/>
        <v>1.3322206812453372E-12</v>
      </c>
      <c r="E628" s="15"/>
    </row>
    <row r="629" spans="2:5" x14ac:dyDescent="0.2">
      <c r="B629" s="38">
        <f>'Screening All'!D635</f>
        <v>37.799999999999997</v>
      </c>
      <c r="C629" s="13">
        <f t="shared" si="18"/>
        <v>1.5694052084088986E-6</v>
      </c>
      <c r="D629" s="52">
        <f t="shared" si="19"/>
        <v>2.4630327081809784E-12</v>
      </c>
      <c r="E629" s="15"/>
    </row>
    <row r="630" spans="2:5" x14ac:dyDescent="0.2">
      <c r="B630" s="38">
        <f>'Screening All'!D636</f>
        <v>36.799999999999997</v>
      </c>
      <c r="C630" s="13">
        <f t="shared" si="18"/>
        <v>1.5278865521017849E-6</v>
      </c>
      <c r="D630" s="52">
        <f t="shared" si="19"/>
        <v>2.3344373160934801E-12</v>
      </c>
      <c r="E630" s="15"/>
    </row>
    <row r="631" spans="2:5" x14ac:dyDescent="0.2">
      <c r="B631" s="38">
        <f>'Screening All'!D637</f>
        <v>94.7</v>
      </c>
      <c r="C631" s="13">
        <f t="shared" si="18"/>
        <v>3.9318167522836696E-6</v>
      </c>
      <c r="D631" s="52">
        <f t="shared" si="19"/>
        <v>1.5459182973538503E-11</v>
      </c>
      <c r="E631" s="15"/>
    </row>
    <row r="632" spans="2:5" x14ac:dyDescent="0.2">
      <c r="B632" s="38">
        <f>'Screening All'!D638</f>
        <v>108.2</v>
      </c>
      <c r="C632" s="13">
        <f t="shared" si="18"/>
        <v>4.4923186124297052E-6</v>
      </c>
      <c r="D632" s="52">
        <f t="shared" si="19"/>
        <v>2.0180926515582351E-11</v>
      </c>
      <c r="E632" s="15"/>
    </row>
    <row r="633" spans="2:5" x14ac:dyDescent="0.2">
      <c r="B633" s="38">
        <f>'Screening All'!D639</f>
        <v>26.3</v>
      </c>
      <c r="C633" s="13">
        <f t="shared" si="18"/>
        <v>1.091940660877091E-6</v>
      </c>
      <c r="D633" s="52">
        <f t="shared" si="19"/>
        <v>1.1923344068766981E-12</v>
      </c>
      <c r="E633" s="15"/>
    </row>
    <row r="634" spans="2:5" x14ac:dyDescent="0.2">
      <c r="B634" s="38">
        <f>'Screening All'!D640</f>
        <v>46.3</v>
      </c>
      <c r="C634" s="13">
        <f t="shared" si="18"/>
        <v>1.9223137870193652E-6</v>
      </c>
      <c r="D634" s="52">
        <f t="shared" si="19"/>
        <v>3.6952902957647338E-12</v>
      </c>
      <c r="E634" s="15"/>
    </row>
    <row r="635" spans="2:5" x14ac:dyDescent="0.2">
      <c r="B635" s="38">
        <f>'Screening All'!D641</f>
        <v>118</v>
      </c>
      <c r="C635" s="13">
        <f t="shared" si="18"/>
        <v>4.8992014442394191E-6</v>
      </c>
      <c r="D635" s="52">
        <f t="shared" si="19"/>
        <v>2.4002174791237611E-11</v>
      </c>
      <c r="E635" s="15"/>
    </row>
    <row r="636" spans="2:5" x14ac:dyDescent="0.2">
      <c r="B636" s="38">
        <f>'Screening All'!D642</f>
        <v>43.2</v>
      </c>
      <c r="C636" s="13">
        <f t="shared" si="18"/>
        <v>1.793605952467313E-6</v>
      </c>
      <c r="D636" s="52">
        <f t="shared" si="19"/>
        <v>3.217022312726177E-12</v>
      </c>
      <c r="E636" s="15"/>
    </row>
    <row r="637" spans="2:5" x14ac:dyDescent="0.2">
      <c r="B637" s="38">
        <f>'Screening All'!D643</f>
        <v>14.8</v>
      </c>
      <c r="C637" s="13">
        <f t="shared" si="18"/>
        <v>6.144761133452831E-7</v>
      </c>
      <c r="D637" s="52">
        <f t="shared" si="19"/>
        <v>3.7758089387192518E-13</v>
      </c>
      <c r="E637" s="15"/>
    </row>
    <row r="638" spans="2:5" x14ac:dyDescent="0.2">
      <c r="B638" s="38">
        <f>'Screening All'!D644</f>
        <v>22.3</v>
      </c>
      <c r="C638" s="13">
        <f t="shared" si="18"/>
        <v>9.2586603564863605E-7</v>
      </c>
      <c r="D638" s="52">
        <f t="shared" si="19"/>
        <v>8.5722791596772145E-13</v>
      </c>
      <c r="E638" s="15"/>
    </row>
    <row r="639" spans="2:5" x14ac:dyDescent="0.2">
      <c r="B639" s="38">
        <f>'Screening All'!D645</f>
        <v>23.4</v>
      </c>
      <c r="C639" s="13">
        <f t="shared" si="18"/>
        <v>9.7153655758646114E-7</v>
      </c>
      <c r="D639" s="52">
        <f t="shared" si="19"/>
        <v>9.4388328272695107E-13</v>
      </c>
      <c r="E639" s="15"/>
    </row>
    <row r="640" spans="2:5" x14ac:dyDescent="0.2">
      <c r="B640" s="38">
        <f>'Screening All'!D646</f>
        <v>30.4</v>
      </c>
      <c r="C640" s="13">
        <f t="shared" si="18"/>
        <v>1.262167151736257E-6</v>
      </c>
      <c r="D640" s="52">
        <f t="shared" si="19"/>
        <v>1.5930659189220157E-12</v>
      </c>
      <c r="E640" s="15"/>
    </row>
    <row r="641" spans="2:5" x14ac:dyDescent="0.2">
      <c r="B641" s="38">
        <f>'Screening All'!D647</f>
        <v>13.1</v>
      </c>
      <c r="C641" s="13">
        <f t="shared" si="18"/>
        <v>5.4389439762318977E-7</v>
      </c>
      <c r="D641" s="52">
        <f t="shared" si="19"/>
        <v>2.9582111576589246E-13</v>
      </c>
      <c r="E641" s="15"/>
    </row>
    <row r="642" spans="2:5" x14ac:dyDescent="0.2">
      <c r="B642" s="38">
        <f>'Screening All'!D648</f>
        <v>65.5</v>
      </c>
      <c r="C642" s="13">
        <f t="shared" si="18"/>
        <v>2.7194719881159491E-6</v>
      </c>
      <c r="D642" s="52">
        <f t="shared" si="19"/>
        <v>7.3955278941473127E-12</v>
      </c>
      <c r="E642" s="15"/>
    </row>
    <row r="643" spans="2:5" x14ac:dyDescent="0.2">
      <c r="B643" s="38">
        <f>'Screening All'!D649</f>
        <v>21</v>
      </c>
      <c r="C643" s="13">
        <f t="shared" ref="C643:C706" si="20">B643/$G$3</f>
        <v>8.7189178244938815E-7</v>
      </c>
      <c r="D643" s="52">
        <f t="shared" si="19"/>
        <v>7.601952803027712E-13</v>
      </c>
      <c r="E643" s="15"/>
    </row>
    <row r="644" spans="2:5" x14ac:dyDescent="0.2">
      <c r="B644" s="38">
        <f>'Screening All'!D650</f>
        <v>21.7</v>
      </c>
      <c r="C644" s="13">
        <f t="shared" si="20"/>
        <v>9.0095484186436781E-7</v>
      </c>
      <c r="D644" s="52">
        <f t="shared" ref="D644:D707" si="21">C644^(2)</f>
        <v>8.1171962707884804E-13</v>
      </c>
      <c r="E644" s="15"/>
    </row>
    <row r="645" spans="2:5" x14ac:dyDescent="0.2">
      <c r="B645" s="38">
        <f>'Screening All'!D651</f>
        <v>104</v>
      </c>
      <c r="C645" s="13">
        <f t="shared" si="20"/>
        <v>4.3179402559398269E-6</v>
      </c>
      <c r="D645" s="52">
        <f t="shared" si="21"/>
        <v>1.8644608053865698E-11</v>
      </c>
      <c r="E645" s="15"/>
    </row>
    <row r="646" spans="2:5" x14ac:dyDescent="0.2">
      <c r="B646" s="38">
        <f>'Screening All'!D652</f>
        <v>22.5</v>
      </c>
      <c r="C646" s="13">
        <f t="shared" si="20"/>
        <v>9.3416976691005877E-7</v>
      </c>
      <c r="D646" s="52">
        <f t="shared" si="21"/>
        <v>8.7267315340879349E-13</v>
      </c>
      <c r="E646" s="15"/>
    </row>
    <row r="647" spans="2:5" x14ac:dyDescent="0.2">
      <c r="B647" s="38">
        <f>'Screening All'!D653</f>
        <v>131.19999999999999</v>
      </c>
      <c r="C647" s="13">
        <f t="shared" si="20"/>
        <v>5.4472477074933201E-6</v>
      </c>
      <c r="D647" s="52">
        <f t="shared" si="21"/>
        <v>2.967250758679123E-11</v>
      </c>
      <c r="E647" s="15"/>
    </row>
    <row r="648" spans="2:5" x14ac:dyDescent="0.2">
      <c r="B648" s="38">
        <f>'Screening All'!D654</f>
        <v>43.4</v>
      </c>
      <c r="C648" s="13">
        <f t="shared" si="20"/>
        <v>1.8019096837287356E-6</v>
      </c>
      <c r="D648" s="52">
        <f t="shared" si="21"/>
        <v>3.2468785083153922E-12</v>
      </c>
      <c r="E648" s="15"/>
    </row>
    <row r="649" spans="2:5" x14ac:dyDescent="0.2">
      <c r="B649" s="38">
        <f>'Screening All'!D655</f>
        <v>36</v>
      </c>
      <c r="C649" s="13">
        <f t="shared" si="20"/>
        <v>1.4946716270560941E-6</v>
      </c>
      <c r="D649" s="52">
        <f t="shared" si="21"/>
        <v>2.2340432727265114E-12</v>
      </c>
      <c r="E649" s="15"/>
    </row>
    <row r="650" spans="2:5" x14ac:dyDescent="0.2">
      <c r="B650" s="38">
        <f>'Screening All'!D656</f>
        <v>32.9</v>
      </c>
      <c r="C650" s="13">
        <f t="shared" si="20"/>
        <v>1.3659637925040414E-6</v>
      </c>
      <c r="D650" s="52">
        <f t="shared" si="21"/>
        <v>1.8658570824320242E-12</v>
      </c>
      <c r="E650" s="15"/>
    </row>
    <row r="651" spans="2:5" x14ac:dyDescent="0.2">
      <c r="B651" s="38">
        <f>'Screening All'!D657</f>
        <v>52.1</v>
      </c>
      <c r="C651" s="13">
        <f t="shared" si="20"/>
        <v>2.1631219936006253E-6</v>
      </c>
      <c r="D651" s="52">
        <f t="shared" si="21"/>
        <v>4.6790967591987435E-12</v>
      </c>
      <c r="E651" s="15"/>
    </row>
    <row r="652" spans="2:5" x14ac:dyDescent="0.2">
      <c r="B652" s="38">
        <f>'Screening All'!D658</f>
        <v>51.9</v>
      </c>
      <c r="C652" s="13">
        <f t="shared" si="20"/>
        <v>2.154818262339202E-6</v>
      </c>
      <c r="D652" s="52">
        <f t="shared" si="21"/>
        <v>4.643241743710538E-12</v>
      </c>
      <c r="E652" s="15"/>
    </row>
    <row r="653" spans="2:5" x14ac:dyDescent="0.2">
      <c r="B653" s="38">
        <f>'Screening All'!D659</f>
        <v>141.19999999999999</v>
      </c>
      <c r="C653" s="13">
        <f t="shared" si="20"/>
        <v>5.8624342705644577E-6</v>
      </c>
      <c r="D653" s="52">
        <f t="shared" si="21"/>
        <v>3.4368135576688625E-11</v>
      </c>
      <c r="E653" s="15"/>
    </row>
    <row r="654" spans="2:5" x14ac:dyDescent="0.2">
      <c r="B654" s="38">
        <f>'Screening All'!D660</f>
        <v>30.6</v>
      </c>
      <c r="C654" s="13">
        <f t="shared" si="20"/>
        <v>1.2704708829976801E-6</v>
      </c>
      <c r="D654" s="52">
        <f t="shared" si="21"/>
        <v>1.6140962645449048E-12</v>
      </c>
      <c r="E654" s="15"/>
    </row>
    <row r="655" spans="2:5" x14ac:dyDescent="0.2">
      <c r="B655" s="38">
        <f>'Screening All'!D661</f>
        <v>13.5</v>
      </c>
      <c r="C655" s="13">
        <f t="shared" si="20"/>
        <v>5.605018601460353E-7</v>
      </c>
      <c r="D655" s="52">
        <f t="shared" si="21"/>
        <v>3.141623352271657E-13</v>
      </c>
      <c r="E655" s="15"/>
    </row>
    <row r="656" spans="2:5" x14ac:dyDescent="0.2">
      <c r="B656" s="38">
        <f>'Screening All'!D662</f>
        <v>21</v>
      </c>
      <c r="C656" s="13">
        <f t="shared" si="20"/>
        <v>8.7189178244938815E-7</v>
      </c>
      <c r="D656" s="52">
        <f t="shared" si="21"/>
        <v>7.601952803027712E-13</v>
      </c>
      <c r="E656" s="15"/>
    </row>
    <row r="657" spans="2:5" x14ac:dyDescent="0.2">
      <c r="B657" s="38">
        <f>'Screening All'!D663</f>
        <v>28.8</v>
      </c>
      <c r="C657" s="13">
        <f t="shared" si="20"/>
        <v>1.1957373016448753E-6</v>
      </c>
      <c r="D657" s="52">
        <f t="shared" si="21"/>
        <v>1.4297876945449676E-12</v>
      </c>
      <c r="E657" s="15"/>
    </row>
    <row r="658" spans="2:5" x14ac:dyDescent="0.2">
      <c r="B658" s="38">
        <f>'Screening All'!D664</f>
        <v>23.4</v>
      </c>
      <c r="C658" s="13">
        <f t="shared" si="20"/>
        <v>9.7153655758646114E-7</v>
      </c>
      <c r="D658" s="52">
        <f t="shared" si="21"/>
        <v>9.4388328272695107E-13</v>
      </c>
      <c r="E658" s="15"/>
    </row>
    <row r="659" spans="2:5" x14ac:dyDescent="0.2">
      <c r="B659" s="38">
        <f>'Screening All'!D665</f>
        <v>24.6</v>
      </c>
      <c r="C659" s="13">
        <f t="shared" si="20"/>
        <v>1.0213589451549976E-6</v>
      </c>
      <c r="D659" s="52">
        <f t="shared" si="21"/>
        <v>1.0431740948481295E-12</v>
      </c>
      <c r="E659" s="15"/>
    </row>
    <row r="660" spans="2:5" x14ac:dyDescent="0.2">
      <c r="B660" s="38">
        <f>'Screening All'!D666</f>
        <v>63.2</v>
      </c>
      <c r="C660" s="13">
        <f t="shared" si="20"/>
        <v>2.6239790786095875E-6</v>
      </c>
      <c r="D660" s="52">
        <f t="shared" si="21"/>
        <v>6.8852662049808196E-12</v>
      </c>
      <c r="E660" s="15"/>
    </row>
    <row r="661" spans="2:5" x14ac:dyDescent="0.2">
      <c r="B661" s="38">
        <f>'Screening All'!D667</f>
        <v>64.2</v>
      </c>
      <c r="C661" s="13">
        <f t="shared" si="20"/>
        <v>2.6654977349167012E-6</v>
      </c>
      <c r="D661" s="52">
        <f t="shared" si="21"/>
        <v>7.1048781748460645E-12</v>
      </c>
      <c r="E661" s="15"/>
    </row>
    <row r="662" spans="2:5" x14ac:dyDescent="0.2">
      <c r="B662" s="38">
        <f>'Screening All'!D668</f>
        <v>22.9</v>
      </c>
      <c r="C662" s="13">
        <f t="shared" si="20"/>
        <v>9.5077722943290419E-7</v>
      </c>
      <c r="D662" s="52">
        <f t="shared" si="21"/>
        <v>9.0397734000810939E-13</v>
      </c>
      <c r="E662" s="15"/>
    </row>
    <row r="663" spans="2:5" x14ac:dyDescent="0.2">
      <c r="B663" s="38">
        <f>'Screening All'!D669</f>
        <v>150.5</v>
      </c>
      <c r="C663" s="13">
        <f t="shared" si="20"/>
        <v>6.2485577742206158E-6</v>
      </c>
      <c r="D663" s="52">
        <f t="shared" si="21"/>
        <v>3.9044474257772898E-11</v>
      </c>
      <c r="E663" s="15"/>
    </row>
    <row r="664" spans="2:5" x14ac:dyDescent="0.2">
      <c r="B664" s="38">
        <f>'Screening All'!D670</f>
        <v>17.2</v>
      </c>
      <c r="C664" s="13">
        <f t="shared" si="20"/>
        <v>7.1412088848235597E-7</v>
      </c>
      <c r="D664" s="52">
        <f t="shared" si="21"/>
        <v>5.099686433668295E-13</v>
      </c>
      <c r="E664" s="15"/>
    </row>
    <row r="665" spans="2:5" x14ac:dyDescent="0.2">
      <c r="B665" s="38">
        <f>'Screening All'!D671</f>
        <v>94.6</v>
      </c>
      <c r="C665" s="13">
        <f t="shared" si="20"/>
        <v>3.9276648866529578E-6</v>
      </c>
      <c r="D665" s="52">
        <f t="shared" si="21"/>
        <v>1.5426551461846593E-11</v>
      </c>
      <c r="E665" s="15"/>
    </row>
    <row r="666" spans="2:5" x14ac:dyDescent="0.2">
      <c r="B666" s="38">
        <f>'Screening All'!D672</f>
        <v>45.3</v>
      </c>
      <c r="C666" s="13">
        <f t="shared" si="20"/>
        <v>1.8807951307122516E-6</v>
      </c>
      <c r="D666" s="52">
        <f t="shared" si="21"/>
        <v>3.5373903237109153E-12</v>
      </c>
      <c r="E666" s="15"/>
    </row>
    <row r="667" spans="2:5" x14ac:dyDescent="0.2">
      <c r="B667" s="38">
        <f>'Screening All'!D673</f>
        <v>136.5</v>
      </c>
      <c r="C667" s="13">
        <f t="shared" si="20"/>
        <v>5.6672965859210235E-6</v>
      </c>
      <c r="D667" s="52">
        <f t="shared" si="21"/>
        <v>3.211825059279209E-11</v>
      </c>
      <c r="E667" s="15"/>
    </row>
    <row r="668" spans="2:5" x14ac:dyDescent="0.2">
      <c r="B668" s="38">
        <f>'Screening All'!D674</f>
        <v>16.8</v>
      </c>
      <c r="C668" s="13">
        <f t="shared" si="20"/>
        <v>6.9751342595951055E-7</v>
      </c>
      <c r="D668" s="52">
        <f t="shared" si="21"/>
        <v>4.8652497939377356E-13</v>
      </c>
      <c r="E668" s="15"/>
    </row>
    <row r="669" spans="2:5" x14ac:dyDescent="0.2">
      <c r="B669" s="38">
        <f>'Screening All'!D675</f>
        <v>24.3</v>
      </c>
      <c r="C669" s="13">
        <f t="shared" si="20"/>
        <v>1.0089033482628636E-6</v>
      </c>
      <c r="D669" s="52">
        <f t="shared" si="21"/>
        <v>1.0178859661360171E-12</v>
      </c>
      <c r="E669" s="15"/>
    </row>
    <row r="670" spans="2:5" x14ac:dyDescent="0.2">
      <c r="B670" s="38">
        <f>'Screening All'!D676</f>
        <v>38.1</v>
      </c>
      <c r="C670" s="13">
        <f t="shared" si="20"/>
        <v>1.581860805301033E-6</v>
      </c>
      <c r="D670" s="52">
        <f t="shared" si="21"/>
        <v>2.5022836073476327E-12</v>
      </c>
      <c r="E670" s="15"/>
    </row>
    <row r="671" spans="2:5" x14ac:dyDescent="0.2">
      <c r="B671" s="38">
        <f>'Screening All'!D677</f>
        <v>68.400000000000006</v>
      </c>
      <c r="C671" s="13">
        <f t="shared" si="20"/>
        <v>2.8398760914065791E-6</v>
      </c>
      <c r="D671" s="52">
        <f t="shared" si="21"/>
        <v>8.0648962145427091E-12</v>
      </c>
      <c r="E671" s="15"/>
    </row>
    <row r="672" spans="2:5" x14ac:dyDescent="0.2">
      <c r="B672" s="38">
        <f>'Screening All'!D678</f>
        <v>207.7</v>
      </c>
      <c r="C672" s="13">
        <f t="shared" si="20"/>
        <v>8.6234249149875191E-6</v>
      </c>
      <c r="D672" s="52">
        <f t="shared" si="21"/>
        <v>7.4363457264427503E-11</v>
      </c>
      <c r="E672" s="15"/>
    </row>
    <row r="673" spans="2:5" x14ac:dyDescent="0.2">
      <c r="B673" s="38">
        <f>'Screening All'!D679</f>
        <v>170.6</v>
      </c>
      <c r="C673" s="13">
        <f t="shared" si="20"/>
        <v>7.083082765993601E-6</v>
      </c>
      <c r="D673" s="52">
        <f t="shared" si="21"/>
        <v>5.0170061469915564E-11</v>
      </c>
      <c r="E673" s="15"/>
    </row>
    <row r="674" spans="2:5" x14ac:dyDescent="0.2">
      <c r="B674" s="38">
        <f>'Screening All'!D680</f>
        <v>108</v>
      </c>
      <c r="C674" s="13">
        <f t="shared" si="20"/>
        <v>4.4840148811682824E-6</v>
      </c>
      <c r="D674" s="52">
        <f t="shared" si="21"/>
        <v>2.0106389454538605E-11</v>
      </c>
      <c r="E674" s="15"/>
    </row>
    <row r="675" spans="2:5" x14ac:dyDescent="0.2">
      <c r="B675" s="38">
        <f>'Screening All'!D681</f>
        <v>560.79999999999995</v>
      </c>
      <c r="C675" s="13">
        <f t="shared" si="20"/>
        <v>2.3283662457029374E-5</v>
      </c>
      <c r="D675" s="52">
        <f t="shared" si="21"/>
        <v>5.4212893741287921E-10</v>
      </c>
      <c r="E675" s="15"/>
    </row>
    <row r="676" spans="2:5" x14ac:dyDescent="0.2">
      <c r="B676" s="38">
        <f>'Screening All'!D682</f>
        <v>23.6</v>
      </c>
      <c r="C676" s="13">
        <f t="shared" si="20"/>
        <v>9.7984028884788395E-7</v>
      </c>
      <c r="D676" s="52">
        <f t="shared" si="21"/>
        <v>9.6008699164950457E-13</v>
      </c>
      <c r="E676" s="15"/>
    </row>
    <row r="677" spans="2:5" x14ac:dyDescent="0.2">
      <c r="B677" s="38">
        <f>'Screening All'!D683</f>
        <v>23.3</v>
      </c>
      <c r="C677" s="13">
        <f t="shared" si="20"/>
        <v>9.6738469195574973E-7</v>
      </c>
      <c r="D677" s="52">
        <f t="shared" si="21"/>
        <v>9.3583314223032084E-13</v>
      </c>
      <c r="E677" s="15"/>
    </row>
    <row r="678" spans="2:5" x14ac:dyDescent="0.2">
      <c r="B678" s="38">
        <f>'Screening All'!D684</f>
        <v>289.8</v>
      </c>
      <c r="C678" s="13">
        <f t="shared" si="20"/>
        <v>1.2032106597801557E-5</v>
      </c>
      <c r="D678" s="52">
        <f t="shared" si="21"/>
        <v>1.4477158918085977E-10</v>
      </c>
      <c r="E678" s="15"/>
    </row>
    <row r="679" spans="2:5" x14ac:dyDescent="0.2">
      <c r="B679" s="38">
        <f>'Screening All'!D685</f>
        <v>17.8</v>
      </c>
      <c r="C679" s="13">
        <f t="shared" si="20"/>
        <v>7.3903208226662432E-7</v>
      </c>
      <c r="D679" s="52">
        <f t="shared" si="21"/>
        <v>5.461684186193426E-13</v>
      </c>
      <c r="E679" s="15"/>
    </row>
    <row r="680" spans="2:5" x14ac:dyDescent="0.2">
      <c r="B680" s="38">
        <f>'Screening All'!D686</f>
        <v>23.3</v>
      </c>
      <c r="C680" s="13">
        <f t="shared" si="20"/>
        <v>9.6738469195574973E-7</v>
      </c>
      <c r="D680" s="52">
        <f t="shared" si="21"/>
        <v>9.3583314223032084E-13</v>
      </c>
      <c r="E680" s="15"/>
    </row>
    <row r="681" spans="2:5" x14ac:dyDescent="0.2">
      <c r="B681" s="38">
        <f>'Screening All'!D687</f>
        <v>168.5</v>
      </c>
      <c r="C681" s="13">
        <f t="shared" si="20"/>
        <v>6.9958935877486627E-6</v>
      </c>
      <c r="D681" s="52">
        <f t="shared" si="21"/>
        <v>4.8942527091102854E-11</v>
      </c>
      <c r="E681" s="15"/>
    </row>
    <row r="682" spans="2:5" x14ac:dyDescent="0.2">
      <c r="B682" s="38">
        <f>'Screening All'!D688</f>
        <v>30.8</v>
      </c>
      <c r="C682" s="13">
        <f t="shared" si="20"/>
        <v>1.2787746142591027E-6</v>
      </c>
      <c r="D682" s="52">
        <f t="shared" si="21"/>
        <v>1.6352645140735169E-12</v>
      </c>
      <c r="E682" s="15"/>
    </row>
    <row r="683" spans="2:5" x14ac:dyDescent="0.2">
      <c r="B683" s="38">
        <f>'Screening All'!D689</f>
        <v>23.3</v>
      </c>
      <c r="C683" s="13">
        <f t="shared" si="20"/>
        <v>9.6738469195574973E-7</v>
      </c>
      <c r="D683" s="52">
        <f t="shared" si="21"/>
        <v>9.3583314223032084E-13</v>
      </c>
      <c r="E683" s="15"/>
    </row>
    <row r="684" spans="2:5" x14ac:dyDescent="0.2">
      <c r="B684" s="38">
        <f>'Screening All'!D690</f>
        <v>49.7</v>
      </c>
      <c r="C684" s="13">
        <f t="shared" si="20"/>
        <v>2.0634772184635523E-6</v>
      </c>
      <c r="D684" s="52">
        <f t="shared" si="21"/>
        <v>4.2579382311180787E-12</v>
      </c>
      <c r="E684" s="15"/>
    </row>
    <row r="685" spans="2:5" x14ac:dyDescent="0.2">
      <c r="B685" s="38">
        <f>'Screening All'!D691</f>
        <v>44.7</v>
      </c>
      <c r="C685" s="13">
        <f t="shared" si="20"/>
        <v>1.8558839369279835E-6</v>
      </c>
      <c r="D685" s="52">
        <f t="shared" si="21"/>
        <v>3.4443051873473116E-12</v>
      </c>
      <c r="E685" s="15"/>
    </row>
    <row r="686" spans="2:5" x14ac:dyDescent="0.2">
      <c r="B686" s="38">
        <f>'Screening All'!D692</f>
        <v>22.9</v>
      </c>
      <c r="C686" s="13">
        <f t="shared" si="20"/>
        <v>9.5077722943290419E-7</v>
      </c>
      <c r="D686" s="52">
        <f t="shared" si="21"/>
        <v>9.0397734000810939E-13</v>
      </c>
      <c r="E686" s="15"/>
    </row>
    <row r="687" spans="2:5" x14ac:dyDescent="0.2">
      <c r="B687" s="38">
        <f>'Screening All'!D693</f>
        <v>27.6</v>
      </c>
      <c r="C687" s="13">
        <f t="shared" si="20"/>
        <v>1.1459149140763389E-6</v>
      </c>
      <c r="D687" s="52">
        <f t="shared" si="21"/>
        <v>1.313120990302583E-12</v>
      </c>
      <c r="E687" s="15"/>
    </row>
    <row r="688" spans="2:5" x14ac:dyDescent="0.2">
      <c r="B688" s="38">
        <f>'Screening All'!D694</f>
        <v>28</v>
      </c>
      <c r="C688" s="13">
        <f t="shared" si="20"/>
        <v>1.1625223765991843E-6</v>
      </c>
      <c r="D688" s="52">
        <f t="shared" si="21"/>
        <v>1.3514582760938157E-12</v>
      </c>
      <c r="E688" s="15"/>
    </row>
    <row r="689" spans="2:5" x14ac:dyDescent="0.2">
      <c r="B689" s="38">
        <f>'Screening All'!D695</f>
        <v>23.6</v>
      </c>
      <c r="C689" s="13">
        <f t="shared" si="20"/>
        <v>9.7984028884788395E-7</v>
      </c>
      <c r="D689" s="52">
        <f t="shared" si="21"/>
        <v>9.6008699164950457E-13</v>
      </c>
      <c r="E689" s="15"/>
    </row>
    <row r="690" spans="2:5" x14ac:dyDescent="0.2">
      <c r="B690" s="38">
        <f>'Screening All'!D696</f>
        <v>79.099999999999994</v>
      </c>
      <c r="C690" s="13">
        <f t="shared" si="20"/>
        <v>3.2841257138926952E-6</v>
      </c>
      <c r="D690" s="52">
        <f t="shared" si="21"/>
        <v>1.0785481704651206E-11</v>
      </c>
      <c r="E690" s="15"/>
    </row>
    <row r="691" spans="2:5" x14ac:dyDescent="0.2">
      <c r="B691" s="38">
        <f>'Screening All'!D697</f>
        <v>21</v>
      </c>
      <c r="C691" s="13">
        <f t="shared" si="20"/>
        <v>8.7189178244938815E-7</v>
      </c>
      <c r="D691" s="52">
        <f t="shared" si="21"/>
        <v>7.601952803027712E-13</v>
      </c>
      <c r="E691" s="15"/>
    </row>
    <row r="692" spans="2:5" x14ac:dyDescent="0.2">
      <c r="B692" s="38">
        <f>'Screening All'!D698</f>
        <v>126.3</v>
      </c>
      <c r="C692" s="13">
        <f t="shared" si="20"/>
        <v>5.2438062915884632E-6</v>
      </c>
      <c r="D692" s="52">
        <f t="shared" si="21"/>
        <v>2.749750442370275E-11</v>
      </c>
      <c r="E692" s="15"/>
    </row>
    <row r="693" spans="2:5" x14ac:dyDescent="0.2">
      <c r="B693" s="38">
        <f>'Screening All'!D699</f>
        <v>20.5</v>
      </c>
      <c r="C693" s="13">
        <f t="shared" si="20"/>
        <v>8.5113245429583132E-7</v>
      </c>
      <c r="D693" s="52">
        <f t="shared" si="21"/>
        <v>7.2442645475564536E-13</v>
      </c>
      <c r="E693" s="15"/>
    </row>
    <row r="694" spans="2:5" x14ac:dyDescent="0.2">
      <c r="B694" s="38">
        <f>'Screening All'!D700</f>
        <v>30.4</v>
      </c>
      <c r="C694" s="13">
        <f t="shared" si="20"/>
        <v>1.262167151736257E-6</v>
      </c>
      <c r="D694" s="52">
        <f t="shared" si="21"/>
        <v>1.5930659189220157E-12</v>
      </c>
      <c r="E694" s="15"/>
    </row>
    <row r="695" spans="2:5" x14ac:dyDescent="0.2">
      <c r="B695" s="38">
        <f>'Screening All'!D701</f>
        <v>181.6</v>
      </c>
      <c r="C695" s="13">
        <f t="shared" si="20"/>
        <v>7.5397879853718518E-6</v>
      </c>
      <c r="D695" s="52">
        <f t="shared" si="21"/>
        <v>5.6848402864357726E-11</v>
      </c>
      <c r="E695" s="15"/>
    </row>
    <row r="696" spans="2:5" x14ac:dyDescent="0.2">
      <c r="B696" s="38">
        <f>'Screening All'!D702</f>
        <v>118.8</v>
      </c>
      <c r="C696" s="13">
        <f t="shared" si="20"/>
        <v>4.9324163692851104E-6</v>
      </c>
      <c r="D696" s="52">
        <f t="shared" si="21"/>
        <v>2.432873123999171E-11</v>
      </c>
      <c r="E696" s="15"/>
    </row>
    <row r="697" spans="2:5" x14ac:dyDescent="0.2">
      <c r="B697" s="38">
        <f>'Screening All'!D703</f>
        <v>76.2</v>
      </c>
      <c r="C697" s="13">
        <f t="shared" si="20"/>
        <v>3.1637216106020661E-6</v>
      </c>
      <c r="D697" s="52">
        <f t="shared" si="21"/>
        <v>1.0009134429390531E-11</v>
      </c>
      <c r="E697" s="15"/>
    </row>
    <row r="698" spans="2:5" x14ac:dyDescent="0.2">
      <c r="B698" s="38">
        <f>'Screening All'!D704</f>
        <v>42.3</v>
      </c>
      <c r="C698" s="13">
        <f t="shared" si="20"/>
        <v>1.7562391617909103E-6</v>
      </c>
      <c r="D698" s="52">
        <f t="shared" si="21"/>
        <v>3.0843759934080393E-12</v>
      </c>
      <c r="E698" s="15"/>
    </row>
    <row r="699" spans="2:5" x14ac:dyDescent="0.2">
      <c r="B699" s="38">
        <f>'Screening All'!D705</f>
        <v>42.2</v>
      </c>
      <c r="C699" s="13">
        <f t="shared" si="20"/>
        <v>1.7520872961601993E-6</v>
      </c>
      <c r="D699" s="52">
        <f t="shared" si="21"/>
        <v>3.0698098933659579E-12</v>
      </c>
      <c r="E699" s="15"/>
    </row>
    <row r="700" spans="2:5" x14ac:dyDescent="0.2">
      <c r="B700" s="38">
        <f>'Screening All'!D706</f>
        <v>60.1</v>
      </c>
      <c r="C700" s="13">
        <f t="shared" si="20"/>
        <v>2.4952712440575346E-6</v>
      </c>
      <c r="D700" s="52">
        <f t="shared" si="21"/>
        <v>6.2263785814204369E-12</v>
      </c>
      <c r="E700" s="15"/>
    </row>
    <row r="701" spans="2:5" x14ac:dyDescent="0.2">
      <c r="B701" s="38">
        <f>'Screening All'!D707</f>
        <v>17.600000000000001</v>
      </c>
      <c r="C701" s="13">
        <f t="shared" si="20"/>
        <v>7.3072835100520161E-7</v>
      </c>
      <c r="D701" s="52">
        <f t="shared" si="21"/>
        <v>5.339639229627811E-13</v>
      </c>
      <c r="E701" s="15"/>
    </row>
    <row r="702" spans="2:5" x14ac:dyDescent="0.2">
      <c r="B702" s="38">
        <f>'Screening All'!D708</f>
        <v>475.9</v>
      </c>
      <c r="C702" s="13">
        <f t="shared" si="20"/>
        <v>1.975872853655542E-5</v>
      </c>
      <c r="D702" s="52">
        <f t="shared" si="21"/>
        <v>3.9040735338128949E-10</v>
      </c>
      <c r="E702" s="15"/>
    </row>
    <row r="703" spans="2:5" x14ac:dyDescent="0.2">
      <c r="B703" s="38">
        <f>'Screening All'!D709</f>
        <v>64.900000000000006</v>
      </c>
      <c r="C703" s="13">
        <f t="shared" si="20"/>
        <v>2.694560794331681E-6</v>
      </c>
      <c r="D703" s="52">
        <f t="shared" si="21"/>
        <v>7.2606578743493799E-12</v>
      </c>
      <c r="E703" s="15"/>
    </row>
    <row r="704" spans="2:5" x14ac:dyDescent="0.2">
      <c r="B704" s="38">
        <f>'Screening All'!D710</f>
        <v>31.9</v>
      </c>
      <c r="C704" s="13">
        <f t="shared" si="20"/>
        <v>1.3244451361969278E-6</v>
      </c>
      <c r="D704" s="52">
        <f t="shared" si="21"/>
        <v>1.7541549187956985E-12</v>
      </c>
      <c r="E704" s="15"/>
    </row>
    <row r="705" spans="2:5" x14ac:dyDescent="0.2">
      <c r="B705" s="38">
        <f>'Screening All'!D711</f>
        <v>143.19999999999999</v>
      </c>
      <c r="C705" s="13">
        <f t="shared" si="20"/>
        <v>5.945471583178685E-6</v>
      </c>
      <c r="D705" s="52">
        <f t="shared" si="21"/>
        <v>3.5348632346385259E-11</v>
      </c>
      <c r="E705" s="15"/>
    </row>
    <row r="706" spans="2:5" x14ac:dyDescent="0.2">
      <c r="B706" s="38">
        <f>'Screening All'!D712</f>
        <v>12.8</v>
      </c>
      <c r="C706" s="13">
        <f t="shared" si="20"/>
        <v>5.3143880073105565E-7</v>
      </c>
      <c r="D706" s="52">
        <f t="shared" si="21"/>
        <v>2.8242719892246269E-13</v>
      </c>
      <c r="E706" s="15"/>
    </row>
    <row r="707" spans="2:5" x14ac:dyDescent="0.2">
      <c r="B707" s="38">
        <f>'Screening All'!D713</f>
        <v>12.7</v>
      </c>
      <c r="C707" s="13">
        <f t="shared" ref="C707:C770" si="22">B707/$G$3</f>
        <v>5.2728693510034424E-7</v>
      </c>
      <c r="D707" s="52">
        <f t="shared" si="21"/>
        <v>2.7803151192751462E-13</v>
      </c>
      <c r="E707" s="15"/>
    </row>
    <row r="708" spans="2:5" x14ac:dyDescent="0.2">
      <c r="B708" s="38">
        <f>'Screening All'!D714</f>
        <v>23.7</v>
      </c>
      <c r="C708" s="13">
        <f t="shared" si="22"/>
        <v>9.8399215447859515E-7</v>
      </c>
      <c r="D708" s="52">
        <f t="shared" ref="D708:D771" si="23">C708^(2)</f>
        <v>9.6824056007542744E-13</v>
      </c>
      <c r="E708" s="15"/>
    </row>
    <row r="709" spans="2:5" x14ac:dyDescent="0.2">
      <c r="B709" s="38">
        <f>'Screening All'!D715</f>
        <v>22.1</v>
      </c>
      <c r="C709" s="13">
        <f t="shared" si="22"/>
        <v>9.1756230438721334E-7</v>
      </c>
      <c r="D709" s="52">
        <f t="shared" si="23"/>
        <v>8.4192058243237314E-13</v>
      </c>
      <c r="E709" s="15"/>
    </row>
    <row r="710" spans="2:5" x14ac:dyDescent="0.2">
      <c r="B710" s="38">
        <f>'Screening All'!D716</f>
        <v>52.5</v>
      </c>
      <c r="C710" s="13">
        <f t="shared" si="22"/>
        <v>2.1797294561234705E-6</v>
      </c>
      <c r="D710" s="52">
        <f t="shared" si="23"/>
        <v>4.7512205018923202E-12</v>
      </c>
      <c r="E710" s="15"/>
    </row>
    <row r="711" spans="2:5" x14ac:dyDescent="0.2">
      <c r="B711" s="38">
        <f>'Screening All'!D717</f>
        <v>25.5</v>
      </c>
      <c r="C711" s="13">
        <f t="shared" si="22"/>
        <v>1.0587257358313999E-6</v>
      </c>
      <c r="D711" s="52">
        <f t="shared" si="23"/>
        <v>1.1209001837117391E-12</v>
      </c>
      <c r="E711" s="15"/>
    </row>
    <row r="712" spans="2:5" x14ac:dyDescent="0.2">
      <c r="B712" s="38">
        <f>'Screening All'!D718</f>
        <v>15.1</v>
      </c>
      <c r="C712" s="13">
        <f t="shared" si="22"/>
        <v>6.2693171023741722E-7</v>
      </c>
      <c r="D712" s="52">
        <f t="shared" si="23"/>
        <v>3.9304336930121287E-13</v>
      </c>
      <c r="E712" s="15"/>
    </row>
    <row r="713" spans="2:5" x14ac:dyDescent="0.2">
      <c r="B713" s="38">
        <f>'Screening All'!D719</f>
        <v>13.7</v>
      </c>
      <c r="C713" s="13">
        <f t="shared" si="22"/>
        <v>5.6880559140745802E-7</v>
      </c>
      <c r="D713" s="52">
        <f t="shared" si="23"/>
        <v>3.2353980081638807E-13</v>
      </c>
      <c r="E713" s="15"/>
    </row>
    <row r="714" spans="2:5" x14ac:dyDescent="0.2">
      <c r="B714" s="38">
        <f>'Screening All'!D720</f>
        <v>19.100000000000001</v>
      </c>
      <c r="C714" s="13">
        <f t="shared" si="22"/>
        <v>7.9300633546587222E-7</v>
      </c>
      <c r="D714" s="52">
        <f t="shared" si="23"/>
        <v>6.2885904808901151E-13</v>
      </c>
      <c r="E714" s="15"/>
    </row>
    <row r="715" spans="2:5" x14ac:dyDescent="0.2">
      <c r="B715" s="38">
        <f>'Screening All'!D721</f>
        <v>22.5</v>
      </c>
      <c r="C715" s="13">
        <f t="shared" si="22"/>
        <v>9.3416976691005877E-7</v>
      </c>
      <c r="D715" s="52">
        <f t="shared" si="23"/>
        <v>8.7267315340879349E-13</v>
      </c>
      <c r="E715" s="15"/>
    </row>
    <row r="716" spans="2:5" x14ac:dyDescent="0.2">
      <c r="B716" s="38">
        <f>'Screening All'!D722</f>
        <v>51.9</v>
      </c>
      <c r="C716" s="13">
        <f t="shared" si="22"/>
        <v>2.154818262339202E-6</v>
      </c>
      <c r="D716" s="52">
        <f t="shared" si="23"/>
        <v>4.643241743710538E-12</v>
      </c>
      <c r="E716" s="15"/>
    </row>
    <row r="717" spans="2:5" x14ac:dyDescent="0.2">
      <c r="B717" s="38">
        <f>'Screening All'!D723</f>
        <v>21.4</v>
      </c>
      <c r="C717" s="13">
        <f t="shared" si="22"/>
        <v>8.8849924497223358E-7</v>
      </c>
      <c r="D717" s="52">
        <f t="shared" si="23"/>
        <v>7.8943090831622913E-13</v>
      </c>
      <c r="E717" s="15"/>
    </row>
    <row r="718" spans="2:5" x14ac:dyDescent="0.2">
      <c r="B718" s="38">
        <f>'Screening All'!D724</f>
        <v>78.3</v>
      </c>
      <c r="C718" s="13">
        <f t="shared" si="22"/>
        <v>3.2509107888470044E-6</v>
      </c>
      <c r="D718" s="52">
        <f t="shared" si="23"/>
        <v>1.0568420957041852E-11</v>
      </c>
      <c r="E718" s="15"/>
    </row>
    <row r="719" spans="2:5" x14ac:dyDescent="0.2">
      <c r="B719" s="38">
        <f>'Screening All'!D725</f>
        <v>16.8</v>
      </c>
      <c r="C719" s="13">
        <f t="shared" si="22"/>
        <v>6.9751342595951055E-7</v>
      </c>
      <c r="D719" s="52">
        <f t="shared" si="23"/>
        <v>4.8652497939377356E-13</v>
      </c>
      <c r="E719" s="15"/>
    </row>
    <row r="720" spans="2:5" x14ac:dyDescent="0.2">
      <c r="B720" s="38">
        <f>'Screening All'!D726</f>
        <v>25.5</v>
      </c>
      <c r="C720" s="13">
        <f t="shared" si="22"/>
        <v>1.0587257358313999E-6</v>
      </c>
      <c r="D720" s="52">
        <f t="shared" si="23"/>
        <v>1.1209001837117391E-12</v>
      </c>
      <c r="E720" s="15"/>
    </row>
    <row r="721" spans="2:5" x14ac:dyDescent="0.2">
      <c r="B721" s="38">
        <f>'Screening All'!D727</f>
        <v>16.600000000000001</v>
      </c>
      <c r="C721" s="13">
        <f t="shared" si="22"/>
        <v>6.8920969469808783E-7</v>
      </c>
      <c r="D721" s="52">
        <f t="shared" si="23"/>
        <v>4.7501000326583145E-13</v>
      </c>
      <c r="E721" s="15"/>
    </row>
    <row r="722" spans="2:5" x14ac:dyDescent="0.2">
      <c r="B722" s="38">
        <f>'Screening All'!D728</f>
        <v>112.5</v>
      </c>
      <c r="C722" s="13">
        <f t="shared" si="22"/>
        <v>4.6708488345502937E-6</v>
      </c>
      <c r="D722" s="52">
        <f t="shared" si="23"/>
        <v>2.1816828835219838E-11</v>
      </c>
      <c r="E722" s="15"/>
    </row>
    <row r="723" spans="2:5" x14ac:dyDescent="0.2">
      <c r="B723" s="38">
        <f>'Screening All'!D729</f>
        <v>10.8</v>
      </c>
      <c r="C723" s="13">
        <f t="shared" si="22"/>
        <v>4.4840148811682825E-7</v>
      </c>
      <c r="D723" s="52">
        <f t="shared" si="23"/>
        <v>2.0106389454538606E-13</v>
      </c>
      <c r="E723" s="15"/>
    </row>
    <row r="724" spans="2:5" x14ac:dyDescent="0.2">
      <c r="B724" s="38">
        <f>'Screening All'!D730</f>
        <v>12</v>
      </c>
      <c r="C724" s="13">
        <f t="shared" si="22"/>
        <v>4.9822387568536469E-7</v>
      </c>
      <c r="D724" s="52">
        <f t="shared" si="23"/>
        <v>2.4822703030294575E-13</v>
      </c>
      <c r="E724" s="15"/>
    </row>
    <row r="725" spans="2:5" x14ac:dyDescent="0.2">
      <c r="B725" s="38">
        <f>'Screening All'!D731</f>
        <v>13.4</v>
      </c>
      <c r="C725" s="13">
        <f t="shared" si="22"/>
        <v>5.5634999451532389E-7</v>
      </c>
      <c r="D725" s="52">
        <f t="shared" si="23"/>
        <v>3.0952531639720094E-13</v>
      </c>
      <c r="E725" s="15"/>
    </row>
    <row r="726" spans="2:5" x14ac:dyDescent="0.2">
      <c r="B726" s="38">
        <f>'Screening All'!D732</f>
        <v>26.4</v>
      </c>
      <c r="C726" s="13">
        <f t="shared" si="22"/>
        <v>1.0960925265078021E-6</v>
      </c>
      <c r="D726" s="52">
        <f t="shared" si="23"/>
        <v>1.2014188266662569E-12</v>
      </c>
      <c r="E726" s="15"/>
    </row>
    <row r="727" spans="2:5" x14ac:dyDescent="0.2">
      <c r="B727" s="38">
        <f>'Screening All'!D733</f>
        <v>16.5</v>
      </c>
      <c r="C727" s="13">
        <f t="shared" si="22"/>
        <v>6.8505782906737642E-7</v>
      </c>
      <c r="D727" s="52">
        <f t="shared" si="23"/>
        <v>4.6930422916650677E-13</v>
      </c>
      <c r="E727" s="15"/>
    </row>
    <row r="728" spans="2:5" x14ac:dyDescent="0.2">
      <c r="B728" s="38">
        <f>'Screening All'!D734</f>
        <v>24.5</v>
      </c>
      <c r="C728" s="13">
        <f t="shared" si="22"/>
        <v>1.0172070795242862E-6</v>
      </c>
      <c r="D728" s="52">
        <f t="shared" si="23"/>
        <v>1.0347102426343275E-12</v>
      </c>
      <c r="E728" s="15"/>
    </row>
    <row r="729" spans="2:5" x14ac:dyDescent="0.2">
      <c r="B729" s="38">
        <f>'Screening All'!D735</f>
        <v>243.5</v>
      </c>
      <c r="C729" s="13">
        <f t="shared" si="22"/>
        <v>1.0109792810782191E-5</v>
      </c>
      <c r="D729" s="52">
        <f t="shared" si="23"/>
        <v>1.0220791067694327E-10</v>
      </c>
      <c r="E729" s="15"/>
    </row>
    <row r="730" spans="2:5" x14ac:dyDescent="0.2">
      <c r="B730" s="38">
        <f>'Screening All'!D736</f>
        <v>8.52</v>
      </c>
      <c r="C730" s="13">
        <f t="shared" si="22"/>
        <v>3.5373895173660891E-7</v>
      </c>
      <c r="D730" s="52">
        <f t="shared" si="23"/>
        <v>1.2513124597571493E-13</v>
      </c>
      <c r="E730" s="15"/>
    </row>
    <row r="731" spans="2:5" x14ac:dyDescent="0.2">
      <c r="B731" s="38">
        <f>'Screening All'!D737</f>
        <v>24.4</v>
      </c>
      <c r="C731" s="13">
        <f t="shared" si="22"/>
        <v>1.0130552138935748E-6</v>
      </c>
      <c r="D731" s="52">
        <f t="shared" si="23"/>
        <v>1.0262808663969566E-12</v>
      </c>
      <c r="E731" s="15"/>
    </row>
    <row r="732" spans="2:5" x14ac:dyDescent="0.2">
      <c r="B732" s="38">
        <f>'Screening All'!D738</f>
        <v>67.2</v>
      </c>
      <c r="C732" s="13">
        <f t="shared" si="22"/>
        <v>2.7900537038380422E-6</v>
      </c>
      <c r="D732" s="52">
        <f t="shared" si="23"/>
        <v>7.784399670300377E-12</v>
      </c>
      <c r="E732" s="15"/>
    </row>
    <row r="733" spans="2:5" x14ac:dyDescent="0.2">
      <c r="B733" s="38">
        <f>'Screening All'!D739</f>
        <v>12.9</v>
      </c>
      <c r="C733" s="13">
        <f t="shared" si="22"/>
        <v>5.3559066636176706E-7</v>
      </c>
      <c r="D733" s="52">
        <f t="shared" si="23"/>
        <v>2.868573618938417E-13</v>
      </c>
      <c r="E733" s="15"/>
    </row>
    <row r="734" spans="2:5" x14ac:dyDescent="0.2">
      <c r="B734" s="38">
        <f>'Screening All'!D740</f>
        <v>105.1</v>
      </c>
      <c r="C734" s="13">
        <f t="shared" si="22"/>
        <v>4.363610777877652E-6</v>
      </c>
      <c r="D734" s="52">
        <f t="shared" si="23"/>
        <v>1.9041099020810007E-11</v>
      </c>
      <c r="E734" s="15"/>
    </row>
    <row r="735" spans="2:5" x14ac:dyDescent="0.2">
      <c r="B735" s="38">
        <f>'Screening All'!D741</f>
        <v>84.9</v>
      </c>
      <c r="C735" s="13">
        <f t="shared" si="22"/>
        <v>3.5249339204739553E-6</v>
      </c>
      <c r="D735" s="52">
        <f t="shared" si="23"/>
        <v>1.2425159143707889E-11</v>
      </c>
      <c r="E735" s="15"/>
    </row>
    <row r="736" spans="2:5" x14ac:dyDescent="0.2">
      <c r="B736" s="38">
        <f>'Screening All'!D742</f>
        <v>13.9</v>
      </c>
      <c r="C736" s="13">
        <f t="shared" si="22"/>
        <v>5.7710932266888073E-7</v>
      </c>
      <c r="D736" s="52">
        <f t="shared" si="23"/>
        <v>3.3305517031133429E-13</v>
      </c>
      <c r="E736" s="15"/>
    </row>
    <row r="737" spans="2:5" x14ac:dyDescent="0.2">
      <c r="B737" s="38">
        <f>'Screening All'!D743</f>
        <v>91.9</v>
      </c>
      <c r="C737" s="13">
        <f t="shared" si="22"/>
        <v>3.8155645146237519E-6</v>
      </c>
      <c r="D737" s="52">
        <f t="shared" si="23"/>
        <v>1.4558532565255987E-11</v>
      </c>
      <c r="E737" s="15"/>
    </row>
    <row r="738" spans="2:5" x14ac:dyDescent="0.2">
      <c r="B738" s="38">
        <f>'Screening All'!D744</f>
        <v>93.1</v>
      </c>
      <c r="C738" s="13">
        <f t="shared" si="22"/>
        <v>3.8653869021922871E-6</v>
      </c>
      <c r="D738" s="52">
        <f t="shared" si="23"/>
        <v>1.4941215903639685E-11</v>
      </c>
      <c r="E738" s="15"/>
    </row>
    <row r="739" spans="2:5" x14ac:dyDescent="0.2">
      <c r="B739" s="38">
        <f>'Screening All'!D745</f>
        <v>68.400000000000006</v>
      </c>
      <c r="C739" s="13">
        <f t="shared" si="22"/>
        <v>2.8398760914065791E-6</v>
      </c>
      <c r="D739" s="52">
        <f t="shared" si="23"/>
        <v>8.0648962145427091E-12</v>
      </c>
      <c r="E739" s="15"/>
    </row>
    <row r="740" spans="2:5" x14ac:dyDescent="0.2">
      <c r="B740" s="38">
        <f>'Screening All'!D746</f>
        <v>20.2</v>
      </c>
      <c r="C740" s="13">
        <f t="shared" si="22"/>
        <v>8.386768574036972E-7</v>
      </c>
      <c r="D740" s="52">
        <f t="shared" si="23"/>
        <v>7.0337887114454139E-13</v>
      </c>
      <c r="E740" s="15"/>
    </row>
    <row r="741" spans="2:5" x14ac:dyDescent="0.2">
      <c r="B741" s="38">
        <f>'Screening All'!D747</f>
        <v>13.4</v>
      </c>
      <c r="C741" s="13">
        <f t="shared" si="22"/>
        <v>5.5634999451532389E-7</v>
      </c>
      <c r="D741" s="52">
        <f t="shared" si="23"/>
        <v>3.0952531639720094E-13</v>
      </c>
      <c r="E741" s="15"/>
    </row>
    <row r="742" spans="2:5" x14ac:dyDescent="0.2">
      <c r="B742" s="38">
        <f>'Screening All'!D748</f>
        <v>23.8</v>
      </c>
      <c r="C742" s="13">
        <f t="shared" si="22"/>
        <v>9.8814402010930656E-7</v>
      </c>
      <c r="D742" s="52">
        <f t="shared" si="23"/>
        <v>9.7642860447778161E-13</v>
      </c>
      <c r="E742" s="15"/>
    </row>
    <row r="743" spans="2:5" x14ac:dyDescent="0.2">
      <c r="B743" s="38">
        <f>'Screening All'!D749</f>
        <v>92.7</v>
      </c>
      <c r="C743" s="13">
        <f t="shared" si="22"/>
        <v>3.8487794396694423E-6</v>
      </c>
      <c r="D743" s="52">
        <f t="shared" si="23"/>
        <v>1.4813103175222225E-11</v>
      </c>
      <c r="E743" s="15"/>
    </row>
    <row r="744" spans="2:5" x14ac:dyDescent="0.2">
      <c r="B744" s="38">
        <f>'Screening All'!D750</f>
        <v>75.599999999999994</v>
      </c>
      <c r="C744" s="13">
        <f t="shared" si="22"/>
        <v>3.1388104168177972E-6</v>
      </c>
      <c r="D744" s="52">
        <f t="shared" si="23"/>
        <v>9.8521308327239137E-12</v>
      </c>
      <c r="E744" s="15"/>
    </row>
    <row r="745" spans="2:5" x14ac:dyDescent="0.2">
      <c r="B745" s="38">
        <f>'Screening All'!D751</f>
        <v>18</v>
      </c>
      <c r="C745" s="13">
        <f t="shared" si="22"/>
        <v>7.4733581352804704E-7</v>
      </c>
      <c r="D745" s="52">
        <f t="shared" si="23"/>
        <v>5.5851081818162784E-13</v>
      </c>
      <c r="E745" s="15"/>
    </row>
    <row r="746" spans="2:5" x14ac:dyDescent="0.2">
      <c r="B746" s="38">
        <f>'Screening All'!D752</f>
        <v>35.1</v>
      </c>
      <c r="C746" s="13">
        <f t="shared" si="22"/>
        <v>1.4573048363796918E-6</v>
      </c>
      <c r="D746" s="52">
        <f t="shared" si="23"/>
        <v>2.1237373861356404E-12</v>
      </c>
      <c r="E746" s="15"/>
    </row>
    <row r="747" spans="2:5" x14ac:dyDescent="0.2">
      <c r="B747" s="38">
        <f>'Screening All'!D753</f>
        <v>155.19999999999999</v>
      </c>
      <c r="C747" s="13">
        <f t="shared" si="22"/>
        <v>6.4436954588640491E-6</v>
      </c>
      <c r="D747" s="52">
        <f t="shared" si="23"/>
        <v>4.152121116658517E-11</v>
      </c>
      <c r="E747" s="15"/>
    </row>
    <row r="748" spans="2:5" x14ac:dyDescent="0.2">
      <c r="B748" s="38">
        <f>'Screening All'!D754</f>
        <v>41.7</v>
      </c>
      <c r="C748" s="13">
        <f t="shared" si="22"/>
        <v>1.7313279680066423E-6</v>
      </c>
      <c r="D748" s="52">
        <f t="shared" si="23"/>
        <v>2.9974965328020089E-12</v>
      </c>
      <c r="E748" s="15"/>
    </row>
    <row r="749" spans="2:5" x14ac:dyDescent="0.2">
      <c r="B749" s="38">
        <f>'Screening All'!D755</f>
        <v>21.5</v>
      </c>
      <c r="C749" s="13">
        <f t="shared" si="22"/>
        <v>8.926511106029451E-7</v>
      </c>
      <c r="D749" s="52">
        <f t="shared" si="23"/>
        <v>7.9682600526067135E-13</v>
      </c>
      <c r="E749" s="15"/>
    </row>
    <row r="750" spans="2:5" x14ac:dyDescent="0.2">
      <c r="B750" s="38">
        <f>'Screening All'!D756</f>
        <v>13.2</v>
      </c>
      <c r="C750" s="13">
        <f t="shared" si="22"/>
        <v>5.4804626325390107E-7</v>
      </c>
      <c r="D750" s="52">
        <f t="shared" si="23"/>
        <v>3.0035470666656422E-13</v>
      </c>
      <c r="E750" s="15"/>
    </row>
    <row r="751" spans="2:5" x14ac:dyDescent="0.2">
      <c r="B751" s="38">
        <f>'Screening All'!D757</f>
        <v>19.7</v>
      </c>
      <c r="C751" s="13">
        <f t="shared" si="22"/>
        <v>8.1791752925014036E-7</v>
      </c>
      <c r="D751" s="52">
        <f t="shared" si="23"/>
        <v>6.6898908465465423E-13</v>
      </c>
      <c r="E751" s="15"/>
    </row>
    <row r="752" spans="2:5" x14ac:dyDescent="0.2">
      <c r="B752" s="38">
        <f>'Screening All'!D758</f>
        <v>491.6</v>
      </c>
      <c r="C752" s="13">
        <f t="shared" si="22"/>
        <v>2.0410571440577108E-5</v>
      </c>
      <c r="D752" s="52">
        <f t="shared" si="23"/>
        <v>4.1659142653090188E-10</v>
      </c>
      <c r="E752" s="15"/>
    </row>
    <row r="753" spans="2:5" x14ac:dyDescent="0.2">
      <c r="B753" s="38">
        <f>'Screening All'!D759</f>
        <v>26.9</v>
      </c>
      <c r="C753" s="13">
        <f t="shared" si="22"/>
        <v>1.1168518546613592E-6</v>
      </c>
      <c r="D753" s="52">
        <f t="shared" si="23"/>
        <v>1.2473580652605177E-12</v>
      </c>
      <c r="E753" s="15"/>
    </row>
    <row r="754" spans="2:5" x14ac:dyDescent="0.2">
      <c r="B754" s="38">
        <f>'Screening All'!D760</f>
        <v>13</v>
      </c>
      <c r="C754" s="13">
        <f t="shared" si="22"/>
        <v>5.3974253199247836E-7</v>
      </c>
      <c r="D754" s="52">
        <f t="shared" si="23"/>
        <v>2.9132200084165154E-13</v>
      </c>
      <c r="E754" s="15"/>
    </row>
    <row r="755" spans="2:5" x14ac:dyDescent="0.2">
      <c r="B755" s="38">
        <f>'Screening All'!D761</f>
        <v>22.3</v>
      </c>
      <c r="C755" s="13">
        <f t="shared" si="22"/>
        <v>9.2586603564863605E-7</v>
      </c>
      <c r="D755" s="52">
        <f t="shared" si="23"/>
        <v>8.5722791596772145E-13</v>
      </c>
      <c r="E755" s="15"/>
    </row>
    <row r="756" spans="2:5" x14ac:dyDescent="0.2">
      <c r="B756" s="38">
        <f>'Screening All'!D762</f>
        <v>21.9</v>
      </c>
      <c r="C756" s="13">
        <f t="shared" si="22"/>
        <v>9.0925857312579052E-7</v>
      </c>
      <c r="D756" s="52">
        <f t="shared" si="23"/>
        <v>8.2675115280274857E-13</v>
      </c>
      <c r="E756" s="15"/>
    </row>
    <row r="757" spans="2:5" x14ac:dyDescent="0.2">
      <c r="B757" s="38">
        <f>'Screening All'!D763</f>
        <v>40.4</v>
      </c>
      <c r="C757" s="13">
        <f t="shared" si="22"/>
        <v>1.6773537148073944E-6</v>
      </c>
      <c r="D757" s="52">
        <f t="shared" si="23"/>
        <v>2.8135154845781656E-12</v>
      </c>
      <c r="E757" s="15"/>
    </row>
    <row r="758" spans="2:5" x14ac:dyDescent="0.2">
      <c r="B758" s="38">
        <f>'Screening All'!D764</f>
        <v>20.5</v>
      </c>
      <c r="C758" s="13">
        <f t="shared" si="22"/>
        <v>8.5113245429583132E-7</v>
      </c>
      <c r="D758" s="52">
        <f t="shared" si="23"/>
        <v>7.2442645475564536E-13</v>
      </c>
      <c r="E758" s="15"/>
    </row>
    <row r="759" spans="2:5" x14ac:dyDescent="0.2">
      <c r="B759" s="38">
        <f>'Screening All'!D765</f>
        <v>22.5</v>
      </c>
      <c r="C759" s="13">
        <f t="shared" si="22"/>
        <v>9.3416976691005877E-7</v>
      </c>
      <c r="D759" s="52">
        <f t="shared" si="23"/>
        <v>8.7267315340879349E-13</v>
      </c>
      <c r="E759" s="15"/>
    </row>
    <row r="760" spans="2:5" x14ac:dyDescent="0.2">
      <c r="B760" s="38">
        <f>'Screening All'!D766</f>
        <v>11.7</v>
      </c>
      <c r="C760" s="13">
        <f t="shared" si="22"/>
        <v>4.8576827879323057E-7</v>
      </c>
      <c r="D760" s="52">
        <f t="shared" si="23"/>
        <v>2.3597082068173777E-13</v>
      </c>
      <c r="E760" s="15"/>
    </row>
    <row r="761" spans="2:5" x14ac:dyDescent="0.2">
      <c r="B761" s="38">
        <f>'Screening All'!D767</f>
        <v>24.2</v>
      </c>
      <c r="C761" s="13">
        <f t="shared" si="22"/>
        <v>1.004751482632152E-6</v>
      </c>
      <c r="D761" s="52">
        <f t="shared" si="23"/>
        <v>1.0095255418515077E-12</v>
      </c>
      <c r="E761" s="15"/>
    </row>
    <row r="762" spans="2:5" x14ac:dyDescent="0.2">
      <c r="B762" s="38">
        <f>'Screening All'!D768</f>
        <v>33.9</v>
      </c>
      <c r="C762" s="13">
        <f t="shared" si="22"/>
        <v>1.4074824488111551E-6</v>
      </c>
      <c r="D762" s="52">
        <f t="shared" si="23"/>
        <v>1.9810068437114459E-12</v>
      </c>
      <c r="E762" s="15"/>
    </row>
    <row r="763" spans="2:5" x14ac:dyDescent="0.2">
      <c r="B763" s="38">
        <f>'Screening All'!D769</f>
        <v>11.4</v>
      </c>
      <c r="C763" s="13">
        <f t="shared" si="22"/>
        <v>4.7331268190109645E-7</v>
      </c>
      <c r="D763" s="52">
        <f t="shared" si="23"/>
        <v>2.2402489484840852E-13</v>
      </c>
      <c r="E763" s="15"/>
    </row>
    <row r="764" spans="2:5" x14ac:dyDescent="0.2">
      <c r="B764" s="38">
        <f>'Screening All'!D770</f>
        <v>47.9</v>
      </c>
      <c r="C764" s="13">
        <f t="shared" si="22"/>
        <v>1.9887436371107474E-6</v>
      </c>
      <c r="D764" s="52">
        <f t="shared" si="23"/>
        <v>3.9551012541484839E-12</v>
      </c>
      <c r="E764" s="15"/>
    </row>
    <row r="765" spans="2:5" x14ac:dyDescent="0.2">
      <c r="B765" s="38">
        <f>'Screening All'!D771</f>
        <v>25.3</v>
      </c>
      <c r="C765" s="13">
        <f t="shared" si="22"/>
        <v>1.0504220045699773E-6</v>
      </c>
      <c r="D765" s="52">
        <f t="shared" si="23"/>
        <v>1.1033863876848094E-12</v>
      </c>
      <c r="E765" s="15"/>
    </row>
    <row r="766" spans="2:5" x14ac:dyDescent="0.2">
      <c r="B766" s="38">
        <f>'Screening All'!D772</f>
        <v>34.5</v>
      </c>
      <c r="C766" s="13">
        <f t="shared" si="22"/>
        <v>1.4323936425954236E-6</v>
      </c>
      <c r="D766" s="52">
        <f t="shared" si="23"/>
        <v>2.051751547347786E-12</v>
      </c>
      <c r="E766" s="15"/>
    </row>
    <row r="767" spans="2:5" x14ac:dyDescent="0.2">
      <c r="B767" s="38">
        <f>'Screening All'!D773</f>
        <v>320.39999999999998</v>
      </c>
      <c r="C767" s="13">
        <f t="shared" si="22"/>
        <v>1.3302577480799236E-5</v>
      </c>
      <c r="D767" s="52">
        <f t="shared" si="23"/>
        <v>1.7695856763266693E-10</v>
      </c>
      <c r="E767" s="15"/>
    </row>
    <row r="768" spans="2:5" x14ac:dyDescent="0.2">
      <c r="B768" s="38">
        <f>'Screening All'!D774</f>
        <v>12.5</v>
      </c>
      <c r="C768" s="13">
        <f t="shared" si="22"/>
        <v>5.1898320383892153E-7</v>
      </c>
      <c r="D768" s="52">
        <f t="shared" si="23"/>
        <v>2.6934356586691159E-13</v>
      </c>
      <c r="E768" s="15"/>
    </row>
    <row r="769" spans="2:5" x14ac:dyDescent="0.2">
      <c r="B769" s="38">
        <f>'Screening All'!D775</f>
        <v>501.5</v>
      </c>
      <c r="C769" s="13">
        <f t="shared" si="22"/>
        <v>2.0821606138017531E-5</v>
      </c>
      <c r="D769" s="52">
        <f t="shared" si="23"/>
        <v>4.3353928216672934E-10</v>
      </c>
      <c r="E769" s="15"/>
    </row>
    <row r="770" spans="2:5" x14ac:dyDescent="0.2">
      <c r="B770" s="38">
        <f>'Screening All'!D776</f>
        <v>28.4</v>
      </c>
      <c r="C770" s="13">
        <f t="shared" si="22"/>
        <v>1.1791298391220297E-6</v>
      </c>
      <c r="D770" s="52">
        <f t="shared" si="23"/>
        <v>1.3903471775079436E-12</v>
      </c>
      <c r="E770" s="15"/>
    </row>
    <row r="771" spans="2:5" x14ac:dyDescent="0.2">
      <c r="B771" s="38">
        <f>'Screening All'!D777</f>
        <v>26.7</v>
      </c>
      <c r="C771" s="13">
        <f t="shared" ref="C771:C834" si="24">B771/$G$3</f>
        <v>1.1085481233999364E-6</v>
      </c>
      <c r="D771" s="52">
        <f t="shared" si="23"/>
        <v>1.2288789418935207E-12</v>
      </c>
      <c r="E771" s="15"/>
    </row>
    <row r="772" spans="2:5" x14ac:dyDescent="0.2">
      <c r="B772" s="38">
        <f>'Screening All'!D778</f>
        <v>120.6</v>
      </c>
      <c r="C772" s="13">
        <f t="shared" si="24"/>
        <v>5.0071499506379149E-6</v>
      </c>
      <c r="D772" s="52">
        <f t="shared" ref="D772:D835" si="25">C772^(2)</f>
        <v>2.5071550628173275E-11</v>
      </c>
      <c r="E772" s="15"/>
    </row>
    <row r="773" spans="2:5" x14ac:dyDescent="0.2">
      <c r="B773" s="38">
        <f>'Screening All'!D779</f>
        <v>19.2</v>
      </c>
      <c r="C773" s="13">
        <f t="shared" si="24"/>
        <v>7.9715820109658342E-7</v>
      </c>
      <c r="D773" s="52">
        <f t="shared" si="25"/>
        <v>6.3546119757554088E-13</v>
      </c>
      <c r="E773" s="15"/>
    </row>
    <row r="774" spans="2:5" x14ac:dyDescent="0.2">
      <c r="B774" s="38">
        <f>'Screening All'!D780</f>
        <v>48.3</v>
      </c>
      <c r="C774" s="13">
        <f t="shared" si="24"/>
        <v>2.0053510996335926E-6</v>
      </c>
      <c r="D774" s="52">
        <f t="shared" si="25"/>
        <v>4.0214330328016593E-12</v>
      </c>
      <c r="E774" s="15"/>
    </row>
    <row r="775" spans="2:5" x14ac:dyDescent="0.2">
      <c r="B775" s="38">
        <f>'Screening All'!D781</f>
        <v>29.2</v>
      </c>
      <c r="C775" s="13">
        <f t="shared" si="24"/>
        <v>1.2123447641677208E-6</v>
      </c>
      <c r="D775" s="52">
        <f t="shared" si="25"/>
        <v>1.4697798272048864E-12</v>
      </c>
      <c r="E775" s="15"/>
    </row>
    <row r="776" spans="2:5" x14ac:dyDescent="0.2">
      <c r="B776" s="38">
        <f>'Screening All'!D782</f>
        <v>22</v>
      </c>
      <c r="C776" s="13">
        <f t="shared" si="24"/>
        <v>9.1341043875650193E-7</v>
      </c>
      <c r="D776" s="52">
        <f t="shared" si="25"/>
        <v>8.3431862962934542E-13</v>
      </c>
      <c r="E776" s="15"/>
    </row>
    <row r="777" spans="2:5" x14ac:dyDescent="0.2">
      <c r="B777" s="38">
        <f>'Screening All'!D783</f>
        <v>16.8</v>
      </c>
      <c r="C777" s="13">
        <f t="shared" si="24"/>
        <v>6.9751342595951055E-7</v>
      </c>
      <c r="D777" s="52">
        <f t="shared" si="25"/>
        <v>4.8652497939377356E-13</v>
      </c>
      <c r="E777" s="15"/>
    </row>
    <row r="778" spans="2:5" x14ac:dyDescent="0.2">
      <c r="B778" s="38">
        <f>'Screening All'!D784</f>
        <v>511.4</v>
      </c>
      <c r="C778" s="13">
        <f t="shared" si="24"/>
        <v>2.1232640835457957E-5</v>
      </c>
      <c r="D778" s="52">
        <f t="shared" si="25"/>
        <v>4.508250368475568E-10</v>
      </c>
      <c r="E778" s="15"/>
    </row>
    <row r="779" spans="2:5" x14ac:dyDescent="0.2">
      <c r="B779" s="38">
        <f>'Screening All'!D785</f>
        <v>40.200000000000003</v>
      </c>
      <c r="C779" s="13">
        <f t="shared" si="24"/>
        <v>1.6690499835459718E-6</v>
      </c>
      <c r="D779" s="52">
        <f t="shared" si="25"/>
        <v>2.7857278475748087E-12</v>
      </c>
      <c r="E779" s="15"/>
    </row>
    <row r="780" spans="2:5" x14ac:dyDescent="0.2">
      <c r="B780" s="38">
        <f>'Screening All'!D786</f>
        <v>50.5</v>
      </c>
      <c r="C780" s="13">
        <f t="shared" si="24"/>
        <v>2.0966921435092432E-6</v>
      </c>
      <c r="D780" s="52">
        <f t="shared" si="25"/>
        <v>4.3961179446533845E-12</v>
      </c>
      <c r="E780" s="15"/>
    </row>
    <row r="781" spans="2:5" x14ac:dyDescent="0.2">
      <c r="B781" s="38">
        <f>'Screening All'!D787</f>
        <v>324.3</v>
      </c>
      <c r="C781" s="13">
        <f t="shared" si="24"/>
        <v>1.3464500240396981E-5</v>
      </c>
      <c r="D781" s="52">
        <f t="shared" si="25"/>
        <v>1.8129276672365036E-10</v>
      </c>
      <c r="E781" s="15"/>
    </row>
    <row r="782" spans="2:5" x14ac:dyDescent="0.2">
      <c r="B782" s="38">
        <f>'Screening All'!D788</f>
        <v>44.7</v>
      </c>
      <c r="C782" s="13">
        <f t="shared" si="24"/>
        <v>1.8558839369279835E-6</v>
      </c>
      <c r="D782" s="52">
        <f t="shared" si="25"/>
        <v>3.4443051873473116E-12</v>
      </c>
      <c r="E782" s="15"/>
    </row>
    <row r="783" spans="2:5" x14ac:dyDescent="0.2">
      <c r="B783" s="38">
        <f>'Screening All'!D789</f>
        <v>24.9</v>
      </c>
      <c r="C783" s="13">
        <f t="shared" si="24"/>
        <v>1.0338145420471316E-6</v>
      </c>
      <c r="D783" s="52">
        <f t="shared" si="25"/>
        <v>1.0687725073481206E-12</v>
      </c>
      <c r="E783" s="15"/>
    </row>
    <row r="784" spans="2:5" x14ac:dyDescent="0.2">
      <c r="B784" s="38">
        <f>'Screening All'!D790</f>
        <v>17.3</v>
      </c>
      <c r="C784" s="13">
        <f t="shared" si="24"/>
        <v>7.1827275411306749E-7</v>
      </c>
      <c r="D784" s="52">
        <f t="shared" si="25"/>
        <v>5.1591574930117108E-13</v>
      </c>
      <c r="E784" s="15"/>
    </row>
    <row r="785" spans="2:5" x14ac:dyDescent="0.2">
      <c r="B785" s="38">
        <f>'Screening All'!D791</f>
        <v>24.5</v>
      </c>
      <c r="C785" s="13">
        <f t="shared" si="24"/>
        <v>1.0172070795242862E-6</v>
      </c>
      <c r="D785" s="52">
        <f t="shared" si="25"/>
        <v>1.0347102426343275E-12</v>
      </c>
      <c r="E785" s="15"/>
    </row>
    <row r="786" spans="2:5" x14ac:dyDescent="0.2">
      <c r="B786" s="38">
        <f>'Screening All'!D792</f>
        <v>4.9800000000000004</v>
      </c>
      <c r="C786" s="13">
        <f t="shared" si="24"/>
        <v>2.0676290840942637E-7</v>
      </c>
      <c r="D786" s="52">
        <f t="shared" si="25"/>
        <v>4.2750900293924837E-14</v>
      </c>
      <c r="E786" s="15"/>
    </row>
    <row r="787" spans="2:5" x14ac:dyDescent="0.2">
      <c r="B787" s="38">
        <f>'Screening All'!D793</f>
        <v>29.6</v>
      </c>
      <c r="C787" s="13">
        <f t="shared" si="24"/>
        <v>1.2289522266905662E-6</v>
      </c>
      <c r="D787" s="52">
        <f t="shared" si="25"/>
        <v>1.5103235754877007E-12</v>
      </c>
      <c r="E787" s="15"/>
    </row>
    <row r="788" spans="2:5" x14ac:dyDescent="0.2">
      <c r="B788" s="38">
        <f>'Screening All'!D794</f>
        <v>124.7</v>
      </c>
      <c r="C788" s="13">
        <f t="shared" si="24"/>
        <v>5.1773764414970815E-6</v>
      </c>
      <c r="D788" s="52">
        <f t="shared" si="25"/>
        <v>2.6805226816968983E-11</v>
      </c>
      <c r="E788" s="15"/>
    </row>
    <row r="789" spans="2:5" x14ac:dyDescent="0.2">
      <c r="B789" s="38">
        <f>'Screening All'!D795</f>
        <v>39.6</v>
      </c>
      <c r="C789" s="13">
        <f t="shared" si="24"/>
        <v>1.6441387897617035E-6</v>
      </c>
      <c r="D789" s="52">
        <f t="shared" si="25"/>
        <v>2.7031923599990793E-12</v>
      </c>
      <c r="E789" s="15"/>
    </row>
    <row r="790" spans="2:5" x14ac:dyDescent="0.2">
      <c r="B790" s="38">
        <f>'Screening All'!D796</f>
        <v>26.8</v>
      </c>
      <c r="C790" s="13">
        <f t="shared" si="24"/>
        <v>1.1126999890306478E-6</v>
      </c>
      <c r="D790" s="52">
        <f t="shared" si="25"/>
        <v>1.2381012655888037E-12</v>
      </c>
      <c r="E790" s="15"/>
    </row>
    <row r="791" spans="2:5" x14ac:dyDescent="0.2">
      <c r="B791" s="38">
        <f>'Screening All'!D797</f>
        <v>20.399999999999999</v>
      </c>
      <c r="C791" s="13">
        <f t="shared" si="24"/>
        <v>8.4698058866511991E-7</v>
      </c>
      <c r="D791" s="52">
        <f t="shared" si="25"/>
        <v>7.1737611757551309E-13</v>
      </c>
      <c r="E791" s="15"/>
    </row>
    <row r="792" spans="2:5" x14ac:dyDescent="0.2">
      <c r="B792" s="38">
        <f>'Screening All'!D798</f>
        <v>39.1</v>
      </c>
      <c r="C792" s="13">
        <f t="shared" si="24"/>
        <v>1.6233794616081467E-6</v>
      </c>
      <c r="D792" s="52">
        <f t="shared" si="25"/>
        <v>2.6353608763711564E-12</v>
      </c>
      <c r="E792" s="15"/>
    </row>
    <row r="793" spans="2:5" x14ac:dyDescent="0.2">
      <c r="B793" s="38">
        <f>'Screening All'!D799</f>
        <v>32.299999999999997</v>
      </c>
      <c r="C793" s="13">
        <f t="shared" si="24"/>
        <v>1.3410525987197732E-6</v>
      </c>
      <c r="D793" s="52">
        <f t="shared" si="25"/>
        <v>1.7984220725330569E-12</v>
      </c>
      <c r="E793" s="15"/>
    </row>
    <row r="794" spans="2:5" x14ac:dyDescent="0.2">
      <c r="B794" s="38">
        <f>'Screening All'!D800</f>
        <v>18.3</v>
      </c>
      <c r="C794" s="13">
        <f t="shared" si="24"/>
        <v>7.5979141042018116E-7</v>
      </c>
      <c r="D794" s="52">
        <f t="shared" si="25"/>
        <v>5.7728298734828814E-13</v>
      </c>
      <c r="E794" s="15"/>
    </row>
    <row r="795" spans="2:5" x14ac:dyDescent="0.2">
      <c r="B795" s="38">
        <f>'Screening All'!D801</f>
        <v>53.7</v>
      </c>
      <c r="C795" s="13">
        <f t="shared" si="24"/>
        <v>2.229551843692007E-6</v>
      </c>
      <c r="D795" s="52">
        <f t="shared" si="25"/>
        <v>4.9709014237104272E-12</v>
      </c>
      <c r="E795" s="15"/>
    </row>
    <row r="796" spans="2:5" x14ac:dyDescent="0.2">
      <c r="B796" s="38">
        <f>'Screening All'!D802</f>
        <v>11.1</v>
      </c>
      <c r="C796" s="13">
        <f t="shared" si="24"/>
        <v>4.6085708500896232E-7</v>
      </c>
      <c r="D796" s="52">
        <f t="shared" si="25"/>
        <v>2.1238925280295791E-13</v>
      </c>
      <c r="E796" s="15"/>
    </row>
    <row r="797" spans="2:5" x14ac:dyDescent="0.2">
      <c r="B797" s="38">
        <f>'Screening All'!D803</f>
        <v>53.9</v>
      </c>
      <c r="C797" s="13">
        <f t="shared" si="24"/>
        <v>2.2378555749534298E-6</v>
      </c>
      <c r="D797" s="52">
        <f t="shared" si="25"/>
        <v>5.0079975743501461E-12</v>
      </c>
      <c r="E797" s="15"/>
    </row>
    <row r="798" spans="2:5" x14ac:dyDescent="0.2">
      <c r="B798" s="38">
        <f>'Screening All'!D804</f>
        <v>158</v>
      </c>
      <c r="C798" s="13">
        <f t="shared" si="24"/>
        <v>6.5599476965239685E-6</v>
      </c>
      <c r="D798" s="52">
        <f t="shared" si="25"/>
        <v>4.3032913781130118E-11</v>
      </c>
      <c r="E798" s="15"/>
    </row>
    <row r="799" spans="2:5" x14ac:dyDescent="0.2">
      <c r="B799" s="38">
        <f>'Screening All'!D805</f>
        <v>17.7</v>
      </c>
      <c r="C799" s="13">
        <f t="shared" si="24"/>
        <v>7.3488021663591291E-7</v>
      </c>
      <c r="D799" s="52">
        <f t="shared" si="25"/>
        <v>5.4004893280284631E-13</v>
      </c>
      <c r="E799" s="15"/>
    </row>
    <row r="800" spans="2:5" x14ac:dyDescent="0.2">
      <c r="B800" s="38">
        <f>'Screening All'!D806</f>
        <v>32.9</v>
      </c>
      <c r="C800" s="13">
        <f t="shared" si="24"/>
        <v>1.3659637925040414E-6</v>
      </c>
      <c r="D800" s="52">
        <f t="shared" si="25"/>
        <v>1.8658570824320242E-12</v>
      </c>
      <c r="E800" s="15"/>
    </row>
    <row r="801" spans="2:5" x14ac:dyDescent="0.2">
      <c r="B801" s="38">
        <f>'Screening All'!D807</f>
        <v>37.9</v>
      </c>
      <c r="C801" s="13">
        <f t="shared" si="24"/>
        <v>1.57355707403961E-6</v>
      </c>
      <c r="D801" s="52">
        <f t="shared" si="25"/>
        <v>2.4760818652600985E-12</v>
      </c>
      <c r="E801" s="15"/>
    </row>
    <row r="802" spans="2:5" x14ac:dyDescent="0.2">
      <c r="B802" s="38">
        <f>'Screening All'!D808</f>
        <v>26</v>
      </c>
      <c r="C802" s="13">
        <f t="shared" si="24"/>
        <v>1.0794850639849567E-6</v>
      </c>
      <c r="D802" s="52">
        <f t="shared" si="25"/>
        <v>1.1652880033666061E-12</v>
      </c>
      <c r="E802" s="15"/>
    </row>
    <row r="803" spans="2:5" x14ac:dyDescent="0.2">
      <c r="B803" s="38">
        <f>'Screening All'!D809</f>
        <v>58.8</v>
      </c>
      <c r="C803" s="13">
        <f t="shared" si="24"/>
        <v>2.4412969908582867E-6</v>
      </c>
      <c r="D803" s="52">
        <f t="shared" si="25"/>
        <v>5.959930997573726E-12</v>
      </c>
      <c r="E803" s="15"/>
    </row>
    <row r="804" spans="2:5" x14ac:dyDescent="0.2">
      <c r="B804" s="38">
        <f>'Screening All'!D810</f>
        <v>29.4</v>
      </c>
      <c r="C804" s="13">
        <f t="shared" si="24"/>
        <v>1.2206484954291434E-6</v>
      </c>
      <c r="D804" s="52">
        <f t="shared" si="25"/>
        <v>1.4899827493934315E-12</v>
      </c>
      <c r="E804" s="15"/>
    </row>
    <row r="805" spans="2:5" x14ac:dyDescent="0.2">
      <c r="B805" s="38">
        <f>'Screening All'!D811</f>
        <v>35.1</v>
      </c>
      <c r="C805" s="13">
        <f t="shared" si="24"/>
        <v>1.4573048363796918E-6</v>
      </c>
      <c r="D805" s="52">
        <f t="shared" si="25"/>
        <v>2.1237373861356404E-12</v>
      </c>
      <c r="E805" s="15"/>
    </row>
    <row r="806" spans="2:5" x14ac:dyDescent="0.2">
      <c r="B806" s="38">
        <f>'Screening All'!D812</f>
        <v>200.1</v>
      </c>
      <c r="C806" s="13">
        <f t="shared" si="24"/>
        <v>8.3078831270534554E-6</v>
      </c>
      <c r="D806" s="52">
        <f t="shared" si="25"/>
        <v>6.90209220527795E-11</v>
      </c>
      <c r="E806" s="15"/>
    </row>
    <row r="807" spans="2:5" x14ac:dyDescent="0.2">
      <c r="B807" s="38">
        <f>'Screening All'!D813</f>
        <v>38.6</v>
      </c>
      <c r="C807" s="13">
        <f t="shared" si="24"/>
        <v>1.6026201334545899E-6</v>
      </c>
      <c r="D807" s="52">
        <f t="shared" si="25"/>
        <v>2.5683912921540074E-12</v>
      </c>
      <c r="E807" s="15"/>
    </row>
    <row r="808" spans="2:5" x14ac:dyDescent="0.2">
      <c r="B808" s="38">
        <f>'Screening All'!D814</f>
        <v>29</v>
      </c>
      <c r="C808" s="13">
        <f t="shared" si="24"/>
        <v>1.2040410329062979E-6</v>
      </c>
      <c r="D808" s="52">
        <f t="shared" si="25"/>
        <v>1.4497148089220648E-12</v>
      </c>
      <c r="E808" s="15"/>
    </row>
    <row r="809" spans="2:5" x14ac:dyDescent="0.2">
      <c r="B809" s="38">
        <f>'Screening All'!D815</f>
        <v>16.100000000000001</v>
      </c>
      <c r="C809" s="13">
        <f t="shared" si="24"/>
        <v>6.68450366544531E-7</v>
      </c>
      <c r="D809" s="52">
        <f t="shared" si="25"/>
        <v>4.4682589253351785E-13</v>
      </c>
      <c r="E809" s="15"/>
    </row>
    <row r="810" spans="2:5" x14ac:dyDescent="0.2">
      <c r="B810" s="38">
        <f>'Screening All'!D816</f>
        <v>17.600000000000001</v>
      </c>
      <c r="C810" s="13">
        <f t="shared" si="24"/>
        <v>7.3072835100520161E-7</v>
      </c>
      <c r="D810" s="52">
        <f t="shared" si="25"/>
        <v>5.339639229627811E-13</v>
      </c>
      <c r="E810" s="15"/>
    </row>
    <row r="811" spans="2:5" x14ac:dyDescent="0.2">
      <c r="B811" s="38">
        <f>'Screening All'!D817</f>
        <v>155.19999999999999</v>
      </c>
      <c r="C811" s="13">
        <f t="shared" si="24"/>
        <v>6.4436954588640491E-6</v>
      </c>
      <c r="D811" s="52">
        <f t="shared" si="25"/>
        <v>4.152121116658517E-11</v>
      </c>
      <c r="E811" s="15"/>
    </row>
    <row r="812" spans="2:5" x14ac:dyDescent="0.2">
      <c r="B812" s="38">
        <f>'Screening All'!D818</f>
        <v>3.69</v>
      </c>
      <c r="C812" s="13">
        <f t="shared" si="24"/>
        <v>1.5320384177324963E-7</v>
      </c>
      <c r="D812" s="52">
        <f t="shared" si="25"/>
        <v>2.3471417134082909E-14</v>
      </c>
      <c r="E812" s="15"/>
    </row>
    <row r="813" spans="2:5" x14ac:dyDescent="0.2">
      <c r="B813" s="38">
        <f>'Screening All'!D819</f>
        <v>51.9</v>
      </c>
      <c r="C813" s="13">
        <f t="shared" si="24"/>
        <v>2.154818262339202E-6</v>
      </c>
      <c r="D813" s="52">
        <f t="shared" si="25"/>
        <v>4.643241743710538E-12</v>
      </c>
      <c r="E813" s="15"/>
    </row>
    <row r="814" spans="2:5" x14ac:dyDescent="0.2">
      <c r="B814" s="38">
        <f>'Screening All'!D820</f>
        <v>123.5</v>
      </c>
      <c r="C814" s="13">
        <f t="shared" si="24"/>
        <v>5.1275540539285445E-6</v>
      </c>
      <c r="D814" s="52">
        <f t="shared" si="25"/>
        <v>2.6291810575959051E-11</v>
      </c>
      <c r="E814" s="15"/>
    </row>
    <row r="815" spans="2:5" x14ac:dyDescent="0.2">
      <c r="B815" s="38">
        <f>'Screening All'!D821</f>
        <v>10.199999999999999</v>
      </c>
      <c r="C815" s="13">
        <f t="shared" si="24"/>
        <v>4.2349029433255995E-7</v>
      </c>
      <c r="D815" s="52">
        <f t="shared" si="25"/>
        <v>1.7934402939387827E-13</v>
      </c>
      <c r="E815" s="15"/>
    </row>
    <row r="816" spans="2:5" x14ac:dyDescent="0.2">
      <c r="B816" s="38">
        <f>'Screening All'!D822</f>
        <v>34.9</v>
      </c>
      <c r="C816" s="13">
        <f t="shared" si="24"/>
        <v>1.449001105118269E-6</v>
      </c>
      <c r="D816" s="52">
        <f t="shared" si="25"/>
        <v>2.0996042026339649E-12</v>
      </c>
      <c r="E816" s="15"/>
    </row>
    <row r="817" spans="2:5" x14ac:dyDescent="0.2">
      <c r="B817" s="38">
        <f>'Screening All'!D823</f>
        <v>11.9</v>
      </c>
      <c r="C817" s="13">
        <f t="shared" si="24"/>
        <v>4.9407201005465328E-7</v>
      </c>
      <c r="D817" s="52">
        <f t="shared" si="25"/>
        <v>2.441071511194454E-13</v>
      </c>
      <c r="E817" s="15"/>
    </row>
    <row r="818" spans="2:5" x14ac:dyDescent="0.2">
      <c r="B818" s="38">
        <f>'Screening All'!D824</f>
        <v>16.399999999999999</v>
      </c>
      <c r="C818" s="13">
        <f t="shared" si="24"/>
        <v>6.8090596343666501E-7</v>
      </c>
      <c r="D818" s="52">
        <f t="shared" si="25"/>
        <v>4.6363293104361297E-13</v>
      </c>
      <c r="E818" s="15"/>
    </row>
    <row r="819" spans="2:5" x14ac:dyDescent="0.2">
      <c r="B819" s="38">
        <f>'Screening All'!D825</f>
        <v>154.4</v>
      </c>
      <c r="C819" s="13">
        <f t="shared" si="24"/>
        <v>6.4104805338183595E-6</v>
      </c>
      <c r="D819" s="52">
        <f t="shared" si="25"/>
        <v>4.1094260674464118E-11</v>
      </c>
      <c r="E819" s="15"/>
    </row>
    <row r="820" spans="2:5" x14ac:dyDescent="0.2">
      <c r="B820" s="38">
        <f>'Screening All'!D826</f>
        <v>56.4</v>
      </c>
      <c r="C820" s="13">
        <f t="shared" si="24"/>
        <v>2.3416522157212138E-6</v>
      </c>
      <c r="D820" s="52">
        <f t="shared" si="25"/>
        <v>5.4833350993920703E-12</v>
      </c>
      <c r="E820" s="15"/>
    </row>
    <row r="821" spans="2:5" x14ac:dyDescent="0.2">
      <c r="B821" s="38">
        <f>'Screening All'!D827</f>
        <v>79.8</v>
      </c>
      <c r="C821" s="13">
        <f t="shared" si="24"/>
        <v>3.3131887733076751E-6</v>
      </c>
      <c r="D821" s="52">
        <f t="shared" si="25"/>
        <v>1.0977219847572016E-11</v>
      </c>
      <c r="E821" s="15"/>
    </row>
    <row r="822" spans="2:5" x14ac:dyDescent="0.2">
      <c r="B822" s="38">
        <f>'Screening All'!D828</f>
        <v>11.3</v>
      </c>
      <c r="C822" s="13">
        <f t="shared" si="24"/>
        <v>4.6916081627038509E-7</v>
      </c>
      <c r="D822" s="52">
        <f t="shared" si="25"/>
        <v>2.2011187152349403E-13</v>
      </c>
      <c r="E822" s="15"/>
    </row>
    <row r="823" spans="2:5" x14ac:dyDescent="0.2">
      <c r="B823" s="38">
        <f>'Screening All'!D829</f>
        <v>20</v>
      </c>
      <c r="C823" s="13">
        <f t="shared" si="24"/>
        <v>8.3037312614227448E-7</v>
      </c>
      <c r="D823" s="52">
        <f t="shared" si="25"/>
        <v>6.8951952861929373E-13</v>
      </c>
      <c r="E823" s="15"/>
    </row>
    <row r="824" spans="2:5" x14ac:dyDescent="0.2">
      <c r="B824" s="38">
        <f>'Screening All'!D830</f>
        <v>14.7</v>
      </c>
      <c r="C824" s="13">
        <f t="shared" si="24"/>
        <v>6.1032424771457169E-7</v>
      </c>
      <c r="D824" s="52">
        <f t="shared" si="25"/>
        <v>3.7249568734835787E-13</v>
      </c>
      <c r="E824" s="15"/>
    </row>
    <row r="825" spans="2:5" x14ac:dyDescent="0.2">
      <c r="B825" s="38">
        <f>'Screening All'!D831</f>
        <v>14.2</v>
      </c>
      <c r="C825" s="13">
        <f t="shared" si="24"/>
        <v>5.8956491956101485E-7</v>
      </c>
      <c r="D825" s="52">
        <f t="shared" si="25"/>
        <v>3.4758679437698589E-13</v>
      </c>
      <c r="E825" s="15"/>
    </row>
    <row r="826" spans="2:5" x14ac:dyDescent="0.2">
      <c r="B826" s="38">
        <f>'Screening All'!D832</f>
        <v>98</v>
      </c>
      <c r="C826" s="13">
        <f t="shared" si="24"/>
        <v>4.0688283180971449E-6</v>
      </c>
      <c r="D826" s="52">
        <f t="shared" si="25"/>
        <v>1.655536388214924E-11</v>
      </c>
      <c r="E826" s="15"/>
    </row>
    <row r="827" spans="2:5" x14ac:dyDescent="0.2">
      <c r="B827" s="38">
        <f>'Screening All'!D833</f>
        <v>26.3</v>
      </c>
      <c r="C827" s="13">
        <f t="shared" si="24"/>
        <v>1.091940660877091E-6</v>
      </c>
      <c r="D827" s="52">
        <f t="shared" si="25"/>
        <v>1.1923344068766981E-12</v>
      </c>
      <c r="E827" s="15"/>
    </row>
    <row r="828" spans="2:5" x14ac:dyDescent="0.2">
      <c r="B828" s="38">
        <f>'Screening M&amp;A'!D9</f>
        <v>321410</v>
      </c>
      <c r="C828" s="13">
        <f t="shared" si="24"/>
        <v>1.3344511323669423E-2</v>
      </c>
      <c r="D828" s="52">
        <f t="shared" si="25"/>
        <v>1.7807598246754144E-4</v>
      </c>
      <c r="E828" s="15"/>
    </row>
    <row r="829" spans="2:5" x14ac:dyDescent="0.2">
      <c r="B829" s="38">
        <f>'Screening M&amp;A'!D10</f>
        <v>1486923.7</v>
      </c>
      <c r="C829" s="13">
        <f t="shared" si="24"/>
        <v>6.1735074055201872E-2</v>
      </c>
      <c r="D829" s="52">
        <f t="shared" si="25"/>
        <v>3.8112193686012591E-3</v>
      </c>
      <c r="E829" s="15"/>
    </row>
    <row r="830" spans="2:5" x14ac:dyDescent="0.2">
      <c r="B830" s="38">
        <f>'Screening M&amp;A'!D11</f>
        <v>450609.8</v>
      </c>
      <c r="C830" s="13">
        <f t="shared" si="24"/>
        <v>1.8708713414817252E-2</v>
      </c>
      <c r="D830" s="52">
        <f t="shared" si="25"/>
        <v>3.50015957637763E-4</v>
      </c>
      <c r="E830" s="15"/>
    </row>
    <row r="831" spans="2:5" x14ac:dyDescent="0.2">
      <c r="B831" s="38">
        <f>'Screening M&amp;A'!D12</f>
        <v>1290694.3</v>
      </c>
      <c r="C831" s="13">
        <f t="shared" si="24"/>
        <v>5.3587893039250732E-2</v>
      </c>
      <c r="D831" s="52">
        <f t="shared" si="25"/>
        <v>2.871662280386177E-3</v>
      </c>
      <c r="E831" s="15"/>
    </row>
    <row r="832" spans="2:5" x14ac:dyDescent="0.2">
      <c r="B832" s="38">
        <f>'Screening M&amp;A'!D13</f>
        <v>200441.2</v>
      </c>
      <c r="C832" s="13">
        <f t="shared" si="24"/>
        <v>8.3220492925854435E-3</v>
      </c>
      <c r="D832" s="52">
        <f t="shared" si="25"/>
        <v>6.9256504428221878E-5</v>
      </c>
      <c r="E832" s="15"/>
    </row>
    <row r="833" spans="2:5" x14ac:dyDescent="0.2">
      <c r="B833" s="38">
        <f>'Screening M&amp;A'!D14</f>
        <v>1106033.8999999999</v>
      </c>
      <c r="C833" s="13">
        <f t="shared" si="24"/>
        <v>4.5921041358116588E-2</v>
      </c>
      <c r="D833" s="52">
        <f t="shared" si="25"/>
        <v>2.1087420394138539E-3</v>
      </c>
      <c r="E833" s="15"/>
    </row>
    <row r="834" spans="2:5" x14ac:dyDescent="0.2">
      <c r="B834" s="38">
        <f>'Screening M&amp;A'!D15</f>
        <v>1156627.3999999999</v>
      </c>
      <c r="C834" s="13">
        <f t="shared" si="24"/>
        <v>4.8021615495990544E-2</v>
      </c>
      <c r="D834" s="52">
        <f t="shared" si="25"/>
        <v>2.306075554844759E-3</v>
      </c>
      <c r="E834" s="15"/>
    </row>
    <row r="835" spans="2:5" x14ac:dyDescent="0.2">
      <c r="B835" s="38">
        <f>'Screening M&amp;A'!D16</f>
        <v>56003.8</v>
      </c>
      <c r="C835" s="13">
        <f t="shared" ref="C835:C898" si="26">B835/$G$3</f>
        <v>2.3252025240923357E-3</v>
      </c>
      <c r="D835" s="52">
        <f t="shared" si="25"/>
        <v>5.4065667780453692E-6</v>
      </c>
      <c r="E835" s="15"/>
    </row>
    <row r="836" spans="2:5" x14ac:dyDescent="0.2">
      <c r="B836" s="38">
        <f>'Screening M&amp;A'!D17</f>
        <v>477081.59999999998</v>
      </c>
      <c r="C836" s="13">
        <f t="shared" si="26"/>
        <v>1.9807786980847907E-2</v>
      </c>
      <c r="D836" s="52">
        <f t="shared" ref="D836:D899" si="27">C836^(2)</f>
        <v>3.9234842507864784E-4</v>
      </c>
      <c r="E836" s="15"/>
    </row>
    <row r="837" spans="2:5" x14ac:dyDescent="0.2">
      <c r="B837" s="38">
        <f>'Screening M&amp;A'!D18</f>
        <v>138807</v>
      </c>
      <c r="C837" s="13">
        <f t="shared" si="26"/>
        <v>5.7630801260215346E-3</v>
      </c>
      <c r="D837" s="52">
        <f t="shared" si="27"/>
        <v>3.3213092538944385E-5</v>
      </c>
      <c r="E837" s="15"/>
    </row>
    <row r="838" spans="2:5" x14ac:dyDescent="0.2">
      <c r="B838" s="38">
        <f>'Screening M&amp;A'!D19</f>
        <v>24610.3</v>
      </c>
      <c r="C838" s="13">
        <f t="shared" si="26"/>
        <v>1.0217865873149608E-3</v>
      </c>
      <c r="D838" s="52">
        <f t="shared" si="27"/>
        <v>1.044047830016754E-6</v>
      </c>
      <c r="E838" s="15"/>
    </row>
    <row r="839" spans="2:5" x14ac:dyDescent="0.2">
      <c r="B839" s="38">
        <f>'Screening M&amp;A'!D20</f>
        <v>1044.4000000000001</v>
      </c>
      <c r="C839" s="13">
        <f t="shared" si="26"/>
        <v>4.3362084647149576E-5</v>
      </c>
      <c r="D839" s="52">
        <f t="shared" si="27"/>
        <v>1.8802703849465651E-9</v>
      </c>
      <c r="E839" s="15"/>
    </row>
    <row r="840" spans="2:5" x14ac:dyDescent="0.2">
      <c r="B840" s="38">
        <f>'Screening M&amp;A'!D21</f>
        <v>143174.79999999999</v>
      </c>
      <c r="C840" s="13">
        <f t="shared" si="26"/>
        <v>5.9444253130397457E-3</v>
      </c>
      <c r="D840" s="52">
        <f t="shared" si="27"/>
        <v>3.5336192302307679E-5</v>
      </c>
      <c r="E840" s="15"/>
    </row>
    <row r="841" spans="2:5" x14ac:dyDescent="0.2">
      <c r="B841" s="38">
        <f>'Screening M&amp;A'!D22</f>
        <v>34854.800000000003</v>
      </c>
      <c r="C841" s="13">
        <f t="shared" si="26"/>
        <v>1.4471244618531876E-3</v>
      </c>
      <c r="D841" s="52">
        <f t="shared" si="27"/>
        <v>2.0941692080938778E-6</v>
      </c>
      <c r="E841" s="15"/>
    </row>
    <row r="842" spans="2:5" x14ac:dyDescent="0.2">
      <c r="B842" s="38">
        <f>'Screening M&amp;A'!D23</f>
        <v>717248.7</v>
      </c>
      <c r="C842" s="13">
        <f t="shared" si="26"/>
        <v>2.9779202262024119E-2</v>
      </c>
      <c r="D842" s="52">
        <f t="shared" si="27"/>
        <v>8.8680088736254237E-4</v>
      </c>
      <c r="E842" s="15"/>
    </row>
    <row r="843" spans="2:5" x14ac:dyDescent="0.2">
      <c r="B843" s="38">
        <f>'Screening M&amp;A'!D24</f>
        <v>31890.5</v>
      </c>
      <c r="C843" s="13">
        <f t="shared" si="26"/>
        <v>1.3240507089620102E-3</v>
      </c>
      <c r="D843" s="52">
        <f t="shared" si="27"/>
        <v>1.7531102799028019E-6</v>
      </c>
      <c r="E843" s="15"/>
    </row>
    <row r="844" spans="2:5" x14ac:dyDescent="0.2">
      <c r="B844" s="38">
        <f>'Screening M&amp;A'!D25</f>
        <v>11688.5</v>
      </c>
      <c r="C844" s="13">
        <f t="shared" si="26"/>
        <v>4.8529081424569874E-4</v>
      </c>
      <c r="D844" s="52">
        <f t="shared" si="27"/>
        <v>2.3550717439125327E-7</v>
      </c>
      <c r="E844" s="15"/>
    </row>
    <row r="845" spans="2:5" x14ac:dyDescent="0.2">
      <c r="B845" s="38">
        <f>'Screening M&amp;A'!D26</f>
        <v>340848.9</v>
      </c>
      <c r="C845" s="13">
        <f t="shared" si="26"/>
        <v>1.4151588331757775E-2</v>
      </c>
      <c r="D845" s="52">
        <f t="shared" si="27"/>
        <v>2.0026745231154281E-4</v>
      </c>
      <c r="E845" s="15"/>
    </row>
    <row r="846" spans="2:5" x14ac:dyDescent="0.2">
      <c r="B846" s="38">
        <f>'Screening M&amp;A'!D27</f>
        <v>194259.4</v>
      </c>
      <c r="C846" s="13">
        <f t="shared" si="26"/>
        <v>8.0653892630261279E-3</v>
      </c>
      <c r="D846" s="52">
        <f t="shared" si="27"/>
        <v>6.5050503964137141E-5</v>
      </c>
      <c r="E846" s="15"/>
    </row>
    <row r="847" spans="2:5" x14ac:dyDescent="0.2">
      <c r="B847" s="38">
        <f>'Screening M&amp;A'!D28</f>
        <v>88628.7</v>
      </c>
      <c r="C847" s="13">
        <f t="shared" si="26"/>
        <v>3.67974453424629E-3</v>
      </c>
      <c r="D847" s="52">
        <f t="shared" si="27"/>
        <v>1.3540519837315445E-5</v>
      </c>
      <c r="E847" s="15"/>
    </row>
    <row r="848" spans="2:5" x14ac:dyDescent="0.2">
      <c r="B848" s="38">
        <f>'Screening M&amp;A'!D29</f>
        <v>44994.1</v>
      </c>
      <c r="C848" s="13">
        <f t="shared" si="26"/>
        <v>1.8680945737479056E-3</v>
      </c>
      <c r="D848" s="52">
        <f t="shared" si="27"/>
        <v>3.4897773364663691E-6</v>
      </c>
      <c r="E848" s="15"/>
    </row>
    <row r="849" spans="2:5" x14ac:dyDescent="0.2">
      <c r="B849" s="38">
        <f>'Screening M&amp;A'!D30</f>
        <v>309999.7</v>
      </c>
      <c r="C849" s="13">
        <f t="shared" si="26"/>
        <v>1.2870770999608363E-2</v>
      </c>
      <c r="D849" s="52">
        <f t="shared" si="27"/>
        <v>1.6565674612435967E-4</v>
      </c>
      <c r="E849" s="15"/>
    </row>
    <row r="850" spans="2:5" x14ac:dyDescent="0.2">
      <c r="B850" s="38">
        <f>'Screening M&amp;A'!D31</f>
        <v>131551.9</v>
      </c>
      <c r="C850" s="13">
        <f t="shared" si="26"/>
        <v>5.4618581226477938E-3</v>
      </c>
      <c r="D850" s="52">
        <f t="shared" si="27"/>
        <v>2.9831894151933684E-5</v>
      </c>
      <c r="E850" s="15"/>
    </row>
    <row r="851" spans="2:5" x14ac:dyDescent="0.2">
      <c r="B851" s="38">
        <f>'Screening M&amp;A'!D32</f>
        <v>32637.9</v>
      </c>
      <c r="C851" s="13">
        <f t="shared" si="26"/>
        <v>1.3550817526859472E-3</v>
      </c>
      <c r="D851" s="52">
        <f t="shared" si="27"/>
        <v>1.8362465564624184E-6</v>
      </c>
      <c r="E851" s="15"/>
    </row>
    <row r="852" spans="2:5" x14ac:dyDescent="0.2">
      <c r="B852" s="38">
        <f>'Screening M&amp;A'!D33</f>
        <v>12662.2</v>
      </c>
      <c r="C852" s="13">
        <f t="shared" si="26"/>
        <v>5.2571752989193543E-4</v>
      </c>
      <c r="D852" s="52">
        <f t="shared" si="27"/>
        <v>2.7637892123567802E-7</v>
      </c>
      <c r="E852" s="15"/>
    </row>
    <row r="853" spans="2:5" x14ac:dyDescent="0.2">
      <c r="B853" s="38">
        <f>'Screening M&amp;A'!D34</f>
        <v>53017.1</v>
      </c>
      <c r="C853" s="13">
        <f t="shared" si="26"/>
        <v>2.2011987532998788E-3</v>
      </c>
      <c r="D853" s="52">
        <f t="shared" si="27"/>
        <v>4.8452759515289404E-6</v>
      </c>
      <c r="E853" s="15"/>
    </row>
    <row r="854" spans="2:5" x14ac:dyDescent="0.2">
      <c r="B854" s="38">
        <f>'Screening M&amp;A'!D35</f>
        <v>110729.7</v>
      </c>
      <c r="C854" s="13">
        <f t="shared" si="26"/>
        <v>4.59734835728981E-3</v>
      </c>
      <c r="D854" s="52">
        <f t="shared" si="27"/>
        <v>2.1135611918275314E-5</v>
      </c>
      <c r="E854" s="15"/>
    </row>
    <row r="855" spans="2:5" x14ac:dyDescent="0.2">
      <c r="B855" s="38">
        <f>'Screening M&amp;A'!D36</f>
        <v>108744.9</v>
      </c>
      <c r="C855" s="13">
        <f t="shared" si="26"/>
        <v>4.5149421282514512E-3</v>
      </c>
      <c r="D855" s="52">
        <f t="shared" si="27"/>
        <v>2.0384702421459742E-5</v>
      </c>
      <c r="E855" s="15"/>
    </row>
    <row r="856" spans="2:5" x14ac:dyDescent="0.2">
      <c r="B856" s="38">
        <f>'Screening M&amp;A'!D37</f>
        <v>62110.9</v>
      </c>
      <c r="C856" s="13">
        <f t="shared" si="26"/>
        <v>2.5787611100255097E-3</v>
      </c>
      <c r="D856" s="52">
        <f t="shared" si="27"/>
        <v>6.6500088625799991E-6</v>
      </c>
      <c r="E856" s="15"/>
    </row>
    <row r="857" spans="2:5" x14ac:dyDescent="0.2">
      <c r="B857" s="38">
        <f>'Screening M&amp;A'!D38</f>
        <v>164811.70000000001</v>
      </c>
      <c r="C857" s="13">
        <f t="shared" si="26"/>
        <v>6.8427603276911353E-3</v>
      </c>
      <c r="D857" s="52">
        <f t="shared" si="27"/>
        <v>4.6823368902223692E-5</v>
      </c>
      <c r="E857" s="15"/>
    </row>
    <row r="858" spans="2:5" x14ac:dyDescent="0.2">
      <c r="B858" s="38">
        <f>'Screening M&amp;A'!D39</f>
        <v>28552.1</v>
      </c>
      <c r="C858" s="13">
        <f t="shared" si="26"/>
        <v>1.1854448267463417E-3</v>
      </c>
      <c r="D858" s="52">
        <f t="shared" si="27"/>
        <v>1.4052794372596641E-6</v>
      </c>
      <c r="E858" s="15"/>
    </row>
    <row r="859" spans="2:5" x14ac:dyDescent="0.2">
      <c r="B859" s="38">
        <f>'Screening M&amp;A'!D40</f>
        <v>30539.599999999999</v>
      </c>
      <c r="C859" s="13">
        <f t="shared" si="26"/>
        <v>1.2679631561567301E-3</v>
      </c>
      <c r="D859" s="52">
        <f t="shared" si="27"/>
        <v>1.6077305653709364E-6</v>
      </c>
      <c r="E859" s="15"/>
    </row>
    <row r="860" spans="2:5" x14ac:dyDescent="0.2">
      <c r="B860" s="38">
        <f>'Screening M&amp;A'!D41</f>
        <v>19184.099999999999</v>
      </c>
      <c r="C860" s="13">
        <f t="shared" si="26"/>
        <v>7.9649805446130035E-4</v>
      </c>
      <c r="D860" s="52">
        <f t="shared" si="27"/>
        <v>6.3440915076063661E-7</v>
      </c>
      <c r="E860" s="15"/>
    </row>
    <row r="861" spans="2:5" x14ac:dyDescent="0.2">
      <c r="B861" s="38">
        <f>'Screening M&amp;A'!D42</f>
        <v>6197.5</v>
      </c>
      <c r="C861" s="13">
        <f t="shared" si="26"/>
        <v>2.5731187246333728E-4</v>
      </c>
      <c r="D861" s="52">
        <f t="shared" si="27"/>
        <v>6.620939971058875E-8</v>
      </c>
      <c r="E861" s="15"/>
    </row>
    <row r="862" spans="2:5" x14ac:dyDescent="0.2">
      <c r="B862" s="38">
        <f>'Screening M&amp;A'!D43</f>
        <v>41618.199999999997</v>
      </c>
      <c r="C862" s="13">
        <f t="shared" si="26"/>
        <v>1.7279317419207202E-3</v>
      </c>
      <c r="D862" s="52">
        <f t="shared" si="27"/>
        <v>2.9857481047371745E-6</v>
      </c>
      <c r="E862" s="15"/>
    </row>
    <row r="863" spans="2:5" x14ac:dyDescent="0.2">
      <c r="B863" s="38">
        <f>'Screening M&amp;A'!D44</f>
        <v>8826.5</v>
      </c>
      <c r="C863" s="13">
        <f t="shared" si="26"/>
        <v>3.6646441989473931E-4</v>
      </c>
      <c r="D863" s="52">
        <f t="shared" si="27"/>
        <v>1.3429617104878781E-7</v>
      </c>
      <c r="E863" s="15"/>
    </row>
    <row r="864" spans="2:5" x14ac:dyDescent="0.2">
      <c r="B864" s="38">
        <f>'Screening M&amp;A'!D45</f>
        <v>17026</v>
      </c>
      <c r="C864" s="13">
        <f t="shared" si="26"/>
        <v>7.0689664228491822E-4</v>
      </c>
      <c r="D864" s="52">
        <f t="shared" si="27"/>
        <v>4.9970286287369168E-7</v>
      </c>
      <c r="E864" s="15"/>
    </row>
    <row r="865" spans="2:5" x14ac:dyDescent="0.2">
      <c r="B865" s="38">
        <f>'Screening M&amp;A'!D46</f>
        <v>33250.9</v>
      </c>
      <c r="C865" s="13">
        <f t="shared" si="26"/>
        <v>1.3805326890022078E-3</v>
      </c>
      <c r="D865" s="52">
        <f t="shared" si="27"/>
        <v>1.9058705054036666E-6</v>
      </c>
      <c r="E865" s="15"/>
    </row>
    <row r="866" spans="2:5" x14ac:dyDescent="0.2">
      <c r="B866" s="38">
        <f>'Screening M&amp;A'!D47</f>
        <v>42374.400000000001</v>
      </c>
      <c r="C866" s="13">
        <f t="shared" si="26"/>
        <v>1.7593281498201599E-3</v>
      </c>
      <c r="D866" s="52">
        <f t="shared" si="27"/>
        <v>3.0952355387496267E-6</v>
      </c>
      <c r="E866" s="15"/>
    </row>
    <row r="867" spans="2:5" x14ac:dyDescent="0.2">
      <c r="B867" s="38">
        <f>'Screening M&amp;A'!D48</f>
        <v>10541.2</v>
      </c>
      <c r="C867" s="13">
        <f t="shared" si="26"/>
        <v>4.3765645986454724E-4</v>
      </c>
      <c r="D867" s="52">
        <f t="shared" si="27"/>
        <v>1.9154317686116806E-7</v>
      </c>
      <c r="E867" s="15"/>
    </row>
    <row r="868" spans="2:5" x14ac:dyDescent="0.2">
      <c r="B868" s="38">
        <f>'Screening M&amp;A'!D49</f>
        <v>16113.5</v>
      </c>
      <c r="C868" s="13">
        <f t="shared" si="26"/>
        <v>6.6901086840467699E-4</v>
      </c>
      <c r="D868" s="52">
        <f t="shared" si="27"/>
        <v>4.4757554204358002E-7</v>
      </c>
      <c r="E868" s="15"/>
    </row>
    <row r="869" spans="2:5" x14ac:dyDescent="0.2">
      <c r="B869" s="38">
        <f>'Screening M&amp;A'!D50</f>
        <v>32581.5</v>
      </c>
      <c r="C869" s="13">
        <f t="shared" si="26"/>
        <v>1.3527401004702257E-3</v>
      </c>
      <c r="D869" s="52">
        <f t="shared" si="27"/>
        <v>1.8299057794201965E-6</v>
      </c>
      <c r="E869" s="15"/>
    </row>
    <row r="870" spans="2:5" x14ac:dyDescent="0.2">
      <c r="B870" s="38">
        <f>'Screening M&amp;A'!D51</f>
        <v>4846.8999999999996</v>
      </c>
      <c r="C870" s="13">
        <f t="shared" si="26"/>
        <v>2.0123677525494949E-4</v>
      </c>
      <c r="D870" s="52">
        <f t="shared" si="27"/>
        <v>4.0496239715011051E-8</v>
      </c>
      <c r="E870" s="15"/>
    </row>
    <row r="871" spans="2:5" x14ac:dyDescent="0.2">
      <c r="B871" s="38">
        <f>'Screening M&amp;A'!D52</f>
        <v>35963.9</v>
      </c>
      <c r="C871" s="13">
        <f t="shared" si="26"/>
        <v>1.4931728035634073E-3</v>
      </c>
      <c r="D871" s="52">
        <f t="shared" si="27"/>
        <v>2.2295650213014055E-6</v>
      </c>
      <c r="E871" s="15"/>
    </row>
    <row r="872" spans="2:5" x14ac:dyDescent="0.2">
      <c r="B872" s="38">
        <f>'Screening M&amp;A'!D53</f>
        <v>21656.799999999999</v>
      </c>
      <c r="C872" s="13">
        <f t="shared" si="26"/>
        <v>8.9916123591190047E-4</v>
      </c>
      <c r="D872" s="52">
        <f t="shared" si="27"/>
        <v>8.0849092816661634E-7</v>
      </c>
      <c r="E872" s="15"/>
    </row>
    <row r="873" spans="2:5" x14ac:dyDescent="0.2">
      <c r="B873" s="38">
        <f>'Screening M&amp;A'!D54</f>
        <v>1461.2</v>
      </c>
      <c r="C873" s="13">
        <f t="shared" si="26"/>
        <v>6.0667060595954578E-5</v>
      </c>
      <c r="D873" s="52">
        <f t="shared" si="27"/>
        <v>3.6804922413532245E-9</v>
      </c>
      <c r="E873" s="15"/>
    </row>
    <row r="874" spans="2:5" x14ac:dyDescent="0.2">
      <c r="B874" s="38">
        <f>'Screening M&amp;A'!D55</f>
        <v>56793.5</v>
      </c>
      <c r="C874" s="13">
        <f t="shared" si="26"/>
        <v>2.3579898069780634E-3</v>
      </c>
      <c r="D874" s="52">
        <f t="shared" si="27"/>
        <v>5.5601159298124444E-6</v>
      </c>
      <c r="E874" s="15"/>
    </row>
    <row r="875" spans="2:5" x14ac:dyDescent="0.2">
      <c r="B875" s="38">
        <f>'Screening M&amp;A'!D56</f>
        <v>29693</v>
      </c>
      <c r="C875" s="13">
        <f t="shared" si="26"/>
        <v>1.2328134617271278E-3</v>
      </c>
      <c r="D875" s="52">
        <f t="shared" si="27"/>
        <v>1.5198290314156245E-6</v>
      </c>
      <c r="E875" s="15"/>
    </row>
    <row r="876" spans="2:5" x14ac:dyDescent="0.2">
      <c r="B876" s="38">
        <f>'Screening M&amp;A'!D57</f>
        <v>8898.9</v>
      </c>
      <c r="C876" s="13">
        <f t="shared" si="26"/>
        <v>3.6947037061137432E-4</v>
      </c>
      <c r="D876" s="52">
        <f t="shared" si="27"/>
        <v>1.3650835475970629E-7</v>
      </c>
      <c r="E876" s="15"/>
    </row>
    <row r="877" spans="2:5" x14ac:dyDescent="0.2">
      <c r="B877" s="38">
        <f>'Screening M&amp;A'!D58</f>
        <v>7301.3</v>
      </c>
      <c r="C877" s="13">
        <f t="shared" si="26"/>
        <v>3.0314016529512945E-4</v>
      </c>
      <c r="D877" s="52">
        <f t="shared" si="27"/>
        <v>9.1893959815158408E-8</v>
      </c>
      <c r="E877" s="15"/>
    </row>
    <row r="878" spans="2:5" x14ac:dyDescent="0.2">
      <c r="B878" s="38">
        <f>'Screening M&amp;A'!D59</f>
        <v>24812.7</v>
      </c>
      <c r="C878" s="13">
        <f t="shared" si="26"/>
        <v>1.0301899633515207E-3</v>
      </c>
      <c r="D878" s="52">
        <f t="shared" si="27"/>
        <v>1.0612913605902076E-6</v>
      </c>
      <c r="E878" s="15"/>
    </row>
    <row r="879" spans="2:5" x14ac:dyDescent="0.2">
      <c r="B879" s="38">
        <f>'Screening M&amp;A'!D60</f>
        <v>14357.6</v>
      </c>
      <c r="C879" s="13">
        <f t="shared" si="26"/>
        <v>5.9610825979501604E-4</v>
      </c>
      <c r="D879" s="52">
        <f t="shared" si="27"/>
        <v>3.5534505739584235E-7</v>
      </c>
      <c r="E879" s="15"/>
    </row>
    <row r="880" spans="2:5" x14ac:dyDescent="0.2">
      <c r="B880" s="38">
        <f>'Screening M&amp;A'!D61</f>
        <v>40097</v>
      </c>
      <c r="C880" s="13">
        <f t="shared" si="26"/>
        <v>1.6647735619463389E-3</v>
      </c>
      <c r="D880" s="52">
        <f t="shared" si="27"/>
        <v>2.7714710125555007E-6</v>
      </c>
      <c r="E880" s="15"/>
    </row>
    <row r="881" spans="2:5" x14ac:dyDescent="0.2">
      <c r="B881" s="38">
        <f>'Screening M&amp;A'!D62</f>
        <v>435997.2</v>
      </c>
      <c r="C881" s="13">
        <f t="shared" si="26"/>
        <v>1.8102017897663924E-2</v>
      </c>
      <c r="D881" s="52">
        <f t="shared" si="27"/>
        <v>3.2768305196734503E-4</v>
      </c>
      <c r="E881" s="15"/>
    </row>
    <row r="882" spans="2:5" x14ac:dyDescent="0.2">
      <c r="B882" s="38">
        <f>'Screening M&amp;A'!D63</f>
        <v>5799.5</v>
      </c>
      <c r="C882" s="13">
        <f t="shared" si="26"/>
        <v>2.4078744725310603E-4</v>
      </c>
      <c r="D882" s="52">
        <f t="shared" si="27"/>
        <v>5.7978594754667322E-8</v>
      </c>
      <c r="E882" s="15"/>
    </row>
    <row r="883" spans="2:5" x14ac:dyDescent="0.2">
      <c r="B883" s="38">
        <f>'Screening M&amp;A'!D64</f>
        <v>15146.4</v>
      </c>
      <c r="C883" s="13">
        <f t="shared" si="26"/>
        <v>6.2885817589006731E-4</v>
      </c>
      <c r="D883" s="52">
        <f t="shared" si="27"/>
        <v>3.9546260538378284E-7</v>
      </c>
      <c r="E883" s="15"/>
    </row>
    <row r="884" spans="2:5" x14ac:dyDescent="0.2">
      <c r="B884" s="38">
        <f>'Screening M&amp;A'!D65</f>
        <v>5049.3999999999996</v>
      </c>
      <c r="C884" s="13">
        <f t="shared" si="26"/>
        <v>2.0964430315714003E-4</v>
      </c>
      <c r="D884" s="52">
        <f t="shared" si="27"/>
        <v>4.3950733846242836E-8</v>
      </c>
      <c r="E884" s="15"/>
    </row>
    <row r="885" spans="2:5" x14ac:dyDescent="0.2">
      <c r="B885" s="38">
        <f>'Screening M&amp;A'!D66</f>
        <v>5115.1000000000004</v>
      </c>
      <c r="C885" s="13">
        <f t="shared" si="26"/>
        <v>2.1237207887651741E-4</v>
      </c>
      <c r="D885" s="52">
        <f t="shared" si="27"/>
        <v>4.5101899886333734E-8</v>
      </c>
      <c r="E885" s="15"/>
    </row>
    <row r="886" spans="2:5" x14ac:dyDescent="0.2">
      <c r="B886" s="38">
        <f>'Screening M&amp;A'!D67</f>
        <v>70263.3</v>
      </c>
      <c r="C886" s="13">
        <f t="shared" si="26"/>
        <v>2.9172378037036237E-3</v>
      </c>
      <c r="D886" s="52">
        <f t="shared" si="27"/>
        <v>8.5102764033575416E-6</v>
      </c>
      <c r="E886" s="15"/>
    </row>
    <row r="887" spans="2:5" x14ac:dyDescent="0.2">
      <c r="B887" s="38">
        <f>'Screening M&amp;A'!D68</f>
        <v>12861</v>
      </c>
      <c r="C887" s="13">
        <f t="shared" si="26"/>
        <v>5.339714387657896E-4</v>
      </c>
      <c r="D887" s="52">
        <f t="shared" si="27"/>
        <v>2.851254974176074E-7</v>
      </c>
      <c r="E887" s="15"/>
    </row>
    <row r="888" spans="2:5" x14ac:dyDescent="0.2">
      <c r="B888" s="38">
        <f>'Screening M&amp;A'!D69</f>
        <v>88729.3</v>
      </c>
      <c r="C888" s="13">
        <f t="shared" si="26"/>
        <v>3.683921311070786E-3</v>
      </c>
      <c r="D888" s="52">
        <f t="shared" si="27"/>
        <v>1.3571276226161499E-5</v>
      </c>
      <c r="E888" s="15"/>
    </row>
    <row r="889" spans="2:5" x14ac:dyDescent="0.2">
      <c r="B889" s="38">
        <f>'Screening M&amp;A'!D70</f>
        <v>5601.2</v>
      </c>
      <c r="C889" s="13">
        <f t="shared" si="26"/>
        <v>2.3255429770740538E-4</v>
      </c>
      <c r="D889" s="52">
        <f t="shared" si="27"/>
        <v>5.4081501382184532E-8</v>
      </c>
      <c r="E889" s="15"/>
    </row>
    <row r="890" spans="2:5" x14ac:dyDescent="0.2">
      <c r="B890" s="38">
        <f>'Screening M&amp;A'!D71</f>
        <v>16086.3</v>
      </c>
      <c r="C890" s="13">
        <f t="shared" si="26"/>
        <v>6.6788156095312341E-4</v>
      </c>
      <c r="D890" s="52">
        <f t="shared" si="27"/>
        <v>4.460657794611807E-7</v>
      </c>
      <c r="E890" s="15"/>
    </row>
    <row r="891" spans="2:5" x14ac:dyDescent="0.2">
      <c r="B891" s="38">
        <f>'Screening M&amp;A'!D72</f>
        <v>111042.1</v>
      </c>
      <c r="C891" s="13">
        <f t="shared" si="26"/>
        <v>4.6103187855201528E-3</v>
      </c>
      <c r="D891" s="52">
        <f t="shared" si="27"/>
        <v>2.1255039304120016E-5</v>
      </c>
      <c r="E891" s="15"/>
    </row>
    <row r="892" spans="2:5" x14ac:dyDescent="0.2">
      <c r="B892" s="38">
        <f>'Screening M&amp;A'!D73</f>
        <v>4978.3</v>
      </c>
      <c r="C892" s="13">
        <f t="shared" si="26"/>
        <v>2.0669232669370425E-4</v>
      </c>
      <c r="D892" s="52">
        <f t="shared" si="27"/>
        <v>4.2721717914056966E-8</v>
      </c>
      <c r="E892" s="15"/>
    </row>
    <row r="893" spans="2:5" x14ac:dyDescent="0.2">
      <c r="B893" s="38">
        <f>'Screening M&amp;A'!D74</f>
        <v>88021.9</v>
      </c>
      <c r="C893" s="13">
        <f t="shared" si="26"/>
        <v>3.6545510135991333E-3</v>
      </c>
      <c r="D893" s="52">
        <f t="shared" si="27"/>
        <v>1.3355743110998453E-5</v>
      </c>
      <c r="E893" s="15"/>
    </row>
    <row r="894" spans="2:5" x14ac:dyDescent="0.2">
      <c r="B894" s="38">
        <f>'Screening M&amp;A'!D75</f>
        <v>77490.8</v>
      </c>
      <c r="C894" s="13">
        <f t="shared" si="26"/>
        <v>3.2173138921632884E-3</v>
      </c>
      <c r="D894" s="52">
        <f t="shared" si="27"/>
        <v>1.0351108680706888E-5</v>
      </c>
      <c r="E894" s="15"/>
    </row>
    <row r="895" spans="2:5" x14ac:dyDescent="0.2">
      <c r="B895" s="38">
        <f>'Screening M&amp;A'!D76</f>
        <v>43924</v>
      </c>
      <c r="C895" s="13">
        <f t="shared" si="26"/>
        <v>1.8236654596336633E-3</v>
      </c>
      <c r="D895" s="52">
        <f t="shared" si="27"/>
        <v>3.3257557086608604E-6</v>
      </c>
      <c r="E895" s="15"/>
    </row>
    <row r="896" spans="2:5" x14ac:dyDescent="0.2">
      <c r="B896" s="38">
        <f>'Screening M&amp;A'!D77</f>
        <v>5513.6</v>
      </c>
      <c r="C896" s="13">
        <f t="shared" si="26"/>
        <v>2.2891726341490225E-4</v>
      </c>
      <c r="D896" s="52">
        <f t="shared" si="27"/>
        <v>5.2403113489367749E-8</v>
      </c>
      <c r="E896" s="15"/>
    </row>
    <row r="897" spans="2:5" x14ac:dyDescent="0.2">
      <c r="B897" s="38">
        <f>'Screening M&amp;A'!D78</f>
        <v>24913.1</v>
      </c>
      <c r="C897" s="13">
        <f t="shared" si="26"/>
        <v>1.0343584364447549E-3</v>
      </c>
      <c r="D897" s="52">
        <f t="shared" si="27"/>
        <v>1.0698973750444381E-6</v>
      </c>
      <c r="E897" s="15"/>
    </row>
    <row r="898" spans="2:5" x14ac:dyDescent="0.2">
      <c r="B898" s="38">
        <f>'Screening M&amp;A'!D79</f>
        <v>9904.2000000000007</v>
      </c>
      <c r="C898" s="13">
        <f t="shared" si="26"/>
        <v>4.1120907579691578E-4</v>
      </c>
      <c r="D898" s="52">
        <f t="shared" si="27"/>
        <v>1.6909290401775364E-7</v>
      </c>
      <c r="E898" s="15"/>
    </row>
    <row r="899" spans="2:5" x14ac:dyDescent="0.2">
      <c r="B899" s="38">
        <f>'Screening M&amp;A'!D80</f>
        <v>10090.299999999999</v>
      </c>
      <c r="C899" s="13">
        <f t="shared" ref="C899:C962" si="28">B899/$G$3</f>
        <v>4.1893569773566959E-4</v>
      </c>
      <c r="D899" s="52">
        <f t="shared" si="27"/>
        <v>1.7550711883727231E-7</v>
      </c>
      <c r="E899" s="15"/>
    </row>
    <row r="900" spans="2:5" x14ac:dyDescent="0.2">
      <c r="B900" s="38">
        <f>'Screening M&amp;A'!D81</f>
        <v>3291.2</v>
      </c>
      <c r="C900" s="13">
        <f t="shared" si="28"/>
        <v>1.3664620163797268E-4</v>
      </c>
      <c r="D900" s="52">
        <f t="shared" ref="D900:D963" si="29">C900^(2)</f>
        <v>1.8672184422085487E-8</v>
      </c>
      <c r="E900" s="15"/>
    </row>
    <row r="901" spans="2:5" x14ac:dyDescent="0.2">
      <c r="B901" s="38">
        <f>'Screening M&amp;A'!D82</f>
        <v>3290.8</v>
      </c>
      <c r="C901" s="13">
        <f t="shared" si="28"/>
        <v>1.3662959417544985E-4</v>
      </c>
      <c r="D901" s="52">
        <f t="shared" si="29"/>
        <v>1.8667646004548119E-8</v>
      </c>
      <c r="E901" s="15"/>
    </row>
    <row r="902" spans="2:5" x14ac:dyDescent="0.2">
      <c r="B902" s="38">
        <f>'Screening M&amp;A'!D83</f>
        <v>69482.2</v>
      </c>
      <c r="C902" s="13">
        <f t="shared" si="28"/>
        <v>2.884807581262137E-3</v>
      </c>
      <c r="D902" s="52">
        <f t="shared" si="29"/>
        <v>8.3221147809075019E-6</v>
      </c>
      <c r="E902" s="15"/>
    </row>
    <row r="903" spans="2:5" x14ac:dyDescent="0.2">
      <c r="B903" s="38">
        <f>'Screening M&amp;A'!D84</f>
        <v>91988.9</v>
      </c>
      <c r="C903" s="13">
        <f t="shared" si="28"/>
        <v>3.8192555231694532E-3</v>
      </c>
      <c r="D903" s="52">
        <f t="shared" si="29"/>
        <v>1.4586712751260374E-5</v>
      </c>
      <c r="E903" s="15"/>
    </row>
    <row r="904" spans="2:5" x14ac:dyDescent="0.2">
      <c r="B904" s="38">
        <f>'Screening M&amp;A'!D85</f>
        <v>2715.7</v>
      </c>
      <c r="C904" s="13">
        <f t="shared" si="28"/>
        <v>1.1275221493322873E-4</v>
      </c>
      <c r="D904" s="52">
        <f t="shared" si="29"/>
        <v>1.2713061972349009E-8</v>
      </c>
      <c r="E904" s="15"/>
    </row>
    <row r="905" spans="2:5" x14ac:dyDescent="0.2">
      <c r="B905" s="38">
        <f>'Screening M&amp;A'!D86</f>
        <v>33894.1</v>
      </c>
      <c r="C905" s="13">
        <f t="shared" si="28"/>
        <v>1.4072374887389432E-3</v>
      </c>
      <c r="D905" s="52">
        <f t="shared" si="29"/>
        <v>1.9803173497122874E-6</v>
      </c>
      <c r="E905" s="15"/>
    </row>
    <row r="906" spans="2:5" x14ac:dyDescent="0.2">
      <c r="B906" s="38">
        <f>'Screening M&amp;A'!D87</f>
        <v>2895.9</v>
      </c>
      <c r="C906" s="13">
        <f t="shared" si="28"/>
        <v>1.2023387679977063E-4</v>
      </c>
      <c r="D906" s="52">
        <f t="shared" si="29"/>
        <v>1.4456185130302423E-8</v>
      </c>
      <c r="E906" s="15"/>
    </row>
    <row r="907" spans="2:5" x14ac:dyDescent="0.2">
      <c r="B907" s="38">
        <f>'Screening M&amp;A'!D88</f>
        <v>48200.5</v>
      </c>
      <c r="C907" s="13">
        <f t="shared" si="28"/>
        <v>2.0012199933310349E-3</v>
      </c>
      <c r="D907" s="52">
        <f t="shared" si="29"/>
        <v>4.0048814617078671E-6</v>
      </c>
      <c r="E907" s="15"/>
    </row>
    <row r="908" spans="2:5" x14ac:dyDescent="0.2">
      <c r="B908" s="38">
        <f>'Screening M&amp;A'!D89</f>
        <v>9623.2000000000007</v>
      </c>
      <c r="C908" s="13">
        <f t="shared" si="28"/>
        <v>3.9954233337461683E-4</v>
      </c>
      <c r="D908" s="52">
        <f t="shared" si="29"/>
        <v>1.5963407615843346E-7</v>
      </c>
      <c r="E908" s="15"/>
    </row>
    <row r="909" spans="2:5" x14ac:dyDescent="0.2">
      <c r="B909" s="38">
        <f>'Screening M&amp;A'!D90</f>
        <v>52163</v>
      </c>
      <c r="C909" s="13">
        <f t="shared" si="28"/>
        <v>2.165737668947973E-3</v>
      </c>
      <c r="D909" s="52">
        <f t="shared" si="29"/>
        <v>4.6904196507001997E-6</v>
      </c>
      <c r="E909" s="15"/>
    </row>
    <row r="910" spans="2:5" x14ac:dyDescent="0.2">
      <c r="B910" s="38">
        <f>'Screening M&amp;A'!D91</f>
        <v>18599.400000000001</v>
      </c>
      <c r="C910" s="13">
        <f t="shared" si="28"/>
        <v>7.7222209611853103E-4</v>
      </c>
      <c r="D910" s="52">
        <f t="shared" si="29"/>
        <v>5.9632696573369782E-7</v>
      </c>
      <c r="E910" s="15"/>
    </row>
    <row r="911" spans="2:5" x14ac:dyDescent="0.2">
      <c r="B911" s="38">
        <f>'Screening M&amp;A'!D92</f>
        <v>98547.7</v>
      </c>
      <c r="C911" s="13">
        <f t="shared" si="28"/>
        <v>4.0915680861565509E-3</v>
      </c>
      <c r="D911" s="52">
        <f t="shared" si="29"/>
        <v>1.6740929403654781E-5</v>
      </c>
      <c r="E911" s="15"/>
    </row>
    <row r="912" spans="2:5" x14ac:dyDescent="0.2">
      <c r="B912" s="38">
        <f>'Screening M&amp;A'!D93</f>
        <v>70517.2</v>
      </c>
      <c r="C912" s="13">
        <f t="shared" si="28"/>
        <v>2.9277793905399998E-3</v>
      </c>
      <c r="D912" s="52">
        <f t="shared" si="29"/>
        <v>8.5718921596707722E-6</v>
      </c>
      <c r="E912" s="15"/>
    </row>
    <row r="913" spans="2:5" x14ac:dyDescent="0.2">
      <c r="B913" s="38">
        <f>'Screening M&amp;A'!D94</f>
        <v>9167.2999999999993</v>
      </c>
      <c r="C913" s="13">
        <f t="shared" si="28"/>
        <v>3.8061397796420362E-4</v>
      </c>
      <c r="D913" s="52">
        <f t="shared" si="29"/>
        <v>1.4486700022173528E-7</v>
      </c>
      <c r="E913" s="15"/>
    </row>
    <row r="914" spans="2:5" x14ac:dyDescent="0.2">
      <c r="B914" s="38">
        <f>'Screening M&amp;A'!D95</f>
        <v>15190.6</v>
      </c>
      <c r="C914" s="13">
        <f t="shared" si="28"/>
        <v>6.3069330049884173E-4</v>
      </c>
      <c r="D914" s="52">
        <f t="shared" si="29"/>
        <v>3.9777403929412227E-7</v>
      </c>
      <c r="E914" s="15"/>
    </row>
    <row r="915" spans="2:5" x14ac:dyDescent="0.2">
      <c r="B915" s="38">
        <f>'Screening M&amp;A'!D96</f>
        <v>25816.799999999999</v>
      </c>
      <c r="C915" s="13">
        <f t="shared" si="28"/>
        <v>1.0718788461494936E-3</v>
      </c>
      <c r="D915" s="52">
        <f t="shared" si="29"/>
        <v>1.1489242608227699E-6</v>
      </c>
      <c r="E915" s="15"/>
    </row>
    <row r="916" spans="2:5" x14ac:dyDescent="0.2">
      <c r="B916" s="38">
        <f>'Screening M&amp;A'!D97</f>
        <v>17262.3</v>
      </c>
      <c r="C916" s="13">
        <f t="shared" si="28"/>
        <v>7.1670750077028919E-4</v>
      </c>
      <c r="D916" s="52">
        <f t="shared" si="29"/>
        <v>5.1366964166039404E-7</v>
      </c>
      <c r="E916" s="15"/>
    </row>
    <row r="917" spans="2:5" x14ac:dyDescent="0.2">
      <c r="B917" s="38">
        <f>'Screening M&amp;A'!D98</f>
        <v>5433</v>
      </c>
      <c r="C917" s="13">
        <f t="shared" si="28"/>
        <v>2.2557085971654887E-4</v>
      </c>
      <c r="D917" s="52">
        <f t="shared" si="29"/>
        <v>5.0882212753262972E-8</v>
      </c>
      <c r="E917" s="15"/>
    </row>
    <row r="918" spans="2:5" x14ac:dyDescent="0.2">
      <c r="B918" s="38">
        <f>'Screening M&amp;A'!D99</f>
        <v>1151.8</v>
      </c>
      <c r="C918" s="13">
        <f t="shared" si="28"/>
        <v>4.7821188334533585E-5</v>
      </c>
      <c r="D918" s="52">
        <f t="shared" si="29"/>
        <v>2.2868660537269309E-9</v>
      </c>
      <c r="E918" s="15"/>
    </row>
    <row r="919" spans="2:5" x14ac:dyDescent="0.2">
      <c r="B919" s="38">
        <f>'Screening M&amp;A'!D100</f>
        <v>191739.1</v>
      </c>
      <c r="C919" s="13">
        <f t="shared" si="28"/>
        <v>7.96074979353531E-3</v>
      </c>
      <c r="D919" s="52">
        <f t="shared" si="29"/>
        <v>6.3373537275272481E-5</v>
      </c>
      <c r="E919" s="15"/>
    </row>
    <row r="920" spans="2:5" x14ac:dyDescent="0.2">
      <c r="B920" s="38">
        <f>'Screening M&amp;A'!D101</f>
        <v>25980.9</v>
      </c>
      <c r="C920" s="13">
        <f t="shared" si="28"/>
        <v>1.0786920576494911E-3</v>
      </c>
      <c r="D920" s="52">
        <f t="shared" si="29"/>
        <v>1.163576555236093E-6</v>
      </c>
      <c r="E920" s="15"/>
    </row>
    <row r="921" spans="2:5" x14ac:dyDescent="0.2">
      <c r="B921" s="38">
        <f>'Screening M&amp;A'!D102</f>
        <v>13465.9</v>
      </c>
      <c r="C921" s="13">
        <f t="shared" si="28"/>
        <v>5.5908607396596267E-4</v>
      </c>
      <c r="D921" s="52">
        <f t="shared" si="29"/>
        <v>3.1257723810267389E-7</v>
      </c>
      <c r="E921" s="15"/>
    </row>
    <row r="922" spans="2:5" x14ac:dyDescent="0.2">
      <c r="B922" s="38">
        <f>'Screening M&amp;A'!D103</f>
        <v>1713.4</v>
      </c>
      <c r="C922" s="13">
        <f t="shared" si="28"/>
        <v>7.1138065716608664E-5</v>
      </c>
      <c r="D922" s="52">
        <f t="shared" si="29"/>
        <v>5.0606243939005331E-9</v>
      </c>
      <c r="E922" s="15"/>
    </row>
    <row r="923" spans="2:5" x14ac:dyDescent="0.2">
      <c r="B923" s="38">
        <f>'Screening M&amp;A'!D104</f>
        <v>1124.5</v>
      </c>
      <c r="C923" s="13">
        <f t="shared" si="28"/>
        <v>4.6687729017349379E-5</v>
      </c>
      <c r="D923" s="52">
        <f t="shared" si="29"/>
        <v>2.1797440407974472E-9</v>
      </c>
      <c r="E923" s="15"/>
    </row>
    <row r="924" spans="2:5" x14ac:dyDescent="0.2">
      <c r="B924" s="38">
        <f>'Screening M&amp;A'!D105</f>
        <v>2188.9</v>
      </c>
      <c r="C924" s="13">
        <f t="shared" si="28"/>
        <v>9.0880186790641234E-5</v>
      </c>
      <c r="D924" s="52">
        <f t="shared" si="29"/>
        <v>8.2592083511018417E-9</v>
      </c>
      <c r="E924" s="15"/>
    </row>
    <row r="925" spans="2:5" x14ac:dyDescent="0.2">
      <c r="B925" s="38">
        <f>'Screening M&amp;A'!D106</f>
        <v>9066.5</v>
      </c>
      <c r="C925" s="13">
        <f t="shared" si="28"/>
        <v>3.7642889740844659E-4</v>
      </c>
      <c r="D925" s="52">
        <f t="shared" si="29"/>
        <v>1.416987148041388E-7</v>
      </c>
      <c r="E925" s="15"/>
    </row>
    <row r="926" spans="2:5" x14ac:dyDescent="0.2">
      <c r="B926" s="38">
        <f>'Screening M&amp;A'!D107</f>
        <v>2807.3</v>
      </c>
      <c r="C926" s="13">
        <f t="shared" si="28"/>
        <v>1.1655532385096037E-4</v>
      </c>
      <c r="D926" s="52">
        <f t="shared" si="29"/>
        <v>1.3585143518002251E-8</v>
      </c>
      <c r="E926" s="15"/>
    </row>
    <row r="927" spans="2:5" x14ac:dyDescent="0.2">
      <c r="B927" s="38">
        <f>'Screening M&amp;A'!D108</f>
        <v>17374.8</v>
      </c>
      <c r="C927" s="13">
        <f t="shared" si="28"/>
        <v>7.2137834960483949E-4</v>
      </c>
      <c r="D927" s="52">
        <f t="shared" si="29"/>
        <v>5.2038672327860199E-7</v>
      </c>
      <c r="E927" s="15"/>
    </row>
    <row r="928" spans="2:5" x14ac:dyDescent="0.2">
      <c r="B928" s="38">
        <f>'Screening M&amp;A'!D109</f>
        <v>2695.9</v>
      </c>
      <c r="C928" s="13">
        <f t="shared" si="28"/>
        <v>1.1193014553834789E-4</v>
      </c>
      <c r="D928" s="52">
        <f t="shared" si="29"/>
        <v>1.252835748023574E-8</v>
      </c>
      <c r="E928" s="15"/>
    </row>
    <row r="929" spans="2:5" x14ac:dyDescent="0.2">
      <c r="B929" s="38">
        <f>'Screening M&amp;A'!D110</f>
        <v>1653.6</v>
      </c>
      <c r="C929" s="13">
        <f t="shared" si="28"/>
        <v>6.8655250069443247E-5</v>
      </c>
      <c r="D929" s="52">
        <f t="shared" si="29"/>
        <v>4.713543362097787E-9</v>
      </c>
      <c r="E929" s="15"/>
    </row>
    <row r="930" spans="2:5" x14ac:dyDescent="0.2">
      <c r="B930" s="38">
        <f>'Screening M&amp;A'!D111</f>
        <v>23472.799999999999</v>
      </c>
      <c r="C930" s="13">
        <f t="shared" si="28"/>
        <v>9.7455911576561894E-4</v>
      </c>
      <c r="D930" s="52">
        <f t="shared" si="29"/>
        <v>9.4976547012186506E-7</v>
      </c>
      <c r="E930" s="15"/>
    </row>
    <row r="931" spans="2:5" x14ac:dyDescent="0.2">
      <c r="B931" s="38">
        <f>'Screening M&amp;A'!D112</f>
        <v>23600.5</v>
      </c>
      <c r="C931" s="13">
        <f t="shared" si="28"/>
        <v>9.7986104817603743E-4</v>
      </c>
      <c r="D931" s="52">
        <f t="shared" si="29"/>
        <v>9.6012767373264267E-7</v>
      </c>
      <c r="E931" s="15"/>
    </row>
    <row r="932" spans="2:5" x14ac:dyDescent="0.2">
      <c r="B932" s="38">
        <f>'Screening M&amp;A'!D113</f>
        <v>1171.8</v>
      </c>
      <c r="C932" s="13">
        <f t="shared" si="28"/>
        <v>4.8651561460675857E-5</v>
      </c>
      <c r="D932" s="52">
        <f t="shared" si="29"/>
        <v>2.3669744325619205E-9</v>
      </c>
      <c r="E932" s="15"/>
    </row>
    <row r="933" spans="2:5" x14ac:dyDescent="0.2">
      <c r="B933" s="38">
        <f>'Screening M&amp;A'!D114</f>
        <v>5229.1000000000004</v>
      </c>
      <c r="C933" s="13">
        <f t="shared" si="28"/>
        <v>2.1710520569552839E-4</v>
      </c>
      <c r="D933" s="52">
        <f t="shared" si="29"/>
        <v>4.713467034009769E-8</v>
      </c>
      <c r="E933" s="15"/>
    </row>
    <row r="934" spans="2:5" x14ac:dyDescent="0.2">
      <c r="B934" s="38">
        <f>'Screening M&amp;A'!D115</f>
        <v>2750.3</v>
      </c>
      <c r="C934" s="13">
        <f t="shared" si="28"/>
        <v>1.1418876044145488E-4</v>
      </c>
      <c r="D934" s="52">
        <f t="shared" si="29"/>
        <v>1.3039073011155972E-8</v>
      </c>
      <c r="E934" s="15"/>
    </row>
    <row r="935" spans="2:5" x14ac:dyDescent="0.2">
      <c r="B935" s="38">
        <f>'Screening M&amp;A'!D116</f>
        <v>5529.3</v>
      </c>
      <c r="C935" s="13">
        <f t="shared" si="28"/>
        <v>2.2956910631892393E-4</v>
      </c>
      <c r="D935" s="52">
        <f t="shared" si="29"/>
        <v>5.27019745760694E-8</v>
      </c>
      <c r="E935" s="15"/>
    </row>
    <row r="936" spans="2:5" x14ac:dyDescent="0.2">
      <c r="B936" s="38">
        <f>'Screening M&amp;A'!D117</f>
        <v>1378.2</v>
      </c>
      <c r="C936" s="13">
        <f t="shared" si="28"/>
        <v>5.7221012122464138E-5</v>
      </c>
      <c r="D936" s="52">
        <f t="shared" si="29"/>
        <v>3.2742442283191877E-9</v>
      </c>
      <c r="E936" s="15"/>
    </row>
    <row r="937" spans="2:5" x14ac:dyDescent="0.2">
      <c r="B937" s="38">
        <f>'Screening M&amp;A'!D118</f>
        <v>3099.9</v>
      </c>
      <c r="C937" s="13">
        <f t="shared" si="28"/>
        <v>1.2870368268642183E-4</v>
      </c>
      <c r="D937" s="52">
        <f t="shared" si="29"/>
        <v>1.6564637937047158E-8</v>
      </c>
      <c r="E937" s="15"/>
    </row>
    <row r="938" spans="2:5" x14ac:dyDescent="0.2">
      <c r="B938" s="38">
        <f>'Screening M&amp;A'!D119</f>
        <v>31748.3</v>
      </c>
      <c r="C938" s="13">
        <f t="shared" si="28"/>
        <v>1.3181467560351386E-3</v>
      </c>
      <c r="D938" s="52">
        <f t="shared" si="29"/>
        <v>1.7375108704459594E-6</v>
      </c>
      <c r="E938" s="15"/>
    </row>
    <row r="939" spans="2:5" x14ac:dyDescent="0.2">
      <c r="B939" s="38">
        <f>'Screening M&amp;A'!D120</f>
        <v>2372.6</v>
      </c>
      <c r="C939" s="13">
        <f t="shared" si="28"/>
        <v>9.8507163954258018E-5</v>
      </c>
      <c r="D939" s="52">
        <f t="shared" si="29"/>
        <v>9.7036613503110704E-9</v>
      </c>
      <c r="E939" s="15"/>
    </row>
    <row r="940" spans="2:5" x14ac:dyDescent="0.2">
      <c r="B940" s="38">
        <f>'Screening M&amp;A'!D121</f>
        <v>27929.5</v>
      </c>
      <c r="C940" s="13">
        <f t="shared" si="28"/>
        <v>1.1595953113295327E-3</v>
      </c>
      <c r="D940" s="52">
        <f t="shared" si="29"/>
        <v>1.3446612860574358E-6</v>
      </c>
      <c r="E940" s="15"/>
    </row>
    <row r="941" spans="2:5" x14ac:dyDescent="0.2">
      <c r="B941" s="38">
        <f>'Screening M&amp;A'!D122</f>
        <v>11989.8</v>
      </c>
      <c r="C941" s="13">
        <f t="shared" si="28"/>
        <v>4.9780038539103209E-4</v>
      </c>
      <c r="D941" s="52">
        <f t="shared" si="29"/>
        <v>2.4780522369546008E-7</v>
      </c>
      <c r="E941" s="15"/>
    </row>
    <row r="942" spans="2:5" x14ac:dyDescent="0.2">
      <c r="B942" s="38">
        <f>'Screening M&amp;A'!D123</f>
        <v>6825.7</v>
      </c>
      <c r="C942" s="13">
        <f t="shared" si="28"/>
        <v>2.8339389235546616E-4</v>
      </c>
      <c r="D942" s="52">
        <f t="shared" si="29"/>
        <v>8.0312098224381539E-8</v>
      </c>
      <c r="E942" s="15"/>
    </row>
    <row r="943" spans="2:5" x14ac:dyDescent="0.2">
      <c r="B943" s="38">
        <f>'Screening M&amp;A'!D124</f>
        <v>1236.5</v>
      </c>
      <c r="C943" s="13">
        <f t="shared" si="28"/>
        <v>5.1337818523746117E-5</v>
      </c>
      <c r="D943" s="52">
        <f t="shared" si="29"/>
        <v>2.63557161077709E-9</v>
      </c>
      <c r="E943" s="15"/>
    </row>
    <row r="944" spans="2:5" x14ac:dyDescent="0.2">
      <c r="B944" s="38">
        <f>'Screening M&amp;A'!D125</f>
        <v>7548</v>
      </c>
      <c r="C944" s="13">
        <f t="shared" si="28"/>
        <v>3.133828178060944E-4</v>
      </c>
      <c r="D944" s="52">
        <f t="shared" si="29"/>
        <v>9.8208790496087751E-8</v>
      </c>
      <c r="E944" s="15"/>
    </row>
    <row r="945" spans="2:5" x14ac:dyDescent="0.2">
      <c r="B945" s="38">
        <f>'Screening M&amp;A'!D126</f>
        <v>3505</v>
      </c>
      <c r="C945" s="13">
        <f t="shared" si="28"/>
        <v>1.4552289035643361E-4</v>
      </c>
      <c r="D945" s="52">
        <f t="shared" si="29"/>
        <v>2.1176911617690597E-8</v>
      </c>
      <c r="E945" s="15"/>
    </row>
    <row r="946" spans="2:5" x14ac:dyDescent="0.2">
      <c r="B946" s="38">
        <f>'Screening M&amp;A'!D127</f>
        <v>87261.1</v>
      </c>
      <c r="C946" s="13">
        <f t="shared" si="28"/>
        <v>3.6229636198806818E-3</v>
      </c>
      <c r="D946" s="52">
        <f t="shared" si="29"/>
        <v>1.3125865390978933E-5</v>
      </c>
      <c r="E946" s="15"/>
    </row>
    <row r="947" spans="2:5" x14ac:dyDescent="0.2">
      <c r="B947" s="38">
        <f>'Screening M&amp;A'!D128</f>
        <v>1763.6</v>
      </c>
      <c r="C947" s="13">
        <f t="shared" si="28"/>
        <v>7.3222302263225759E-5</v>
      </c>
      <c r="D947" s="52">
        <f t="shared" si="29"/>
        <v>5.3615055487271964E-9</v>
      </c>
      <c r="E947" s="15"/>
    </row>
    <row r="948" spans="2:5" x14ac:dyDescent="0.2">
      <c r="B948" s="38">
        <f>'Screening M&amp;A'!D129</f>
        <v>10825.6</v>
      </c>
      <c r="C948" s="13">
        <f t="shared" si="28"/>
        <v>4.4946436571829035E-4</v>
      </c>
      <c r="D948" s="52">
        <f t="shared" si="29"/>
        <v>2.0201821605054504E-7</v>
      </c>
      <c r="E948" s="15"/>
    </row>
    <row r="949" spans="2:5" x14ac:dyDescent="0.2">
      <c r="B949" s="38">
        <f>'Screening M&amp;A'!D130</f>
        <v>798</v>
      </c>
      <c r="C949" s="13">
        <f t="shared" si="28"/>
        <v>3.3131887733076751E-5</v>
      </c>
      <c r="D949" s="52">
        <f t="shared" si="29"/>
        <v>1.0977219847572017E-9</v>
      </c>
      <c r="E949" s="15"/>
    </row>
    <row r="950" spans="2:5" x14ac:dyDescent="0.2">
      <c r="B950" s="38">
        <f>'Screening M&amp;A'!D131</f>
        <v>39599.199999999997</v>
      </c>
      <c r="C950" s="13">
        <f t="shared" si="28"/>
        <v>1.6441055748366577E-3</v>
      </c>
      <c r="D950" s="52">
        <f t="shared" si="29"/>
        <v>2.7030831412089767E-6</v>
      </c>
      <c r="E950" s="15"/>
    </row>
    <row r="951" spans="2:5" x14ac:dyDescent="0.2">
      <c r="B951" s="38">
        <f>'Screening M&amp;A'!D132</f>
        <v>13695.7</v>
      </c>
      <c r="C951" s="13">
        <f t="shared" si="28"/>
        <v>5.6862706118533744E-4</v>
      </c>
      <c r="D951" s="52">
        <f t="shared" si="29"/>
        <v>3.2333673471227349E-7</v>
      </c>
      <c r="E951" s="15"/>
    </row>
    <row r="952" spans="2:5" x14ac:dyDescent="0.2">
      <c r="B952" s="38">
        <f>'Screening M&amp;A'!D133</f>
        <v>40304.5</v>
      </c>
      <c r="C952" s="13">
        <f t="shared" si="28"/>
        <v>1.6733886831300651E-3</v>
      </c>
      <c r="D952" s="52">
        <f t="shared" si="29"/>
        <v>2.8002296848277735E-6</v>
      </c>
      <c r="E952" s="15"/>
    </row>
    <row r="953" spans="2:5" x14ac:dyDescent="0.2">
      <c r="B953" s="38">
        <f>'Screening M&amp;A'!D134</f>
        <v>895.9</v>
      </c>
      <c r="C953" s="13">
        <f t="shared" si="28"/>
        <v>3.7196564185543181E-5</v>
      </c>
      <c r="D953" s="52">
        <f t="shared" si="29"/>
        <v>1.3835843872092337E-9</v>
      </c>
      <c r="E953" s="15"/>
    </row>
    <row r="954" spans="2:5" x14ac:dyDescent="0.2">
      <c r="B954" s="38">
        <f>'Screening M&amp;A'!D135</f>
        <v>7820.3</v>
      </c>
      <c r="C954" s="13">
        <f t="shared" si="28"/>
        <v>3.2468834791852147E-4</v>
      </c>
      <c r="D954" s="52">
        <f t="shared" si="29"/>
        <v>1.0542252327405884E-7</v>
      </c>
      <c r="E954" s="15"/>
    </row>
    <row r="955" spans="2:5" x14ac:dyDescent="0.2">
      <c r="B955" s="38">
        <f>'Screening M&amp;A'!D136</f>
        <v>3344.3</v>
      </c>
      <c r="C955" s="13">
        <f t="shared" si="28"/>
        <v>1.3885084228788043E-4</v>
      </c>
      <c r="D955" s="52">
        <f t="shared" si="29"/>
        <v>1.9279556404053846E-8</v>
      </c>
      <c r="E955" s="15"/>
    </row>
    <row r="956" spans="2:5" x14ac:dyDescent="0.2">
      <c r="B956" s="38">
        <f>'Screening M&amp;A'!D137</f>
        <v>5694.8</v>
      </c>
      <c r="C956" s="13">
        <f t="shared" si="28"/>
        <v>2.3644044393775123E-4</v>
      </c>
      <c r="D956" s="52">
        <f t="shared" si="29"/>
        <v>5.5904083529480883E-8</v>
      </c>
      <c r="E956" s="15"/>
    </row>
    <row r="957" spans="2:5" x14ac:dyDescent="0.2">
      <c r="B957" s="38">
        <f>'Screening M&amp;A'!D138</f>
        <v>2876.4</v>
      </c>
      <c r="C957" s="13">
        <f t="shared" si="28"/>
        <v>1.1942426300178192E-4</v>
      </c>
      <c r="D957" s="52">
        <f t="shared" si="29"/>
        <v>1.4262154593518779E-8</v>
      </c>
      <c r="E957" s="15"/>
    </row>
    <row r="958" spans="2:5" x14ac:dyDescent="0.2">
      <c r="B958" s="38">
        <f>'Screening M&amp;A'!D139</f>
        <v>3376</v>
      </c>
      <c r="C958" s="13">
        <f t="shared" si="28"/>
        <v>1.4016698369281592E-4</v>
      </c>
      <c r="D958" s="52">
        <f t="shared" si="29"/>
        <v>1.9646783317542124E-8</v>
      </c>
      <c r="E958" s="15"/>
    </row>
    <row r="959" spans="2:5" x14ac:dyDescent="0.2">
      <c r="B959" s="38">
        <f>'Screening M&amp;A'!D140</f>
        <v>885.9</v>
      </c>
      <c r="C959" s="13">
        <f t="shared" si="28"/>
        <v>3.6781377622472048E-5</v>
      </c>
      <c r="D959" s="52">
        <f t="shared" si="29"/>
        <v>1.3528697398068876E-9</v>
      </c>
      <c r="E959" s="15"/>
    </row>
    <row r="960" spans="2:5" x14ac:dyDescent="0.2">
      <c r="B960" s="38">
        <f>'Screening M&amp;A'!D141</f>
        <v>342.4</v>
      </c>
      <c r="C960" s="13">
        <f t="shared" si="28"/>
        <v>1.4215987919555737E-5</v>
      </c>
      <c r="D960" s="52">
        <f t="shared" si="29"/>
        <v>2.0209431252895466E-10</v>
      </c>
      <c r="E960" s="15"/>
    </row>
    <row r="961" spans="2:5" x14ac:dyDescent="0.2">
      <c r="B961" s="38">
        <f>'Screening M&amp;A'!D142</f>
        <v>19619.900000000001</v>
      </c>
      <c r="C961" s="13">
        <f t="shared" si="28"/>
        <v>8.1459188487994062E-4</v>
      </c>
      <c r="D961" s="52">
        <f t="shared" si="29"/>
        <v>6.6355993891225441E-7</v>
      </c>
      <c r="E961" s="15"/>
    </row>
    <row r="962" spans="2:5" x14ac:dyDescent="0.2">
      <c r="B962" s="38">
        <f>'Screening M&amp;A'!D143</f>
        <v>2823.1</v>
      </c>
      <c r="C962" s="13">
        <f t="shared" si="28"/>
        <v>1.1721131862061275E-4</v>
      </c>
      <c r="D962" s="52">
        <f t="shared" si="29"/>
        <v>1.3738493212782801E-8</v>
      </c>
      <c r="E962" s="15"/>
    </row>
    <row r="963" spans="2:5" x14ac:dyDescent="0.2">
      <c r="B963" s="38">
        <f>'Screening M&amp;A'!D144</f>
        <v>1704.5</v>
      </c>
      <c r="C963" s="13">
        <f t="shared" ref="C963:C1026" si="30">B963/$G$3</f>
        <v>7.0768549675475341E-5</v>
      </c>
      <c r="D963" s="52">
        <f t="shared" si="29"/>
        <v>5.008187623170221E-9</v>
      </c>
      <c r="E963" s="15"/>
    </row>
    <row r="964" spans="2:5" x14ac:dyDescent="0.2">
      <c r="B964" s="38">
        <f>'Screening M&amp;A'!D145</f>
        <v>271.89999999999998</v>
      </c>
      <c r="C964" s="13">
        <f t="shared" si="30"/>
        <v>1.1288922649904221E-5</v>
      </c>
      <c r="D964" s="52">
        <f t="shared" ref="D964:D1027" si="31">C964^(2)</f>
        <v>1.2743977459552055E-10</v>
      </c>
      <c r="E964" s="15"/>
    </row>
    <row r="965" spans="2:5" x14ac:dyDescent="0.2">
      <c r="B965" s="38">
        <f>'Screening M&amp;A'!D146</f>
        <v>2573</v>
      </c>
      <c r="C965" s="13">
        <f t="shared" si="30"/>
        <v>1.0682750267820361E-4</v>
      </c>
      <c r="D965" s="52">
        <f t="shared" si="31"/>
        <v>1.1412115328461599E-8</v>
      </c>
      <c r="E965" s="15"/>
    </row>
    <row r="966" spans="2:5" x14ac:dyDescent="0.2">
      <c r="B966" s="38">
        <f>'Screening M&amp;A'!D147</f>
        <v>2217.5</v>
      </c>
      <c r="C966" s="13">
        <f t="shared" si="30"/>
        <v>9.2067620361024687E-5</v>
      </c>
      <c r="D966" s="52">
        <f t="shared" si="31"/>
        <v>8.4764467189417671E-9</v>
      </c>
      <c r="E966" s="15"/>
    </row>
    <row r="967" spans="2:5" x14ac:dyDescent="0.2">
      <c r="B967" s="38">
        <f>'Screening M&amp;A'!D148</f>
        <v>1823.8</v>
      </c>
      <c r="C967" s="13">
        <f t="shared" si="30"/>
        <v>7.5721725372914013E-5</v>
      </c>
      <c r="D967" s="52">
        <f t="shared" si="31"/>
        <v>5.7337796934510096E-9</v>
      </c>
      <c r="E967" s="15"/>
    </row>
    <row r="968" spans="2:5" x14ac:dyDescent="0.2">
      <c r="B968" s="38">
        <f>'Screening M&amp;A'!D149</f>
        <v>3086.6</v>
      </c>
      <c r="C968" s="13">
        <f t="shared" si="30"/>
        <v>1.2815148455753723E-4</v>
      </c>
      <c r="D968" s="52">
        <f t="shared" si="31"/>
        <v>1.6422802994300703E-8</v>
      </c>
      <c r="E968" s="15"/>
    </row>
    <row r="969" spans="2:5" x14ac:dyDescent="0.2">
      <c r="B969" s="38">
        <f>'Screening M&amp;A'!D150</f>
        <v>1248.9000000000001</v>
      </c>
      <c r="C969" s="13">
        <f t="shared" si="30"/>
        <v>5.1852649861954333E-5</v>
      </c>
      <c r="D969" s="52">
        <f t="shared" si="31"/>
        <v>2.6886972977064329E-9</v>
      </c>
      <c r="E969" s="15"/>
    </row>
    <row r="970" spans="2:5" x14ac:dyDescent="0.2">
      <c r="B970" s="38">
        <f>'Screening M&amp;A'!D151</f>
        <v>734.9</v>
      </c>
      <c r="C970" s="13">
        <f t="shared" si="30"/>
        <v>3.0512060520097873E-5</v>
      </c>
      <c r="D970" s="52">
        <f t="shared" si="31"/>
        <v>9.3098583718211534E-10</v>
      </c>
      <c r="E970" s="15"/>
    </row>
    <row r="971" spans="2:5" x14ac:dyDescent="0.2">
      <c r="B971" s="38">
        <f>'Screening M&amp;A'!D152</f>
        <v>26632.1</v>
      </c>
      <c r="C971" s="13">
        <f t="shared" si="30"/>
        <v>1.1057290066366833E-3</v>
      </c>
      <c r="D971" s="52">
        <f t="shared" si="31"/>
        <v>1.2226366361177465E-6</v>
      </c>
      <c r="E971" s="15"/>
    </row>
    <row r="972" spans="2:5" x14ac:dyDescent="0.2">
      <c r="B972" s="38">
        <f>'Screening M&amp;A'!D153</f>
        <v>24433.3</v>
      </c>
      <c r="C972" s="13">
        <f t="shared" si="30"/>
        <v>1.0144377851486017E-3</v>
      </c>
      <c r="D972" s="52">
        <f t="shared" si="31"/>
        <v>1.0290840199372006E-6</v>
      </c>
      <c r="E972" s="15"/>
    </row>
    <row r="973" spans="2:5" x14ac:dyDescent="0.2">
      <c r="B973" s="38">
        <f>'Screening M&amp;A'!D154</f>
        <v>1451.2</v>
      </c>
      <c r="C973" s="13">
        <f t="shared" si="30"/>
        <v>6.0251874032883439E-5</v>
      </c>
      <c r="D973" s="52">
        <f t="shared" si="31"/>
        <v>3.6302883244744535E-9</v>
      </c>
      <c r="E973" s="15"/>
    </row>
    <row r="974" spans="2:5" x14ac:dyDescent="0.2">
      <c r="B974" s="38">
        <f>'Screening M&amp;A'!D155</f>
        <v>42045.9</v>
      </c>
      <c r="C974" s="13">
        <f t="shared" si="30"/>
        <v>1.7456892712232729E-3</v>
      </c>
      <c r="D974" s="52">
        <f t="shared" si="31"/>
        <v>3.0474310316640419E-6</v>
      </c>
      <c r="E974" s="15"/>
    </row>
    <row r="975" spans="2:5" x14ac:dyDescent="0.2">
      <c r="B975" s="38">
        <f>'Screening M&amp;A'!D156</f>
        <v>998.1</v>
      </c>
      <c r="C975" s="13">
        <f t="shared" si="30"/>
        <v>4.1439770860130212E-5</v>
      </c>
      <c r="D975" s="52">
        <f t="shared" si="31"/>
        <v>1.717254608940097E-9</v>
      </c>
      <c r="E975" s="15"/>
    </row>
    <row r="976" spans="2:5" x14ac:dyDescent="0.2">
      <c r="B976" s="38">
        <f>'Screening M&amp;A'!D157</f>
        <v>114104.6</v>
      </c>
      <c r="C976" s="13">
        <f t="shared" si="30"/>
        <v>4.7374696704606889E-3</v>
      </c>
      <c r="D976" s="52">
        <f t="shared" si="31"/>
        <v>2.2443618878534908E-5</v>
      </c>
      <c r="E976" s="15"/>
    </row>
    <row r="977" spans="2:5" x14ac:dyDescent="0.2">
      <c r="B977" s="38">
        <f>'Screening M&amp;A'!D158</f>
        <v>1479.6</v>
      </c>
      <c r="C977" s="13">
        <f t="shared" si="30"/>
        <v>6.1431003872005461E-5</v>
      </c>
      <c r="D977" s="52">
        <f t="shared" si="31"/>
        <v>3.7737682367223501E-9</v>
      </c>
      <c r="E977" s="15"/>
    </row>
    <row r="978" spans="2:5" x14ac:dyDescent="0.2">
      <c r="B978" s="38">
        <f>'Screening M&amp;A'!D159</f>
        <v>4012.7</v>
      </c>
      <c r="C978" s="13">
        <f t="shared" si="30"/>
        <v>1.6660191216355522E-4</v>
      </c>
      <c r="D978" s="52">
        <f t="shared" si="31"/>
        <v>2.7756197136552968E-8</v>
      </c>
      <c r="E978" s="15"/>
    </row>
    <row r="979" spans="2:5" x14ac:dyDescent="0.2">
      <c r="B979" s="38">
        <f>'Screening M&amp;A'!D160</f>
        <v>12784.1</v>
      </c>
      <c r="C979" s="13">
        <f t="shared" si="30"/>
        <v>5.3077865409577253E-4</v>
      </c>
      <c r="D979" s="52">
        <f t="shared" si="31"/>
        <v>2.8172597964371973E-7</v>
      </c>
      <c r="E979" s="15"/>
    </row>
    <row r="980" spans="2:5" x14ac:dyDescent="0.2">
      <c r="B980" s="38">
        <f>'Screening M&amp;A'!D161</f>
        <v>1823.8</v>
      </c>
      <c r="C980" s="13">
        <f t="shared" si="30"/>
        <v>7.5721725372914013E-5</v>
      </c>
      <c r="D980" s="52">
        <f t="shared" si="31"/>
        <v>5.7337796934510096E-9</v>
      </c>
      <c r="E980" s="15"/>
    </row>
    <row r="981" spans="2:5" x14ac:dyDescent="0.2">
      <c r="B981" s="38">
        <f>'Screening M&amp;A'!D162</f>
        <v>601.20000000000005</v>
      </c>
      <c r="C981" s="13">
        <f t="shared" si="30"/>
        <v>2.4961016171836772E-5</v>
      </c>
      <c r="D981" s="52">
        <f t="shared" si="31"/>
        <v>6.2305232833069687E-10</v>
      </c>
      <c r="E981" s="15"/>
    </row>
    <row r="982" spans="2:5" x14ac:dyDescent="0.2">
      <c r="B982" s="38">
        <f>'Screening M&amp;A'!D163</f>
        <v>1406.8</v>
      </c>
      <c r="C982" s="13">
        <f t="shared" si="30"/>
        <v>5.8408445692847585E-5</v>
      </c>
      <c r="D982" s="52">
        <f t="shared" si="31"/>
        <v>3.4115465282543258E-9</v>
      </c>
      <c r="E982" s="15"/>
    </row>
    <row r="983" spans="2:5" x14ac:dyDescent="0.2">
      <c r="B983" s="38">
        <f>'Screening M&amp;A'!D164</f>
        <v>596.1</v>
      </c>
      <c r="C983" s="13">
        <f t="shared" si="30"/>
        <v>2.4749271024670493E-5</v>
      </c>
      <c r="D983" s="52">
        <f t="shared" si="31"/>
        <v>6.1252641625259444E-10</v>
      </c>
      <c r="E983" s="15"/>
    </row>
    <row r="984" spans="2:5" x14ac:dyDescent="0.2">
      <c r="B984" s="38">
        <f>'Screening M&amp;A'!D165</f>
        <v>1263.8</v>
      </c>
      <c r="C984" s="13">
        <f t="shared" si="30"/>
        <v>5.2471277840930323E-5</v>
      </c>
      <c r="D984" s="52">
        <f t="shared" si="31"/>
        <v>2.7532349982601054E-9</v>
      </c>
      <c r="E984" s="15"/>
    </row>
    <row r="985" spans="2:5" x14ac:dyDescent="0.2">
      <c r="B985" s="38">
        <f>'Screening M&amp;A'!D166</f>
        <v>6433.2</v>
      </c>
      <c r="C985" s="13">
        <f t="shared" si="30"/>
        <v>2.6709781975492398E-4</v>
      </c>
      <c r="D985" s="52">
        <f t="shared" si="31"/>
        <v>7.1341245317833859E-8</v>
      </c>
      <c r="E985" s="15"/>
    </row>
    <row r="986" spans="2:5" x14ac:dyDescent="0.2">
      <c r="B986" s="38">
        <f>'Screening M&amp;A'!D167</f>
        <v>7182.8</v>
      </c>
      <c r="C986" s="13">
        <f t="shared" si="30"/>
        <v>2.9822020452273645E-4</v>
      </c>
      <c r="D986" s="52">
        <f t="shared" si="31"/>
        <v>8.8935290385582753E-8</v>
      </c>
      <c r="E986" s="15"/>
    </row>
    <row r="987" spans="2:5" x14ac:dyDescent="0.2">
      <c r="B987" s="38">
        <f>'Screening M&amp;A'!D168</f>
        <v>13641.2</v>
      </c>
      <c r="C987" s="13">
        <f t="shared" si="30"/>
        <v>5.663642944165998E-4</v>
      </c>
      <c r="D987" s="52">
        <f t="shared" si="31"/>
        <v>3.2076851399001294E-7</v>
      </c>
      <c r="E987" s="15"/>
    </row>
    <row r="988" spans="2:5" x14ac:dyDescent="0.2">
      <c r="B988" s="38">
        <f>'Screening M&amp;A'!D169</f>
        <v>644.1</v>
      </c>
      <c r="C988" s="13">
        <f t="shared" si="30"/>
        <v>2.6742166527411949E-5</v>
      </c>
      <c r="D988" s="52">
        <f t="shared" si="31"/>
        <v>7.1514347057983202E-10</v>
      </c>
      <c r="E988" s="15"/>
    </row>
    <row r="989" spans="2:5" x14ac:dyDescent="0.2">
      <c r="B989" s="38">
        <f>'Screening M&amp;A'!D170</f>
        <v>3053.3</v>
      </c>
      <c r="C989" s="13">
        <f t="shared" si="30"/>
        <v>1.2676891330251034E-4</v>
      </c>
      <c r="D989" s="52">
        <f t="shared" si="31"/>
        <v>1.6070357379899381E-8</v>
      </c>
      <c r="E989" s="15"/>
    </row>
    <row r="990" spans="2:5" x14ac:dyDescent="0.2">
      <c r="B990" s="38">
        <f>'Screening M&amp;A'!D171</f>
        <v>814.5</v>
      </c>
      <c r="C990" s="13">
        <f t="shared" si="30"/>
        <v>3.381694556214413E-5</v>
      </c>
      <c r="D990" s="52">
        <f t="shared" si="31"/>
        <v>1.1435858071530196E-9</v>
      </c>
      <c r="E990" s="15"/>
    </row>
    <row r="991" spans="2:5" x14ac:dyDescent="0.2">
      <c r="B991" s="38">
        <f>'Screening M&amp;A'!D172</f>
        <v>5220.8999999999996</v>
      </c>
      <c r="C991" s="13">
        <f t="shared" si="30"/>
        <v>2.1676475271381002E-4</v>
      </c>
      <c r="D991" s="52">
        <f t="shared" si="31"/>
        <v>4.6986958019079208E-8</v>
      </c>
      <c r="E991" s="15"/>
    </row>
    <row r="992" spans="2:5" x14ac:dyDescent="0.2">
      <c r="B992" s="38">
        <f>'Screening M&amp;A'!D173</f>
        <v>247.7</v>
      </c>
      <c r="C992" s="13">
        <f t="shared" si="30"/>
        <v>1.0284171167272069E-5</v>
      </c>
      <c r="D992" s="52">
        <f t="shared" si="31"/>
        <v>1.0576417659775015E-10</v>
      </c>
      <c r="E992" s="15"/>
    </row>
    <row r="993" spans="2:5" x14ac:dyDescent="0.2">
      <c r="B993" s="38">
        <f>'Screening M&amp;A'!D174</f>
        <v>387.9</v>
      </c>
      <c r="C993" s="13">
        <f t="shared" si="30"/>
        <v>1.6105086781529414E-5</v>
      </c>
      <c r="D993" s="52">
        <f t="shared" si="31"/>
        <v>2.5937382024059346E-10</v>
      </c>
      <c r="E993" s="15"/>
    </row>
    <row r="994" spans="2:5" x14ac:dyDescent="0.2">
      <c r="B994" s="38">
        <f>'Screening M&amp;A'!D175</f>
        <v>12158.8</v>
      </c>
      <c r="C994" s="13">
        <f t="shared" si="30"/>
        <v>5.048170383069343E-4</v>
      </c>
      <c r="D994" s="52">
        <f t="shared" si="31"/>
        <v>2.5484024216498476E-7</v>
      </c>
      <c r="E994" s="15"/>
    </row>
    <row r="995" spans="2:5" x14ac:dyDescent="0.2">
      <c r="B995" s="38">
        <f>'Screening M&amp;A'!D176</f>
        <v>2967.6</v>
      </c>
      <c r="C995" s="13">
        <f t="shared" si="30"/>
        <v>1.2321076445699069E-4</v>
      </c>
      <c r="D995" s="52">
        <f t="shared" si="31"/>
        <v>1.518089247807604E-8</v>
      </c>
      <c r="E995" s="15"/>
    </row>
    <row r="996" spans="2:5" x14ac:dyDescent="0.2">
      <c r="B996" s="38">
        <f>'Screening M&amp;A'!D177</f>
        <v>7441.9</v>
      </c>
      <c r="C996" s="13">
        <f t="shared" si="30"/>
        <v>3.089776883719096E-4</v>
      </c>
      <c r="D996" s="52">
        <f t="shared" si="31"/>
        <v>9.5467211911648884E-8</v>
      </c>
      <c r="E996" s="15"/>
    </row>
    <row r="997" spans="2:5" x14ac:dyDescent="0.2">
      <c r="B997" s="38">
        <f>'Screening M&amp;A'!D178</f>
        <v>715.8</v>
      </c>
      <c r="C997" s="13">
        <f t="shared" si="30"/>
        <v>2.9719054184632002E-5</v>
      </c>
      <c r="D997" s="52">
        <f t="shared" si="31"/>
        <v>8.8322218162909289E-10</v>
      </c>
      <c r="E997" s="15"/>
    </row>
    <row r="998" spans="2:5" x14ac:dyDescent="0.2">
      <c r="B998" s="38">
        <f>'Screening M&amp;A'!D179</f>
        <v>157.5</v>
      </c>
      <c r="C998" s="13">
        <f t="shared" si="30"/>
        <v>6.5391883683704119E-6</v>
      </c>
      <c r="D998" s="52">
        <f t="shared" si="31"/>
        <v>4.2760984517030892E-11</v>
      </c>
      <c r="E998" s="15"/>
    </row>
    <row r="999" spans="2:5" x14ac:dyDescent="0.2">
      <c r="B999" s="38">
        <f>'Screening M&amp;A'!D180</f>
        <v>476.7</v>
      </c>
      <c r="C999" s="13">
        <f t="shared" si="30"/>
        <v>1.9791943461601112E-5</v>
      </c>
      <c r="D999" s="52">
        <f t="shared" si="31"/>
        <v>3.9172102598721497E-10</v>
      </c>
      <c r="E999" s="15"/>
    </row>
    <row r="1000" spans="2:5" x14ac:dyDescent="0.2">
      <c r="B1000" s="38">
        <f>'Screening M&amp;A'!D181</f>
        <v>960.9</v>
      </c>
      <c r="C1000" s="13">
        <f t="shared" si="30"/>
        <v>3.9895276845505576E-5</v>
      </c>
      <c r="D1000" s="52">
        <f t="shared" si="31"/>
        <v>1.5916331145795333E-9</v>
      </c>
      <c r="E1000" s="15"/>
    </row>
    <row r="1001" spans="2:5" x14ac:dyDescent="0.2">
      <c r="B1001" s="38">
        <f>'Screening M&amp;A'!D182</f>
        <v>293.7</v>
      </c>
      <c r="C1001" s="13">
        <f t="shared" si="30"/>
        <v>1.2194029357399301E-5</v>
      </c>
      <c r="D1001" s="52">
        <f t="shared" si="31"/>
        <v>1.4869435196911601E-10</v>
      </c>
      <c r="E1001" s="15"/>
    </row>
    <row r="1002" spans="2:5" x14ac:dyDescent="0.2">
      <c r="B1002" s="38">
        <f>'Screening M&amp;A'!D183</f>
        <v>574.9</v>
      </c>
      <c r="C1002" s="13">
        <f t="shared" si="30"/>
        <v>2.3869075510959679E-5</v>
      </c>
      <c r="D1002" s="52">
        <f t="shared" si="31"/>
        <v>5.6973276574789511E-10</v>
      </c>
      <c r="E1002" s="15"/>
    </row>
    <row r="1003" spans="2:5" x14ac:dyDescent="0.2">
      <c r="B1003" s="38">
        <f>'Screening M&amp;A'!D184</f>
        <v>2441.9</v>
      </c>
      <c r="C1003" s="13">
        <f t="shared" si="30"/>
        <v>1.01384406836341E-4</v>
      </c>
      <c r="D1003" s="52">
        <f t="shared" si="31"/>
        <v>1.0278797949556707E-8</v>
      </c>
      <c r="E1003" s="15"/>
    </row>
    <row r="1004" spans="2:5" x14ac:dyDescent="0.2">
      <c r="B1004" s="38">
        <f>'Screening M&amp;A'!D185</f>
        <v>8707.4</v>
      </c>
      <c r="C1004" s="13">
        <f t="shared" si="30"/>
        <v>3.6151954792856204E-4</v>
      </c>
      <c r="D1004" s="52">
        <f t="shared" si="31"/>
        <v>1.3069638353447187E-7</v>
      </c>
      <c r="E1004" s="15"/>
    </row>
    <row r="1005" spans="2:5" x14ac:dyDescent="0.2">
      <c r="B1005" s="38">
        <f>'Screening M&amp;A'!D186</f>
        <v>216.4</v>
      </c>
      <c r="C1005" s="13">
        <f t="shared" si="30"/>
        <v>8.9846372248594105E-6</v>
      </c>
      <c r="D1005" s="52">
        <f t="shared" si="31"/>
        <v>8.0723706062329404E-11</v>
      </c>
      <c r="E1005" s="15"/>
    </row>
    <row r="1006" spans="2:5" x14ac:dyDescent="0.2">
      <c r="B1006" s="38">
        <f>'Screening M&amp;A'!D187</f>
        <v>154.9</v>
      </c>
      <c r="C1006" s="13">
        <f t="shared" si="30"/>
        <v>6.4312398619719161E-6</v>
      </c>
      <c r="D1006" s="52">
        <f t="shared" si="31"/>
        <v>4.1360846162216552E-11</v>
      </c>
      <c r="E1006" s="15"/>
    </row>
    <row r="1007" spans="2:5" x14ac:dyDescent="0.2">
      <c r="B1007" s="38">
        <f>'Screening M&amp;A'!D188</f>
        <v>1117.9000000000001</v>
      </c>
      <c r="C1007" s="13">
        <f t="shared" si="30"/>
        <v>4.6413705885722437E-5</v>
      </c>
      <c r="D1007" s="52">
        <f t="shared" si="31"/>
        <v>2.1542320940463458E-9</v>
      </c>
      <c r="E1007" s="15"/>
    </row>
    <row r="1008" spans="2:5" x14ac:dyDescent="0.2">
      <c r="B1008" s="38">
        <f>'Screening M&amp;A'!D189</f>
        <v>2449</v>
      </c>
      <c r="C1008" s="13">
        <f t="shared" si="30"/>
        <v>1.0167918929612152E-4</v>
      </c>
      <c r="D1008" s="52">
        <f t="shared" si="31"/>
        <v>1.0338657535916512E-8</v>
      </c>
      <c r="E1008" s="15"/>
    </row>
    <row r="1009" spans="2:5" x14ac:dyDescent="0.2">
      <c r="B1009" s="38">
        <f>'Screening M&amp;A'!D190</f>
        <v>3008.4</v>
      </c>
      <c r="C1009" s="13">
        <f t="shared" si="30"/>
        <v>1.2490472563432092E-4</v>
      </c>
      <c r="D1009" s="52">
        <f t="shared" si="31"/>
        <v>1.5601190485784985E-8</v>
      </c>
      <c r="E1009" s="15"/>
    </row>
    <row r="1010" spans="2:5" x14ac:dyDescent="0.2">
      <c r="B1010" s="38">
        <f>'Screening M&amp;A'!D191</f>
        <v>1258.5999999999999</v>
      </c>
      <c r="C1010" s="13">
        <f t="shared" si="30"/>
        <v>5.2255380828133331E-5</v>
      </c>
      <c r="D1010" s="52">
        <f t="shared" si="31"/>
        <v>2.7306248254932446E-9</v>
      </c>
      <c r="E1010" s="15"/>
    </row>
    <row r="1011" spans="2:5" x14ac:dyDescent="0.2">
      <c r="B1011" s="38">
        <f>'Screening M&amp;A'!D192</f>
        <v>835.6</v>
      </c>
      <c r="C1011" s="13">
        <f t="shared" si="30"/>
        <v>3.4692989210224231E-5</v>
      </c>
      <c r="D1011" s="52">
        <f t="shared" si="31"/>
        <v>1.2036035003407349E-9</v>
      </c>
      <c r="E1011" s="15"/>
    </row>
    <row r="1012" spans="2:5" x14ac:dyDescent="0.2">
      <c r="B1012" s="38">
        <f>'Screening M&amp;A'!D193</f>
        <v>1603.5</v>
      </c>
      <c r="C1012" s="13">
        <f t="shared" si="30"/>
        <v>6.6575165388456855E-5</v>
      </c>
      <c r="D1012" s="52">
        <f t="shared" si="31"/>
        <v>4.432252646500384E-9</v>
      </c>
      <c r="E1012" s="15"/>
    </row>
    <row r="1013" spans="2:5" x14ac:dyDescent="0.2">
      <c r="B1013" s="38">
        <f>'Screening M&amp;A'!D194</f>
        <v>4569.2</v>
      </c>
      <c r="C1013" s="13">
        <f t="shared" si="30"/>
        <v>1.8970704439846402E-4</v>
      </c>
      <c r="D1013" s="52">
        <f t="shared" si="31"/>
        <v>3.5988762694400802E-8</v>
      </c>
      <c r="E1013" s="15"/>
    </row>
    <row r="1014" spans="2:5" x14ac:dyDescent="0.2">
      <c r="B1014" s="38">
        <f>'Screening M&amp;A'!D195</f>
        <v>1722.2</v>
      </c>
      <c r="C1014" s="13">
        <f t="shared" si="30"/>
        <v>7.1503429892111258E-5</v>
      </c>
      <c r="D1014" s="52">
        <f t="shared" si="31"/>
        <v>5.1127404863360698E-9</v>
      </c>
      <c r="E1014" s="15"/>
    </row>
    <row r="1015" spans="2:5" x14ac:dyDescent="0.2">
      <c r="B1015" s="38">
        <f>'Screening M&amp;A'!D196</f>
        <v>148.1</v>
      </c>
      <c r="C1015" s="13">
        <f t="shared" si="30"/>
        <v>6.148912999083542E-6</v>
      </c>
      <c r="D1015" s="52">
        <f t="shared" si="31"/>
        <v>3.7809131070298557E-11</v>
      </c>
      <c r="E1015" s="15"/>
    </row>
    <row r="1016" spans="2:5" x14ac:dyDescent="0.2">
      <c r="B1016" s="38">
        <f>'Screening M&amp;A'!D197</f>
        <v>898.9</v>
      </c>
      <c r="C1016" s="13">
        <f t="shared" si="30"/>
        <v>3.7321120154464527E-5</v>
      </c>
      <c r="D1016" s="52">
        <f t="shared" si="31"/>
        <v>1.3928660095839784E-9</v>
      </c>
      <c r="E1016" s="15"/>
    </row>
    <row r="1017" spans="2:5" x14ac:dyDescent="0.2">
      <c r="B1017" s="38">
        <f>'Screening M&amp;A'!D198</f>
        <v>231.6</v>
      </c>
      <c r="C1017" s="13">
        <f t="shared" si="30"/>
        <v>9.6157208007275379E-6</v>
      </c>
      <c r="D1017" s="52">
        <f t="shared" si="31"/>
        <v>9.2462086517544238E-11</v>
      </c>
      <c r="E1017" s="15"/>
    </row>
    <row r="1018" spans="2:5" x14ac:dyDescent="0.2">
      <c r="B1018" s="38">
        <f>'Screening M&amp;A'!D199</f>
        <v>647.79999999999995</v>
      </c>
      <c r="C1018" s="13">
        <f t="shared" si="30"/>
        <v>2.6895785555748267E-5</v>
      </c>
      <c r="D1018" s="52">
        <f t="shared" si="31"/>
        <v>7.2338328066079713E-10</v>
      </c>
      <c r="E1018" s="15"/>
    </row>
    <row r="1019" spans="2:5" x14ac:dyDescent="0.2">
      <c r="B1019" s="38">
        <f>'Screening M&amp;A'!D200</f>
        <v>8952.6</v>
      </c>
      <c r="C1019" s="13">
        <f t="shared" si="30"/>
        <v>3.7169992245506635E-4</v>
      </c>
      <c r="D1019" s="52">
        <f t="shared" si="31"/>
        <v>1.3816083235310232E-7</v>
      </c>
      <c r="E1019" s="15"/>
    </row>
    <row r="1020" spans="2:5" x14ac:dyDescent="0.2">
      <c r="B1020" s="38">
        <f>'Screening M&amp;A'!D201</f>
        <v>1895.7</v>
      </c>
      <c r="C1020" s="13">
        <f t="shared" si="30"/>
        <v>7.8706916761395491E-5</v>
      </c>
      <c r="D1020" s="52">
        <f t="shared" si="31"/>
        <v>6.1947787460852387E-9</v>
      </c>
      <c r="E1020" s="15"/>
    </row>
    <row r="1021" spans="2:5" x14ac:dyDescent="0.2">
      <c r="B1021" s="38">
        <f>'Screening M&amp;A'!D202</f>
        <v>4734.7</v>
      </c>
      <c r="C1021" s="13">
        <f t="shared" si="30"/>
        <v>1.9657838201729135E-4</v>
      </c>
      <c r="D1021" s="52">
        <f t="shared" si="31"/>
        <v>3.8643060276536137E-8</v>
      </c>
      <c r="E1021" s="15"/>
    </row>
    <row r="1022" spans="2:5" x14ac:dyDescent="0.2">
      <c r="B1022" s="38">
        <f>'Screening M&amp;A'!D203</f>
        <v>6374.1</v>
      </c>
      <c r="C1022" s="13">
        <f t="shared" si="30"/>
        <v>2.6464406716717359E-4</v>
      </c>
      <c r="D1022" s="52">
        <f t="shared" si="31"/>
        <v>7.0036482286783486E-8</v>
      </c>
      <c r="E1022" s="15"/>
    </row>
    <row r="1023" spans="2:5" x14ac:dyDescent="0.2">
      <c r="B1023" s="38">
        <f>'Screening M&amp;A'!D204</f>
        <v>6737.4</v>
      </c>
      <c r="C1023" s="13">
        <f t="shared" si="30"/>
        <v>2.7972779500354798E-4</v>
      </c>
      <c r="D1023" s="52">
        <f t="shared" si="31"/>
        <v>7.8247639297546966E-8</v>
      </c>
      <c r="E1023" s="15"/>
    </row>
    <row r="1024" spans="2:5" x14ac:dyDescent="0.2">
      <c r="B1024" s="38">
        <f>'Screening M&amp;A'!D205</f>
        <v>1471.5</v>
      </c>
      <c r="C1024" s="13">
        <f t="shared" si="30"/>
        <v>6.1094702755917839E-5</v>
      </c>
      <c r="D1024" s="52">
        <f t="shared" si="31"/>
        <v>3.7325627048339548E-9</v>
      </c>
      <c r="E1024" s="15"/>
    </row>
    <row r="1025" spans="2:5" x14ac:dyDescent="0.2">
      <c r="B1025" s="38">
        <f>'Screening M&amp;A'!D206</f>
        <v>1614.9</v>
      </c>
      <c r="C1025" s="13">
        <f t="shared" si="30"/>
        <v>6.7048478070357958E-5</v>
      </c>
      <c r="D1025" s="52">
        <f t="shared" si="31"/>
        <v>4.495498411551272E-9</v>
      </c>
      <c r="E1025" s="15"/>
    </row>
    <row r="1026" spans="2:5" x14ac:dyDescent="0.2">
      <c r="B1026" s="38">
        <f>'Screening M&amp;A'!D207</f>
        <v>6371.2</v>
      </c>
      <c r="C1026" s="13">
        <f t="shared" si="30"/>
        <v>2.6452366306388295E-4</v>
      </c>
      <c r="D1026" s="52">
        <f t="shared" si="31"/>
        <v>6.997276832073467E-8</v>
      </c>
      <c r="E1026" s="15"/>
    </row>
    <row r="1027" spans="2:5" x14ac:dyDescent="0.2">
      <c r="B1027" s="38">
        <f>'Screening M&amp;A'!D208</f>
        <v>3366.4</v>
      </c>
      <c r="C1027" s="13">
        <f t="shared" ref="C1027:C1060" si="32">B1027/$G$3</f>
        <v>1.3976840459226764E-4</v>
      </c>
      <c r="D1027" s="52">
        <f t="shared" si="31"/>
        <v>1.9535206922267822E-8</v>
      </c>
      <c r="E1027" s="15"/>
    </row>
    <row r="1028" spans="2:5" x14ac:dyDescent="0.2">
      <c r="B1028" s="38">
        <f>'Screening M&amp;A'!D209</f>
        <v>3314.8</v>
      </c>
      <c r="C1028" s="13">
        <f t="shared" si="32"/>
        <v>1.3762604192682059E-4</v>
      </c>
      <c r="D1028" s="52">
        <f t="shared" ref="D1028:D1060" si="33">C1028^(2)</f>
        <v>1.8940927416442978E-8</v>
      </c>
      <c r="E1028" s="15"/>
    </row>
    <row r="1029" spans="2:5" x14ac:dyDescent="0.2">
      <c r="B1029" s="38">
        <f>'Screening M&amp;A'!D210</f>
        <v>6474.8</v>
      </c>
      <c r="C1029" s="13">
        <f t="shared" si="32"/>
        <v>2.6882499585729997E-4</v>
      </c>
      <c r="D1029" s="52">
        <f t="shared" si="33"/>
        <v>7.2266878397677352E-8</v>
      </c>
      <c r="E1029" s="15"/>
    </row>
    <row r="1030" spans="2:5" x14ac:dyDescent="0.2">
      <c r="B1030" s="38">
        <f>'Screening M&amp;A'!D211</f>
        <v>1647.7</v>
      </c>
      <c r="C1030" s="13">
        <f t="shared" si="32"/>
        <v>6.8410289997231284E-5</v>
      </c>
      <c r="D1030" s="52">
        <f t="shared" si="33"/>
        <v>4.6799677775052824E-9</v>
      </c>
      <c r="E1030" s="15"/>
    </row>
    <row r="1031" spans="2:5" x14ac:dyDescent="0.2">
      <c r="B1031" s="38">
        <f>'Screening M&amp;A'!D212</f>
        <v>770.9</v>
      </c>
      <c r="C1031" s="13">
        <f t="shared" si="32"/>
        <v>3.2006732147153971E-5</v>
      </c>
      <c r="D1031" s="52">
        <f t="shared" si="33"/>
        <v>1.0244309027396594E-9</v>
      </c>
      <c r="E1031" s="15"/>
    </row>
    <row r="1032" spans="2:5" x14ac:dyDescent="0.2">
      <c r="B1032" s="38">
        <f>'Screening M&amp;A'!D213</f>
        <v>1558.2</v>
      </c>
      <c r="C1032" s="13">
        <f t="shared" si="32"/>
        <v>6.4694370257744604E-5</v>
      </c>
      <c r="D1032" s="52">
        <f t="shared" si="33"/>
        <v>4.1853615430461492E-9</v>
      </c>
      <c r="E1032" s="15"/>
    </row>
    <row r="1033" spans="2:5" x14ac:dyDescent="0.2">
      <c r="B1033" s="38">
        <f>'Screening M&amp;A'!D214</f>
        <v>1804.9</v>
      </c>
      <c r="C1033" s="13">
        <f t="shared" si="32"/>
        <v>7.493702276870957E-5</v>
      </c>
      <c r="D1033" s="52">
        <f t="shared" si="33"/>
        <v>5.6155573814380968E-9</v>
      </c>
      <c r="E1033" s="15"/>
    </row>
    <row r="1034" spans="2:5" x14ac:dyDescent="0.2">
      <c r="B1034" s="38">
        <f>'Screening M&amp;A'!D215</f>
        <v>859.6</v>
      </c>
      <c r="C1034" s="13">
        <f t="shared" si="32"/>
        <v>3.5689436961594956E-5</v>
      </c>
      <c r="D1034" s="52">
        <f t="shared" si="33"/>
        <v>1.2737359106356601E-9</v>
      </c>
      <c r="E1034" s="15"/>
    </row>
    <row r="1035" spans="2:5" x14ac:dyDescent="0.2">
      <c r="B1035" s="38">
        <f>'Screening M&amp;A'!D216</f>
        <v>298.2</v>
      </c>
      <c r="C1035" s="13">
        <f t="shared" si="32"/>
        <v>1.2380863310781312E-5</v>
      </c>
      <c r="D1035" s="52">
        <f t="shared" si="33"/>
        <v>1.5328577632025079E-10</v>
      </c>
      <c r="E1035" s="15"/>
    </row>
    <row r="1036" spans="2:5" x14ac:dyDescent="0.2">
      <c r="B1036" s="38">
        <f>'Screening M&amp;A'!D217</f>
        <v>331.5</v>
      </c>
      <c r="C1036" s="13">
        <f t="shared" si="32"/>
        <v>1.3763434565808199E-5</v>
      </c>
      <c r="D1036" s="52">
        <f t="shared" si="33"/>
        <v>1.8943213104728393E-10</v>
      </c>
      <c r="E1036" s="15"/>
    </row>
    <row r="1037" spans="2:5" x14ac:dyDescent="0.2">
      <c r="B1037" s="38">
        <f>'Screening M&amp;A'!D218</f>
        <v>438.9</v>
      </c>
      <c r="C1037" s="13">
        <f t="shared" si="32"/>
        <v>1.8222538253192213E-5</v>
      </c>
      <c r="D1037" s="52">
        <f t="shared" si="33"/>
        <v>3.3206090038905351E-10</v>
      </c>
      <c r="E1037" s="15"/>
    </row>
    <row r="1038" spans="2:5" x14ac:dyDescent="0.2">
      <c r="B1038" s="38">
        <f>'Screening M&amp;A'!D219</f>
        <v>364.8</v>
      </c>
      <c r="C1038" s="13">
        <f t="shared" si="32"/>
        <v>1.5146005820835086E-5</v>
      </c>
      <c r="D1038" s="52">
        <f t="shared" si="33"/>
        <v>2.2940149232477033E-10</v>
      </c>
      <c r="E1038" s="15"/>
    </row>
    <row r="1039" spans="2:5" x14ac:dyDescent="0.2">
      <c r="B1039" s="38">
        <f>'Screening M&amp;A'!D220</f>
        <v>18168</v>
      </c>
      <c r="C1039" s="13">
        <f t="shared" si="32"/>
        <v>7.543109477876421E-4</v>
      </c>
      <c r="D1039" s="52">
        <f t="shared" si="33"/>
        <v>5.6898500595229098E-7</v>
      </c>
      <c r="E1039" s="15"/>
    </row>
    <row r="1040" spans="2:5" x14ac:dyDescent="0.2">
      <c r="B1040" s="38">
        <f>'Screening M&amp;A'!D221</f>
        <v>1115.8</v>
      </c>
      <c r="C1040" s="13">
        <f t="shared" si="32"/>
        <v>4.6326516707477494E-5</v>
      </c>
      <c r="D1040" s="52">
        <f t="shared" si="33"/>
        <v>2.1461461502481915E-9</v>
      </c>
      <c r="E1040" s="15"/>
    </row>
    <row r="1041" spans="2:5" x14ac:dyDescent="0.2">
      <c r="B1041" s="38">
        <f>'Screening M&amp;A'!D222</f>
        <v>374</v>
      </c>
      <c r="C1041" s="13">
        <f t="shared" si="32"/>
        <v>1.5527977458860534E-5</v>
      </c>
      <c r="D1041" s="52">
        <f t="shared" si="33"/>
        <v>2.4111808396288083E-10</v>
      </c>
      <c r="E1041" s="15"/>
    </row>
    <row r="1042" spans="2:5" x14ac:dyDescent="0.2">
      <c r="B1042" s="38">
        <f>'Screening M&amp;A'!D223</f>
        <v>126.9</v>
      </c>
      <c r="C1042" s="13">
        <f t="shared" si="32"/>
        <v>5.2687174853727316E-6</v>
      </c>
      <c r="D1042" s="52">
        <f t="shared" si="33"/>
        <v>2.775938394067236E-11</v>
      </c>
      <c r="E1042" s="15"/>
    </row>
    <row r="1043" spans="2:5" x14ac:dyDescent="0.2">
      <c r="B1043" s="38">
        <f>'Screening M&amp;A'!D224</f>
        <v>2321.1999999999998</v>
      </c>
      <c r="C1043" s="13">
        <f t="shared" si="32"/>
        <v>9.6373105020072371E-5</v>
      </c>
      <c r="D1043" s="52">
        <f t="shared" si="33"/>
        <v>9.2877753712098991E-9</v>
      </c>
      <c r="E1043" s="15"/>
    </row>
    <row r="1044" spans="2:5" x14ac:dyDescent="0.2">
      <c r="B1044" s="38">
        <f>'Screening M&amp;A'!D225</f>
        <v>3026</v>
      </c>
      <c r="C1044" s="13">
        <f t="shared" si="32"/>
        <v>1.2563545398532614E-4</v>
      </c>
      <c r="D1044" s="52">
        <f t="shared" si="33"/>
        <v>1.5784267298099002E-8</v>
      </c>
      <c r="E1044" s="15"/>
    </row>
    <row r="1045" spans="2:5" x14ac:dyDescent="0.2">
      <c r="B1045" s="38">
        <f>'Screening M&amp;A'!D226</f>
        <v>356.4</v>
      </c>
      <c r="C1045" s="13">
        <f t="shared" si="32"/>
        <v>1.479724910785533E-5</v>
      </c>
      <c r="D1045" s="52">
        <f t="shared" si="33"/>
        <v>2.1895858115992536E-10</v>
      </c>
      <c r="E1045" s="15"/>
    </row>
    <row r="1046" spans="2:5" x14ac:dyDescent="0.2">
      <c r="B1046" s="38">
        <f>'Screening M&amp;A'!D227</f>
        <v>459.3</v>
      </c>
      <c r="C1046" s="13">
        <f t="shared" si="32"/>
        <v>1.9069518841857332E-5</v>
      </c>
      <c r="D1046" s="52">
        <f t="shared" si="33"/>
        <v>3.6364654885995183E-10</v>
      </c>
      <c r="E1046" s="15"/>
    </row>
    <row r="1047" spans="2:5" x14ac:dyDescent="0.2">
      <c r="B1047" s="38">
        <f>'Screening M&amp;A'!D228</f>
        <v>2550</v>
      </c>
      <c r="C1047" s="13">
        <f t="shared" si="32"/>
        <v>1.0587257358314E-4</v>
      </c>
      <c r="D1047" s="52">
        <f t="shared" si="33"/>
        <v>1.1209001837117394E-8</v>
      </c>
      <c r="E1047" s="15"/>
    </row>
    <row r="1048" spans="2:5" x14ac:dyDescent="0.2">
      <c r="B1048" s="38">
        <f>'Screening M&amp;A'!D229</f>
        <v>24615.7</v>
      </c>
      <c r="C1048" s="13">
        <f t="shared" si="32"/>
        <v>1.0220107880590194E-3</v>
      </c>
      <c r="D1048" s="52">
        <f t="shared" si="33"/>
        <v>1.0445060509090178E-6</v>
      </c>
      <c r="E1048" s="15"/>
    </row>
    <row r="1049" spans="2:5" x14ac:dyDescent="0.2">
      <c r="B1049" s="38">
        <f>'Screening M&amp;A'!D230</f>
        <v>168.8</v>
      </c>
      <c r="C1049" s="13">
        <f t="shared" si="32"/>
        <v>7.0083491846407974E-6</v>
      </c>
      <c r="D1049" s="52">
        <f t="shared" si="33"/>
        <v>4.9116958293855327E-11</v>
      </c>
      <c r="E1049" s="15"/>
    </row>
    <row r="1050" spans="2:5" x14ac:dyDescent="0.2">
      <c r="B1050" s="38">
        <f>'Screening M&amp;A'!D231</f>
        <v>49.7</v>
      </c>
      <c r="C1050" s="13">
        <f t="shared" si="32"/>
        <v>2.0634772184635523E-6</v>
      </c>
      <c r="D1050" s="52">
        <f t="shared" si="33"/>
        <v>4.2579382311180787E-12</v>
      </c>
      <c r="E1050" s="15"/>
    </row>
    <row r="1051" spans="2:5" x14ac:dyDescent="0.2">
      <c r="B1051" s="38">
        <f>'Screening M&amp;A'!D232</f>
        <v>49.2</v>
      </c>
      <c r="C1051" s="13">
        <f t="shared" si="32"/>
        <v>2.0427178903099953E-6</v>
      </c>
      <c r="D1051" s="52">
        <f t="shared" si="33"/>
        <v>4.1726963793925182E-12</v>
      </c>
      <c r="E1051" s="15"/>
    </row>
    <row r="1052" spans="2:5" x14ac:dyDescent="0.2">
      <c r="B1052" s="38">
        <f>'Screening M&amp;A'!D233</f>
        <v>241.3</v>
      </c>
      <c r="C1052" s="13">
        <f t="shared" si="32"/>
        <v>1.0018451766906543E-5</v>
      </c>
      <c r="D1052" s="52">
        <f t="shared" si="33"/>
        <v>1.0036937580583282E-10</v>
      </c>
      <c r="E1052" s="15"/>
    </row>
    <row r="1053" spans="2:5" x14ac:dyDescent="0.2">
      <c r="B1053" s="38">
        <f>'Screening M&amp;A'!D234</f>
        <v>517.6</v>
      </c>
      <c r="C1053" s="13">
        <f t="shared" si="32"/>
        <v>2.1490056504562066E-5</v>
      </c>
      <c r="D1053" s="52">
        <f t="shared" si="33"/>
        <v>4.6182252856927032E-10</v>
      </c>
      <c r="E1053" s="15"/>
    </row>
    <row r="1054" spans="2:5" x14ac:dyDescent="0.2">
      <c r="B1054" s="38">
        <f>'Screening M&amp;A'!D235</f>
        <v>88</v>
      </c>
      <c r="C1054" s="13">
        <f t="shared" si="32"/>
        <v>3.6536417550260077E-6</v>
      </c>
      <c r="D1054" s="52">
        <f t="shared" si="33"/>
        <v>1.3349098074069527E-11</v>
      </c>
      <c r="E1054" s="15"/>
    </row>
    <row r="1055" spans="2:5" x14ac:dyDescent="0.2">
      <c r="B1055" s="38">
        <f>'Screening M&amp;A'!D236</f>
        <v>3996.5</v>
      </c>
      <c r="C1055" s="13">
        <f t="shared" si="32"/>
        <v>1.6592930993138E-4</v>
      </c>
      <c r="D1055" s="52">
        <f t="shared" si="33"/>
        <v>2.7532535894303963E-8</v>
      </c>
      <c r="E1055" s="15"/>
    </row>
    <row r="1056" spans="2:5" x14ac:dyDescent="0.2">
      <c r="B1056" s="38">
        <f>'Screening M&amp;A'!D237</f>
        <v>181.3</v>
      </c>
      <c r="C1056" s="13">
        <f t="shared" si="32"/>
        <v>7.5273323884797189E-6</v>
      </c>
      <c r="D1056" s="52">
        <f t="shared" si="33"/>
        <v>5.6660732886655788E-11</v>
      </c>
      <c r="E1056" s="15"/>
    </row>
    <row r="1057" spans="2:5" x14ac:dyDescent="0.2">
      <c r="B1057" s="38">
        <f>'Screening M&amp;A'!D238</f>
        <v>119.4</v>
      </c>
      <c r="C1057" s="13">
        <f t="shared" si="32"/>
        <v>4.9573275630693789E-6</v>
      </c>
      <c r="D1057" s="52">
        <f t="shared" si="33"/>
        <v>2.4575096567567386E-11</v>
      </c>
      <c r="E1057" s="15"/>
    </row>
    <row r="1058" spans="2:5" x14ac:dyDescent="0.2">
      <c r="B1058" s="38">
        <f>'Screening M&amp;A'!D239</f>
        <v>100.3</v>
      </c>
      <c r="C1058" s="13">
        <f t="shared" si="32"/>
        <v>4.164321227603506E-6</v>
      </c>
      <c r="D1058" s="52">
        <f t="shared" si="33"/>
        <v>1.7341571286669171E-11</v>
      </c>
      <c r="E1058" s="15"/>
    </row>
    <row r="1059" spans="2:5" x14ac:dyDescent="0.2">
      <c r="B1059" s="38">
        <f>'Screening M&amp;A'!D240</f>
        <v>1108.5</v>
      </c>
      <c r="C1059" s="13">
        <f t="shared" si="32"/>
        <v>4.602343051643556E-5</v>
      </c>
      <c r="D1059" s="52">
        <f t="shared" si="33"/>
        <v>2.1181561565011719E-9</v>
      </c>
      <c r="E1059" s="15"/>
    </row>
    <row r="1060" spans="2:5" x14ac:dyDescent="0.2">
      <c r="B1060" s="38">
        <f>'Screening M&amp;A'!D241</f>
        <v>13.9</v>
      </c>
      <c r="C1060" s="13">
        <f t="shared" si="32"/>
        <v>5.7710932266888073E-7</v>
      </c>
      <c r="D1060" s="52">
        <f t="shared" si="33"/>
        <v>3.3305517031133429E-13</v>
      </c>
      <c r="E1060" s="15"/>
    </row>
    <row r="1061" spans="2:5" x14ac:dyDescent="0.2">
      <c r="B1061" s="38"/>
      <c r="C1061" s="13"/>
      <c r="D1061" s="52"/>
      <c r="E1061" s="15"/>
    </row>
    <row r="1062" spans="2:5" x14ac:dyDescent="0.2">
      <c r="B1062" s="38"/>
      <c r="C1062" s="13"/>
      <c r="D1062" s="52"/>
      <c r="E1062" s="15"/>
    </row>
    <row r="1063" spans="2:5" x14ac:dyDescent="0.2">
      <c r="B1063" s="38"/>
      <c r="C1063" s="13"/>
      <c r="D1063" s="52"/>
      <c r="E1063" s="15"/>
    </row>
    <row r="1064" spans="2:5" x14ac:dyDescent="0.2">
      <c r="B1064" s="38"/>
      <c r="C1064" s="13"/>
      <c r="D1064" s="52"/>
      <c r="E1064" s="15"/>
    </row>
    <row r="1065" spans="2:5" x14ac:dyDescent="0.2">
      <c r="B1065" s="38"/>
      <c r="C1065" s="13"/>
      <c r="D1065" s="52"/>
      <c r="E1065" s="15"/>
    </row>
    <row r="1066" spans="2:5" x14ac:dyDescent="0.2">
      <c r="B1066" s="38"/>
      <c r="C1066" s="13"/>
      <c r="D1066" s="52"/>
      <c r="E1066" s="15"/>
    </row>
    <row r="1067" spans="2:5" x14ac:dyDescent="0.2">
      <c r="B1067" s="38"/>
      <c r="C1067" s="13"/>
      <c r="D1067" s="52"/>
      <c r="E1067" s="15"/>
    </row>
    <row r="1068" spans="2:5" x14ac:dyDescent="0.2">
      <c r="B1068" s="38"/>
      <c r="C1068" s="13"/>
      <c r="D1068" s="52"/>
      <c r="E1068" s="15"/>
    </row>
    <row r="1069" spans="2:5" x14ac:dyDescent="0.2">
      <c r="B1069" s="38"/>
      <c r="C1069" s="13"/>
      <c r="D1069" s="52"/>
      <c r="E1069" s="15"/>
    </row>
    <row r="1070" spans="2:5" x14ac:dyDescent="0.2">
      <c r="B1070" s="38"/>
      <c r="C1070" s="13"/>
      <c r="D1070" s="52"/>
      <c r="E1070" s="15"/>
    </row>
    <row r="1071" spans="2:5" x14ac:dyDescent="0.2">
      <c r="B1071" s="38"/>
      <c r="C1071" s="13"/>
      <c r="D1071" s="52"/>
      <c r="E1071" s="15"/>
    </row>
    <row r="1072" spans="2:5" x14ac:dyDescent="0.2">
      <c r="B1072" s="38"/>
      <c r="C1072" s="13"/>
      <c r="D1072" s="52"/>
      <c r="E1072" s="15"/>
    </row>
    <row r="1073" spans="2:5" x14ac:dyDescent="0.2">
      <c r="B1073" s="38"/>
      <c r="C1073" s="13"/>
      <c r="D1073" s="52"/>
      <c r="E1073" s="15"/>
    </row>
    <row r="1074" spans="2:5" x14ac:dyDescent="0.2">
      <c r="B1074" s="38"/>
      <c r="C1074" s="13"/>
      <c r="D1074" s="52"/>
      <c r="E1074" s="15"/>
    </row>
    <row r="1075" spans="2:5" x14ac:dyDescent="0.2">
      <c r="B1075" s="38"/>
      <c r="C1075" s="13"/>
      <c r="D1075" s="52"/>
      <c r="E1075" s="15"/>
    </row>
    <row r="1076" spans="2:5" x14ac:dyDescent="0.2">
      <c r="B1076" s="38"/>
      <c r="C1076" s="13"/>
      <c r="D1076" s="52"/>
      <c r="E1076" s="15"/>
    </row>
    <row r="1077" spans="2:5" x14ac:dyDescent="0.2">
      <c r="B1077" s="38"/>
      <c r="C1077" s="13"/>
      <c r="D1077" s="52"/>
      <c r="E1077" s="15"/>
    </row>
    <row r="1078" spans="2:5" x14ac:dyDescent="0.2">
      <c r="B1078" s="38"/>
      <c r="C1078" s="13"/>
      <c r="D1078" s="52"/>
      <c r="E1078" s="15"/>
    </row>
    <row r="1079" spans="2:5" x14ac:dyDescent="0.2">
      <c r="B1079" s="38"/>
      <c r="C1079" s="13"/>
      <c r="D1079" s="52"/>
      <c r="E1079" s="15"/>
    </row>
    <row r="1080" spans="2:5" x14ac:dyDescent="0.2">
      <c r="B1080" s="38"/>
      <c r="C1080" s="13"/>
      <c r="D1080" s="52"/>
      <c r="E1080" s="15"/>
    </row>
    <row r="1081" spans="2:5" x14ac:dyDescent="0.2">
      <c r="B1081" s="38"/>
      <c r="C1081" s="13"/>
      <c r="D1081" s="52"/>
      <c r="E1081" s="15"/>
    </row>
    <row r="1082" spans="2:5" x14ac:dyDescent="0.2">
      <c r="B1082" s="38"/>
      <c r="C1082" s="13"/>
      <c r="D1082" s="52"/>
      <c r="E1082" s="15"/>
    </row>
    <row r="1083" spans="2:5" x14ac:dyDescent="0.2">
      <c r="B1083" s="38"/>
      <c r="C1083" s="13"/>
      <c r="D1083" s="52"/>
      <c r="E1083" s="15"/>
    </row>
    <row r="1084" spans="2:5" x14ac:dyDescent="0.2">
      <c r="B1084" s="38"/>
      <c r="C1084" s="13"/>
      <c r="D1084" s="52"/>
      <c r="E1084" s="15"/>
    </row>
    <row r="1085" spans="2:5" x14ac:dyDescent="0.2">
      <c r="B1085" s="38"/>
      <c r="C1085" s="13"/>
      <c r="D1085" s="52"/>
      <c r="E1085" s="15"/>
    </row>
    <row r="1086" spans="2:5" x14ac:dyDescent="0.2">
      <c r="B1086" s="38"/>
      <c r="C1086" s="13"/>
      <c r="D1086" s="52"/>
      <c r="E1086" s="15"/>
    </row>
    <row r="1087" spans="2:5" x14ac:dyDescent="0.2">
      <c r="B1087" s="38"/>
      <c r="C1087" s="13"/>
      <c r="D1087" s="52"/>
      <c r="E1087" s="15"/>
    </row>
    <row r="1088" spans="2:5" x14ac:dyDescent="0.2">
      <c r="B1088" s="38"/>
      <c r="C1088" s="13"/>
      <c r="D1088" s="52"/>
      <c r="E1088" s="15"/>
    </row>
    <row r="1089" spans="2:5" x14ac:dyDescent="0.2">
      <c r="B1089" s="38"/>
      <c r="C1089" s="13"/>
      <c r="D1089" s="52"/>
      <c r="E1089" s="15"/>
    </row>
    <row r="1090" spans="2:5" x14ac:dyDescent="0.2">
      <c r="B1090" s="38"/>
      <c r="C1090" s="13"/>
      <c r="D1090" s="52"/>
      <c r="E1090" s="15"/>
    </row>
    <row r="1091" spans="2:5" x14ac:dyDescent="0.2">
      <c r="B1091" s="38"/>
      <c r="C1091" s="13"/>
      <c r="D1091" s="52"/>
      <c r="E1091" s="15"/>
    </row>
    <row r="1092" spans="2:5" x14ac:dyDescent="0.2">
      <c r="B1092" s="38"/>
      <c r="C1092" s="13"/>
      <c r="D1092" s="52"/>
      <c r="E1092" s="15"/>
    </row>
    <row r="1093" spans="2:5" x14ac:dyDescent="0.2">
      <c r="B1093" s="38"/>
      <c r="C1093" s="13"/>
      <c r="D1093" s="52"/>
      <c r="E1093" s="15"/>
    </row>
    <row r="1094" spans="2:5" x14ac:dyDescent="0.2">
      <c r="B1094" s="38"/>
      <c r="C1094" s="13"/>
      <c r="D1094" s="52"/>
      <c r="E1094" s="15"/>
    </row>
    <row r="1095" spans="2:5" x14ac:dyDescent="0.2">
      <c r="B1095" s="38"/>
      <c r="C1095" s="13"/>
      <c r="D1095" s="52"/>
      <c r="E1095" s="15"/>
    </row>
    <row r="1096" spans="2:5" x14ac:dyDescent="0.2">
      <c r="B1096" s="38"/>
      <c r="C1096" s="13"/>
      <c r="D1096" s="52"/>
      <c r="E1096" s="15"/>
    </row>
    <row r="1097" spans="2:5" x14ac:dyDescent="0.2">
      <c r="B1097" s="38"/>
      <c r="C1097" s="13"/>
      <c r="D1097" s="52"/>
      <c r="E1097" s="15"/>
    </row>
    <row r="1098" spans="2:5" x14ac:dyDescent="0.2">
      <c r="B1098" s="38"/>
      <c r="C1098" s="13"/>
      <c r="D1098" s="52"/>
      <c r="E1098" s="15"/>
    </row>
    <row r="1099" spans="2:5" x14ac:dyDescent="0.2">
      <c r="B1099" s="38"/>
      <c r="C1099" s="13"/>
      <c r="D1099" s="52"/>
      <c r="E1099" s="15"/>
    </row>
    <row r="1100" spans="2:5" x14ac:dyDescent="0.2">
      <c r="B1100" s="38"/>
      <c r="C1100" s="13"/>
      <c r="D1100" s="52"/>
      <c r="E1100" s="15"/>
    </row>
    <row r="1101" spans="2:5" x14ac:dyDescent="0.2">
      <c r="B1101" s="38"/>
      <c r="C1101" s="13"/>
      <c r="D1101" s="52"/>
      <c r="E1101" s="15"/>
    </row>
    <row r="1102" spans="2:5" x14ac:dyDescent="0.2">
      <c r="B1102" s="38"/>
      <c r="C1102" s="13"/>
      <c r="D1102" s="52"/>
      <c r="E1102" s="15"/>
    </row>
    <row r="1103" spans="2:5" x14ac:dyDescent="0.2">
      <c r="B1103" s="38"/>
      <c r="C1103" s="13"/>
      <c r="D1103" s="52"/>
      <c r="E1103" s="15"/>
    </row>
    <row r="1104" spans="2:5" x14ac:dyDescent="0.2">
      <c r="B1104" s="38"/>
      <c r="C1104" s="13"/>
      <c r="D1104" s="52"/>
      <c r="E1104" s="15"/>
    </row>
    <row r="1105" spans="2:5" x14ac:dyDescent="0.2">
      <c r="B1105" s="38"/>
      <c r="C1105" s="13"/>
      <c r="D1105" s="52"/>
      <c r="E1105" s="15"/>
    </row>
    <row r="1106" spans="2:5" x14ac:dyDescent="0.2">
      <c r="B1106" s="38"/>
      <c r="C1106" s="13"/>
      <c r="D1106" s="52"/>
      <c r="E1106" s="15"/>
    </row>
    <row r="1107" spans="2:5" x14ac:dyDescent="0.2">
      <c r="B1107" s="38"/>
      <c r="C1107" s="13"/>
      <c r="D1107" s="52"/>
      <c r="E1107" s="15"/>
    </row>
    <row r="1108" spans="2:5" x14ac:dyDescent="0.2">
      <c r="B1108" s="38"/>
      <c r="C1108" s="13"/>
      <c r="D1108" s="52"/>
      <c r="E1108" s="15"/>
    </row>
    <row r="1109" spans="2:5" x14ac:dyDescent="0.2">
      <c r="B1109" s="38"/>
      <c r="C1109" s="13"/>
      <c r="D1109" s="52"/>
      <c r="E1109" s="15"/>
    </row>
    <row r="1110" spans="2:5" x14ac:dyDescent="0.2">
      <c r="B1110" s="38"/>
      <c r="C1110" s="13"/>
      <c r="D1110" s="52"/>
      <c r="E1110" s="15"/>
    </row>
    <row r="1111" spans="2:5" x14ac:dyDescent="0.2">
      <c r="B1111" s="38"/>
      <c r="C1111" s="13"/>
      <c r="D1111" s="52"/>
      <c r="E1111" s="15"/>
    </row>
    <row r="1112" spans="2:5" x14ac:dyDescent="0.2">
      <c r="B1112" s="38"/>
      <c r="C1112" s="13"/>
      <c r="D1112" s="52"/>
      <c r="E1112" s="15"/>
    </row>
    <row r="1113" spans="2:5" x14ac:dyDescent="0.2">
      <c r="B1113" s="38"/>
      <c r="C1113" s="13"/>
      <c r="D1113" s="52"/>
      <c r="E1113" s="15"/>
    </row>
    <row r="1114" spans="2:5" x14ac:dyDescent="0.2">
      <c r="B1114" s="38"/>
      <c r="C1114" s="13"/>
      <c r="D1114" s="52"/>
      <c r="E1114" s="15"/>
    </row>
    <row r="1115" spans="2:5" x14ac:dyDescent="0.2">
      <c r="B1115" s="38"/>
      <c r="C1115" s="13"/>
      <c r="D1115" s="52"/>
      <c r="E1115" s="15"/>
    </row>
    <row r="1116" spans="2:5" x14ac:dyDescent="0.2">
      <c r="B1116" s="38"/>
      <c r="C1116" s="13"/>
      <c r="D1116" s="52"/>
      <c r="E1116" s="15"/>
    </row>
    <row r="1117" spans="2:5" x14ac:dyDescent="0.2">
      <c r="B1117" s="38"/>
      <c r="C1117" s="13"/>
      <c r="D1117" s="52"/>
      <c r="E1117" s="15"/>
    </row>
    <row r="1118" spans="2:5" x14ac:dyDescent="0.2">
      <c r="B1118" s="38"/>
      <c r="C1118" s="13"/>
      <c r="D1118" s="52"/>
      <c r="E1118" s="15"/>
    </row>
    <row r="1119" spans="2:5" x14ac:dyDescent="0.2">
      <c r="B1119" s="38"/>
      <c r="C1119" s="13"/>
      <c r="D1119" s="52"/>
      <c r="E1119" s="15"/>
    </row>
    <row r="1120" spans="2:5" x14ac:dyDescent="0.2">
      <c r="B1120" s="38"/>
      <c r="C1120" s="13"/>
      <c r="D1120" s="52"/>
      <c r="E1120" s="15"/>
    </row>
    <row r="1121" spans="2:5" x14ac:dyDescent="0.2">
      <c r="B1121" s="38"/>
      <c r="C1121" s="13"/>
      <c r="D1121" s="52"/>
      <c r="E1121" s="15"/>
    </row>
    <row r="1122" spans="2:5" x14ac:dyDescent="0.2">
      <c r="B1122" s="38"/>
      <c r="C1122" s="13"/>
      <c r="D1122" s="52"/>
      <c r="E1122" s="15"/>
    </row>
    <row r="1123" spans="2:5" x14ac:dyDescent="0.2">
      <c r="B1123" s="38"/>
      <c r="C1123" s="13"/>
      <c r="D1123" s="52"/>
      <c r="E1123" s="15"/>
    </row>
    <row r="1124" spans="2:5" x14ac:dyDescent="0.2">
      <c r="B1124" s="38"/>
      <c r="C1124" s="13"/>
      <c r="D1124" s="52"/>
      <c r="E1124" s="15"/>
    </row>
    <row r="1125" spans="2:5" x14ac:dyDescent="0.2">
      <c r="B1125" s="38"/>
      <c r="C1125" s="13"/>
      <c r="D1125" s="52"/>
      <c r="E1125" s="15"/>
    </row>
    <row r="1126" spans="2:5" x14ac:dyDescent="0.2">
      <c r="B1126" s="38"/>
      <c r="C1126" s="13"/>
      <c r="D1126" s="52"/>
      <c r="E1126" s="15"/>
    </row>
    <row r="1127" spans="2:5" x14ac:dyDescent="0.2">
      <c r="B1127" s="38"/>
      <c r="C1127" s="13"/>
      <c r="D1127" s="52"/>
      <c r="E1127" s="15"/>
    </row>
    <row r="1128" spans="2:5" x14ac:dyDescent="0.2">
      <c r="B1128" s="38"/>
      <c r="C1128" s="13"/>
      <c r="D1128" s="52"/>
      <c r="E1128" s="15"/>
    </row>
    <row r="1129" spans="2:5" x14ac:dyDescent="0.2">
      <c r="B1129" s="38"/>
      <c r="C1129" s="13"/>
      <c r="D1129" s="52"/>
      <c r="E1129" s="15"/>
    </row>
    <row r="1130" spans="2:5" x14ac:dyDescent="0.2">
      <c r="B1130" s="38"/>
      <c r="C1130" s="13"/>
      <c r="D1130" s="52"/>
      <c r="E1130" s="15"/>
    </row>
    <row r="1131" spans="2:5" x14ac:dyDescent="0.2">
      <c r="B1131" s="38"/>
      <c r="C1131" s="13"/>
      <c r="D1131" s="52"/>
      <c r="E1131" s="15"/>
    </row>
    <row r="1132" spans="2:5" x14ac:dyDescent="0.2">
      <c r="B1132" s="38"/>
      <c r="C1132" s="13"/>
      <c r="D1132" s="52"/>
      <c r="E1132" s="15"/>
    </row>
    <row r="1133" spans="2:5" x14ac:dyDescent="0.2">
      <c r="B1133" s="38"/>
      <c r="C1133" s="13"/>
      <c r="D1133" s="52"/>
      <c r="E1133" s="15"/>
    </row>
    <row r="1134" spans="2:5" x14ac:dyDescent="0.2">
      <c r="B1134" s="38"/>
      <c r="C1134" s="13"/>
      <c r="D1134" s="52"/>
      <c r="E1134" s="15"/>
    </row>
    <row r="1135" spans="2:5" x14ac:dyDescent="0.2">
      <c r="B1135" s="38"/>
      <c r="C1135" s="13"/>
      <c r="D1135" s="52"/>
      <c r="E1135" s="15"/>
    </row>
    <row r="1136" spans="2:5" x14ac:dyDescent="0.2">
      <c r="B1136" s="38"/>
      <c r="C1136" s="13"/>
      <c r="D1136" s="52"/>
      <c r="E1136" s="15"/>
    </row>
    <row r="1137" spans="2:5" x14ac:dyDescent="0.2">
      <c r="B1137" s="38"/>
      <c r="C1137" s="13"/>
      <c r="D1137" s="52"/>
      <c r="E1137" s="15"/>
    </row>
    <row r="1138" spans="2:5" x14ac:dyDescent="0.2">
      <c r="B1138" s="38"/>
      <c r="C1138" s="13"/>
      <c r="D1138" s="52"/>
      <c r="E1138" s="15"/>
    </row>
    <row r="1139" spans="2:5" x14ac:dyDescent="0.2">
      <c r="B1139" s="38"/>
      <c r="C1139" s="13"/>
      <c r="D1139" s="52"/>
      <c r="E1139" s="15"/>
    </row>
    <row r="1140" spans="2:5" x14ac:dyDescent="0.2">
      <c r="B1140" s="38"/>
      <c r="C1140" s="13"/>
      <c r="D1140" s="52"/>
      <c r="E1140" s="15"/>
    </row>
    <row r="1141" spans="2:5" x14ac:dyDescent="0.2">
      <c r="B1141" s="38"/>
      <c r="C1141" s="13"/>
      <c r="D1141" s="52"/>
      <c r="E1141" s="15"/>
    </row>
    <row r="1142" spans="2:5" x14ac:dyDescent="0.2">
      <c r="B1142" s="38"/>
      <c r="C1142" s="13"/>
      <c r="D1142" s="52"/>
      <c r="E1142" s="15"/>
    </row>
    <row r="1143" spans="2:5" x14ac:dyDescent="0.2">
      <c r="B1143" s="38"/>
      <c r="C1143" s="13"/>
      <c r="D1143" s="52"/>
      <c r="E1143" s="15"/>
    </row>
    <row r="1144" spans="2:5" x14ac:dyDescent="0.2">
      <c r="B1144" s="38"/>
      <c r="C1144" s="13"/>
      <c r="D1144" s="52"/>
      <c r="E1144" s="15"/>
    </row>
    <row r="1145" spans="2:5" x14ac:dyDescent="0.2">
      <c r="B1145" s="38"/>
      <c r="C1145" s="13"/>
      <c r="D1145" s="52"/>
      <c r="E1145" s="15"/>
    </row>
    <row r="1146" spans="2:5" x14ac:dyDescent="0.2">
      <c r="B1146" s="38"/>
      <c r="C1146" s="13"/>
      <c r="D1146" s="52"/>
      <c r="E1146" s="15"/>
    </row>
    <row r="1147" spans="2:5" x14ac:dyDescent="0.2">
      <c r="B1147" s="38"/>
      <c r="C1147" s="13"/>
      <c r="D1147" s="52"/>
      <c r="E1147" s="15"/>
    </row>
    <row r="1148" spans="2:5" x14ac:dyDescent="0.2">
      <c r="B1148" s="38"/>
      <c r="C1148" s="13"/>
      <c r="D1148" s="52"/>
      <c r="E1148" s="15"/>
    </row>
    <row r="1149" spans="2:5" x14ac:dyDescent="0.2">
      <c r="B1149" s="38"/>
      <c r="C1149" s="13"/>
      <c r="D1149" s="52"/>
      <c r="E1149" s="15"/>
    </row>
    <row r="1150" spans="2:5" x14ac:dyDescent="0.2">
      <c r="B1150" s="38"/>
      <c r="C1150" s="13"/>
      <c r="D1150" s="52"/>
      <c r="E1150" s="15"/>
    </row>
    <row r="1151" spans="2:5" x14ac:dyDescent="0.2">
      <c r="B1151" s="38"/>
      <c r="C1151" s="13"/>
      <c r="D1151" s="52"/>
      <c r="E1151" s="15"/>
    </row>
    <row r="1152" spans="2:5" x14ac:dyDescent="0.2">
      <c r="B1152" s="38"/>
      <c r="C1152" s="13"/>
      <c r="D1152" s="52"/>
      <c r="E1152" s="15"/>
    </row>
    <row r="1153" spans="2:5" x14ac:dyDescent="0.2">
      <c r="B1153" s="38"/>
      <c r="C1153" s="13"/>
      <c r="D1153" s="52"/>
      <c r="E1153" s="15"/>
    </row>
    <row r="1154" spans="2:5" x14ac:dyDescent="0.2">
      <c r="B1154" s="38"/>
      <c r="C1154" s="13"/>
      <c r="D1154" s="52"/>
      <c r="E1154" s="15"/>
    </row>
    <row r="1155" spans="2:5" x14ac:dyDescent="0.2">
      <c r="B1155" s="38"/>
      <c r="C1155" s="13"/>
      <c r="D1155" s="52"/>
      <c r="E1155" s="15"/>
    </row>
    <row r="1156" spans="2:5" x14ac:dyDescent="0.2">
      <c r="B1156" s="38"/>
      <c r="C1156" s="13"/>
      <c r="D1156" s="52"/>
      <c r="E1156" s="15"/>
    </row>
    <row r="1157" spans="2:5" x14ac:dyDescent="0.2">
      <c r="B1157" s="38"/>
      <c r="C1157" s="13"/>
      <c r="D1157" s="52"/>
      <c r="E1157" s="15"/>
    </row>
    <row r="1158" spans="2:5" x14ac:dyDescent="0.2">
      <c r="B1158" s="38"/>
      <c r="C1158" s="13"/>
      <c r="D1158" s="52"/>
      <c r="E1158" s="15"/>
    </row>
    <row r="1159" spans="2:5" x14ac:dyDescent="0.2">
      <c r="B1159" s="38"/>
      <c r="C1159" s="13"/>
      <c r="D1159" s="52"/>
      <c r="E1159" s="15"/>
    </row>
    <row r="1160" spans="2:5" x14ac:dyDescent="0.2">
      <c r="B1160" s="38"/>
      <c r="C1160" s="13"/>
      <c r="D1160" s="52"/>
      <c r="E1160" s="15"/>
    </row>
    <row r="1161" spans="2:5" x14ac:dyDescent="0.2">
      <c r="B1161" s="38"/>
      <c r="C1161" s="13"/>
      <c r="D1161" s="52"/>
      <c r="E1161" s="15"/>
    </row>
    <row r="1162" spans="2:5" x14ac:dyDescent="0.2">
      <c r="B1162" s="38"/>
      <c r="C1162" s="13"/>
      <c r="D1162" s="52"/>
      <c r="E1162" s="15"/>
    </row>
    <row r="1163" spans="2:5" x14ac:dyDescent="0.2">
      <c r="B1163" s="38"/>
      <c r="C1163" s="13"/>
      <c r="D1163" s="52"/>
      <c r="E1163" s="15"/>
    </row>
    <row r="1164" spans="2:5" x14ac:dyDescent="0.2">
      <c r="B1164" s="38"/>
      <c r="C1164" s="13"/>
      <c r="D1164" s="52"/>
      <c r="E1164" s="15"/>
    </row>
    <row r="1165" spans="2:5" x14ac:dyDescent="0.2">
      <c r="B1165" s="38"/>
      <c r="C1165" s="13"/>
      <c r="D1165" s="52"/>
      <c r="E1165" s="15"/>
    </row>
    <row r="1166" spans="2:5" x14ac:dyDescent="0.2">
      <c r="B1166" s="38"/>
      <c r="C1166" s="13"/>
      <c r="D1166" s="52"/>
      <c r="E1166" s="15"/>
    </row>
    <row r="1167" spans="2:5" x14ac:dyDescent="0.2">
      <c r="B1167" s="38"/>
      <c r="C1167" s="13"/>
      <c r="D1167" s="52"/>
      <c r="E1167" s="15"/>
    </row>
    <row r="1168" spans="2:5" x14ac:dyDescent="0.2">
      <c r="B1168" s="38"/>
      <c r="C1168" s="13"/>
      <c r="D1168" s="52"/>
      <c r="E1168" s="15"/>
    </row>
    <row r="1169" spans="2:5" x14ac:dyDescent="0.2">
      <c r="B1169" s="38"/>
      <c r="C1169" s="13"/>
      <c r="D1169" s="52"/>
      <c r="E1169" s="15"/>
    </row>
    <row r="1170" spans="2:5" x14ac:dyDescent="0.2">
      <c r="B1170" s="38"/>
      <c r="C1170" s="13"/>
      <c r="D1170" s="52"/>
      <c r="E1170" s="15"/>
    </row>
    <row r="1171" spans="2:5" x14ac:dyDescent="0.2">
      <c r="B1171" s="38"/>
      <c r="C1171" s="13"/>
      <c r="D1171" s="52"/>
      <c r="E1171" s="15"/>
    </row>
    <row r="1172" spans="2:5" x14ac:dyDescent="0.2">
      <c r="B1172" s="38"/>
      <c r="C1172" s="13"/>
      <c r="D1172" s="52"/>
      <c r="E1172" s="15"/>
    </row>
    <row r="1173" spans="2:5" x14ac:dyDescent="0.2">
      <c r="B1173" s="38"/>
      <c r="C1173" s="13"/>
      <c r="D1173" s="52"/>
      <c r="E1173" s="15"/>
    </row>
    <row r="1174" spans="2:5" x14ac:dyDescent="0.2">
      <c r="B1174" s="38"/>
      <c r="C1174" s="13"/>
      <c r="D1174" s="52"/>
      <c r="E1174" s="15"/>
    </row>
    <row r="1175" spans="2:5" x14ac:dyDescent="0.2">
      <c r="B1175" s="38"/>
      <c r="C1175" s="13"/>
      <c r="D1175" s="52"/>
      <c r="E1175" s="15"/>
    </row>
    <row r="1176" spans="2:5" x14ac:dyDescent="0.2">
      <c r="B1176" s="38"/>
      <c r="C1176" s="13"/>
      <c r="D1176" s="52"/>
      <c r="E1176" s="15"/>
    </row>
    <row r="1177" spans="2:5" x14ac:dyDescent="0.2">
      <c r="B1177" s="38"/>
      <c r="C1177" s="13"/>
      <c r="D1177" s="52"/>
      <c r="E1177" s="15"/>
    </row>
    <row r="1178" spans="2:5" x14ac:dyDescent="0.2">
      <c r="B1178" s="38"/>
      <c r="C1178" s="13"/>
      <c r="D1178" s="52"/>
      <c r="E1178" s="15"/>
    </row>
    <row r="1179" spans="2:5" x14ac:dyDescent="0.2">
      <c r="B1179" s="38"/>
      <c r="C1179" s="13"/>
      <c r="D1179" s="52"/>
      <c r="E1179" s="15"/>
    </row>
    <row r="1180" spans="2:5" x14ac:dyDescent="0.2">
      <c r="B1180" s="38"/>
      <c r="C1180" s="13"/>
      <c r="D1180" s="52"/>
      <c r="E1180" s="15"/>
    </row>
    <row r="1181" spans="2:5" x14ac:dyDescent="0.2">
      <c r="B1181" s="38"/>
      <c r="C1181" s="13"/>
      <c r="D1181" s="52"/>
      <c r="E1181" s="15"/>
    </row>
    <row r="1182" spans="2:5" x14ac:dyDescent="0.2">
      <c r="B1182" s="38"/>
      <c r="C1182" s="13"/>
      <c r="D1182" s="52"/>
      <c r="E1182" s="15"/>
    </row>
    <row r="1183" spans="2:5" x14ac:dyDescent="0.2">
      <c r="B1183" s="38"/>
      <c r="C1183" s="13"/>
      <c r="D1183" s="52"/>
      <c r="E1183" s="15"/>
    </row>
    <row r="1184" spans="2:5" x14ac:dyDescent="0.2">
      <c r="B1184" s="38"/>
      <c r="C1184" s="13"/>
      <c r="D1184" s="52"/>
      <c r="E1184" s="15"/>
    </row>
    <row r="1185" spans="2:5" x14ac:dyDescent="0.2">
      <c r="B1185" s="38"/>
      <c r="C1185" s="13"/>
      <c r="D1185" s="52"/>
      <c r="E1185" s="15"/>
    </row>
    <row r="1186" spans="2:5" x14ac:dyDescent="0.2">
      <c r="B1186" s="38"/>
      <c r="C1186" s="13"/>
      <c r="D1186" s="52"/>
      <c r="E1186" s="15"/>
    </row>
    <row r="1187" spans="2:5" x14ac:dyDescent="0.2">
      <c r="B1187" s="38"/>
      <c r="C1187" s="13"/>
      <c r="D1187" s="52"/>
      <c r="E1187" s="15"/>
    </row>
    <row r="1188" spans="2:5" x14ac:dyDescent="0.2">
      <c r="B1188" s="38"/>
      <c r="C1188" s="13"/>
      <c r="D1188" s="52"/>
      <c r="E1188" s="15"/>
    </row>
    <row r="1189" spans="2:5" x14ac:dyDescent="0.2">
      <c r="B1189" s="38"/>
      <c r="C1189" s="13"/>
      <c r="D1189" s="52"/>
      <c r="E1189" s="15"/>
    </row>
    <row r="1190" spans="2:5" x14ac:dyDescent="0.2">
      <c r="B1190" s="38"/>
      <c r="C1190" s="13"/>
      <c r="D1190" s="52"/>
      <c r="E1190" s="15"/>
    </row>
    <row r="1191" spans="2:5" x14ac:dyDescent="0.2">
      <c r="B1191" s="38"/>
      <c r="C1191" s="13"/>
      <c r="D1191" s="52"/>
      <c r="E1191" s="15"/>
    </row>
    <row r="1192" spans="2:5" x14ac:dyDescent="0.2">
      <c r="B1192" s="38"/>
      <c r="C1192" s="13"/>
      <c r="D1192" s="52"/>
      <c r="E1192" s="15"/>
    </row>
    <row r="1193" spans="2:5" x14ac:dyDescent="0.2">
      <c r="B1193" s="38"/>
      <c r="C1193" s="13"/>
      <c r="D1193" s="52"/>
      <c r="E1193" s="15"/>
    </row>
    <row r="1194" spans="2:5" x14ac:dyDescent="0.2">
      <c r="B1194" s="38"/>
      <c r="C1194" s="13"/>
      <c r="D1194" s="52"/>
      <c r="E1194" s="15"/>
    </row>
    <row r="1195" spans="2:5" x14ac:dyDescent="0.2">
      <c r="B1195" s="38"/>
      <c r="C1195" s="13"/>
      <c r="D1195" s="52"/>
      <c r="E1195" s="15"/>
    </row>
    <row r="1196" spans="2:5" x14ac:dyDescent="0.2">
      <c r="B1196" s="38"/>
      <c r="C1196" s="13"/>
      <c r="D1196" s="52"/>
      <c r="E1196" s="15"/>
    </row>
    <row r="1197" spans="2:5" x14ac:dyDescent="0.2">
      <c r="B1197" s="38"/>
      <c r="C1197" s="13"/>
      <c r="D1197" s="52"/>
      <c r="E1197" s="15"/>
    </row>
    <row r="1198" spans="2:5" x14ac:dyDescent="0.2">
      <c r="B1198" s="38"/>
      <c r="C1198" s="13"/>
      <c r="D1198" s="52"/>
      <c r="E1198" s="15"/>
    </row>
    <row r="1199" spans="2:5" x14ac:dyDescent="0.2">
      <c r="B1199" s="38"/>
      <c r="C1199" s="13"/>
      <c r="D1199" s="52"/>
      <c r="E1199" s="15"/>
    </row>
    <row r="1200" spans="2:5" x14ac:dyDescent="0.2">
      <c r="B1200" s="38"/>
      <c r="C1200" s="13"/>
      <c r="D1200" s="52"/>
      <c r="E1200" s="15"/>
    </row>
    <row r="1201" spans="2:5" x14ac:dyDescent="0.2">
      <c r="B1201" s="38"/>
      <c r="C1201" s="13"/>
      <c r="D1201" s="52"/>
      <c r="E1201" s="15"/>
    </row>
    <row r="1202" spans="2:5" x14ac:dyDescent="0.2">
      <c r="B1202" s="38"/>
      <c r="C1202" s="13"/>
      <c r="D1202" s="52"/>
      <c r="E1202" s="15"/>
    </row>
    <row r="1203" spans="2:5" x14ac:dyDescent="0.2">
      <c r="B1203" s="38"/>
      <c r="C1203" s="13"/>
      <c r="D1203" s="52"/>
      <c r="E1203" s="15"/>
    </row>
    <row r="1204" spans="2:5" x14ac:dyDescent="0.2">
      <c r="B1204" s="38"/>
      <c r="C1204" s="13"/>
      <c r="D1204" s="52"/>
      <c r="E1204" s="15"/>
    </row>
    <row r="1205" spans="2:5" x14ac:dyDescent="0.2">
      <c r="B1205" s="38"/>
      <c r="C1205" s="13"/>
      <c r="D1205" s="52"/>
      <c r="E1205" s="15"/>
    </row>
    <row r="1206" spans="2:5" x14ac:dyDescent="0.2">
      <c r="B1206" s="38"/>
      <c r="C1206" s="13"/>
      <c r="D1206" s="52"/>
      <c r="E1206" s="15"/>
    </row>
    <row r="1207" spans="2:5" x14ac:dyDescent="0.2">
      <c r="B1207" s="38"/>
      <c r="C1207" s="13"/>
      <c r="D1207" s="52"/>
      <c r="E1207" s="15"/>
    </row>
    <row r="1208" spans="2:5" x14ac:dyDescent="0.2">
      <c r="B1208" s="38"/>
      <c r="C1208" s="13"/>
      <c r="D1208" s="52"/>
      <c r="E1208" s="15"/>
    </row>
    <row r="1209" spans="2:5" x14ac:dyDescent="0.2">
      <c r="B1209" s="38"/>
      <c r="C1209" s="13"/>
      <c r="D1209" s="52"/>
      <c r="E1209" s="15"/>
    </row>
    <row r="1210" spans="2:5" x14ac:dyDescent="0.2">
      <c r="B1210" s="38"/>
      <c r="C1210" s="13"/>
      <c r="D1210" s="52"/>
      <c r="E1210" s="15"/>
    </row>
    <row r="1211" spans="2:5" x14ac:dyDescent="0.2">
      <c r="B1211" s="38"/>
      <c r="C1211" s="13"/>
      <c r="D1211" s="52"/>
      <c r="E1211" s="15"/>
    </row>
    <row r="1212" spans="2:5" x14ac:dyDescent="0.2">
      <c r="B1212" s="38"/>
      <c r="C1212" s="13"/>
      <c r="D1212" s="52"/>
      <c r="E1212" s="15"/>
    </row>
    <row r="1213" spans="2:5" x14ac:dyDescent="0.2">
      <c r="B1213" s="38"/>
      <c r="C1213" s="13"/>
      <c r="D1213" s="52"/>
      <c r="E1213" s="15"/>
    </row>
    <row r="1214" spans="2:5" x14ac:dyDescent="0.2">
      <c r="B1214" s="38"/>
      <c r="C1214" s="13"/>
      <c r="D1214" s="52"/>
      <c r="E1214" s="15"/>
    </row>
    <row r="1215" spans="2:5" x14ac:dyDescent="0.2">
      <c r="B1215" s="38"/>
      <c r="C1215" s="13"/>
      <c r="D1215" s="52"/>
      <c r="E1215" s="15"/>
    </row>
    <row r="1216" spans="2:5" x14ac:dyDescent="0.2">
      <c r="B1216" s="38"/>
      <c r="C1216" s="13"/>
      <c r="D1216" s="52"/>
      <c r="E1216" s="15"/>
    </row>
    <row r="1217" spans="2:5" x14ac:dyDescent="0.2">
      <c r="B1217" s="38"/>
      <c r="C1217" s="13"/>
      <c r="D1217" s="52"/>
      <c r="E1217" s="15"/>
    </row>
    <row r="1218" spans="2:5" x14ac:dyDescent="0.2">
      <c r="B1218" s="38"/>
      <c r="C1218" s="13"/>
      <c r="D1218" s="52"/>
      <c r="E1218" s="15"/>
    </row>
    <row r="1219" spans="2:5" x14ac:dyDescent="0.2">
      <c r="B1219" s="38"/>
      <c r="C1219" s="13"/>
      <c r="D1219" s="52"/>
      <c r="E1219" s="15"/>
    </row>
    <row r="1220" spans="2:5" x14ac:dyDescent="0.2">
      <c r="B1220" s="38"/>
      <c r="C1220" s="13"/>
      <c r="D1220" s="52"/>
      <c r="E1220" s="15"/>
    </row>
    <row r="1221" spans="2:5" x14ac:dyDescent="0.2">
      <c r="B1221" s="38"/>
      <c r="C1221" s="13"/>
      <c r="D1221" s="52"/>
      <c r="E1221" s="15"/>
    </row>
    <row r="1222" spans="2:5" x14ac:dyDescent="0.2">
      <c r="B1222" s="38"/>
      <c r="C1222" s="13"/>
      <c r="D1222" s="52"/>
      <c r="E1222" s="15"/>
    </row>
    <row r="1223" spans="2:5" x14ac:dyDescent="0.2">
      <c r="B1223" s="38"/>
      <c r="C1223" s="13"/>
      <c r="D1223" s="52"/>
      <c r="E1223" s="15"/>
    </row>
    <row r="1224" spans="2:5" x14ac:dyDescent="0.2">
      <c r="B1224" s="38"/>
      <c r="C1224" s="13"/>
      <c r="D1224" s="52"/>
      <c r="E1224" s="15"/>
    </row>
    <row r="1225" spans="2:5" x14ac:dyDescent="0.2">
      <c r="B1225" s="38"/>
      <c r="C1225" s="13"/>
      <c r="D1225" s="52"/>
      <c r="E1225" s="15"/>
    </row>
    <row r="1226" spans="2:5" x14ac:dyDescent="0.2">
      <c r="B1226" s="38"/>
      <c r="C1226" s="13"/>
      <c r="D1226" s="52"/>
      <c r="E1226" s="15"/>
    </row>
    <row r="1227" spans="2:5" x14ac:dyDescent="0.2">
      <c r="B1227" s="38"/>
      <c r="C1227" s="13"/>
      <c r="D1227" s="52"/>
      <c r="E1227" s="15"/>
    </row>
    <row r="1228" spans="2:5" x14ac:dyDescent="0.2">
      <c r="B1228" s="38"/>
      <c r="C1228" s="13"/>
      <c r="D1228" s="52"/>
      <c r="E1228" s="15"/>
    </row>
    <row r="1229" spans="2:5" x14ac:dyDescent="0.2">
      <c r="B1229" s="38"/>
      <c r="C1229" s="13"/>
      <c r="D1229" s="52"/>
      <c r="E1229" s="15"/>
    </row>
    <row r="1230" spans="2:5" x14ac:dyDescent="0.2">
      <c r="B1230" s="38"/>
      <c r="C1230" s="13"/>
      <c r="D1230" s="52"/>
      <c r="E1230" s="15"/>
    </row>
    <row r="1231" spans="2:5" x14ac:dyDescent="0.2">
      <c r="B1231" s="38"/>
      <c r="C1231" s="13"/>
      <c r="D1231" s="52"/>
      <c r="E1231" s="15"/>
    </row>
    <row r="1232" spans="2:5" x14ac:dyDescent="0.2">
      <c r="B1232" s="38"/>
      <c r="C1232" s="13"/>
      <c r="D1232" s="52"/>
      <c r="E1232" s="15"/>
    </row>
    <row r="1233" spans="2:5" x14ac:dyDescent="0.2">
      <c r="B1233" s="38"/>
      <c r="C1233" s="13"/>
      <c r="D1233" s="52"/>
      <c r="E1233" s="15"/>
    </row>
    <row r="1234" spans="2:5" x14ac:dyDescent="0.2">
      <c r="B1234" s="38"/>
      <c r="C1234" s="13"/>
      <c r="D1234" s="52"/>
      <c r="E1234" s="15"/>
    </row>
    <row r="1235" spans="2:5" x14ac:dyDescent="0.2">
      <c r="B1235" s="38"/>
      <c r="C1235" s="13"/>
      <c r="D1235" s="52"/>
      <c r="E1235" s="15"/>
    </row>
    <row r="1236" spans="2:5" x14ac:dyDescent="0.2">
      <c r="B1236" s="38"/>
      <c r="C1236" s="13"/>
      <c r="D1236" s="52"/>
      <c r="E1236" s="15"/>
    </row>
    <row r="1237" spans="2:5" x14ac:dyDescent="0.2">
      <c r="B1237" s="38"/>
      <c r="C1237" s="13"/>
      <c r="D1237" s="52"/>
      <c r="E1237" s="15"/>
    </row>
    <row r="1238" spans="2:5" x14ac:dyDescent="0.2">
      <c r="B1238" s="38"/>
      <c r="C1238" s="13"/>
      <c r="D1238" s="52"/>
      <c r="E1238" s="15"/>
    </row>
    <row r="1239" spans="2:5" x14ac:dyDescent="0.2">
      <c r="B1239" s="38"/>
      <c r="C1239" s="13"/>
      <c r="D1239" s="52"/>
      <c r="E1239" s="15"/>
    </row>
    <row r="1240" spans="2:5" x14ac:dyDescent="0.2">
      <c r="B1240" s="38"/>
      <c r="C1240" s="13"/>
      <c r="D1240" s="52"/>
      <c r="E1240" s="15"/>
    </row>
    <row r="1241" spans="2:5" x14ac:dyDescent="0.2">
      <c r="B1241" s="38"/>
      <c r="C1241" s="13"/>
      <c r="D1241" s="52"/>
      <c r="E1241" s="15"/>
    </row>
    <row r="1242" spans="2:5" x14ac:dyDescent="0.2">
      <c r="B1242" s="38"/>
      <c r="C1242" s="13"/>
      <c r="D1242" s="52"/>
      <c r="E1242" s="15"/>
    </row>
    <row r="1243" spans="2:5" x14ac:dyDescent="0.2">
      <c r="B1243" s="38"/>
      <c r="C1243" s="13"/>
      <c r="D1243" s="52"/>
      <c r="E1243" s="15"/>
    </row>
    <row r="1244" spans="2:5" x14ac:dyDescent="0.2">
      <c r="B1244" s="38"/>
      <c r="C1244" s="13"/>
      <c r="D1244" s="52"/>
      <c r="E1244" s="15"/>
    </row>
    <row r="1245" spans="2:5" x14ac:dyDescent="0.2">
      <c r="B1245" s="38"/>
      <c r="C1245" s="13"/>
      <c r="D1245" s="52"/>
      <c r="E1245" s="15"/>
    </row>
    <row r="1246" spans="2:5" x14ac:dyDescent="0.2">
      <c r="B1246" s="38"/>
      <c r="C1246" s="13"/>
      <c r="D1246" s="52"/>
      <c r="E1246" s="15"/>
    </row>
    <row r="1247" spans="2:5" x14ac:dyDescent="0.2">
      <c r="B1247" s="38"/>
      <c r="C1247" s="13"/>
      <c r="D1247" s="52"/>
      <c r="E1247" s="15"/>
    </row>
    <row r="1248" spans="2:5" x14ac:dyDescent="0.2">
      <c r="B1248" s="38"/>
      <c r="C1248" s="13"/>
      <c r="D1248" s="52"/>
      <c r="E1248" s="15"/>
    </row>
    <row r="1249" spans="2:5" x14ac:dyDescent="0.2">
      <c r="B1249" s="38"/>
      <c r="C1249" s="13"/>
      <c r="D1249" s="52"/>
      <c r="E1249" s="15"/>
    </row>
    <row r="1250" spans="2:5" x14ac:dyDescent="0.2">
      <c r="B1250" s="38"/>
      <c r="C1250" s="13"/>
      <c r="D1250" s="52"/>
      <c r="E1250" s="15"/>
    </row>
    <row r="1251" spans="2:5" x14ac:dyDescent="0.2">
      <c r="B1251" s="38"/>
      <c r="C1251" s="13"/>
      <c r="D1251" s="52"/>
      <c r="E1251" s="15"/>
    </row>
    <row r="1252" spans="2:5" x14ac:dyDescent="0.2">
      <c r="B1252" s="38"/>
      <c r="C1252" s="13"/>
      <c r="D1252" s="52"/>
      <c r="E1252" s="15"/>
    </row>
    <row r="1253" spans="2:5" x14ac:dyDescent="0.2">
      <c r="B1253" s="38"/>
      <c r="C1253" s="13"/>
      <c r="D1253" s="52"/>
      <c r="E1253" s="15"/>
    </row>
    <row r="1254" spans="2:5" x14ac:dyDescent="0.2">
      <c r="B1254" s="38"/>
      <c r="C1254" s="13"/>
      <c r="D1254" s="52"/>
      <c r="E1254" s="15"/>
    </row>
    <row r="1255" spans="2:5" x14ac:dyDescent="0.2">
      <c r="B1255" s="38"/>
      <c r="C1255" s="13"/>
      <c r="D1255" s="52"/>
      <c r="E1255" s="15"/>
    </row>
    <row r="1256" spans="2:5" x14ac:dyDescent="0.2">
      <c r="B1256" s="38"/>
      <c r="C1256" s="13"/>
      <c r="D1256" s="52"/>
      <c r="E1256" s="15"/>
    </row>
    <row r="1257" spans="2:5" x14ac:dyDescent="0.2">
      <c r="B1257" s="38"/>
      <c r="C1257" s="13"/>
      <c r="D1257" s="52"/>
      <c r="E1257" s="15"/>
    </row>
    <row r="1258" spans="2:5" x14ac:dyDescent="0.2">
      <c r="B1258" s="38"/>
      <c r="C1258" s="13"/>
      <c r="D1258" s="52"/>
      <c r="E1258" s="15"/>
    </row>
    <row r="1259" spans="2:5" x14ac:dyDescent="0.2">
      <c r="B1259" s="38"/>
      <c r="C1259" s="13"/>
      <c r="D1259" s="52"/>
      <c r="E1259" s="15"/>
    </row>
    <row r="1260" spans="2:5" x14ac:dyDescent="0.2">
      <c r="B1260" s="38"/>
      <c r="C1260" s="13"/>
      <c r="D1260" s="52"/>
      <c r="E1260" s="15"/>
    </row>
    <row r="1261" spans="2:5" x14ac:dyDescent="0.2">
      <c r="B1261" s="38"/>
      <c r="C1261" s="13"/>
      <c r="D1261" s="52"/>
      <c r="E1261" s="15"/>
    </row>
    <row r="1262" spans="2:5" x14ac:dyDescent="0.2">
      <c r="B1262" s="38"/>
      <c r="C1262" s="13"/>
      <c r="D1262" s="52"/>
      <c r="E1262" s="15"/>
    </row>
    <row r="1263" spans="2:5" x14ac:dyDescent="0.2">
      <c r="B1263" s="38"/>
      <c r="C1263" s="13"/>
      <c r="D1263" s="52"/>
      <c r="E1263" s="15"/>
    </row>
    <row r="1264" spans="2:5" x14ac:dyDescent="0.2">
      <c r="B1264" s="38"/>
      <c r="C1264" s="13"/>
      <c r="D1264" s="52"/>
      <c r="E1264" s="15"/>
    </row>
    <row r="1265" spans="2:5" x14ac:dyDescent="0.2">
      <c r="B1265" s="38"/>
      <c r="C1265" s="13"/>
      <c r="D1265" s="52"/>
      <c r="E1265" s="15"/>
    </row>
    <row r="1266" spans="2:5" x14ac:dyDescent="0.2">
      <c r="B1266" s="38"/>
      <c r="C1266" s="13"/>
      <c r="D1266" s="52"/>
      <c r="E1266" s="15"/>
    </row>
    <row r="1267" spans="2:5" x14ac:dyDescent="0.2">
      <c r="B1267" s="38"/>
      <c r="C1267" s="13"/>
      <c r="D1267" s="52"/>
      <c r="E1267" s="15"/>
    </row>
    <row r="1268" spans="2:5" x14ac:dyDescent="0.2">
      <c r="B1268" s="38"/>
      <c r="C1268" s="13"/>
      <c r="D1268" s="52"/>
      <c r="E1268" s="15"/>
    </row>
    <row r="1269" spans="2:5" x14ac:dyDescent="0.2">
      <c r="B1269" s="38"/>
      <c r="C1269" s="13"/>
      <c r="D1269" s="52"/>
      <c r="E1269" s="15"/>
    </row>
    <row r="1270" spans="2:5" x14ac:dyDescent="0.2">
      <c r="B1270" s="38"/>
      <c r="C1270" s="13"/>
      <c r="D1270" s="52"/>
      <c r="E1270" s="15"/>
    </row>
    <row r="1271" spans="2:5" x14ac:dyDescent="0.2">
      <c r="B1271" s="38"/>
      <c r="C1271" s="13"/>
      <c r="D1271" s="52"/>
      <c r="E1271" s="15"/>
    </row>
    <row r="1272" spans="2:5" x14ac:dyDescent="0.2">
      <c r="B1272" s="38"/>
      <c r="C1272" s="13"/>
      <c r="D1272" s="52"/>
      <c r="E1272" s="15"/>
    </row>
    <row r="1273" spans="2:5" x14ac:dyDescent="0.2">
      <c r="B1273" s="38"/>
      <c r="C1273" s="13"/>
      <c r="D1273" s="52"/>
      <c r="E1273" s="15"/>
    </row>
    <row r="1274" spans="2:5" x14ac:dyDescent="0.2">
      <c r="B1274" s="38"/>
      <c r="C1274" s="13"/>
      <c r="D1274" s="52"/>
      <c r="E1274" s="15"/>
    </row>
    <row r="1275" spans="2:5" x14ac:dyDescent="0.2">
      <c r="B1275" s="38"/>
      <c r="C1275" s="13"/>
      <c r="D1275" s="52"/>
      <c r="E1275" s="15"/>
    </row>
    <row r="1276" spans="2:5" x14ac:dyDescent="0.2">
      <c r="B1276" s="38"/>
      <c r="C1276" s="13"/>
      <c r="D1276" s="52"/>
      <c r="E1276" s="15"/>
    </row>
    <row r="1277" spans="2:5" x14ac:dyDescent="0.2">
      <c r="B1277" s="38"/>
      <c r="C1277" s="13"/>
      <c r="D1277" s="52"/>
      <c r="E1277" s="15"/>
    </row>
    <row r="1278" spans="2:5" x14ac:dyDescent="0.2">
      <c r="B1278" s="38"/>
      <c r="C1278" s="13"/>
      <c r="D1278" s="52"/>
      <c r="E1278" s="15"/>
    </row>
    <row r="1279" spans="2:5" x14ac:dyDescent="0.2">
      <c r="B1279" s="38"/>
      <c r="C1279" s="13"/>
      <c r="D1279" s="52"/>
      <c r="E1279" s="15"/>
    </row>
    <row r="1280" spans="2:5" x14ac:dyDescent="0.2">
      <c r="B1280" s="38"/>
      <c r="C1280" s="13"/>
      <c r="D1280" s="52"/>
      <c r="E1280" s="15"/>
    </row>
    <row r="1281" spans="2:5" x14ac:dyDescent="0.2">
      <c r="B1281" s="38"/>
      <c r="C1281" s="13"/>
      <c r="D1281" s="52"/>
      <c r="E1281" s="15"/>
    </row>
    <row r="1282" spans="2:5" x14ac:dyDescent="0.2">
      <c r="B1282" s="38"/>
      <c r="C1282" s="13"/>
      <c r="D1282" s="52"/>
      <c r="E1282" s="15"/>
    </row>
    <row r="1283" spans="2:5" x14ac:dyDescent="0.2">
      <c r="B1283" s="38"/>
      <c r="C1283" s="13"/>
      <c r="D1283" s="52"/>
      <c r="E1283" s="15"/>
    </row>
    <row r="1284" spans="2:5" x14ac:dyDescent="0.2">
      <c r="B1284" s="38"/>
      <c r="C1284" s="13"/>
      <c r="D1284" s="52"/>
      <c r="E1284" s="15"/>
    </row>
    <row r="1285" spans="2:5" x14ac:dyDescent="0.2">
      <c r="B1285" s="38"/>
      <c r="C1285" s="13"/>
      <c r="D1285" s="52"/>
      <c r="E1285" s="15"/>
    </row>
    <row r="1286" spans="2:5" x14ac:dyDescent="0.2">
      <c r="B1286" s="38"/>
      <c r="C1286" s="13"/>
      <c r="D1286" s="52"/>
      <c r="E1286" s="15"/>
    </row>
    <row r="1287" spans="2:5" x14ac:dyDescent="0.2">
      <c r="B1287" s="38"/>
      <c r="C1287" s="13"/>
      <c r="D1287" s="52"/>
      <c r="E1287" s="15"/>
    </row>
    <row r="1288" spans="2:5" x14ac:dyDescent="0.2">
      <c r="B1288" s="38"/>
      <c r="C1288" s="13"/>
      <c r="D1288" s="52"/>
      <c r="E1288" s="15"/>
    </row>
    <row r="1289" spans="2:5" x14ac:dyDescent="0.2">
      <c r="B1289" s="38"/>
      <c r="C1289" s="13"/>
      <c r="D1289" s="52"/>
      <c r="E1289" s="15"/>
    </row>
    <row r="1290" spans="2:5" x14ac:dyDescent="0.2">
      <c r="B1290" s="38"/>
      <c r="C1290" s="13"/>
      <c r="D1290" s="52"/>
      <c r="E1290" s="15"/>
    </row>
    <row r="1291" spans="2:5" x14ac:dyDescent="0.2">
      <c r="B1291" s="38"/>
      <c r="C1291" s="13"/>
      <c r="D1291" s="52"/>
      <c r="E1291" s="15"/>
    </row>
    <row r="1292" spans="2:5" x14ac:dyDescent="0.2">
      <c r="B1292" s="38"/>
      <c r="C1292" s="13"/>
      <c r="D1292" s="52"/>
      <c r="E1292" s="15"/>
    </row>
    <row r="1293" spans="2:5" x14ac:dyDescent="0.2">
      <c r="B1293" s="38"/>
      <c r="C1293" s="13"/>
      <c r="D1293" s="52"/>
      <c r="E1293" s="15"/>
    </row>
    <row r="1294" spans="2:5" x14ac:dyDescent="0.2">
      <c r="B1294" s="38"/>
      <c r="C1294" s="13"/>
      <c r="D1294" s="52"/>
      <c r="E1294" s="15"/>
    </row>
    <row r="1295" spans="2:5" x14ac:dyDescent="0.2">
      <c r="B1295" s="38"/>
      <c r="C1295" s="13"/>
      <c r="D1295" s="52"/>
      <c r="E1295" s="15"/>
    </row>
    <row r="1296" spans="2:5" x14ac:dyDescent="0.2">
      <c r="B1296" s="38"/>
      <c r="C1296" s="13"/>
      <c r="D1296" s="52"/>
      <c r="E1296" s="15"/>
    </row>
    <row r="1297" spans="2:5" x14ac:dyDescent="0.2">
      <c r="B1297" s="38"/>
      <c r="C1297" s="13"/>
      <c r="D1297" s="52"/>
      <c r="E1297" s="15"/>
    </row>
    <row r="1298" spans="2:5" x14ac:dyDescent="0.2">
      <c r="B1298" s="38"/>
      <c r="C1298" s="13"/>
      <c r="D1298" s="52"/>
      <c r="E1298" s="15"/>
    </row>
    <row r="1299" spans="2:5" x14ac:dyDescent="0.2">
      <c r="B1299" s="38"/>
      <c r="C1299" s="13"/>
      <c r="D1299" s="52"/>
      <c r="E1299" s="15"/>
    </row>
    <row r="1300" spans="2:5" x14ac:dyDescent="0.2">
      <c r="B1300" s="38"/>
      <c r="C1300" s="13"/>
      <c r="D1300" s="52"/>
      <c r="E1300" s="15"/>
    </row>
    <row r="1301" spans="2:5" x14ac:dyDescent="0.2">
      <c r="B1301" s="38"/>
      <c r="C1301" s="13"/>
      <c r="D1301" s="52"/>
      <c r="E1301" s="15"/>
    </row>
    <row r="1302" spans="2:5" x14ac:dyDescent="0.2">
      <c r="B1302" s="38"/>
      <c r="C1302" s="13"/>
      <c r="D1302" s="52"/>
      <c r="E1302" s="15"/>
    </row>
    <row r="1303" spans="2:5" x14ac:dyDescent="0.2">
      <c r="B1303" s="38"/>
      <c r="C1303" s="13"/>
      <c r="D1303" s="52"/>
      <c r="E1303" s="15"/>
    </row>
    <row r="1304" spans="2:5" x14ac:dyDescent="0.2">
      <c r="B1304" s="38"/>
      <c r="C1304" s="13"/>
      <c r="D1304" s="52"/>
      <c r="E1304" s="15"/>
    </row>
    <row r="1305" spans="2:5" x14ac:dyDescent="0.2">
      <c r="B1305" s="38"/>
      <c r="C1305" s="13"/>
      <c r="D1305" s="52"/>
      <c r="E1305" s="15"/>
    </row>
    <row r="1306" spans="2:5" x14ac:dyDescent="0.2">
      <c r="B1306" s="38"/>
      <c r="C1306" s="13"/>
      <c r="D1306" s="52"/>
      <c r="E1306" s="15"/>
    </row>
    <row r="1307" spans="2:5" x14ac:dyDescent="0.2">
      <c r="B1307" s="38"/>
      <c r="C1307" s="13"/>
      <c r="D1307" s="52"/>
      <c r="E1307" s="15"/>
    </row>
    <row r="1308" spans="2:5" x14ac:dyDescent="0.2">
      <c r="B1308" s="38"/>
      <c r="C1308" s="13"/>
      <c r="D1308" s="52"/>
      <c r="E1308" s="15"/>
    </row>
    <row r="1309" spans="2:5" x14ac:dyDescent="0.2">
      <c r="B1309" s="38"/>
      <c r="C1309" s="13"/>
      <c r="D1309" s="52"/>
      <c r="E1309" s="15"/>
    </row>
    <row r="1310" spans="2:5" x14ac:dyDescent="0.2">
      <c r="B1310" s="38"/>
      <c r="C1310" s="13"/>
      <c r="D1310" s="52"/>
      <c r="E1310" s="15"/>
    </row>
    <row r="1311" spans="2:5" x14ac:dyDescent="0.2">
      <c r="B1311" s="38"/>
      <c r="C1311" s="13"/>
      <c r="D1311" s="52"/>
      <c r="E1311" s="15"/>
    </row>
    <row r="1312" spans="2:5" x14ac:dyDescent="0.2">
      <c r="B1312" s="38"/>
      <c r="C1312" s="13"/>
      <c r="D1312" s="52"/>
      <c r="E1312" s="15"/>
    </row>
    <row r="1313" spans="2:5" x14ac:dyDescent="0.2">
      <c r="B1313" s="38"/>
      <c r="C1313" s="13"/>
      <c r="D1313" s="52"/>
      <c r="E1313" s="15"/>
    </row>
    <row r="1314" spans="2:5" x14ac:dyDescent="0.2">
      <c r="B1314" s="38"/>
      <c r="C1314" s="13"/>
      <c r="D1314" s="52"/>
      <c r="E1314" s="15"/>
    </row>
    <row r="1315" spans="2:5" x14ac:dyDescent="0.2">
      <c r="B1315" s="38"/>
      <c r="C1315" s="13"/>
      <c r="D1315" s="52"/>
      <c r="E1315" s="15"/>
    </row>
    <row r="1316" spans="2:5" x14ac:dyDescent="0.2">
      <c r="B1316" s="38"/>
      <c r="C1316" s="13"/>
      <c r="D1316" s="52"/>
      <c r="E1316" s="15"/>
    </row>
    <row r="1317" spans="2:5" x14ac:dyDescent="0.2">
      <c r="B1317" s="38"/>
      <c r="C1317" s="13"/>
      <c r="D1317" s="52"/>
      <c r="E1317" s="15"/>
    </row>
    <row r="1318" spans="2:5" x14ac:dyDescent="0.2">
      <c r="B1318" s="38"/>
      <c r="C1318" s="13"/>
      <c r="D1318" s="52"/>
      <c r="E1318" s="15"/>
    </row>
    <row r="1319" spans="2:5" x14ac:dyDescent="0.2">
      <c r="B1319" s="38"/>
      <c r="C1319" s="13"/>
      <c r="D1319" s="52"/>
      <c r="E1319" s="15"/>
    </row>
    <row r="1320" spans="2:5" x14ac:dyDescent="0.2">
      <c r="B1320" s="38"/>
      <c r="C1320" s="13"/>
      <c r="D1320" s="52"/>
      <c r="E1320" s="15"/>
    </row>
    <row r="1321" spans="2:5" x14ac:dyDescent="0.2">
      <c r="B1321" s="38"/>
      <c r="C1321" s="13"/>
      <c r="D1321" s="52"/>
      <c r="E1321" s="15"/>
    </row>
    <row r="1322" spans="2:5" x14ac:dyDescent="0.2">
      <c r="B1322" s="38"/>
      <c r="C1322" s="13"/>
      <c r="D1322" s="52"/>
      <c r="E1322" s="15"/>
    </row>
    <row r="1323" spans="2:5" x14ac:dyDescent="0.2">
      <c r="B1323" s="38"/>
      <c r="C1323" s="13"/>
      <c r="D1323" s="52"/>
      <c r="E1323" s="15"/>
    </row>
    <row r="1324" spans="2:5" x14ac:dyDescent="0.2">
      <c r="B1324" s="38"/>
      <c r="C1324" s="13"/>
      <c r="D1324" s="52"/>
      <c r="E1324" s="15"/>
    </row>
    <row r="1325" spans="2:5" x14ac:dyDescent="0.2">
      <c r="B1325" s="38"/>
      <c r="C1325" s="13"/>
      <c r="D1325" s="52"/>
      <c r="E1325" s="15"/>
    </row>
    <row r="1326" spans="2:5" x14ac:dyDescent="0.2">
      <c r="B1326" s="38"/>
      <c r="C1326" s="13"/>
      <c r="D1326" s="52"/>
      <c r="E1326" s="15"/>
    </row>
    <row r="1327" spans="2:5" x14ac:dyDescent="0.2">
      <c r="B1327" s="38"/>
      <c r="C1327" s="13">
        <f t="shared" ref="C1327:C1390" si="34">B1327/$G$3</f>
        <v>0</v>
      </c>
      <c r="D1327" s="52">
        <f t="shared" ref="D1327:D1347" si="35">C1327^(2)</f>
        <v>0</v>
      </c>
      <c r="E1327" s="15"/>
    </row>
    <row r="1328" spans="2:5" x14ac:dyDescent="0.2">
      <c r="B1328" s="38"/>
      <c r="C1328" s="13">
        <f t="shared" si="34"/>
        <v>0</v>
      </c>
      <c r="D1328" s="52">
        <f t="shared" si="35"/>
        <v>0</v>
      </c>
      <c r="E1328" s="15"/>
    </row>
    <row r="1329" spans="2:5" x14ac:dyDescent="0.2">
      <c r="B1329" s="38"/>
      <c r="C1329" s="13">
        <f t="shared" si="34"/>
        <v>0</v>
      </c>
      <c r="D1329" s="52">
        <f t="shared" si="35"/>
        <v>0</v>
      </c>
      <c r="E1329" s="15"/>
    </row>
    <row r="1330" spans="2:5" x14ac:dyDescent="0.2">
      <c r="B1330" s="38"/>
      <c r="C1330" s="13">
        <f t="shared" si="34"/>
        <v>0</v>
      </c>
      <c r="D1330" s="52">
        <f t="shared" si="35"/>
        <v>0</v>
      </c>
      <c r="E1330" s="15"/>
    </row>
    <row r="1331" spans="2:5" x14ac:dyDescent="0.2">
      <c r="B1331" s="38"/>
      <c r="C1331" s="13">
        <f t="shared" si="34"/>
        <v>0</v>
      </c>
      <c r="D1331" s="52">
        <f t="shared" si="35"/>
        <v>0</v>
      </c>
      <c r="E1331" s="15"/>
    </row>
    <row r="1332" spans="2:5" x14ac:dyDescent="0.2">
      <c r="B1332" s="38"/>
      <c r="C1332" s="13">
        <f t="shared" si="34"/>
        <v>0</v>
      </c>
      <c r="D1332" s="52">
        <f t="shared" si="35"/>
        <v>0</v>
      </c>
      <c r="E1332" s="15"/>
    </row>
    <row r="1333" spans="2:5" x14ac:dyDescent="0.2">
      <c r="B1333" s="38"/>
      <c r="C1333" s="13">
        <f t="shared" si="34"/>
        <v>0</v>
      </c>
      <c r="D1333" s="52">
        <f t="shared" si="35"/>
        <v>0</v>
      </c>
      <c r="E1333" s="15"/>
    </row>
    <row r="1334" spans="2:5" x14ac:dyDescent="0.2">
      <c r="B1334" s="38"/>
      <c r="C1334" s="13">
        <f t="shared" si="34"/>
        <v>0</v>
      </c>
      <c r="D1334" s="52">
        <f t="shared" si="35"/>
        <v>0</v>
      </c>
      <c r="E1334" s="15"/>
    </row>
    <row r="1335" spans="2:5" x14ac:dyDescent="0.2">
      <c r="B1335" s="38"/>
      <c r="C1335" s="13">
        <f t="shared" si="34"/>
        <v>0</v>
      </c>
      <c r="D1335" s="52">
        <f t="shared" si="35"/>
        <v>0</v>
      </c>
      <c r="E1335" s="15"/>
    </row>
    <row r="1336" spans="2:5" x14ac:dyDescent="0.2">
      <c r="B1336" s="38"/>
      <c r="C1336" s="13">
        <f t="shared" si="34"/>
        <v>0</v>
      </c>
      <c r="D1336" s="52">
        <f t="shared" si="35"/>
        <v>0</v>
      </c>
      <c r="E1336" s="15"/>
    </row>
    <row r="1337" spans="2:5" x14ac:dyDescent="0.2">
      <c r="B1337" s="38"/>
      <c r="C1337" s="13">
        <f t="shared" si="34"/>
        <v>0</v>
      </c>
      <c r="D1337" s="52">
        <f t="shared" si="35"/>
        <v>0</v>
      </c>
      <c r="E1337" s="15"/>
    </row>
    <row r="1338" spans="2:5" x14ac:dyDescent="0.2">
      <c r="B1338" s="38"/>
      <c r="C1338" s="13">
        <f t="shared" si="34"/>
        <v>0</v>
      </c>
      <c r="D1338" s="52">
        <f t="shared" si="35"/>
        <v>0</v>
      </c>
      <c r="E1338" s="15"/>
    </row>
    <row r="1339" spans="2:5" x14ac:dyDescent="0.2">
      <c r="B1339" s="38"/>
      <c r="C1339" s="13">
        <f t="shared" si="34"/>
        <v>0</v>
      </c>
      <c r="D1339" s="52">
        <f t="shared" si="35"/>
        <v>0</v>
      </c>
      <c r="E1339" s="15"/>
    </row>
    <row r="1340" spans="2:5" x14ac:dyDescent="0.2">
      <c r="B1340" s="38"/>
      <c r="C1340" s="13">
        <f t="shared" si="34"/>
        <v>0</v>
      </c>
      <c r="D1340" s="52">
        <f t="shared" si="35"/>
        <v>0</v>
      </c>
      <c r="E1340" s="15"/>
    </row>
    <row r="1341" spans="2:5" x14ac:dyDescent="0.2">
      <c r="B1341" s="38"/>
      <c r="C1341" s="13">
        <f t="shared" si="34"/>
        <v>0</v>
      </c>
      <c r="D1341" s="52">
        <f t="shared" si="35"/>
        <v>0</v>
      </c>
      <c r="E1341" s="15"/>
    </row>
    <row r="1342" spans="2:5" x14ac:dyDescent="0.2">
      <c r="B1342" s="38"/>
      <c r="C1342" s="13">
        <f t="shared" si="34"/>
        <v>0</v>
      </c>
      <c r="D1342" s="52">
        <f t="shared" si="35"/>
        <v>0</v>
      </c>
      <c r="E1342" s="15"/>
    </row>
    <row r="1343" spans="2:5" x14ac:dyDescent="0.2">
      <c r="B1343" s="38"/>
      <c r="C1343" s="13">
        <f t="shared" si="34"/>
        <v>0</v>
      </c>
      <c r="D1343" s="52">
        <f t="shared" si="35"/>
        <v>0</v>
      </c>
      <c r="E1343" s="15"/>
    </row>
    <row r="1344" spans="2:5" x14ac:dyDescent="0.2">
      <c r="B1344" s="38"/>
      <c r="C1344" s="13">
        <f t="shared" si="34"/>
        <v>0</v>
      </c>
      <c r="D1344" s="52">
        <f t="shared" si="35"/>
        <v>0</v>
      </c>
      <c r="E1344" s="15"/>
    </row>
    <row r="1345" spans="2:5" x14ac:dyDescent="0.2">
      <c r="B1345" s="38"/>
      <c r="C1345" s="13">
        <f t="shared" si="34"/>
        <v>0</v>
      </c>
      <c r="D1345" s="52">
        <f t="shared" si="35"/>
        <v>0</v>
      </c>
      <c r="E1345" s="15"/>
    </row>
    <row r="1346" spans="2:5" x14ac:dyDescent="0.2">
      <c r="B1346" s="38"/>
      <c r="C1346" s="13">
        <f t="shared" si="34"/>
        <v>0</v>
      </c>
      <c r="D1346" s="52">
        <f t="shared" si="35"/>
        <v>0</v>
      </c>
      <c r="E1346" s="15"/>
    </row>
    <row r="1347" spans="2:5" x14ac:dyDescent="0.2">
      <c r="B1347" s="38"/>
      <c r="C1347" s="13">
        <f t="shared" si="34"/>
        <v>0</v>
      </c>
      <c r="D1347" s="52">
        <f t="shared" si="35"/>
        <v>0</v>
      </c>
      <c r="E1347" s="15"/>
    </row>
    <row r="1348" spans="2:5" x14ac:dyDescent="0.2">
      <c r="B1348" s="38"/>
      <c r="C1348" s="13">
        <f t="shared" si="34"/>
        <v>0</v>
      </c>
      <c r="D1348" s="52">
        <f t="shared" ref="D1348:D1411" si="36">C1348^(2)</f>
        <v>0</v>
      </c>
      <c r="E1348" s="15"/>
    </row>
    <row r="1349" spans="2:5" x14ac:dyDescent="0.2">
      <c r="B1349" s="38"/>
      <c r="C1349" s="13">
        <f t="shared" si="34"/>
        <v>0</v>
      </c>
      <c r="D1349" s="52">
        <f t="shared" si="36"/>
        <v>0</v>
      </c>
      <c r="E1349" s="15"/>
    </row>
    <row r="1350" spans="2:5" x14ac:dyDescent="0.2">
      <c r="B1350" s="38"/>
      <c r="C1350" s="13">
        <f t="shared" si="34"/>
        <v>0</v>
      </c>
      <c r="D1350" s="52">
        <f t="shared" si="36"/>
        <v>0</v>
      </c>
      <c r="E1350" s="15"/>
    </row>
    <row r="1351" spans="2:5" x14ac:dyDescent="0.2">
      <c r="B1351" s="38"/>
      <c r="C1351" s="13">
        <f t="shared" si="34"/>
        <v>0</v>
      </c>
      <c r="D1351" s="52">
        <f t="shared" si="36"/>
        <v>0</v>
      </c>
      <c r="E1351" s="15"/>
    </row>
    <row r="1352" spans="2:5" x14ac:dyDescent="0.2">
      <c r="B1352" s="38"/>
      <c r="C1352" s="13">
        <f t="shared" si="34"/>
        <v>0</v>
      </c>
      <c r="D1352" s="52">
        <f t="shared" si="36"/>
        <v>0</v>
      </c>
      <c r="E1352" s="15"/>
    </row>
    <row r="1353" spans="2:5" x14ac:dyDescent="0.2">
      <c r="B1353" s="38"/>
      <c r="C1353" s="13">
        <f t="shared" si="34"/>
        <v>0</v>
      </c>
      <c r="D1353" s="52">
        <f t="shared" si="36"/>
        <v>0</v>
      </c>
      <c r="E1353" s="15"/>
    </row>
    <row r="1354" spans="2:5" x14ac:dyDescent="0.2">
      <c r="B1354" s="38"/>
      <c r="C1354" s="13">
        <f t="shared" si="34"/>
        <v>0</v>
      </c>
      <c r="D1354" s="52">
        <f t="shared" si="36"/>
        <v>0</v>
      </c>
      <c r="E1354" s="15"/>
    </row>
    <row r="1355" spans="2:5" x14ac:dyDescent="0.2">
      <c r="B1355" s="38"/>
      <c r="C1355" s="13">
        <f t="shared" si="34"/>
        <v>0</v>
      </c>
      <c r="D1355" s="52">
        <f t="shared" si="36"/>
        <v>0</v>
      </c>
      <c r="E1355" s="15"/>
    </row>
    <row r="1356" spans="2:5" x14ac:dyDescent="0.2">
      <c r="B1356" s="38"/>
      <c r="C1356" s="13">
        <f t="shared" si="34"/>
        <v>0</v>
      </c>
      <c r="D1356" s="52">
        <f t="shared" si="36"/>
        <v>0</v>
      </c>
      <c r="E1356" s="15"/>
    </row>
    <row r="1357" spans="2:5" x14ac:dyDescent="0.2">
      <c r="B1357" s="38"/>
      <c r="C1357" s="13">
        <f t="shared" si="34"/>
        <v>0</v>
      </c>
      <c r="D1357" s="52">
        <f t="shared" si="36"/>
        <v>0</v>
      </c>
      <c r="E1357" s="15"/>
    </row>
    <row r="1358" spans="2:5" x14ac:dyDescent="0.2">
      <c r="B1358" s="38"/>
      <c r="C1358" s="13">
        <f t="shared" si="34"/>
        <v>0</v>
      </c>
      <c r="D1358" s="52">
        <f t="shared" si="36"/>
        <v>0</v>
      </c>
      <c r="E1358" s="15"/>
    </row>
    <row r="1359" spans="2:5" x14ac:dyDescent="0.2">
      <c r="B1359" s="38"/>
      <c r="C1359" s="13">
        <f t="shared" si="34"/>
        <v>0</v>
      </c>
      <c r="D1359" s="52">
        <f t="shared" si="36"/>
        <v>0</v>
      </c>
      <c r="E1359" s="15"/>
    </row>
    <row r="1360" spans="2:5" x14ac:dyDescent="0.2">
      <c r="B1360" s="38"/>
      <c r="C1360" s="13">
        <f t="shared" si="34"/>
        <v>0</v>
      </c>
      <c r="D1360" s="52">
        <f t="shared" si="36"/>
        <v>0</v>
      </c>
      <c r="E1360" s="15"/>
    </row>
    <row r="1361" spans="2:5" x14ac:dyDescent="0.2">
      <c r="B1361" s="38"/>
      <c r="C1361" s="13">
        <f t="shared" si="34"/>
        <v>0</v>
      </c>
      <c r="D1361" s="52">
        <f t="shared" si="36"/>
        <v>0</v>
      </c>
      <c r="E1361" s="15"/>
    </row>
    <row r="1362" spans="2:5" x14ac:dyDescent="0.2">
      <c r="B1362" s="38"/>
      <c r="C1362" s="13">
        <f t="shared" si="34"/>
        <v>0</v>
      </c>
      <c r="D1362" s="52">
        <f t="shared" si="36"/>
        <v>0</v>
      </c>
      <c r="E1362" s="15"/>
    </row>
    <row r="1363" spans="2:5" x14ac:dyDescent="0.2">
      <c r="B1363" s="38"/>
      <c r="C1363" s="13">
        <f t="shared" si="34"/>
        <v>0</v>
      </c>
      <c r="D1363" s="52">
        <f t="shared" si="36"/>
        <v>0</v>
      </c>
      <c r="E1363" s="15"/>
    </row>
    <row r="1364" spans="2:5" x14ac:dyDescent="0.2">
      <c r="B1364" s="38"/>
      <c r="C1364" s="13">
        <f t="shared" si="34"/>
        <v>0</v>
      </c>
      <c r="D1364" s="52">
        <f t="shared" si="36"/>
        <v>0</v>
      </c>
      <c r="E1364" s="15"/>
    </row>
    <row r="1365" spans="2:5" x14ac:dyDescent="0.2">
      <c r="B1365" s="38"/>
      <c r="C1365" s="13">
        <f t="shared" si="34"/>
        <v>0</v>
      </c>
      <c r="D1365" s="52">
        <f t="shared" si="36"/>
        <v>0</v>
      </c>
      <c r="E1365" s="15"/>
    </row>
    <row r="1366" spans="2:5" x14ac:dyDescent="0.2">
      <c r="B1366" s="38"/>
      <c r="C1366" s="13">
        <f t="shared" si="34"/>
        <v>0</v>
      </c>
      <c r="D1366" s="52">
        <f t="shared" si="36"/>
        <v>0</v>
      </c>
      <c r="E1366" s="15"/>
    </row>
    <row r="1367" spans="2:5" x14ac:dyDescent="0.2">
      <c r="B1367" s="38"/>
      <c r="C1367" s="13">
        <f t="shared" si="34"/>
        <v>0</v>
      </c>
      <c r="D1367" s="52">
        <f t="shared" si="36"/>
        <v>0</v>
      </c>
      <c r="E1367" s="15"/>
    </row>
    <row r="1368" spans="2:5" x14ac:dyDescent="0.2">
      <c r="B1368" s="38"/>
      <c r="C1368" s="13">
        <f t="shared" si="34"/>
        <v>0</v>
      </c>
      <c r="D1368" s="52">
        <f t="shared" si="36"/>
        <v>0</v>
      </c>
      <c r="E1368" s="15"/>
    </row>
    <row r="1369" spans="2:5" x14ac:dyDescent="0.2">
      <c r="B1369" s="38"/>
      <c r="C1369" s="13">
        <f t="shared" si="34"/>
        <v>0</v>
      </c>
      <c r="D1369" s="52">
        <f t="shared" si="36"/>
        <v>0</v>
      </c>
      <c r="E1369" s="15"/>
    </row>
    <row r="1370" spans="2:5" x14ac:dyDescent="0.2">
      <c r="B1370" s="38"/>
      <c r="C1370" s="13">
        <f t="shared" si="34"/>
        <v>0</v>
      </c>
      <c r="D1370" s="52">
        <f t="shared" si="36"/>
        <v>0</v>
      </c>
      <c r="E1370" s="15"/>
    </row>
    <row r="1371" spans="2:5" x14ac:dyDescent="0.2">
      <c r="B1371" s="38"/>
      <c r="C1371" s="13">
        <f t="shared" si="34"/>
        <v>0</v>
      </c>
      <c r="D1371" s="52">
        <f t="shared" si="36"/>
        <v>0</v>
      </c>
      <c r="E1371" s="15"/>
    </row>
    <row r="1372" spans="2:5" x14ac:dyDescent="0.2">
      <c r="B1372" s="38"/>
      <c r="C1372" s="13">
        <f t="shared" si="34"/>
        <v>0</v>
      </c>
      <c r="D1372" s="52">
        <f t="shared" si="36"/>
        <v>0</v>
      </c>
      <c r="E1372" s="15"/>
    </row>
    <row r="1373" spans="2:5" x14ac:dyDescent="0.2">
      <c r="B1373" s="38"/>
      <c r="C1373" s="13">
        <f t="shared" si="34"/>
        <v>0</v>
      </c>
      <c r="D1373" s="52">
        <f t="shared" si="36"/>
        <v>0</v>
      </c>
      <c r="E1373" s="15"/>
    </row>
    <row r="1374" spans="2:5" x14ac:dyDescent="0.2">
      <c r="B1374" s="38"/>
      <c r="C1374" s="13">
        <f t="shared" si="34"/>
        <v>0</v>
      </c>
      <c r="D1374" s="52">
        <f t="shared" si="36"/>
        <v>0</v>
      </c>
      <c r="E1374" s="15"/>
    </row>
    <row r="1375" spans="2:5" x14ac:dyDescent="0.2">
      <c r="B1375" s="38"/>
      <c r="C1375" s="13">
        <f t="shared" si="34"/>
        <v>0</v>
      </c>
      <c r="D1375" s="52">
        <f t="shared" si="36"/>
        <v>0</v>
      </c>
      <c r="E1375" s="15"/>
    </row>
    <row r="1376" spans="2:5" x14ac:dyDescent="0.2">
      <c r="B1376" s="38"/>
      <c r="C1376" s="13">
        <f t="shared" si="34"/>
        <v>0</v>
      </c>
      <c r="D1376" s="52">
        <f t="shared" si="36"/>
        <v>0</v>
      </c>
      <c r="E1376" s="15"/>
    </row>
    <row r="1377" spans="2:5" x14ac:dyDescent="0.2">
      <c r="B1377" s="38"/>
      <c r="C1377" s="13">
        <f t="shared" si="34"/>
        <v>0</v>
      </c>
      <c r="D1377" s="52">
        <f t="shared" si="36"/>
        <v>0</v>
      </c>
      <c r="E1377" s="15"/>
    </row>
    <row r="1378" spans="2:5" x14ac:dyDescent="0.2">
      <c r="B1378" s="38"/>
      <c r="C1378" s="13">
        <f t="shared" si="34"/>
        <v>0</v>
      </c>
      <c r="D1378" s="52">
        <f t="shared" si="36"/>
        <v>0</v>
      </c>
      <c r="E1378" s="15"/>
    </row>
    <row r="1379" spans="2:5" x14ac:dyDescent="0.2">
      <c r="B1379" s="38"/>
      <c r="C1379" s="13">
        <f t="shared" si="34"/>
        <v>0</v>
      </c>
      <c r="D1379" s="52">
        <f t="shared" si="36"/>
        <v>0</v>
      </c>
      <c r="E1379" s="15"/>
    </row>
    <row r="1380" spans="2:5" x14ac:dyDescent="0.2">
      <c r="B1380" s="38"/>
      <c r="C1380" s="13">
        <f t="shared" si="34"/>
        <v>0</v>
      </c>
      <c r="D1380" s="52">
        <f t="shared" si="36"/>
        <v>0</v>
      </c>
      <c r="E1380" s="15"/>
    </row>
    <row r="1381" spans="2:5" x14ac:dyDescent="0.2">
      <c r="B1381" s="38"/>
      <c r="C1381" s="13">
        <f t="shared" si="34"/>
        <v>0</v>
      </c>
      <c r="D1381" s="52">
        <f t="shared" si="36"/>
        <v>0</v>
      </c>
      <c r="E1381" s="15"/>
    </row>
    <row r="1382" spans="2:5" x14ac:dyDescent="0.2">
      <c r="B1382" s="38"/>
      <c r="C1382" s="13">
        <f t="shared" si="34"/>
        <v>0</v>
      </c>
      <c r="D1382" s="52">
        <f t="shared" si="36"/>
        <v>0</v>
      </c>
      <c r="E1382" s="15"/>
    </row>
    <row r="1383" spans="2:5" x14ac:dyDescent="0.2">
      <c r="B1383" s="38"/>
      <c r="C1383" s="13">
        <f t="shared" si="34"/>
        <v>0</v>
      </c>
      <c r="D1383" s="52">
        <f t="shared" si="36"/>
        <v>0</v>
      </c>
      <c r="E1383" s="15"/>
    </row>
    <row r="1384" spans="2:5" x14ac:dyDescent="0.2">
      <c r="B1384" s="38"/>
      <c r="C1384" s="13">
        <f t="shared" si="34"/>
        <v>0</v>
      </c>
      <c r="D1384" s="52">
        <f t="shared" si="36"/>
        <v>0</v>
      </c>
      <c r="E1384" s="15"/>
    </row>
    <row r="1385" spans="2:5" x14ac:dyDescent="0.2">
      <c r="B1385" s="38"/>
      <c r="C1385" s="13">
        <f t="shared" si="34"/>
        <v>0</v>
      </c>
      <c r="D1385" s="52">
        <f t="shared" si="36"/>
        <v>0</v>
      </c>
      <c r="E1385" s="15"/>
    </row>
    <row r="1386" spans="2:5" x14ac:dyDescent="0.2">
      <c r="B1386" s="38"/>
      <c r="C1386" s="13">
        <f t="shared" si="34"/>
        <v>0</v>
      </c>
      <c r="D1386" s="52">
        <f t="shared" si="36"/>
        <v>0</v>
      </c>
      <c r="E1386" s="15"/>
    </row>
    <row r="1387" spans="2:5" x14ac:dyDescent="0.2">
      <c r="B1387" s="38"/>
      <c r="C1387" s="13">
        <f t="shared" si="34"/>
        <v>0</v>
      </c>
      <c r="D1387" s="52">
        <f t="shared" si="36"/>
        <v>0</v>
      </c>
      <c r="E1387" s="15"/>
    </row>
    <row r="1388" spans="2:5" x14ac:dyDescent="0.2">
      <c r="B1388" s="38"/>
      <c r="C1388" s="13">
        <f t="shared" si="34"/>
        <v>0</v>
      </c>
      <c r="D1388" s="52">
        <f t="shared" si="36"/>
        <v>0</v>
      </c>
      <c r="E1388" s="15"/>
    </row>
    <row r="1389" spans="2:5" x14ac:dyDescent="0.2">
      <c r="B1389" s="38"/>
      <c r="C1389" s="13">
        <f t="shared" si="34"/>
        <v>0</v>
      </c>
      <c r="D1389" s="52">
        <f t="shared" si="36"/>
        <v>0</v>
      </c>
      <c r="E1389" s="15"/>
    </row>
    <row r="1390" spans="2:5" x14ac:dyDescent="0.2">
      <c r="B1390" s="38"/>
      <c r="C1390" s="13">
        <f t="shared" si="34"/>
        <v>0</v>
      </c>
      <c r="D1390" s="52">
        <f t="shared" si="36"/>
        <v>0</v>
      </c>
      <c r="E1390" s="15"/>
    </row>
    <row r="1391" spans="2:5" x14ac:dyDescent="0.2">
      <c r="B1391" s="38"/>
      <c r="C1391" s="13">
        <f t="shared" ref="C1391:C1454" si="37">B1391/$G$3</f>
        <v>0</v>
      </c>
      <c r="D1391" s="52">
        <f t="shared" si="36"/>
        <v>0</v>
      </c>
      <c r="E1391" s="15"/>
    </row>
    <row r="1392" spans="2:5" x14ac:dyDescent="0.2">
      <c r="B1392" s="38"/>
      <c r="C1392" s="13">
        <f t="shared" si="37"/>
        <v>0</v>
      </c>
      <c r="D1392" s="52">
        <f t="shared" si="36"/>
        <v>0</v>
      </c>
      <c r="E1392" s="15"/>
    </row>
    <row r="1393" spans="2:5" x14ac:dyDescent="0.2">
      <c r="B1393" s="38"/>
      <c r="C1393" s="13">
        <f t="shared" si="37"/>
        <v>0</v>
      </c>
      <c r="D1393" s="52">
        <f t="shared" si="36"/>
        <v>0</v>
      </c>
      <c r="E1393" s="15"/>
    </row>
    <row r="1394" spans="2:5" x14ac:dyDescent="0.2">
      <c r="B1394" s="38"/>
      <c r="C1394" s="13">
        <f t="shared" si="37"/>
        <v>0</v>
      </c>
      <c r="D1394" s="52">
        <f t="shared" si="36"/>
        <v>0</v>
      </c>
      <c r="E1394" s="15"/>
    </row>
    <row r="1395" spans="2:5" x14ac:dyDescent="0.2">
      <c r="B1395" s="38"/>
      <c r="C1395" s="13">
        <f t="shared" si="37"/>
        <v>0</v>
      </c>
      <c r="D1395" s="52">
        <f t="shared" si="36"/>
        <v>0</v>
      </c>
      <c r="E1395" s="15"/>
    </row>
    <row r="1396" spans="2:5" x14ac:dyDescent="0.2">
      <c r="B1396" s="38"/>
      <c r="C1396" s="13">
        <f t="shared" si="37"/>
        <v>0</v>
      </c>
      <c r="D1396" s="52">
        <f t="shared" si="36"/>
        <v>0</v>
      </c>
      <c r="E1396" s="15"/>
    </row>
    <row r="1397" spans="2:5" x14ac:dyDescent="0.2">
      <c r="B1397" s="38"/>
      <c r="C1397" s="13">
        <f t="shared" si="37"/>
        <v>0</v>
      </c>
      <c r="D1397" s="52">
        <f t="shared" si="36"/>
        <v>0</v>
      </c>
      <c r="E1397" s="15"/>
    </row>
    <row r="1398" spans="2:5" x14ac:dyDescent="0.2">
      <c r="B1398" s="38"/>
      <c r="C1398" s="13">
        <f t="shared" si="37"/>
        <v>0</v>
      </c>
      <c r="D1398" s="52">
        <f t="shared" si="36"/>
        <v>0</v>
      </c>
      <c r="E1398" s="15"/>
    </row>
    <row r="1399" spans="2:5" x14ac:dyDescent="0.2">
      <c r="B1399" s="38"/>
      <c r="C1399" s="13">
        <f t="shared" si="37"/>
        <v>0</v>
      </c>
      <c r="D1399" s="52">
        <f t="shared" si="36"/>
        <v>0</v>
      </c>
      <c r="E1399" s="15"/>
    </row>
    <row r="1400" spans="2:5" x14ac:dyDescent="0.2">
      <c r="B1400" s="38"/>
      <c r="C1400" s="13">
        <f t="shared" si="37"/>
        <v>0</v>
      </c>
      <c r="D1400" s="52">
        <f t="shared" si="36"/>
        <v>0</v>
      </c>
      <c r="E1400" s="15"/>
    </row>
    <row r="1401" spans="2:5" x14ac:dyDescent="0.2">
      <c r="B1401" s="38"/>
      <c r="C1401" s="13">
        <f t="shared" si="37"/>
        <v>0</v>
      </c>
      <c r="D1401" s="52">
        <f t="shared" si="36"/>
        <v>0</v>
      </c>
      <c r="E1401" s="15"/>
    </row>
    <row r="1402" spans="2:5" x14ac:dyDescent="0.2">
      <c r="B1402" s="38"/>
      <c r="C1402" s="13">
        <f t="shared" si="37"/>
        <v>0</v>
      </c>
      <c r="D1402" s="52">
        <f t="shared" si="36"/>
        <v>0</v>
      </c>
      <c r="E1402" s="15"/>
    </row>
    <row r="1403" spans="2:5" x14ac:dyDescent="0.2">
      <c r="B1403" s="38"/>
      <c r="C1403" s="13">
        <f t="shared" si="37"/>
        <v>0</v>
      </c>
      <c r="D1403" s="52">
        <f t="shared" si="36"/>
        <v>0</v>
      </c>
      <c r="E1403" s="15"/>
    </row>
    <row r="1404" spans="2:5" x14ac:dyDescent="0.2">
      <c r="B1404" s="38"/>
      <c r="C1404" s="13">
        <f t="shared" si="37"/>
        <v>0</v>
      </c>
      <c r="D1404" s="52">
        <f t="shared" si="36"/>
        <v>0</v>
      </c>
      <c r="E1404" s="15"/>
    </row>
    <row r="1405" spans="2:5" x14ac:dyDescent="0.2">
      <c r="B1405" s="38"/>
      <c r="C1405" s="13">
        <f t="shared" si="37"/>
        <v>0</v>
      </c>
      <c r="D1405" s="52">
        <f t="shared" si="36"/>
        <v>0</v>
      </c>
      <c r="E1405" s="15"/>
    </row>
    <row r="1406" spans="2:5" x14ac:dyDescent="0.2">
      <c r="B1406" s="38"/>
      <c r="C1406" s="13">
        <f t="shared" si="37"/>
        <v>0</v>
      </c>
      <c r="D1406" s="52">
        <f t="shared" si="36"/>
        <v>0</v>
      </c>
      <c r="E1406" s="15"/>
    </row>
    <row r="1407" spans="2:5" x14ac:dyDescent="0.2">
      <c r="B1407" s="38"/>
      <c r="C1407" s="13">
        <f t="shared" si="37"/>
        <v>0</v>
      </c>
      <c r="D1407" s="52">
        <f t="shared" si="36"/>
        <v>0</v>
      </c>
      <c r="E1407" s="15"/>
    </row>
    <row r="1408" spans="2:5" x14ac:dyDescent="0.2">
      <c r="B1408" s="38"/>
      <c r="C1408" s="13">
        <f t="shared" si="37"/>
        <v>0</v>
      </c>
      <c r="D1408" s="52">
        <f t="shared" si="36"/>
        <v>0</v>
      </c>
      <c r="E1408" s="15"/>
    </row>
    <row r="1409" spans="2:5" x14ac:dyDescent="0.2">
      <c r="B1409" s="38"/>
      <c r="C1409" s="13">
        <f t="shared" si="37"/>
        <v>0</v>
      </c>
      <c r="D1409" s="52">
        <f t="shared" si="36"/>
        <v>0</v>
      </c>
      <c r="E1409" s="15"/>
    </row>
    <row r="1410" spans="2:5" x14ac:dyDescent="0.2">
      <c r="B1410" s="38"/>
      <c r="C1410" s="13">
        <f t="shared" si="37"/>
        <v>0</v>
      </c>
      <c r="D1410" s="52">
        <f t="shared" si="36"/>
        <v>0</v>
      </c>
      <c r="E1410" s="15"/>
    </row>
    <row r="1411" spans="2:5" x14ac:dyDescent="0.2">
      <c r="B1411" s="38"/>
      <c r="C1411" s="13">
        <f t="shared" si="37"/>
        <v>0</v>
      </c>
      <c r="D1411" s="52">
        <f t="shared" si="36"/>
        <v>0</v>
      </c>
      <c r="E1411" s="15"/>
    </row>
    <row r="1412" spans="2:5" x14ac:dyDescent="0.2">
      <c r="B1412" s="38"/>
      <c r="C1412" s="13">
        <f t="shared" si="37"/>
        <v>0</v>
      </c>
      <c r="D1412" s="52">
        <f t="shared" ref="D1412:D1475" si="38">C1412^(2)</f>
        <v>0</v>
      </c>
      <c r="E1412" s="15"/>
    </row>
    <row r="1413" spans="2:5" x14ac:dyDescent="0.2">
      <c r="B1413" s="38"/>
      <c r="C1413" s="13">
        <f t="shared" si="37"/>
        <v>0</v>
      </c>
      <c r="D1413" s="52">
        <f t="shared" si="38"/>
        <v>0</v>
      </c>
      <c r="E1413" s="15"/>
    </row>
    <row r="1414" spans="2:5" x14ac:dyDescent="0.2">
      <c r="B1414" s="38"/>
      <c r="C1414" s="13">
        <f t="shared" si="37"/>
        <v>0</v>
      </c>
      <c r="D1414" s="52">
        <f t="shared" si="38"/>
        <v>0</v>
      </c>
      <c r="E1414" s="15"/>
    </row>
    <row r="1415" spans="2:5" x14ac:dyDescent="0.2">
      <c r="B1415" s="38"/>
      <c r="C1415" s="13">
        <f t="shared" si="37"/>
        <v>0</v>
      </c>
      <c r="D1415" s="52">
        <f t="shared" si="38"/>
        <v>0</v>
      </c>
      <c r="E1415" s="15"/>
    </row>
    <row r="1416" spans="2:5" x14ac:dyDescent="0.2">
      <c r="B1416" s="38"/>
      <c r="C1416" s="13">
        <f t="shared" si="37"/>
        <v>0</v>
      </c>
      <c r="D1416" s="52">
        <f t="shared" si="38"/>
        <v>0</v>
      </c>
      <c r="E1416" s="15"/>
    </row>
    <row r="1417" spans="2:5" x14ac:dyDescent="0.2">
      <c r="B1417" s="38"/>
      <c r="C1417" s="13">
        <f t="shared" si="37"/>
        <v>0</v>
      </c>
      <c r="D1417" s="52">
        <f t="shared" si="38"/>
        <v>0</v>
      </c>
      <c r="E1417" s="15"/>
    </row>
    <row r="1418" spans="2:5" x14ac:dyDescent="0.2">
      <c r="B1418" s="38"/>
      <c r="C1418" s="13">
        <f t="shared" si="37"/>
        <v>0</v>
      </c>
      <c r="D1418" s="52">
        <f t="shared" si="38"/>
        <v>0</v>
      </c>
      <c r="E1418" s="15"/>
    </row>
    <row r="1419" spans="2:5" x14ac:dyDescent="0.2">
      <c r="B1419" s="38"/>
      <c r="C1419" s="13">
        <f t="shared" si="37"/>
        <v>0</v>
      </c>
      <c r="D1419" s="52">
        <f t="shared" si="38"/>
        <v>0</v>
      </c>
      <c r="E1419" s="15"/>
    </row>
    <row r="1420" spans="2:5" x14ac:dyDescent="0.2">
      <c r="B1420" s="38"/>
      <c r="C1420" s="13">
        <f t="shared" si="37"/>
        <v>0</v>
      </c>
      <c r="D1420" s="52">
        <f t="shared" si="38"/>
        <v>0</v>
      </c>
      <c r="E1420" s="15"/>
    </row>
    <row r="1421" spans="2:5" x14ac:dyDescent="0.2">
      <c r="B1421" s="38"/>
      <c r="C1421" s="13">
        <f t="shared" si="37"/>
        <v>0</v>
      </c>
      <c r="D1421" s="52">
        <f t="shared" si="38"/>
        <v>0</v>
      </c>
      <c r="E1421" s="15"/>
    </row>
    <row r="1422" spans="2:5" x14ac:dyDescent="0.2">
      <c r="B1422" s="38"/>
      <c r="C1422" s="13">
        <f t="shared" si="37"/>
        <v>0</v>
      </c>
      <c r="D1422" s="52">
        <f t="shared" si="38"/>
        <v>0</v>
      </c>
      <c r="E1422" s="15"/>
    </row>
    <row r="1423" spans="2:5" x14ac:dyDescent="0.2">
      <c r="B1423" s="38"/>
      <c r="C1423" s="13">
        <f t="shared" si="37"/>
        <v>0</v>
      </c>
      <c r="D1423" s="52">
        <f t="shared" si="38"/>
        <v>0</v>
      </c>
      <c r="E1423" s="15"/>
    </row>
    <row r="1424" spans="2:5" x14ac:dyDescent="0.2">
      <c r="B1424" s="38"/>
      <c r="C1424" s="13">
        <f t="shared" si="37"/>
        <v>0</v>
      </c>
      <c r="D1424" s="52">
        <f t="shared" si="38"/>
        <v>0</v>
      </c>
      <c r="E1424" s="15"/>
    </row>
    <row r="1425" spans="2:5" x14ac:dyDescent="0.2">
      <c r="B1425" s="38"/>
      <c r="C1425" s="13">
        <f t="shared" si="37"/>
        <v>0</v>
      </c>
      <c r="D1425" s="52">
        <f t="shared" si="38"/>
        <v>0</v>
      </c>
      <c r="E1425" s="15"/>
    </row>
    <row r="1426" spans="2:5" x14ac:dyDescent="0.2">
      <c r="B1426" s="38"/>
      <c r="C1426" s="13">
        <f t="shared" si="37"/>
        <v>0</v>
      </c>
      <c r="D1426" s="52">
        <f t="shared" si="38"/>
        <v>0</v>
      </c>
      <c r="E1426" s="15"/>
    </row>
    <row r="1427" spans="2:5" x14ac:dyDescent="0.2">
      <c r="B1427" s="38"/>
      <c r="C1427" s="13">
        <f t="shared" si="37"/>
        <v>0</v>
      </c>
      <c r="D1427" s="52">
        <f t="shared" si="38"/>
        <v>0</v>
      </c>
      <c r="E1427" s="15"/>
    </row>
    <row r="1428" spans="2:5" x14ac:dyDescent="0.2">
      <c r="B1428" s="38"/>
      <c r="C1428" s="13">
        <f t="shared" si="37"/>
        <v>0</v>
      </c>
      <c r="D1428" s="52">
        <f t="shared" si="38"/>
        <v>0</v>
      </c>
      <c r="E1428" s="15"/>
    </row>
    <row r="1429" spans="2:5" x14ac:dyDescent="0.2">
      <c r="B1429" s="38"/>
      <c r="C1429" s="13">
        <f t="shared" si="37"/>
        <v>0</v>
      </c>
      <c r="D1429" s="52">
        <f t="shared" si="38"/>
        <v>0</v>
      </c>
      <c r="E1429" s="15"/>
    </row>
    <row r="1430" spans="2:5" x14ac:dyDescent="0.2">
      <c r="B1430" s="38"/>
      <c r="C1430" s="13">
        <f t="shared" si="37"/>
        <v>0</v>
      </c>
      <c r="D1430" s="52">
        <f t="shared" si="38"/>
        <v>0</v>
      </c>
      <c r="E1430" s="15"/>
    </row>
    <row r="1431" spans="2:5" x14ac:dyDescent="0.2">
      <c r="B1431" s="38"/>
      <c r="C1431" s="13">
        <f t="shared" si="37"/>
        <v>0</v>
      </c>
      <c r="D1431" s="52">
        <f t="shared" si="38"/>
        <v>0</v>
      </c>
      <c r="E1431" s="15"/>
    </row>
    <row r="1432" spans="2:5" x14ac:dyDescent="0.2">
      <c r="B1432" s="38"/>
      <c r="C1432" s="13">
        <f t="shared" si="37"/>
        <v>0</v>
      </c>
      <c r="D1432" s="52">
        <f t="shared" si="38"/>
        <v>0</v>
      </c>
      <c r="E1432" s="15"/>
    </row>
    <row r="1433" spans="2:5" x14ac:dyDescent="0.2">
      <c r="B1433" s="38"/>
      <c r="C1433" s="13">
        <f t="shared" si="37"/>
        <v>0</v>
      </c>
      <c r="D1433" s="52">
        <f t="shared" si="38"/>
        <v>0</v>
      </c>
      <c r="E1433" s="15"/>
    </row>
    <row r="1434" spans="2:5" x14ac:dyDescent="0.2">
      <c r="B1434" s="38"/>
      <c r="C1434" s="13">
        <f t="shared" si="37"/>
        <v>0</v>
      </c>
      <c r="D1434" s="52">
        <f t="shared" si="38"/>
        <v>0</v>
      </c>
      <c r="E1434" s="15"/>
    </row>
    <row r="1435" spans="2:5" x14ac:dyDescent="0.2">
      <c r="B1435" s="38"/>
      <c r="C1435" s="13">
        <f t="shared" si="37"/>
        <v>0</v>
      </c>
      <c r="D1435" s="52">
        <f t="shared" si="38"/>
        <v>0</v>
      </c>
      <c r="E1435" s="15"/>
    </row>
    <row r="1436" spans="2:5" x14ac:dyDescent="0.2">
      <c r="B1436" s="38"/>
      <c r="C1436" s="13">
        <f t="shared" si="37"/>
        <v>0</v>
      </c>
      <c r="D1436" s="52">
        <f t="shared" si="38"/>
        <v>0</v>
      </c>
      <c r="E1436" s="15"/>
    </row>
    <row r="1437" spans="2:5" x14ac:dyDescent="0.2">
      <c r="B1437" s="38"/>
      <c r="C1437" s="13">
        <f t="shared" si="37"/>
        <v>0</v>
      </c>
      <c r="D1437" s="52">
        <f t="shared" si="38"/>
        <v>0</v>
      </c>
      <c r="E1437" s="15"/>
    </row>
    <row r="1438" spans="2:5" x14ac:dyDescent="0.2">
      <c r="B1438" s="38"/>
      <c r="C1438" s="13">
        <f t="shared" si="37"/>
        <v>0</v>
      </c>
      <c r="D1438" s="52">
        <f t="shared" si="38"/>
        <v>0</v>
      </c>
      <c r="E1438" s="15"/>
    </row>
    <row r="1439" spans="2:5" x14ac:dyDescent="0.2">
      <c r="B1439" s="38"/>
      <c r="C1439" s="13">
        <f t="shared" si="37"/>
        <v>0</v>
      </c>
      <c r="D1439" s="52">
        <f t="shared" si="38"/>
        <v>0</v>
      </c>
      <c r="E1439" s="15"/>
    </row>
    <row r="1440" spans="2:5" x14ac:dyDescent="0.2">
      <c r="B1440" s="38"/>
      <c r="C1440" s="13">
        <f t="shared" si="37"/>
        <v>0</v>
      </c>
      <c r="D1440" s="52">
        <f t="shared" si="38"/>
        <v>0</v>
      </c>
      <c r="E1440" s="15"/>
    </row>
    <row r="1441" spans="2:5" x14ac:dyDescent="0.2">
      <c r="B1441" s="38"/>
      <c r="C1441" s="13">
        <f t="shared" si="37"/>
        <v>0</v>
      </c>
      <c r="D1441" s="52">
        <f t="shared" si="38"/>
        <v>0</v>
      </c>
      <c r="E1441" s="15"/>
    </row>
    <row r="1442" spans="2:5" x14ac:dyDescent="0.2">
      <c r="B1442" s="38"/>
      <c r="C1442" s="13">
        <f t="shared" si="37"/>
        <v>0</v>
      </c>
      <c r="D1442" s="52">
        <f t="shared" si="38"/>
        <v>0</v>
      </c>
      <c r="E1442" s="15"/>
    </row>
    <row r="1443" spans="2:5" x14ac:dyDescent="0.2">
      <c r="B1443" s="38"/>
      <c r="C1443" s="13">
        <f t="shared" si="37"/>
        <v>0</v>
      </c>
      <c r="D1443" s="52">
        <f t="shared" si="38"/>
        <v>0</v>
      </c>
      <c r="E1443" s="15"/>
    </row>
    <row r="1444" spans="2:5" x14ac:dyDescent="0.2">
      <c r="B1444" s="38"/>
      <c r="C1444" s="13">
        <f t="shared" si="37"/>
        <v>0</v>
      </c>
      <c r="D1444" s="52">
        <f t="shared" si="38"/>
        <v>0</v>
      </c>
      <c r="E1444" s="15"/>
    </row>
    <row r="1445" spans="2:5" x14ac:dyDescent="0.2">
      <c r="B1445" s="38"/>
      <c r="C1445" s="13">
        <f t="shared" si="37"/>
        <v>0</v>
      </c>
      <c r="D1445" s="52">
        <f t="shared" si="38"/>
        <v>0</v>
      </c>
      <c r="E1445" s="15"/>
    </row>
    <row r="1446" spans="2:5" x14ac:dyDescent="0.2">
      <c r="B1446" s="38"/>
      <c r="C1446" s="13">
        <f t="shared" si="37"/>
        <v>0</v>
      </c>
      <c r="D1446" s="52">
        <f t="shared" si="38"/>
        <v>0</v>
      </c>
      <c r="E1446" s="15"/>
    </row>
    <row r="1447" spans="2:5" x14ac:dyDescent="0.2">
      <c r="B1447" s="38"/>
      <c r="C1447" s="13">
        <f t="shared" si="37"/>
        <v>0</v>
      </c>
      <c r="D1447" s="52">
        <f t="shared" si="38"/>
        <v>0</v>
      </c>
      <c r="E1447" s="15"/>
    </row>
    <row r="1448" spans="2:5" x14ac:dyDescent="0.2">
      <c r="B1448" s="38"/>
      <c r="C1448" s="13">
        <f t="shared" si="37"/>
        <v>0</v>
      </c>
      <c r="D1448" s="52">
        <f t="shared" si="38"/>
        <v>0</v>
      </c>
      <c r="E1448" s="15"/>
    </row>
    <row r="1449" spans="2:5" x14ac:dyDescent="0.2">
      <c r="B1449" s="38"/>
      <c r="C1449" s="13">
        <f t="shared" si="37"/>
        <v>0</v>
      </c>
      <c r="D1449" s="52">
        <f t="shared" si="38"/>
        <v>0</v>
      </c>
      <c r="E1449" s="15"/>
    </row>
    <row r="1450" spans="2:5" x14ac:dyDescent="0.2">
      <c r="B1450" s="38"/>
      <c r="C1450" s="13">
        <f t="shared" si="37"/>
        <v>0</v>
      </c>
      <c r="D1450" s="52">
        <f t="shared" si="38"/>
        <v>0</v>
      </c>
      <c r="E1450" s="15"/>
    </row>
    <row r="1451" spans="2:5" x14ac:dyDescent="0.2">
      <c r="B1451" s="38"/>
      <c r="C1451" s="13">
        <f t="shared" si="37"/>
        <v>0</v>
      </c>
      <c r="D1451" s="52">
        <f t="shared" si="38"/>
        <v>0</v>
      </c>
      <c r="E1451" s="15"/>
    </row>
    <row r="1452" spans="2:5" x14ac:dyDescent="0.2">
      <c r="B1452" s="38"/>
      <c r="C1452" s="13">
        <f t="shared" si="37"/>
        <v>0</v>
      </c>
      <c r="D1452" s="52">
        <f t="shared" si="38"/>
        <v>0</v>
      </c>
      <c r="E1452" s="15"/>
    </row>
    <row r="1453" spans="2:5" x14ac:dyDescent="0.2">
      <c r="B1453" s="38"/>
      <c r="C1453" s="13">
        <f t="shared" si="37"/>
        <v>0</v>
      </c>
      <c r="D1453" s="52">
        <f t="shared" si="38"/>
        <v>0</v>
      </c>
      <c r="E1453" s="15"/>
    </row>
    <row r="1454" spans="2:5" x14ac:dyDescent="0.2">
      <c r="B1454" s="38"/>
      <c r="C1454" s="13">
        <f t="shared" si="37"/>
        <v>0</v>
      </c>
      <c r="D1454" s="52">
        <f t="shared" si="38"/>
        <v>0</v>
      </c>
      <c r="E1454" s="15"/>
    </row>
    <row r="1455" spans="2:5" x14ac:dyDescent="0.2">
      <c r="B1455" s="38"/>
      <c r="C1455" s="13">
        <f t="shared" ref="C1455:C1518" si="39">B1455/$G$3</f>
        <v>0</v>
      </c>
      <c r="D1455" s="52">
        <f t="shared" si="38"/>
        <v>0</v>
      </c>
      <c r="E1455" s="15"/>
    </row>
    <row r="1456" spans="2:5" x14ac:dyDescent="0.2">
      <c r="B1456" s="38"/>
      <c r="C1456" s="13">
        <f t="shared" si="39"/>
        <v>0</v>
      </c>
      <c r="D1456" s="52">
        <f t="shared" si="38"/>
        <v>0</v>
      </c>
      <c r="E1456" s="15"/>
    </row>
    <row r="1457" spans="2:5" x14ac:dyDescent="0.2">
      <c r="B1457" s="38"/>
      <c r="C1457" s="13">
        <f t="shared" si="39"/>
        <v>0</v>
      </c>
      <c r="D1457" s="52">
        <f t="shared" si="38"/>
        <v>0</v>
      </c>
      <c r="E1457" s="15"/>
    </row>
    <row r="1458" spans="2:5" x14ac:dyDescent="0.2">
      <c r="B1458" s="38"/>
      <c r="C1458" s="13">
        <f t="shared" si="39"/>
        <v>0</v>
      </c>
      <c r="D1458" s="52">
        <f t="shared" si="38"/>
        <v>0</v>
      </c>
      <c r="E1458" s="15"/>
    </row>
    <row r="1459" spans="2:5" x14ac:dyDescent="0.2">
      <c r="B1459" s="38"/>
      <c r="C1459" s="13">
        <f t="shared" si="39"/>
        <v>0</v>
      </c>
      <c r="D1459" s="52">
        <f t="shared" si="38"/>
        <v>0</v>
      </c>
      <c r="E1459" s="15"/>
    </row>
    <row r="1460" spans="2:5" x14ac:dyDescent="0.2">
      <c r="B1460" s="38"/>
      <c r="C1460" s="13">
        <f t="shared" si="39"/>
        <v>0</v>
      </c>
      <c r="D1460" s="52">
        <f t="shared" si="38"/>
        <v>0</v>
      </c>
      <c r="E1460" s="15"/>
    </row>
    <row r="1461" spans="2:5" x14ac:dyDescent="0.2">
      <c r="B1461" s="38"/>
      <c r="C1461" s="13">
        <f t="shared" si="39"/>
        <v>0</v>
      </c>
      <c r="D1461" s="52">
        <f t="shared" si="38"/>
        <v>0</v>
      </c>
      <c r="E1461" s="15"/>
    </row>
    <row r="1462" spans="2:5" x14ac:dyDescent="0.2">
      <c r="B1462" s="38"/>
      <c r="C1462" s="13">
        <f t="shared" si="39"/>
        <v>0</v>
      </c>
      <c r="D1462" s="52">
        <f t="shared" si="38"/>
        <v>0</v>
      </c>
      <c r="E1462" s="15"/>
    </row>
    <row r="1463" spans="2:5" x14ac:dyDescent="0.2">
      <c r="B1463" s="38"/>
      <c r="C1463" s="13">
        <f t="shared" si="39"/>
        <v>0</v>
      </c>
      <c r="D1463" s="52">
        <f t="shared" si="38"/>
        <v>0</v>
      </c>
      <c r="E1463" s="15"/>
    </row>
    <row r="1464" spans="2:5" x14ac:dyDescent="0.2">
      <c r="B1464" s="38"/>
      <c r="C1464" s="13">
        <f t="shared" si="39"/>
        <v>0</v>
      </c>
      <c r="D1464" s="52">
        <f t="shared" si="38"/>
        <v>0</v>
      </c>
      <c r="E1464" s="15"/>
    </row>
    <row r="1465" spans="2:5" x14ac:dyDescent="0.2">
      <c r="B1465" s="38"/>
      <c r="C1465" s="13">
        <f t="shared" si="39"/>
        <v>0</v>
      </c>
      <c r="D1465" s="52">
        <f t="shared" si="38"/>
        <v>0</v>
      </c>
      <c r="E1465" s="15"/>
    </row>
    <row r="1466" spans="2:5" x14ac:dyDescent="0.2">
      <c r="B1466" s="38"/>
      <c r="C1466" s="13">
        <f t="shared" si="39"/>
        <v>0</v>
      </c>
      <c r="D1466" s="52">
        <f t="shared" si="38"/>
        <v>0</v>
      </c>
      <c r="E1466" s="15"/>
    </row>
    <row r="1467" spans="2:5" x14ac:dyDescent="0.2">
      <c r="B1467" s="38"/>
      <c r="C1467" s="13">
        <f t="shared" si="39"/>
        <v>0</v>
      </c>
      <c r="D1467" s="52">
        <f t="shared" si="38"/>
        <v>0</v>
      </c>
      <c r="E1467" s="15"/>
    </row>
    <row r="1468" spans="2:5" x14ac:dyDescent="0.2">
      <c r="B1468" s="38"/>
      <c r="C1468" s="13">
        <f t="shared" si="39"/>
        <v>0</v>
      </c>
      <c r="D1468" s="52">
        <f t="shared" si="38"/>
        <v>0</v>
      </c>
      <c r="E1468" s="15"/>
    </row>
    <row r="1469" spans="2:5" x14ac:dyDescent="0.2">
      <c r="B1469" s="38"/>
      <c r="C1469" s="13">
        <f t="shared" si="39"/>
        <v>0</v>
      </c>
      <c r="D1469" s="52">
        <f t="shared" si="38"/>
        <v>0</v>
      </c>
      <c r="E1469" s="15"/>
    </row>
    <row r="1470" spans="2:5" x14ac:dyDescent="0.2">
      <c r="B1470" s="38"/>
      <c r="C1470" s="13">
        <f t="shared" si="39"/>
        <v>0</v>
      </c>
      <c r="D1470" s="52">
        <f t="shared" si="38"/>
        <v>0</v>
      </c>
      <c r="E1470" s="15"/>
    </row>
    <row r="1471" spans="2:5" x14ac:dyDescent="0.2">
      <c r="B1471" s="38"/>
      <c r="C1471" s="13">
        <f t="shared" si="39"/>
        <v>0</v>
      </c>
      <c r="D1471" s="52">
        <f t="shared" si="38"/>
        <v>0</v>
      </c>
      <c r="E1471" s="15"/>
    </row>
    <row r="1472" spans="2:5" x14ac:dyDescent="0.2">
      <c r="B1472" s="38"/>
      <c r="C1472" s="13">
        <f t="shared" si="39"/>
        <v>0</v>
      </c>
      <c r="D1472" s="52">
        <f t="shared" si="38"/>
        <v>0</v>
      </c>
      <c r="E1472" s="15"/>
    </row>
    <row r="1473" spans="2:5" x14ac:dyDescent="0.2">
      <c r="B1473" s="38"/>
      <c r="C1473" s="13">
        <f t="shared" si="39"/>
        <v>0</v>
      </c>
      <c r="D1473" s="52">
        <f t="shared" si="38"/>
        <v>0</v>
      </c>
      <c r="E1473" s="15"/>
    </row>
    <row r="1474" spans="2:5" x14ac:dyDescent="0.2">
      <c r="B1474" s="38"/>
      <c r="C1474" s="13">
        <f t="shared" si="39"/>
        <v>0</v>
      </c>
      <c r="D1474" s="52">
        <f t="shared" si="38"/>
        <v>0</v>
      </c>
      <c r="E1474" s="15"/>
    </row>
    <row r="1475" spans="2:5" x14ac:dyDescent="0.2">
      <c r="B1475" s="38"/>
      <c r="C1475" s="13">
        <f t="shared" si="39"/>
        <v>0</v>
      </c>
      <c r="D1475" s="52">
        <f t="shared" si="38"/>
        <v>0</v>
      </c>
      <c r="E1475" s="15"/>
    </row>
    <row r="1476" spans="2:5" x14ac:dyDescent="0.2">
      <c r="B1476" s="38"/>
      <c r="C1476" s="13">
        <f t="shared" si="39"/>
        <v>0</v>
      </c>
      <c r="D1476" s="52">
        <f t="shared" ref="D1476:D1539" si="40">C1476^(2)</f>
        <v>0</v>
      </c>
      <c r="E1476" s="15"/>
    </row>
    <row r="1477" spans="2:5" x14ac:dyDescent="0.2">
      <c r="B1477" s="38"/>
      <c r="C1477" s="13">
        <f t="shared" si="39"/>
        <v>0</v>
      </c>
      <c r="D1477" s="52">
        <f t="shared" si="40"/>
        <v>0</v>
      </c>
      <c r="E1477" s="15"/>
    </row>
    <row r="1478" spans="2:5" x14ac:dyDescent="0.2">
      <c r="B1478" s="38"/>
      <c r="C1478" s="13">
        <f t="shared" si="39"/>
        <v>0</v>
      </c>
      <c r="D1478" s="52">
        <f t="shared" si="40"/>
        <v>0</v>
      </c>
      <c r="E1478" s="15"/>
    </row>
    <row r="1479" spans="2:5" x14ac:dyDescent="0.2">
      <c r="B1479" s="38"/>
      <c r="C1479" s="13">
        <f t="shared" si="39"/>
        <v>0</v>
      </c>
      <c r="D1479" s="52">
        <f t="shared" si="40"/>
        <v>0</v>
      </c>
      <c r="E1479" s="15"/>
    </row>
    <row r="1480" spans="2:5" x14ac:dyDescent="0.2">
      <c r="B1480" s="38"/>
      <c r="C1480" s="13">
        <f t="shared" si="39"/>
        <v>0</v>
      </c>
      <c r="D1480" s="52">
        <f t="shared" si="40"/>
        <v>0</v>
      </c>
      <c r="E1480" s="15"/>
    </row>
    <row r="1481" spans="2:5" x14ac:dyDescent="0.2">
      <c r="B1481" s="38"/>
      <c r="C1481" s="13">
        <f t="shared" si="39"/>
        <v>0</v>
      </c>
      <c r="D1481" s="52">
        <f t="shared" si="40"/>
        <v>0</v>
      </c>
      <c r="E1481" s="15"/>
    </row>
    <row r="1482" spans="2:5" x14ac:dyDescent="0.2">
      <c r="B1482" s="38"/>
      <c r="C1482" s="13">
        <f t="shared" si="39"/>
        <v>0</v>
      </c>
      <c r="D1482" s="52">
        <f t="shared" si="40"/>
        <v>0</v>
      </c>
      <c r="E1482" s="15"/>
    </row>
    <row r="1483" spans="2:5" x14ac:dyDescent="0.2">
      <c r="B1483" s="38"/>
      <c r="C1483" s="13">
        <f t="shared" si="39"/>
        <v>0</v>
      </c>
      <c r="D1483" s="52">
        <f t="shared" si="40"/>
        <v>0</v>
      </c>
      <c r="E1483" s="15"/>
    </row>
    <row r="1484" spans="2:5" x14ac:dyDescent="0.2">
      <c r="B1484" s="38"/>
      <c r="C1484" s="13">
        <f t="shared" si="39"/>
        <v>0</v>
      </c>
      <c r="D1484" s="52">
        <f t="shared" si="40"/>
        <v>0</v>
      </c>
      <c r="E1484" s="15"/>
    </row>
    <row r="1485" spans="2:5" x14ac:dyDescent="0.2">
      <c r="B1485" s="38"/>
      <c r="C1485" s="13">
        <f t="shared" si="39"/>
        <v>0</v>
      </c>
      <c r="D1485" s="52">
        <f t="shared" si="40"/>
        <v>0</v>
      </c>
      <c r="E1485" s="15"/>
    </row>
    <row r="1486" spans="2:5" x14ac:dyDescent="0.2">
      <c r="B1486" s="38"/>
      <c r="C1486" s="13">
        <f t="shared" si="39"/>
        <v>0</v>
      </c>
      <c r="D1486" s="52">
        <f t="shared" si="40"/>
        <v>0</v>
      </c>
      <c r="E1486" s="15"/>
    </row>
    <row r="1487" spans="2:5" x14ac:dyDescent="0.2">
      <c r="B1487" s="38"/>
      <c r="C1487" s="13">
        <f t="shared" si="39"/>
        <v>0</v>
      </c>
      <c r="D1487" s="52">
        <f t="shared" si="40"/>
        <v>0</v>
      </c>
      <c r="E1487" s="15"/>
    </row>
    <row r="1488" spans="2:5" x14ac:dyDescent="0.2">
      <c r="B1488" s="38"/>
      <c r="C1488" s="13">
        <f t="shared" si="39"/>
        <v>0</v>
      </c>
      <c r="D1488" s="52">
        <f t="shared" si="40"/>
        <v>0</v>
      </c>
      <c r="E1488" s="15"/>
    </row>
    <row r="1489" spans="2:5" x14ac:dyDescent="0.2">
      <c r="B1489" s="38"/>
      <c r="C1489" s="13">
        <f t="shared" si="39"/>
        <v>0</v>
      </c>
      <c r="D1489" s="52">
        <f t="shared" si="40"/>
        <v>0</v>
      </c>
      <c r="E1489" s="15"/>
    </row>
    <row r="1490" spans="2:5" x14ac:dyDescent="0.2">
      <c r="B1490" s="38"/>
      <c r="C1490" s="13">
        <f t="shared" si="39"/>
        <v>0</v>
      </c>
      <c r="D1490" s="52">
        <f t="shared" si="40"/>
        <v>0</v>
      </c>
      <c r="E1490" s="15"/>
    </row>
    <row r="1491" spans="2:5" x14ac:dyDescent="0.2">
      <c r="B1491" s="38"/>
      <c r="C1491" s="13">
        <f t="shared" si="39"/>
        <v>0</v>
      </c>
      <c r="D1491" s="52">
        <f t="shared" si="40"/>
        <v>0</v>
      </c>
      <c r="E1491" s="15"/>
    </row>
    <row r="1492" spans="2:5" x14ac:dyDescent="0.2">
      <c r="B1492" s="38"/>
      <c r="C1492" s="13">
        <f t="shared" si="39"/>
        <v>0</v>
      </c>
      <c r="D1492" s="52">
        <f t="shared" si="40"/>
        <v>0</v>
      </c>
      <c r="E1492" s="15"/>
    </row>
    <row r="1493" spans="2:5" x14ac:dyDescent="0.2">
      <c r="B1493" s="38"/>
      <c r="C1493" s="13">
        <f t="shared" si="39"/>
        <v>0</v>
      </c>
      <c r="D1493" s="52">
        <f t="shared" si="40"/>
        <v>0</v>
      </c>
      <c r="E1493" s="15"/>
    </row>
    <row r="1494" spans="2:5" x14ac:dyDescent="0.2">
      <c r="B1494" s="38"/>
      <c r="C1494" s="13">
        <f t="shared" si="39"/>
        <v>0</v>
      </c>
      <c r="D1494" s="52">
        <f t="shared" si="40"/>
        <v>0</v>
      </c>
      <c r="E1494" s="15"/>
    </row>
    <row r="1495" spans="2:5" x14ac:dyDescent="0.2">
      <c r="B1495" s="38"/>
      <c r="C1495" s="13">
        <f t="shared" si="39"/>
        <v>0</v>
      </c>
      <c r="D1495" s="52">
        <f t="shared" si="40"/>
        <v>0</v>
      </c>
      <c r="E1495" s="15"/>
    </row>
    <row r="1496" spans="2:5" x14ac:dyDescent="0.2">
      <c r="B1496" s="38"/>
      <c r="C1496" s="13">
        <f t="shared" si="39"/>
        <v>0</v>
      </c>
      <c r="D1496" s="52">
        <f t="shared" si="40"/>
        <v>0</v>
      </c>
      <c r="E1496" s="15"/>
    </row>
    <row r="1497" spans="2:5" x14ac:dyDescent="0.2">
      <c r="B1497" s="38"/>
      <c r="C1497" s="13">
        <f t="shared" si="39"/>
        <v>0</v>
      </c>
      <c r="D1497" s="52">
        <f t="shared" si="40"/>
        <v>0</v>
      </c>
      <c r="E1497" s="15"/>
    </row>
    <row r="1498" spans="2:5" x14ac:dyDescent="0.2">
      <c r="B1498" s="38"/>
      <c r="C1498" s="13">
        <f t="shared" si="39"/>
        <v>0</v>
      </c>
      <c r="D1498" s="52">
        <f t="shared" si="40"/>
        <v>0</v>
      </c>
      <c r="E1498" s="15"/>
    </row>
    <row r="1499" spans="2:5" x14ac:dyDescent="0.2">
      <c r="B1499" s="38"/>
      <c r="C1499" s="13">
        <f t="shared" si="39"/>
        <v>0</v>
      </c>
      <c r="D1499" s="52">
        <f t="shared" si="40"/>
        <v>0</v>
      </c>
      <c r="E1499" s="15"/>
    </row>
    <row r="1500" spans="2:5" x14ac:dyDescent="0.2">
      <c r="B1500" s="38"/>
      <c r="C1500" s="13">
        <f t="shared" si="39"/>
        <v>0</v>
      </c>
      <c r="D1500" s="52">
        <f t="shared" si="40"/>
        <v>0</v>
      </c>
      <c r="E1500" s="15"/>
    </row>
    <row r="1501" spans="2:5" x14ac:dyDescent="0.2">
      <c r="B1501" s="38"/>
      <c r="C1501" s="13">
        <f t="shared" si="39"/>
        <v>0</v>
      </c>
      <c r="D1501" s="52">
        <f t="shared" si="40"/>
        <v>0</v>
      </c>
      <c r="E1501" s="15"/>
    </row>
    <row r="1502" spans="2:5" x14ac:dyDescent="0.2">
      <c r="B1502" s="38"/>
      <c r="C1502" s="13">
        <f t="shared" si="39"/>
        <v>0</v>
      </c>
      <c r="D1502" s="52">
        <f t="shared" si="40"/>
        <v>0</v>
      </c>
      <c r="E1502" s="15"/>
    </row>
    <row r="1503" spans="2:5" x14ac:dyDescent="0.2">
      <c r="B1503" s="38"/>
      <c r="C1503" s="13">
        <f t="shared" si="39"/>
        <v>0</v>
      </c>
      <c r="D1503" s="52">
        <f t="shared" si="40"/>
        <v>0</v>
      </c>
      <c r="E1503" s="15"/>
    </row>
    <row r="1504" spans="2:5" x14ac:dyDescent="0.2">
      <c r="B1504" s="38"/>
      <c r="C1504" s="13">
        <f t="shared" si="39"/>
        <v>0</v>
      </c>
      <c r="D1504" s="52">
        <f t="shared" si="40"/>
        <v>0</v>
      </c>
      <c r="E1504" s="15"/>
    </row>
    <row r="1505" spans="2:5" x14ac:dyDescent="0.2">
      <c r="B1505" s="38"/>
      <c r="C1505" s="13">
        <f t="shared" si="39"/>
        <v>0</v>
      </c>
      <c r="D1505" s="52">
        <f t="shared" si="40"/>
        <v>0</v>
      </c>
      <c r="E1505" s="15"/>
    </row>
    <row r="1506" spans="2:5" x14ac:dyDescent="0.2">
      <c r="B1506" s="38"/>
      <c r="C1506" s="13">
        <f t="shared" si="39"/>
        <v>0</v>
      </c>
      <c r="D1506" s="52">
        <f t="shared" si="40"/>
        <v>0</v>
      </c>
      <c r="E1506" s="15"/>
    </row>
    <row r="1507" spans="2:5" x14ac:dyDescent="0.2">
      <c r="B1507" s="38"/>
      <c r="C1507" s="13">
        <f t="shared" si="39"/>
        <v>0</v>
      </c>
      <c r="D1507" s="52">
        <f t="shared" si="40"/>
        <v>0</v>
      </c>
      <c r="E1507" s="15"/>
    </row>
    <row r="1508" spans="2:5" x14ac:dyDescent="0.2">
      <c r="B1508" s="38"/>
      <c r="C1508" s="13">
        <f t="shared" si="39"/>
        <v>0</v>
      </c>
      <c r="D1508" s="52">
        <f t="shared" si="40"/>
        <v>0</v>
      </c>
      <c r="E1508" s="15"/>
    </row>
    <row r="1509" spans="2:5" x14ac:dyDescent="0.2">
      <c r="B1509" s="38"/>
      <c r="C1509" s="13">
        <f t="shared" si="39"/>
        <v>0</v>
      </c>
      <c r="D1509" s="52">
        <f t="shared" si="40"/>
        <v>0</v>
      </c>
      <c r="E1509" s="15"/>
    </row>
    <row r="1510" spans="2:5" x14ac:dyDescent="0.2">
      <c r="B1510" s="38"/>
      <c r="C1510" s="13">
        <f t="shared" si="39"/>
        <v>0</v>
      </c>
      <c r="D1510" s="52">
        <f t="shared" si="40"/>
        <v>0</v>
      </c>
      <c r="E1510" s="15"/>
    </row>
    <row r="1511" spans="2:5" x14ac:dyDescent="0.2">
      <c r="B1511" s="38"/>
      <c r="C1511" s="13">
        <f t="shared" si="39"/>
        <v>0</v>
      </c>
      <c r="D1511" s="52">
        <f t="shared" si="40"/>
        <v>0</v>
      </c>
      <c r="E1511" s="15"/>
    </row>
    <row r="1512" spans="2:5" x14ac:dyDescent="0.2">
      <c r="B1512" s="38"/>
      <c r="C1512" s="13">
        <f t="shared" si="39"/>
        <v>0</v>
      </c>
      <c r="D1512" s="52">
        <f t="shared" si="40"/>
        <v>0</v>
      </c>
      <c r="E1512" s="15"/>
    </row>
    <row r="1513" spans="2:5" x14ac:dyDescent="0.2">
      <c r="B1513" s="38"/>
      <c r="C1513" s="13">
        <f t="shared" si="39"/>
        <v>0</v>
      </c>
      <c r="D1513" s="52">
        <f t="shared" si="40"/>
        <v>0</v>
      </c>
      <c r="E1513" s="15"/>
    </row>
    <row r="1514" spans="2:5" x14ac:dyDescent="0.2">
      <c r="B1514" s="38"/>
      <c r="C1514" s="13">
        <f t="shared" si="39"/>
        <v>0</v>
      </c>
      <c r="D1514" s="52">
        <f t="shared" si="40"/>
        <v>0</v>
      </c>
      <c r="E1514" s="15"/>
    </row>
    <row r="1515" spans="2:5" x14ac:dyDescent="0.2">
      <c r="B1515" s="38"/>
      <c r="C1515" s="13">
        <f t="shared" si="39"/>
        <v>0</v>
      </c>
      <c r="D1515" s="52">
        <f t="shared" si="40"/>
        <v>0</v>
      </c>
      <c r="E1515" s="15"/>
    </row>
    <row r="1516" spans="2:5" x14ac:dyDescent="0.2">
      <c r="B1516" s="38"/>
      <c r="C1516" s="13">
        <f t="shared" si="39"/>
        <v>0</v>
      </c>
      <c r="D1516" s="52">
        <f t="shared" si="40"/>
        <v>0</v>
      </c>
      <c r="E1516" s="15"/>
    </row>
    <row r="1517" spans="2:5" x14ac:dyDescent="0.2">
      <c r="B1517" s="38"/>
      <c r="C1517" s="13">
        <f t="shared" si="39"/>
        <v>0</v>
      </c>
      <c r="D1517" s="52">
        <f t="shared" si="40"/>
        <v>0</v>
      </c>
      <c r="E1517" s="15"/>
    </row>
    <row r="1518" spans="2:5" x14ac:dyDescent="0.2">
      <c r="B1518" s="38"/>
      <c r="C1518" s="13">
        <f t="shared" si="39"/>
        <v>0</v>
      </c>
      <c r="D1518" s="52">
        <f t="shared" si="40"/>
        <v>0</v>
      </c>
      <c r="E1518" s="15"/>
    </row>
    <row r="1519" spans="2:5" x14ac:dyDescent="0.2">
      <c r="B1519" s="38"/>
      <c r="C1519" s="13">
        <f t="shared" ref="C1519:C1582" si="41">B1519/$G$3</f>
        <v>0</v>
      </c>
      <c r="D1519" s="52">
        <f t="shared" si="40"/>
        <v>0</v>
      </c>
      <c r="E1519" s="15"/>
    </row>
    <row r="1520" spans="2:5" x14ac:dyDescent="0.2">
      <c r="B1520" s="38"/>
      <c r="C1520" s="13">
        <f t="shared" si="41"/>
        <v>0</v>
      </c>
      <c r="D1520" s="52">
        <f t="shared" si="40"/>
        <v>0</v>
      </c>
      <c r="E1520" s="15"/>
    </row>
    <row r="1521" spans="2:5" x14ac:dyDescent="0.2">
      <c r="B1521" s="38"/>
      <c r="C1521" s="13">
        <f t="shared" si="41"/>
        <v>0</v>
      </c>
      <c r="D1521" s="52">
        <f t="shared" si="40"/>
        <v>0</v>
      </c>
      <c r="E1521" s="15"/>
    </row>
    <row r="1522" spans="2:5" x14ac:dyDescent="0.2">
      <c r="B1522" s="38"/>
      <c r="C1522" s="13">
        <f t="shared" si="41"/>
        <v>0</v>
      </c>
      <c r="D1522" s="52">
        <f t="shared" si="40"/>
        <v>0</v>
      </c>
      <c r="E1522" s="15"/>
    </row>
    <row r="1523" spans="2:5" x14ac:dyDescent="0.2">
      <c r="B1523" s="38"/>
      <c r="C1523" s="13">
        <f t="shared" si="41"/>
        <v>0</v>
      </c>
      <c r="D1523" s="52">
        <f t="shared" si="40"/>
        <v>0</v>
      </c>
      <c r="E1523" s="15"/>
    </row>
    <row r="1524" spans="2:5" x14ac:dyDescent="0.2">
      <c r="B1524" s="38"/>
      <c r="C1524" s="13">
        <f t="shared" si="41"/>
        <v>0</v>
      </c>
      <c r="D1524" s="52">
        <f t="shared" si="40"/>
        <v>0</v>
      </c>
      <c r="E1524" s="15"/>
    </row>
    <row r="1525" spans="2:5" x14ac:dyDescent="0.2">
      <c r="B1525" s="38"/>
      <c r="C1525" s="13">
        <f t="shared" si="41"/>
        <v>0</v>
      </c>
      <c r="D1525" s="52">
        <f t="shared" si="40"/>
        <v>0</v>
      </c>
      <c r="E1525" s="15"/>
    </row>
    <row r="1526" spans="2:5" x14ac:dyDescent="0.2">
      <c r="B1526" s="38"/>
      <c r="C1526" s="13">
        <f t="shared" si="41"/>
        <v>0</v>
      </c>
      <c r="D1526" s="52">
        <f t="shared" si="40"/>
        <v>0</v>
      </c>
      <c r="E1526" s="15"/>
    </row>
    <row r="1527" spans="2:5" x14ac:dyDescent="0.2">
      <c r="B1527" s="38"/>
      <c r="C1527" s="13">
        <f t="shared" si="41"/>
        <v>0</v>
      </c>
      <c r="D1527" s="52">
        <f t="shared" si="40"/>
        <v>0</v>
      </c>
      <c r="E1527" s="15"/>
    </row>
    <row r="1528" spans="2:5" x14ac:dyDescent="0.2">
      <c r="B1528" s="38"/>
      <c r="C1528" s="13">
        <f t="shared" si="41"/>
        <v>0</v>
      </c>
      <c r="D1528" s="52">
        <f t="shared" si="40"/>
        <v>0</v>
      </c>
      <c r="E1528" s="15"/>
    </row>
    <row r="1529" spans="2:5" x14ac:dyDescent="0.2">
      <c r="B1529" s="38"/>
      <c r="C1529" s="13">
        <f t="shared" si="41"/>
        <v>0</v>
      </c>
      <c r="D1529" s="52">
        <f t="shared" si="40"/>
        <v>0</v>
      </c>
      <c r="E1529" s="15"/>
    </row>
    <row r="1530" spans="2:5" x14ac:dyDescent="0.2">
      <c r="B1530" s="38"/>
      <c r="C1530" s="13">
        <f t="shared" si="41"/>
        <v>0</v>
      </c>
      <c r="D1530" s="52">
        <f t="shared" si="40"/>
        <v>0</v>
      </c>
      <c r="E1530" s="15"/>
    </row>
    <row r="1531" spans="2:5" x14ac:dyDescent="0.2">
      <c r="B1531" s="38"/>
      <c r="C1531" s="13">
        <f t="shared" si="41"/>
        <v>0</v>
      </c>
      <c r="D1531" s="52">
        <f t="shared" si="40"/>
        <v>0</v>
      </c>
      <c r="E1531" s="15"/>
    </row>
    <row r="1532" spans="2:5" x14ac:dyDescent="0.2">
      <c r="B1532" s="38"/>
      <c r="C1532" s="13">
        <f t="shared" si="41"/>
        <v>0</v>
      </c>
      <c r="D1532" s="52">
        <f t="shared" si="40"/>
        <v>0</v>
      </c>
      <c r="E1532" s="15"/>
    </row>
    <row r="1533" spans="2:5" x14ac:dyDescent="0.2">
      <c r="B1533" s="38"/>
      <c r="C1533" s="13">
        <f t="shared" si="41"/>
        <v>0</v>
      </c>
      <c r="D1533" s="52">
        <f t="shared" si="40"/>
        <v>0</v>
      </c>
      <c r="E1533" s="15"/>
    </row>
    <row r="1534" spans="2:5" x14ac:dyDescent="0.2">
      <c r="B1534" s="38"/>
      <c r="C1534" s="13">
        <f t="shared" si="41"/>
        <v>0</v>
      </c>
      <c r="D1534" s="52">
        <f t="shared" si="40"/>
        <v>0</v>
      </c>
      <c r="E1534" s="15"/>
    </row>
    <row r="1535" spans="2:5" x14ac:dyDescent="0.2">
      <c r="B1535" s="38"/>
      <c r="C1535" s="13">
        <f t="shared" si="41"/>
        <v>0</v>
      </c>
      <c r="D1535" s="52">
        <f t="shared" si="40"/>
        <v>0</v>
      </c>
      <c r="E1535" s="15"/>
    </row>
    <row r="1536" spans="2:5" x14ac:dyDescent="0.2">
      <c r="B1536" s="38"/>
      <c r="C1536" s="13">
        <f t="shared" si="41"/>
        <v>0</v>
      </c>
      <c r="D1536" s="52">
        <f t="shared" si="40"/>
        <v>0</v>
      </c>
      <c r="E1536" s="15"/>
    </row>
    <row r="1537" spans="2:5" x14ac:dyDescent="0.2">
      <c r="B1537" s="38"/>
      <c r="C1537" s="13">
        <f t="shared" si="41"/>
        <v>0</v>
      </c>
      <c r="D1537" s="52">
        <f t="shared" si="40"/>
        <v>0</v>
      </c>
      <c r="E1537" s="15"/>
    </row>
    <row r="1538" spans="2:5" x14ac:dyDescent="0.2">
      <c r="B1538" s="38"/>
      <c r="C1538" s="13">
        <f t="shared" si="41"/>
        <v>0</v>
      </c>
      <c r="D1538" s="52">
        <f t="shared" si="40"/>
        <v>0</v>
      </c>
      <c r="E1538" s="15"/>
    </row>
    <row r="1539" spans="2:5" x14ac:dyDescent="0.2">
      <c r="B1539" s="38"/>
      <c r="C1539" s="13">
        <f t="shared" si="41"/>
        <v>0</v>
      </c>
      <c r="D1539" s="52">
        <f t="shared" si="40"/>
        <v>0</v>
      </c>
      <c r="E1539" s="15"/>
    </row>
    <row r="1540" spans="2:5" x14ac:dyDescent="0.2">
      <c r="B1540" s="38"/>
      <c r="C1540" s="13">
        <f t="shared" si="41"/>
        <v>0</v>
      </c>
      <c r="D1540" s="52">
        <f t="shared" ref="D1540:D1603" si="42">C1540^(2)</f>
        <v>0</v>
      </c>
      <c r="E1540" s="15"/>
    </row>
    <row r="1541" spans="2:5" x14ac:dyDescent="0.2">
      <c r="B1541" s="38"/>
      <c r="C1541" s="13">
        <f t="shared" si="41"/>
        <v>0</v>
      </c>
      <c r="D1541" s="52">
        <f t="shared" si="42"/>
        <v>0</v>
      </c>
      <c r="E1541" s="15"/>
    </row>
    <row r="1542" spans="2:5" x14ac:dyDescent="0.2">
      <c r="B1542" s="38"/>
      <c r="C1542" s="13">
        <f t="shared" si="41"/>
        <v>0</v>
      </c>
      <c r="D1542" s="52">
        <f t="shared" si="42"/>
        <v>0</v>
      </c>
      <c r="E1542" s="15"/>
    </row>
    <row r="1543" spans="2:5" x14ac:dyDescent="0.2">
      <c r="B1543" s="38"/>
      <c r="C1543" s="13">
        <f t="shared" si="41"/>
        <v>0</v>
      </c>
      <c r="D1543" s="52">
        <f t="shared" si="42"/>
        <v>0</v>
      </c>
      <c r="E1543" s="15"/>
    </row>
    <row r="1544" spans="2:5" x14ac:dyDescent="0.2">
      <c r="B1544" s="38"/>
      <c r="C1544" s="13">
        <f t="shared" si="41"/>
        <v>0</v>
      </c>
      <c r="D1544" s="52">
        <f t="shared" si="42"/>
        <v>0</v>
      </c>
      <c r="E1544" s="15"/>
    </row>
    <row r="1545" spans="2:5" x14ac:dyDescent="0.2">
      <c r="B1545" s="38"/>
      <c r="C1545" s="13">
        <f t="shared" si="41"/>
        <v>0</v>
      </c>
      <c r="D1545" s="52">
        <f t="shared" si="42"/>
        <v>0</v>
      </c>
      <c r="E1545" s="15"/>
    </row>
    <row r="1546" spans="2:5" x14ac:dyDescent="0.2">
      <c r="B1546" s="38"/>
      <c r="C1546" s="13">
        <f t="shared" si="41"/>
        <v>0</v>
      </c>
      <c r="D1546" s="52">
        <f t="shared" si="42"/>
        <v>0</v>
      </c>
      <c r="E1546" s="15"/>
    </row>
    <row r="1547" spans="2:5" x14ac:dyDescent="0.2">
      <c r="B1547" s="38"/>
      <c r="C1547" s="13">
        <f t="shared" si="41"/>
        <v>0</v>
      </c>
      <c r="D1547" s="52">
        <f t="shared" si="42"/>
        <v>0</v>
      </c>
      <c r="E1547" s="15"/>
    </row>
    <row r="1548" spans="2:5" x14ac:dyDescent="0.2">
      <c r="B1548" s="38"/>
      <c r="C1548" s="13">
        <f t="shared" si="41"/>
        <v>0</v>
      </c>
      <c r="D1548" s="52">
        <f t="shared" si="42"/>
        <v>0</v>
      </c>
      <c r="E1548" s="15"/>
    </row>
    <row r="1549" spans="2:5" x14ac:dyDescent="0.2">
      <c r="B1549" s="38"/>
      <c r="C1549" s="13">
        <f t="shared" si="41"/>
        <v>0</v>
      </c>
      <c r="D1549" s="52">
        <f t="shared" si="42"/>
        <v>0</v>
      </c>
      <c r="E1549" s="15"/>
    </row>
    <row r="1550" spans="2:5" x14ac:dyDescent="0.2">
      <c r="B1550" s="38"/>
      <c r="C1550" s="13">
        <f t="shared" si="41"/>
        <v>0</v>
      </c>
      <c r="D1550" s="52">
        <f t="shared" si="42"/>
        <v>0</v>
      </c>
      <c r="E1550" s="15"/>
    </row>
    <row r="1551" spans="2:5" x14ac:dyDescent="0.2">
      <c r="B1551" s="38"/>
      <c r="C1551" s="13">
        <f t="shared" si="41"/>
        <v>0</v>
      </c>
      <c r="D1551" s="52">
        <f t="shared" si="42"/>
        <v>0</v>
      </c>
      <c r="E1551" s="15"/>
    </row>
    <row r="1552" spans="2:5" x14ac:dyDescent="0.2">
      <c r="B1552" s="38"/>
      <c r="C1552" s="13">
        <f t="shared" si="41"/>
        <v>0</v>
      </c>
      <c r="D1552" s="52">
        <f t="shared" si="42"/>
        <v>0</v>
      </c>
      <c r="E1552" s="15"/>
    </row>
    <row r="1553" spans="2:5" x14ac:dyDescent="0.2">
      <c r="B1553" s="38"/>
      <c r="C1553" s="13">
        <f t="shared" si="41"/>
        <v>0</v>
      </c>
      <c r="D1553" s="52">
        <f t="shared" si="42"/>
        <v>0</v>
      </c>
      <c r="E1553" s="15"/>
    </row>
    <row r="1554" spans="2:5" x14ac:dyDescent="0.2">
      <c r="B1554" s="38"/>
      <c r="C1554" s="13">
        <f t="shared" si="41"/>
        <v>0</v>
      </c>
      <c r="D1554" s="52">
        <f t="shared" si="42"/>
        <v>0</v>
      </c>
      <c r="E1554" s="15"/>
    </row>
    <row r="1555" spans="2:5" x14ac:dyDescent="0.2">
      <c r="B1555" s="38"/>
      <c r="C1555" s="13">
        <f t="shared" si="41"/>
        <v>0</v>
      </c>
      <c r="D1555" s="52">
        <f t="shared" si="42"/>
        <v>0</v>
      </c>
      <c r="E1555" s="15"/>
    </row>
    <row r="1556" spans="2:5" x14ac:dyDescent="0.2">
      <c r="B1556" s="38"/>
      <c r="C1556" s="13">
        <f t="shared" si="41"/>
        <v>0</v>
      </c>
      <c r="D1556" s="52">
        <f t="shared" si="42"/>
        <v>0</v>
      </c>
      <c r="E1556" s="15"/>
    </row>
    <row r="1557" spans="2:5" x14ac:dyDescent="0.2">
      <c r="B1557" s="38"/>
      <c r="C1557" s="13">
        <f t="shared" si="41"/>
        <v>0</v>
      </c>
      <c r="D1557" s="52">
        <f t="shared" si="42"/>
        <v>0</v>
      </c>
      <c r="E1557" s="15"/>
    </row>
    <row r="1558" spans="2:5" x14ac:dyDescent="0.2">
      <c r="B1558" s="38"/>
      <c r="C1558" s="13">
        <f t="shared" si="41"/>
        <v>0</v>
      </c>
      <c r="D1558" s="52">
        <f t="shared" si="42"/>
        <v>0</v>
      </c>
      <c r="E1558" s="15"/>
    </row>
    <row r="1559" spans="2:5" x14ac:dyDescent="0.2">
      <c r="B1559" s="38"/>
      <c r="C1559" s="13">
        <f t="shared" si="41"/>
        <v>0</v>
      </c>
      <c r="D1559" s="52">
        <f t="shared" si="42"/>
        <v>0</v>
      </c>
      <c r="E1559" s="15"/>
    </row>
    <row r="1560" spans="2:5" x14ac:dyDescent="0.2">
      <c r="B1560" s="38"/>
      <c r="C1560" s="13">
        <f t="shared" si="41"/>
        <v>0</v>
      </c>
      <c r="D1560" s="52">
        <f t="shared" si="42"/>
        <v>0</v>
      </c>
      <c r="E1560" s="15"/>
    </row>
    <row r="1561" spans="2:5" x14ac:dyDescent="0.2">
      <c r="B1561" s="38"/>
      <c r="C1561" s="13">
        <f t="shared" si="41"/>
        <v>0</v>
      </c>
      <c r="D1561" s="52">
        <f t="shared" si="42"/>
        <v>0</v>
      </c>
      <c r="E1561" s="15"/>
    </row>
    <row r="1562" spans="2:5" x14ac:dyDescent="0.2">
      <c r="B1562" s="38"/>
      <c r="C1562" s="13">
        <f t="shared" si="41"/>
        <v>0</v>
      </c>
      <c r="D1562" s="52">
        <f t="shared" si="42"/>
        <v>0</v>
      </c>
      <c r="E1562" s="15"/>
    </row>
    <row r="1563" spans="2:5" x14ac:dyDescent="0.2">
      <c r="B1563" s="38"/>
      <c r="C1563" s="13">
        <f t="shared" si="41"/>
        <v>0</v>
      </c>
      <c r="D1563" s="52">
        <f t="shared" si="42"/>
        <v>0</v>
      </c>
      <c r="E1563" s="15"/>
    </row>
    <row r="1564" spans="2:5" x14ac:dyDescent="0.2">
      <c r="B1564" s="38"/>
      <c r="C1564" s="13">
        <f t="shared" si="41"/>
        <v>0</v>
      </c>
      <c r="D1564" s="52">
        <f t="shared" si="42"/>
        <v>0</v>
      </c>
      <c r="E1564" s="15"/>
    </row>
    <row r="1565" spans="2:5" x14ac:dyDescent="0.2">
      <c r="B1565" s="38"/>
      <c r="C1565" s="13">
        <f t="shared" si="41"/>
        <v>0</v>
      </c>
      <c r="D1565" s="52">
        <f t="shared" si="42"/>
        <v>0</v>
      </c>
      <c r="E1565" s="15"/>
    </row>
    <row r="1566" spans="2:5" x14ac:dyDescent="0.2">
      <c r="B1566" s="38"/>
      <c r="C1566" s="13">
        <f t="shared" si="41"/>
        <v>0</v>
      </c>
      <c r="D1566" s="52">
        <f t="shared" si="42"/>
        <v>0</v>
      </c>
      <c r="E1566" s="15"/>
    </row>
    <row r="1567" spans="2:5" x14ac:dyDescent="0.2">
      <c r="B1567" s="38"/>
      <c r="C1567" s="13">
        <f t="shared" si="41"/>
        <v>0</v>
      </c>
      <c r="D1567" s="52">
        <f t="shared" si="42"/>
        <v>0</v>
      </c>
      <c r="E1567" s="15"/>
    </row>
    <row r="1568" spans="2:5" x14ac:dyDescent="0.2">
      <c r="B1568" s="38"/>
      <c r="C1568" s="13">
        <f t="shared" si="41"/>
        <v>0</v>
      </c>
      <c r="D1568" s="52">
        <f t="shared" si="42"/>
        <v>0</v>
      </c>
      <c r="E1568" s="15"/>
    </row>
    <row r="1569" spans="2:5" x14ac:dyDescent="0.2">
      <c r="B1569" s="38"/>
      <c r="C1569" s="13">
        <f t="shared" si="41"/>
        <v>0</v>
      </c>
      <c r="D1569" s="52">
        <f t="shared" si="42"/>
        <v>0</v>
      </c>
      <c r="E1569" s="15"/>
    </row>
    <row r="1570" spans="2:5" x14ac:dyDescent="0.2">
      <c r="B1570" s="38"/>
      <c r="C1570" s="13">
        <f t="shared" si="41"/>
        <v>0</v>
      </c>
      <c r="D1570" s="52">
        <f t="shared" si="42"/>
        <v>0</v>
      </c>
      <c r="E1570" s="15"/>
    </row>
    <row r="1571" spans="2:5" x14ac:dyDescent="0.2">
      <c r="B1571" s="38"/>
      <c r="C1571" s="13">
        <f t="shared" si="41"/>
        <v>0</v>
      </c>
      <c r="D1571" s="52">
        <f t="shared" si="42"/>
        <v>0</v>
      </c>
      <c r="E1571" s="15"/>
    </row>
    <row r="1572" spans="2:5" x14ac:dyDescent="0.2">
      <c r="B1572" s="38"/>
      <c r="C1572" s="13">
        <f t="shared" si="41"/>
        <v>0</v>
      </c>
      <c r="D1572" s="52">
        <f t="shared" si="42"/>
        <v>0</v>
      </c>
      <c r="E1572" s="15"/>
    </row>
    <row r="1573" spans="2:5" x14ac:dyDescent="0.2">
      <c r="B1573" s="38"/>
      <c r="C1573" s="13">
        <f t="shared" si="41"/>
        <v>0</v>
      </c>
      <c r="D1573" s="52">
        <f t="shared" si="42"/>
        <v>0</v>
      </c>
      <c r="E1573" s="15"/>
    </row>
    <row r="1574" spans="2:5" x14ac:dyDescent="0.2">
      <c r="B1574" s="38"/>
      <c r="C1574" s="13">
        <f t="shared" si="41"/>
        <v>0</v>
      </c>
      <c r="D1574" s="52">
        <f t="shared" si="42"/>
        <v>0</v>
      </c>
      <c r="E1574" s="15"/>
    </row>
    <row r="1575" spans="2:5" x14ac:dyDescent="0.2">
      <c r="B1575" s="38"/>
      <c r="C1575" s="13">
        <f t="shared" si="41"/>
        <v>0</v>
      </c>
      <c r="D1575" s="52">
        <f t="shared" si="42"/>
        <v>0</v>
      </c>
      <c r="E1575" s="15"/>
    </row>
    <row r="1576" spans="2:5" x14ac:dyDescent="0.2">
      <c r="B1576" s="38"/>
      <c r="C1576" s="13">
        <f t="shared" si="41"/>
        <v>0</v>
      </c>
      <c r="D1576" s="52">
        <f t="shared" si="42"/>
        <v>0</v>
      </c>
      <c r="E1576" s="15"/>
    </row>
    <row r="1577" spans="2:5" x14ac:dyDescent="0.2">
      <c r="B1577" s="38"/>
      <c r="C1577" s="13">
        <f t="shared" si="41"/>
        <v>0</v>
      </c>
      <c r="D1577" s="52">
        <f t="shared" si="42"/>
        <v>0</v>
      </c>
      <c r="E1577" s="15"/>
    </row>
    <row r="1578" spans="2:5" x14ac:dyDescent="0.2">
      <c r="B1578" s="38"/>
      <c r="C1578" s="13">
        <f t="shared" si="41"/>
        <v>0</v>
      </c>
      <c r="D1578" s="52">
        <f t="shared" si="42"/>
        <v>0</v>
      </c>
      <c r="E1578" s="15"/>
    </row>
    <row r="1579" spans="2:5" x14ac:dyDescent="0.2">
      <c r="B1579" s="38"/>
      <c r="C1579" s="13">
        <f t="shared" si="41"/>
        <v>0</v>
      </c>
      <c r="D1579" s="52">
        <f t="shared" si="42"/>
        <v>0</v>
      </c>
      <c r="E1579" s="15"/>
    </row>
    <row r="1580" spans="2:5" x14ac:dyDescent="0.2">
      <c r="B1580" s="38"/>
      <c r="C1580" s="13">
        <f t="shared" si="41"/>
        <v>0</v>
      </c>
      <c r="D1580" s="52">
        <f t="shared" si="42"/>
        <v>0</v>
      </c>
      <c r="E1580" s="15"/>
    </row>
    <row r="1581" spans="2:5" x14ac:dyDescent="0.2">
      <c r="B1581" s="38"/>
      <c r="C1581" s="13">
        <f t="shared" si="41"/>
        <v>0</v>
      </c>
      <c r="D1581" s="52">
        <f t="shared" si="42"/>
        <v>0</v>
      </c>
      <c r="E1581" s="15"/>
    </row>
    <row r="1582" spans="2:5" x14ac:dyDescent="0.2">
      <c r="B1582" s="38"/>
      <c r="C1582" s="13">
        <f t="shared" si="41"/>
        <v>0</v>
      </c>
      <c r="D1582" s="52">
        <f t="shared" si="42"/>
        <v>0</v>
      </c>
      <c r="E1582" s="15"/>
    </row>
    <row r="1583" spans="2:5" x14ac:dyDescent="0.2">
      <c r="B1583" s="38"/>
      <c r="C1583" s="13">
        <f t="shared" ref="C1583:C1646" si="43">B1583/$G$3</f>
        <v>0</v>
      </c>
      <c r="D1583" s="52">
        <f t="shared" si="42"/>
        <v>0</v>
      </c>
      <c r="E1583" s="15"/>
    </row>
    <row r="1584" spans="2:5" x14ac:dyDescent="0.2">
      <c r="B1584" s="38"/>
      <c r="C1584" s="13">
        <f t="shared" si="43"/>
        <v>0</v>
      </c>
      <c r="D1584" s="52">
        <f t="shared" si="42"/>
        <v>0</v>
      </c>
      <c r="E1584" s="15"/>
    </row>
    <row r="1585" spans="2:5" x14ac:dyDescent="0.2">
      <c r="B1585" s="38"/>
      <c r="C1585" s="13">
        <f t="shared" si="43"/>
        <v>0</v>
      </c>
      <c r="D1585" s="52">
        <f t="shared" si="42"/>
        <v>0</v>
      </c>
      <c r="E1585" s="15"/>
    </row>
    <row r="1586" spans="2:5" x14ac:dyDescent="0.2">
      <c r="B1586" s="38"/>
      <c r="C1586" s="13">
        <f t="shared" si="43"/>
        <v>0</v>
      </c>
      <c r="D1586" s="52">
        <f t="shared" si="42"/>
        <v>0</v>
      </c>
      <c r="E1586" s="15"/>
    </row>
    <row r="1587" spans="2:5" x14ac:dyDescent="0.2">
      <c r="B1587" s="38"/>
      <c r="C1587" s="13">
        <f t="shared" si="43"/>
        <v>0</v>
      </c>
      <c r="D1587" s="52">
        <f t="shared" si="42"/>
        <v>0</v>
      </c>
      <c r="E1587" s="15"/>
    </row>
    <row r="1588" spans="2:5" x14ac:dyDescent="0.2">
      <c r="B1588" s="38"/>
      <c r="C1588" s="13">
        <f t="shared" si="43"/>
        <v>0</v>
      </c>
      <c r="D1588" s="52">
        <f t="shared" si="42"/>
        <v>0</v>
      </c>
      <c r="E1588" s="15"/>
    </row>
    <row r="1589" spans="2:5" x14ac:dyDescent="0.2">
      <c r="B1589" s="38"/>
      <c r="C1589" s="13">
        <f t="shared" si="43"/>
        <v>0</v>
      </c>
      <c r="D1589" s="52">
        <f t="shared" si="42"/>
        <v>0</v>
      </c>
      <c r="E1589" s="15"/>
    </row>
    <row r="1590" spans="2:5" x14ac:dyDescent="0.2">
      <c r="B1590" s="38"/>
      <c r="C1590" s="13">
        <f t="shared" si="43"/>
        <v>0</v>
      </c>
      <c r="D1590" s="52">
        <f t="shared" si="42"/>
        <v>0</v>
      </c>
      <c r="E1590" s="15"/>
    </row>
    <row r="1591" spans="2:5" x14ac:dyDescent="0.2">
      <c r="B1591" s="38"/>
      <c r="C1591" s="13">
        <f t="shared" si="43"/>
        <v>0</v>
      </c>
      <c r="D1591" s="52">
        <f t="shared" si="42"/>
        <v>0</v>
      </c>
      <c r="E1591" s="15"/>
    </row>
    <row r="1592" spans="2:5" x14ac:dyDescent="0.2">
      <c r="B1592" s="38"/>
      <c r="C1592" s="13">
        <f t="shared" si="43"/>
        <v>0</v>
      </c>
      <c r="D1592" s="52">
        <f t="shared" si="42"/>
        <v>0</v>
      </c>
      <c r="E1592" s="15"/>
    </row>
    <row r="1593" spans="2:5" x14ac:dyDescent="0.2">
      <c r="B1593" s="38"/>
      <c r="C1593" s="13">
        <f t="shared" si="43"/>
        <v>0</v>
      </c>
      <c r="D1593" s="52">
        <f t="shared" si="42"/>
        <v>0</v>
      </c>
      <c r="E1593" s="15"/>
    </row>
    <row r="1594" spans="2:5" x14ac:dyDescent="0.2">
      <c r="B1594" s="38"/>
      <c r="C1594" s="13">
        <f t="shared" si="43"/>
        <v>0</v>
      </c>
      <c r="D1594" s="52">
        <f t="shared" si="42"/>
        <v>0</v>
      </c>
      <c r="E1594" s="15"/>
    </row>
    <row r="1595" spans="2:5" x14ac:dyDescent="0.2">
      <c r="B1595" s="38"/>
      <c r="C1595" s="13">
        <f t="shared" si="43"/>
        <v>0</v>
      </c>
      <c r="D1595" s="52">
        <f t="shared" si="42"/>
        <v>0</v>
      </c>
      <c r="E1595" s="15"/>
    </row>
    <row r="1596" spans="2:5" x14ac:dyDescent="0.2">
      <c r="B1596" s="38"/>
      <c r="C1596" s="13">
        <f t="shared" si="43"/>
        <v>0</v>
      </c>
      <c r="D1596" s="52">
        <f t="shared" si="42"/>
        <v>0</v>
      </c>
      <c r="E1596" s="15"/>
    </row>
    <row r="1597" spans="2:5" x14ac:dyDescent="0.2">
      <c r="B1597" s="38"/>
      <c r="C1597" s="13">
        <f t="shared" si="43"/>
        <v>0</v>
      </c>
      <c r="D1597" s="52">
        <f t="shared" si="42"/>
        <v>0</v>
      </c>
      <c r="E1597" s="15"/>
    </row>
    <row r="1598" spans="2:5" x14ac:dyDescent="0.2">
      <c r="B1598" s="38"/>
      <c r="C1598" s="13">
        <f t="shared" si="43"/>
        <v>0</v>
      </c>
      <c r="D1598" s="52">
        <f t="shared" si="42"/>
        <v>0</v>
      </c>
      <c r="E1598" s="15"/>
    </row>
    <row r="1599" spans="2:5" x14ac:dyDescent="0.2">
      <c r="B1599" s="38"/>
      <c r="C1599" s="13">
        <f t="shared" si="43"/>
        <v>0</v>
      </c>
      <c r="D1599" s="52">
        <f t="shared" si="42"/>
        <v>0</v>
      </c>
      <c r="E1599" s="15"/>
    </row>
    <row r="1600" spans="2:5" x14ac:dyDescent="0.2">
      <c r="B1600" s="38"/>
      <c r="C1600" s="13">
        <f t="shared" si="43"/>
        <v>0</v>
      </c>
      <c r="D1600" s="52">
        <f t="shared" si="42"/>
        <v>0</v>
      </c>
      <c r="E1600" s="15"/>
    </row>
    <row r="1601" spans="2:5" x14ac:dyDescent="0.2">
      <c r="B1601" s="38"/>
      <c r="C1601" s="13">
        <f t="shared" si="43"/>
        <v>0</v>
      </c>
      <c r="D1601" s="52">
        <f t="shared" si="42"/>
        <v>0</v>
      </c>
      <c r="E1601" s="15"/>
    </row>
    <row r="1602" spans="2:5" x14ac:dyDescent="0.2">
      <c r="B1602" s="38"/>
      <c r="C1602" s="13">
        <f t="shared" si="43"/>
        <v>0</v>
      </c>
      <c r="D1602" s="52">
        <f t="shared" si="42"/>
        <v>0</v>
      </c>
      <c r="E1602" s="15"/>
    </row>
    <row r="1603" spans="2:5" x14ac:dyDescent="0.2">
      <c r="B1603" s="38"/>
      <c r="C1603" s="13">
        <f t="shared" si="43"/>
        <v>0</v>
      </c>
      <c r="D1603" s="52">
        <f t="shared" si="42"/>
        <v>0</v>
      </c>
      <c r="E1603" s="15"/>
    </row>
    <row r="1604" spans="2:5" x14ac:dyDescent="0.2">
      <c r="B1604" s="38"/>
      <c r="C1604" s="13">
        <f t="shared" si="43"/>
        <v>0</v>
      </c>
      <c r="D1604" s="52">
        <f t="shared" ref="D1604:D1667" si="44">C1604^(2)</f>
        <v>0</v>
      </c>
      <c r="E1604" s="15"/>
    </row>
    <row r="1605" spans="2:5" x14ac:dyDescent="0.2">
      <c r="B1605" s="38"/>
      <c r="C1605" s="13">
        <f t="shared" si="43"/>
        <v>0</v>
      </c>
      <c r="D1605" s="52">
        <f t="shared" si="44"/>
        <v>0</v>
      </c>
      <c r="E1605" s="15"/>
    </row>
    <row r="1606" spans="2:5" x14ac:dyDescent="0.2">
      <c r="B1606" s="38"/>
      <c r="C1606" s="13">
        <f t="shared" si="43"/>
        <v>0</v>
      </c>
      <c r="D1606" s="52">
        <f t="shared" si="44"/>
        <v>0</v>
      </c>
      <c r="E1606" s="15"/>
    </row>
    <row r="1607" spans="2:5" x14ac:dyDescent="0.2">
      <c r="B1607" s="38"/>
      <c r="C1607" s="13">
        <f t="shared" si="43"/>
        <v>0</v>
      </c>
      <c r="D1607" s="52">
        <f t="shared" si="44"/>
        <v>0</v>
      </c>
      <c r="E1607" s="15"/>
    </row>
    <row r="1608" spans="2:5" x14ac:dyDescent="0.2">
      <c r="B1608" s="38"/>
      <c r="C1608" s="13">
        <f t="shared" si="43"/>
        <v>0</v>
      </c>
      <c r="D1608" s="52">
        <f t="shared" si="44"/>
        <v>0</v>
      </c>
      <c r="E1608" s="15"/>
    </row>
    <row r="1609" spans="2:5" x14ac:dyDescent="0.2">
      <c r="B1609" s="38"/>
      <c r="C1609" s="13">
        <f t="shared" si="43"/>
        <v>0</v>
      </c>
      <c r="D1609" s="52">
        <f t="shared" si="44"/>
        <v>0</v>
      </c>
      <c r="E1609" s="15"/>
    </row>
    <row r="1610" spans="2:5" x14ac:dyDescent="0.2">
      <c r="B1610" s="38"/>
      <c r="C1610" s="13">
        <f t="shared" si="43"/>
        <v>0</v>
      </c>
      <c r="D1610" s="52">
        <f t="shared" si="44"/>
        <v>0</v>
      </c>
      <c r="E1610" s="15"/>
    </row>
    <row r="1611" spans="2:5" x14ac:dyDescent="0.2">
      <c r="B1611" s="38"/>
      <c r="C1611" s="13">
        <f t="shared" si="43"/>
        <v>0</v>
      </c>
      <c r="D1611" s="52">
        <f t="shared" si="44"/>
        <v>0</v>
      </c>
      <c r="E1611" s="15"/>
    </row>
    <row r="1612" spans="2:5" x14ac:dyDescent="0.2">
      <c r="B1612" s="38"/>
      <c r="C1612" s="13">
        <f t="shared" si="43"/>
        <v>0</v>
      </c>
      <c r="D1612" s="52">
        <f t="shared" si="44"/>
        <v>0</v>
      </c>
      <c r="E1612" s="15"/>
    </row>
    <row r="1613" spans="2:5" x14ac:dyDescent="0.2">
      <c r="B1613" s="38"/>
      <c r="C1613" s="13">
        <f t="shared" si="43"/>
        <v>0</v>
      </c>
      <c r="D1613" s="52">
        <f t="shared" si="44"/>
        <v>0</v>
      </c>
      <c r="E1613" s="15"/>
    </row>
    <row r="1614" spans="2:5" x14ac:dyDescent="0.2">
      <c r="B1614" s="38"/>
      <c r="C1614" s="13">
        <f t="shared" si="43"/>
        <v>0</v>
      </c>
      <c r="D1614" s="52">
        <f t="shared" si="44"/>
        <v>0</v>
      </c>
      <c r="E1614" s="15"/>
    </row>
    <row r="1615" spans="2:5" x14ac:dyDescent="0.2">
      <c r="B1615" s="38"/>
      <c r="C1615" s="13">
        <f t="shared" si="43"/>
        <v>0</v>
      </c>
      <c r="D1615" s="52">
        <f t="shared" si="44"/>
        <v>0</v>
      </c>
      <c r="E1615" s="15"/>
    </row>
    <row r="1616" spans="2:5" x14ac:dyDescent="0.2">
      <c r="B1616" s="38"/>
      <c r="C1616" s="13">
        <f t="shared" si="43"/>
        <v>0</v>
      </c>
      <c r="D1616" s="52">
        <f t="shared" si="44"/>
        <v>0</v>
      </c>
      <c r="E1616" s="15"/>
    </row>
    <row r="1617" spans="2:5" x14ac:dyDescent="0.2">
      <c r="B1617" s="38"/>
      <c r="C1617" s="13">
        <f t="shared" si="43"/>
        <v>0</v>
      </c>
      <c r="D1617" s="52">
        <f t="shared" si="44"/>
        <v>0</v>
      </c>
      <c r="E1617" s="15"/>
    </row>
    <row r="1618" spans="2:5" x14ac:dyDescent="0.2">
      <c r="B1618" s="38"/>
      <c r="C1618" s="13">
        <f t="shared" si="43"/>
        <v>0</v>
      </c>
      <c r="D1618" s="52">
        <f t="shared" si="44"/>
        <v>0</v>
      </c>
      <c r="E1618" s="15"/>
    </row>
    <row r="1619" spans="2:5" x14ac:dyDescent="0.2">
      <c r="B1619" s="38"/>
      <c r="C1619" s="13">
        <f t="shared" si="43"/>
        <v>0</v>
      </c>
      <c r="D1619" s="52">
        <f t="shared" si="44"/>
        <v>0</v>
      </c>
      <c r="E1619" s="15"/>
    </row>
    <row r="1620" spans="2:5" x14ac:dyDescent="0.2">
      <c r="B1620" s="38"/>
      <c r="C1620" s="13">
        <f t="shared" si="43"/>
        <v>0</v>
      </c>
      <c r="D1620" s="52">
        <f t="shared" si="44"/>
        <v>0</v>
      </c>
      <c r="E1620" s="15"/>
    </row>
    <row r="1621" spans="2:5" x14ac:dyDescent="0.2">
      <c r="B1621" s="38"/>
      <c r="C1621" s="13">
        <f t="shared" si="43"/>
        <v>0</v>
      </c>
      <c r="D1621" s="52">
        <f t="shared" si="44"/>
        <v>0</v>
      </c>
      <c r="E1621" s="15"/>
    </row>
    <row r="1622" spans="2:5" x14ac:dyDescent="0.2">
      <c r="B1622" s="38"/>
      <c r="C1622" s="13">
        <f t="shared" si="43"/>
        <v>0</v>
      </c>
      <c r="D1622" s="52">
        <f t="shared" si="44"/>
        <v>0</v>
      </c>
      <c r="E1622" s="15"/>
    </row>
    <row r="1623" spans="2:5" x14ac:dyDescent="0.2">
      <c r="B1623" s="38"/>
      <c r="C1623" s="13">
        <f t="shared" si="43"/>
        <v>0</v>
      </c>
      <c r="D1623" s="52">
        <f t="shared" si="44"/>
        <v>0</v>
      </c>
      <c r="E1623" s="15"/>
    </row>
    <row r="1624" spans="2:5" x14ac:dyDescent="0.2">
      <c r="B1624" s="38"/>
      <c r="C1624" s="13">
        <f t="shared" si="43"/>
        <v>0</v>
      </c>
      <c r="D1624" s="52">
        <f t="shared" si="44"/>
        <v>0</v>
      </c>
      <c r="E1624" s="15"/>
    </row>
    <row r="1625" spans="2:5" x14ac:dyDescent="0.2">
      <c r="B1625" s="38"/>
      <c r="C1625" s="13">
        <f t="shared" si="43"/>
        <v>0</v>
      </c>
      <c r="D1625" s="52">
        <f t="shared" si="44"/>
        <v>0</v>
      </c>
      <c r="E1625" s="15"/>
    </row>
    <row r="1626" spans="2:5" x14ac:dyDescent="0.2">
      <c r="B1626" s="38"/>
      <c r="C1626" s="13">
        <f t="shared" si="43"/>
        <v>0</v>
      </c>
      <c r="D1626" s="52">
        <f t="shared" si="44"/>
        <v>0</v>
      </c>
      <c r="E1626" s="15"/>
    </row>
    <row r="1627" spans="2:5" x14ac:dyDescent="0.2">
      <c r="B1627" s="38"/>
      <c r="C1627" s="13">
        <f t="shared" si="43"/>
        <v>0</v>
      </c>
      <c r="D1627" s="52">
        <f t="shared" si="44"/>
        <v>0</v>
      </c>
      <c r="E1627" s="15"/>
    </row>
    <row r="1628" spans="2:5" x14ac:dyDescent="0.2">
      <c r="B1628" s="38"/>
      <c r="C1628" s="13">
        <f t="shared" si="43"/>
        <v>0</v>
      </c>
      <c r="D1628" s="52">
        <f t="shared" si="44"/>
        <v>0</v>
      </c>
      <c r="E1628" s="15"/>
    </row>
    <row r="1629" spans="2:5" x14ac:dyDescent="0.2">
      <c r="B1629" s="38"/>
      <c r="C1629" s="13">
        <f t="shared" si="43"/>
        <v>0</v>
      </c>
      <c r="D1629" s="52">
        <f t="shared" si="44"/>
        <v>0</v>
      </c>
      <c r="E1629" s="15"/>
    </row>
    <row r="1630" spans="2:5" x14ac:dyDescent="0.2">
      <c r="B1630" s="38"/>
      <c r="C1630" s="13">
        <f t="shared" si="43"/>
        <v>0</v>
      </c>
      <c r="D1630" s="52">
        <f t="shared" si="44"/>
        <v>0</v>
      </c>
      <c r="E1630" s="15"/>
    </row>
    <row r="1631" spans="2:5" x14ac:dyDescent="0.2">
      <c r="B1631" s="38"/>
      <c r="C1631" s="13">
        <f t="shared" si="43"/>
        <v>0</v>
      </c>
      <c r="D1631" s="52">
        <f t="shared" si="44"/>
        <v>0</v>
      </c>
      <c r="E1631" s="15"/>
    </row>
    <row r="1632" spans="2:5" x14ac:dyDescent="0.2">
      <c r="B1632" s="38"/>
      <c r="C1632" s="13">
        <f t="shared" si="43"/>
        <v>0</v>
      </c>
      <c r="D1632" s="52">
        <f t="shared" si="44"/>
        <v>0</v>
      </c>
      <c r="E1632" s="15"/>
    </row>
    <row r="1633" spans="2:5" x14ac:dyDescent="0.2">
      <c r="B1633" s="38"/>
      <c r="C1633" s="13">
        <f t="shared" si="43"/>
        <v>0</v>
      </c>
      <c r="D1633" s="52">
        <f t="shared" si="44"/>
        <v>0</v>
      </c>
      <c r="E1633" s="15"/>
    </row>
    <row r="1634" spans="2:5" x14ac:dyDescent="0.2">
      <c r="B1634" s="38"/>
      <c r="C1634" s="13">
        <f t="shared" si="43"/>
        <v>0</v>
      </c>
      <c r="D1634" s="52">
        <f t="shared" si="44"/>
        <v>0</v>
      </c>
      <c r="E1634" s="15"/>
    </row>
    <row r="1635" spans="2:5" x14ac:dyDescent="0.2">
      <c r="B1635" s="38"/>
      <c r="C1635" s="13">
        <f t="shared" si="43"/>
        <v>0</v>
      </c>
      <c r="D1635" s="52">
        <f t="shared" si="44"/>
        <v>0</v>
      </c>
      <c r="E1635" s="15"/>
    </row>
    <row r="1636" spans="2:5" x14ac:dyDescent="0.2">
      <c r="B1636" s="38"/>
      <c r="C1636" s="13">
        <f t="shared" si="43"/>
        <v>0</v>
      </c>
      <c r="D1636" s="52">
        <f t="shared" si="44"/>
        <v>0</v>
      </c>
      <c r="E1636" s="15"/>
    </row>
    <row r="1637" spans="2:5" x14ac:dyDescent="0.2">
      <c r="B1637" s="38"/>
      <c r="C1637" s="13">
        <f t="shared" si="43"/>
        <v>0</v>
      </c>
      <c r="D1637" s="52">
        <f t="shared" si="44"/>
        <v>0</v>
      </c>
      <c r="E1637" s="15"/>
    </row>
    <row r="1638" spans="2:5" x14ac:dyDescent="0.2">
      <c r="B1638" s="38"/>
      <c r="C1638" s="13">
        <f t="shared" si="43"/>
        <v>0</v>
      </c>
      <c r="D1638" s="52">
        <f t="shared" si="44"/>
        <v>0</v>
      </c>
      <c r="E1638" s="15"/>
    </row>
    <row r="1639" spans="2:5" x14ac:dyDescent="0.2">
      <c r="B1639" s="38"/>
      <c r="C1639" s="13">
        <f t="shared" si="43"/>
        <v>0</v>
      </c>
      <c r="D1639" s="52">
        <f t="shared" si="44"/>
        <v>0</v>
      </c>
      <c r="E1639" s="15"/>
    </row>
    <row r="1640" spans="2:5" x14ac:dyDescent="0.2">
      <c r="B1640" s="38"/>
      <c r="C1640" s="13">
        <f t="shared" si="43"/>
        <v>0</v>
      </c>
      <c r="D1640" s="52">
        <f t="shared" si="44"/>
        <v>0</v>
      </c>
      <c r="E1640" s="15"/>
    </row>
    <row r="1641" spans="2:5" x14ac:dyDescent="0.2">
      <c r="B1641" s="38"/>
      <c r="C1641" s="13">
        <f t="shared" si="43"/>
        <v>0</v>
      </c>
      <c r="D1641" s="52">
        <f t="shared" si="44"/>
        <v>0</v>
      </c>
      <c r="E1641" s="15"/>
    </row>
    <row r="1642" spans="2:5" x14ac:dyDescent="0.2">
      <c r="B1642" s="38"/>
      <c r="C1642" s="13">
        <f t="shared" si="43"/>
        <v>0</v>
      </c>
      <c r="D1642" s="52">
        <f t="shared" si="44"/>
        <v>0</v>
      </c>
      <c r="E1642" s="15"/>
    </row>
    <row r="1643" spans="2:5" x14ac:dyDescent="0.2">
      <c r="B1643" s="38"/>
      <c r="C1643" s="13">
        <f t="shared" si="43"/>
        <v>0</v>
      </c>
      <c r="D1643" s="52">
        <f t="shared" si="44"/>
        <v>0</v>
      </c>
      <c r="E1643" s="15"/>
    </row>
    <row r="1644" spans="2:5" x14ac:dyDescent="0.2">
      <c r="B1644" s="38"/>
      <c r="C1644" s="13">
        <f t="shared" si="43"/>
        <v>0</v>
      </c>
      <c r="D1644" s="52">
        <f t="shared" si="44"/>
        <v>0</v>
      </c>
      <c r="E1644" s="15"/>
    </row>
    <row r="1645" spans="2:5" x14ac:dyDescent="0.2">
      <c r="B1645" s="38"/>
      <c r="C1645" s="13">
        <f t="shared" si="43"/>
        <v>0</v>
      </c>
      <c r="D1645" s="52">
        <f t="shared" si="44"/>
        <v>0</v>
      </c>
      <c r="E1645" s="15"/>
    </row>
    <row r="1646" spans="2:5" x14ac:dyDescent="0.2">
      <c r="B1646" s="38"/>
      <c r="C1646" s="13">
        <f t="shared" si="43"/>
        <v>0</v>
      </c>
      <c r="D1646" s="52">
        <f t="shared" si="44"/>
        <v>0</v>
      </c>
      <c r="E1646" s="15"/>
    </row>
    <row r="1647" spans="2:5" x14ac:dyDescent="0.2">
      <c r="B1647" s="38"/>
      <c r="C1647" s="13">
        <f t="shared" ref="C1647:C1710" si="45">B1647/$G$3</f>
        <v>0</v>
      </c>
      <c r="D1647" s="52">
        <f t="shared" si="44"/>
        <v>0</v>
      </c>
      <c r="E1647" s="15"/>
    </row>
    <row r="1648" spans="2:5" x14ac:dyDescent="0.2">
      <c r="B1648" s="38"/>
      <c r="C1648" s="13">
        <f t="shared" si="45"/>
        <v>0</v>
      </c>
      <c r="D1648" s="52">
        <f t="shared" si="44"/>
        <v>0</v>
      </c>
      <c r="E1648" s="15"/>
    </row>
    <row r="1649" spans="2:5" x14ac:dyDescent="0.2">
      <c r="B1649" s="38"/>
      <c r="C1649" s="13">
        <f t="shared" si="45"/>
        <v>0</v>
      </c>
      <c r="D1649" s="52">
        <f t="shared" si="44"/>
        <v>0</v>
      </c>
      <c r="E1649" s="15"/>
    </row>
    <row r="1650" spans="2:5" x14ac:dyDescent="0.2">
      <c r="B1650" s="38"/>
      <c r="C1650" s="13">
        <f t="shared" si="45"/>
        <v>0</v>
      </c>
      <c r="D1650" s="52">
        <f t="shared" si="44"/>
        <v>0</v>
      </c>
      <c r="E1650" s="15"/>
    </row>
    <row r="1651" spans="2:5" x14ac:dyDescent="0.2">
      <c r="B1651" s="38"/>
      <c r="C1651" s="13">
        <f t="shared" si="45"/>
        <v>0</v>
      </c>
      <c r="D1651" s="52">
        <f t="shared" si="44"/>
        <v>0</v>
      </c>
      <c r="E1651" s="15"/>
    </row>
    <row r="1652" spans="2:5" x14ac:dyDescent="0.2">
      <c r="B1652" s="38"/>
      <c r="C1652" s="13">
        <f t="shared" si="45"/>
        <v>0</v>
      </c>
      <c r="D1652" s="52">
        <f t="shared" si="44"/>
        <v>0</v>
      </c>
      <c r="E1652" s="15"/>
    </row>
    <row r="1653" spans="2:5" x14ac:dyDescent="0.2">
      <c r="B1653" s="38"/>
      <c r="C1653" s="13">
        <f t="shared" si="45"/>
        <v>0</v>
      </c>
      <c r="D1653" s="52">
        <f t="shared" si="44"/>
        <v>0</v>
      </c>
      <c r="E1653" s="15"/>
    </row>
    <row r="1654" spans="2:5" x14ac:dyDescent="0.2">
      <c r="B1654" s="38"/>
      <c r="C1654" s="13">
        <f t="shared" si="45"/>
        <v>0</v>
      </c>
      <c r="D1654" s="52">
        <f t="shared" si="44"/>
        <v>0</v>
      </c>
      <c r="E1654" s="15"/>
    </row>
    <row r="1655" spans="2:5" x14ac:dyDescent="0.2">
      <c r="B1655" s="38"/>
      <c r="C1655" s="13">
        <f t="shared" si="45"/>
        <v>0</v>
      </c>
      <c r="D1655" s="52">
        <f t="shared" si="44"/>
        <v>0</v>
      </c>
      <c r="E1655" s="15"/>
    </row>
    <row r="1656" spans="2:5" x14ac:dyDescent="0.2">
      <c r="B1656" s="38"/>
      <c r="C1656" s="13">
        <f t="shared" si="45"/>
        <v>0</v>
      </c>
      <c r="D1656" s="52">
        <f t="shared" si="44"/>
        <v>0</v>
      </c>
      <c r="E1656" s="15"/>
    </row>
    <row r="1657" spans="2:5" x14ac:dyDescent="0.2">
      <c r="B1657" s="38"/>
      <c r="C1657" s="13">
        <f t="shared" si="45"/>
        <v>0</v>
      </c>
      <c r="D1657" s="52">
        <f t="shared" si="44"/>
        <v>0</v>
      </c>
      <c r="E1657" s="15"/>
    </row>
    <row r="1658" spans="2:5" x14ac:dyDescent="0.2">
      <c r="B1658" s="38"/>
      <c r="C1658" s="13">
        <f t="shared" si="45"/>
        <v>0</v>
      </c>
      <c r="D1658" s="52">
        <f t="shared" si="44"/>
        <v>0</v>
      </c>
      <c r="E1658" s="15"/>
    </row>
    <row r="1659" spans="2:5" x14ac:dyDescent="0.2">
      <c r="B1659" s="38"/>
      <c r="C1659" s="13">
        <f t="shared" si="45"/>
        <v>0</v>
      </c>
      <c r="D1659" s="52">
        <f t="shared" si="44"/>
        <v>0</v>
      </c>
      <c r="E1659" s="15"/>
    </row>
    <row r="1660" spans="2:5" x14ac:dyDescent="0.2">
      <c r="B1660" s="38"/>
      <c r="C1660" s="13">
        <f t="shared" si="45"/>
        <v>0</v>
      </c>
      <c r="D1660" s="52">
        <f t="shared" si="44"/>
        <v>0</v>
      </c>
      <c r="E1660" s="15"/>
    </row>
    <row r="1661" spans="2:5" x14ac:dyDescent="0.2">
      <c r="B1661" s="38"/>
      <c r="C1661" s="13">
        <f t="shared" si="45"/>
        <v>0</v>
      </c>
      <c r="D1661" s="52">
        <f t="shared" si="44"/>
        <v>0</v>
      </c>
      <c r="E1661" s="15"/>
    </row>
    <row r="1662" spans="2:5" x14ac:dyDescent="0.2">
      <c r="B1662" s="38"/>
      <c r="C1662" s="13">
        <f t="shared" si="45"/>
        <v>0</v>
      </c>
      <c r="D1662" s="52">
        <f t="shared" si="44"/>
        <v>0</v>
      </c>
      <c r="E1662" s="15"/>
    </row>
    <row r="1663" spans="2:5" x14ac:dyDescent="0.2">
      <c r="B1663" s="38"/>
      <c r="C1663" s="13">
        <f t="shared" si="45"/>
        <v>0</v>
      </c>
      <c r="D1663" s="52">
        <f t="shared" si="44"/>
        <v>0</v>
      </c>
      <c r="E1663" s="15"/>
    </row>
    <row r="1664" spans="2:5" x14ac:dyDescent="0.2">
      <c r="B1664" s="38"/>
      <c r="C1664" s="13">
        <f t="shared" si="45"/>
        <v>0</v>
      </c>
      <c r="D1664" s="52">
        <f t="shared" si="44"/>
        <v>0</v>
      </c>
      <c r="E1664" s="15"/>
    </row>
    <row r="1665" spans="2:5" x14ac:dyDescent="0.2">
      <c r="B1665" s="38"/>
      <c r="C1665" s="13">
        <f t="shared" si="45"/>
        <v>0</v>
      </c>
      <c r="D1665" s="52">
        <f t="shared" si="44"/>
        <v>0</v>
      </c>
      <c r="E1665" s="15"/>
    </row>
    <row r="1666" spans="2:5" x14ac:dyDescent="0.2">
      <c r="B1666" s="38"/>
      <c r="C1666" s="13">
        <f t="shared" si="45"/>
        <v>0</v>
      </c>
      <c r="D1666" s="52">
        <f t="shared" si="44"/>
        <v>0</v>
      </c>
      <c r="E1666" s="15"/>
    </row>
    <row r="1667" spans="2:5" x14ac:dyDescent="0.2">
      <c r="B1667" s="38"/>
      <c r="C1667" s="13">
        <f t="shared" si="45"/>
        <v>0</v>
      </c>
      <c r="D1667" s="52">
        <f t="shared" si="44"/>
        <v>0</v>
      </c>
      <c r="E1667" s="15"/>
    </row>
    <row r="1668" spans="2:5" x14ac:dyDescent="0.2">
      <c r="B1668" s="38"/>
      <c r="C1668" s="13">
        <f t="shared" si="45"/>
        <v>0</v>
      </c>
      <c r="D1668" s="52">
        <f t="shared" ref="D1668:D1731" si="46">C1668^(2)</f>
        <v>0</v>
      </c>
      <c r="E1668" s="15"/>
    </row>
    <row r="1669" spans="2:5" x14ac:dyDescent="0.2">
      <c r="B1669" s="38"/>
      <c r="C1669" s="13">
        <f t="shared" si="45"/>
        <v>0</v>
      </c>
      <c r="D1669" s="52">
        <f t="shared" si="46"/>
        <v>0</v>
      </c>
      <c r="E1669" s="15"/>
    </row>
    <row r="1670" spans="2:5" x14ac:dyDescent="0.2">
      <c r="B1670" s="38"/>
      <c r="C1670" s="13">
        <f t="shared" si="45"/>
        <v>0</v>
      </c>
      <c r="D1670" s="52">
        <f t="shared" si="46"/>
        <v>0</v>
      </c>
      <c r="E1670" s="15"/>
    </row>
    <row r="1671" spans="2:5" x14ac:dyDescent="0.2">
      <c r="B1671" s="38"/>
      <c r="C1671" s="13">
        <f t="shared" si="45"/>
        <v>0</v>
      </c>
      <c r="D1671" s="52">
        <f t="shared" si="46"/>
        <v>0</v>
      </c>
      <c r="E1671" s="15"/>
    </row>
    <row r="1672" spans="2:5" x14ac:dyDescent="0.2">
      <c r="B1672" s="38"/>
      <c r="C1672" s="13">
        <f t="shared" si="45"/>
        <v>0</v>
      </c>
      <c r="D1672" s="52">
        <f t="shared" si="46"/>
        <v>0</v>
      </c>
      <c r="E1672" s="15"/>
    </row>
    <row r="1673" spans="2:5" x14ac:dyDescent="0.2">
      <c r="B1673" s="38"/>
      <c r="C1673" s="13">
        <f t="shared" si="45"/>
        <v>0</v>
      </c>
      <c r="D1673" s="52">
        <f t="shared" si="46"/>
        <v>0</v>
      </c>
      <c r="E1673" s="15"/>
    </row>
    <row r="1674" spans="2:5" x14ac:dyDescent="0.2">
      <c r="B1674" s="38"/>
      <c r="C1674" s="13">
        <f t="shared" si="45"/>
        <v>0</v>
      </c>
      <c r="D1674" s="52">
        <f t="shared" si="46"/>
        <v>0</v>
      </c>
      <c r="E1674" s="15"/>
    </row>
    <row r="1675" spans="2:5" x14ac:dyDescent="0.2">
      <c r="B1675" s="38"/>
      <c r="C1675" s="13">
        <f t="shared" si="45"/>
        <v>0</v>
      </c>
      <c r="D1675" s="52">
        <f t="shared" si="46"/>
        <v>0</v>
      </c>
      <c r="E1675" s="15"/>
    </row>
    <row r="1676" spans="2:5" x14ac:dyDescent="0.2">
      <c r="B1676" s="38"/>
      <c r="C1676" s="13">
        <f t="shared" si="45"/>
        <v>0</v>
      </c>
      <c r="D1676" s="52">
        <f t="shared" si="46"/>
        <v>0</v>
      </c>
      <c r="E1676" s="15"/>
    </row>
    <row r="1677" spans="2:5" x14ac:dyDescent="0.2">
      <c r="B1677" s="38"/>
      <c r="C1677" s="13">
        <f t="shared" si="45"/>
        <v>0</v>
      </c>
      <c r="D1677" s="52">
        <f t="shared" si="46"/>
        <v>0</v>
      </c>
      <c r="E1677" s="15"/>
    </row>
    <row r="1678" spans="2:5" x14ac:dyDescent="0.2">
      <c r="B1678" s="38"/>
      <c r="C1678" s="13">
        <f t="shared" si="45"/>
        <v>0</v>
      </c>
      <c r="D1678" s="52">
        <f t="shared" si="46"/>
        <v>0</v>
      </c>
      <c r="E1678" s="15"/>
    </row>
    <row r="1679" spans="2:5" x14ac:dyDescent="0.2">
      <c r="B1679" s="38"/>
      <c r="C1679" s="13">
        <f t="shared" si="45"/>
        <v>0</v>
      </c>
      <c r="D1679" s="52">
        <f t="shared" si="46"/>
        <v>0</v>
      </c>
      <c r="E1679" s="15"/>
    </row>
    <row r="1680" spans="2:5" x14ac:dyDescent="0.2">
      <c r="B1680" s="38"/>
      <c r="C1680" s="13">
        <f t="shared" si="45"/>
        <v>0</v>
      </c>
      <c r="D1680" s="52">
        <f t="shared" si="46"/>
        <v>0</v>
      </c>
      <c r="E1680" s="15"/>
    </row>
    <row r="1681" spans="2:5" x14ac:dyDescent="0.2">
      <c r="B1681" s="38"/>
      <c r="C1681" s="13">
        <f t="shared" si="45"/>
        <v>0</v>
      </c>
      <c r="D1681" s="52">
        <f t="shared" si="46"/>
        <v>0</v>
      </c>
      <c r="E1681" s="15"/>
    </row>
    <row r="1682" spans="2:5" x14ac:dyDescent="0.2">
      <c r="B1682" s="38"/>
      <c r="C1682" s="13">
        <f t="shared" si="45"/>
        <v>0</v>
      </c>
      <c r="D1682" s="52">
        <f t="shared" si="46"/>
        <v>0</v>
      </c>
      <c r="E1682" s="15"/>
    </row>
    <row r="1683" spans="2:5" x14ac:dyDescent="0.2">
      <c r="B1683" s="38"/>
      <c r="C1683" s="13">
        <f t="shared" si="45"/>
        <v>0</v>
      </c>
      <c r="D1683" s="52">
        <f t="shared" si="46"/>
        <v>0</v>
      </c>
      <c r="E1683" s="15"/>
    </row>
    <row r="1684" spans="2:5" x14ac:dyDescent="0.2">
      <c r="B1684" s="38"/>
      <c r="C1684" s="13">
        <f t="shared" si="45"/>
        <v>0</v>
      </c>
      <c r="D1684" s="52">
        <f t="shared" si="46"/>
        <v>0</v>
      </c>
      <c r="E1684" s="15"/>
    </row>
    <row r="1685" spans="2:5" x14ac:dyDescent="0.2">
      <c r="B1685" s="38"/>
      <c r="C1685" s="13">
        <f t="shared" si="45"/>
        <v>0</v>
      </c>
      <c r="D1685" s="52">
        <f t="shared" si="46"/>
        <v>0</v>
      </c>
      <c r="E1685" s="15"/>
    </row>
    <row r="1686" spans="2:5" x14ac:dyDescent="0.2">
      <c r="B1686" s="38"/>
      <c r="C1686" s="13">
        <f t="shared" si="45"/>
        <v>0</v>
      </c>
      <c r="D1686" s="52">
        <f t="shared" si="46"/>
        <v>0</v>
      </c>
      <c r="E1686" s="15"/>
    </row>
    <row r="1687" spans="2:5" x14ac:dyDescent="0.2">
      <c r="B1687" s="38"/>
      <c r="C1687" s="13">
        <f t="shared" si="45"/>
        <v>0</v>
      </c>
      <c r="D1687" s="52">
        <f t="shared" si="46"/>
        <v>0</v>
      </c>
      <c r="E1687" s="15"/>
    </row>
    <row r="1688" spans="2:5" x14ac:dyDescent="0.2">
      <c r="B1688" s="38"/>
      <c r="C1688" s="13">
        <f t="shared" si="45"/>
        <v>0</v>
      </c>
      <c r="D1688" s="52">
        <f t="shared" si="46"/>
        <v>0</v>
      </c>
      <c r="E1688" s="15"/>
    </row>
    <row r="1689" spans="2:5" x14ac:dyDescent="0.2">
      <c r="B1689" s="38"/>
      <c r="C1689" s="13">
        <f t="shared" si="45"/>
        <v>0</v>
      </c>
      <c r="D1689" s="52">
        <f t="shared" si="46"/>
        <v>0</v>
      </c>
      <c r="E1689" s="15"/>
    </row>
    <row r="1690" spans="2:5" x14ac:dyDescent="0.2">
      <c r="B1690" s="38"/>
      <c r="C1690" s="13">
        <f t="shared" si="45"/>
        <v>0</v>
      </c>
      <c r="D1690" s="52">
        <f t="shared" si="46"/>
        <v>0</v>
      </c>
      <c r="E1690" s="15"/>
    </row>
    <row r="1691" spans="2:5" x14ac:dyDescent="0.2">
      <c r="B1691" s="38"/>
      <c r="C1691" s="13">
        <f t="shared" si="45"/>
        <v>0</v>
      </c>
      <c r="D1691" s="52">
        <f t="shared" si="46"/>
        <v>0</v>
      </c>
      <c r="E1691" s="15"/>
    </row>
    <row r="1692" spans="2:5" x14ac:dyDescent="0.2">
      <c r="B1692" s="38"/>
      <c r="C1692" s="13">
        <f t="shared" si="45"/>
        <v>0</v>
      </c>
      <c r="D1692" s="52">
        <f t="shared" si="46"/>
        <v>0</v>
      </c>
      <c r="E1692" s="15"/>
    </row>
    <row r="1693" spans="2:5" x14ac:dyDescent="0.2">
      <c r="B1693" s="38"/>
      <c r="C1693" s="13">
        <f t="shared" si="45"/>
        <v>0</v>
      </c>
      <c r="D1693" s="52">
        <f t="shared" si="46"/>
        <v>0</v>
      </c>
      <c r="E1693" s="15"/>
    </row>
    <row r="1694" spans="2:5" x14ac:dyDescent="0.2">
      <c r="B1694" s="38"/>
      <c r="C1694" s="13">
        <f t="shared" si="45"/>
        <v>0</v>
      </c>
      <c r="D1694" s="52">
        <f t="shared" si="46"/>
        <v>0</v>
      </c>
      <c r="E1694" s="15"/>
    </row>
    <row r="1695" spans="2:5" x14ac:dyDescent="0.2">
      <c r="B1695" s="38"/>
      <c r="C1695" s="13">
        <f t="shared" si="45"/>
        <v>0</v>
      </c>
      <c r="D1695" s="52">
        <f t="shared" si="46"/>
        <v>0</v>
      </c>
      <c r="E1695" s="15"/>
    </row>
    <row r="1696" spans="2:5" x14ac:dyDescent="0.2">
      <c r="B1696" s="38"/>
      <c r="C1696" s="13">
        <f t="shared" si="45"/>
        <v>0</v>
      </c>
      <c r="D1696" s="52">
        <f t="shared" si="46"/>
        <v>0</v>
      </c>
      <c r="E1696" s="15"/>
    </row>
    <row r="1697" spans="2:5" x14ac:dyDescent="0.2">
      <c r="B1697" s="38"/>
      <c r="C1697" s="13">
        <f t="shared" si="45"/>
        <v>0</v>
      </c>
      <c r="D1697" s="52">
        <f t="shared" si="46"/>
        <v>0</v>
      </c>
      <c r="E1697" s="15"/>
    </row>
    <row r="1698" spans="2:5" x14ac:dyDescent="0.2">
      <c r="B1698" s="38"/>
      <c r="C1698" s="13">
        <f t="shared" si="45"/>
        <v>0</v>
      </c>
      <c r="D1698" s="52">
        <f t="shared" si="46"/>
        <v>0</v>
      </c>
      <c r="E1698" s="15"/>
    </row>
    <row r="1699" spans="2:5" x14ac:dyDescent="0.2">
      <c r="B1699" s="38"/>
      <c r="C1699" s="13">
        <f t="shared" si="45"/>
        <v>0</v>
      </c>
      <c r="D1699" s="52">
        <f t="shared" si="46"/>
        <v>0</v>
      </c>
      <c r="E1699" s="15"/>
    </row>
    <row r="1700" spans="2:5" x14ac:dyDescent="0.2">
      <c r="B1700" s="38"/>
      <c r="C1700" s="13">
        <f t="shared" si="45"/>
        <v>0</v>
      </c>
      <c r="D1700" s="52">
        <f t="shared" si="46"/>
        <v>0</v>
      </c>
      <c r="E1700" s="15"/>
    </row>
    <row r="1701" spans="2:5" x14ac:dyDescent="0.2">
      <c r="B1701" s="38"/>
      <c r="C1701" s="13">
        <f t="shared" si="45"/>
        <v>0</v>
      </c>
      <c r="D1701" s="52">
        <f t="shared" si="46"/>
        <v>0</v>
      </c>
      <c r="E1701" s="15"/>
    </row>
    <row r="1702" spans="2:5" x14ac:dyDescent="0.2">
      <c r="B1702" s="38"/>
      <c r="C1702" s="13">
        <f t="shared" si="45"/>
        <v>0</v>
      </c>
      <c r="D1702" s="52">
        <f t="shared" si="46"/>
        <v>0</v>
      </c>
      <c r="E1702" s="15"/>
    </row>
    <row r="1703" spans="2:5" x14ac:dyDescent="0.2">
      <c r="B1703" s="38"/>
      <c r="C1703" s="13">
        <f t="shared" si="45"/>
        <v>0</v>
      </c>
      <c r="D1703" s="52">
        <f t="shared" si="46"/>
        <v>0</v>
      </c>
      <c r="E1703" s="15"/>
    </row>
    <row r="1704" spans="2:5" x14ac:dyDescent="0.2">
      <c r="B1704" s="38"/>
      <c r="C1704" s="13">
        <f t="shared" si="45"/>
        <v>0</v>
      </c>
      <c r="D1704" s="52">
        <f t="shared" si="46"/>
        <v>0</v>
      </c>
      <c r="E1704" s="15"/>
    </row>
    <row r="1705" spans="2:5" x14ac:dyDescent="0.2">
      <c r="B1705" s="38"/>
      <c r="C1705" s="13">
        <f t="shared" si="45"/>
        <v>0</v>
      </c>
      <c r="D1705" s="52">
        <f t="shared" si="46"/>
        <v>0</v>
      </c>
      <c r="E1705" s="15"/>
    </row>
    <row r="1706" spans="2:5" x14ac:dyDescent="0.2">
      <c r="B1706" s="38"/>
      <c r="C1706" s="13">
        <f t="shared" si="45"/>
        <v>0</v>
      </c>
      <c r="D1706" s="52">
        <f t="shared" si="46"/>
        <v>0</v>
      </c>
      <c r="E1706" s="15"/>
    </row>
    <row r="1707" spans="2:5" x14ac:dyDescent="0.2">
      <c r="B1707" s="38"/>
      <c r="C1707" s="13">
        <f t="shared" si="45"/>
        <v>0</v>
      </c>
      <c r="D1707" s="52">
        <f t="shared" si="46"/>
        <v>0</v>
      </c>
      <c r="E1707" s="15"/>
    </row>
    <row r="1708" spans="2:5" x14ac:dyDescent="0.2">
      <c r="B1708" s="38"/>
      <c r="C1708" s="13">
        <f t="shared" si="45"/>
        <v>0</v>
      </c>
      <c r="D1708" s="52">
        <f t="shared" si="46"/>
        <v>0</v>
      </c>
      <c r="E1708" s="15"/>
    </row>
    <row r="1709" spans="2:5" x14ac:dyDescent="0.2">
      <c r="B1709" s="38"/>
      <c r="C1709" s="13">
        <f t="shared" si="45"/>
        <v>0</v>
      </c>
      <c r="D1709" s="52">
        <f t="shared" si="46"/>
        <v>0</v>
      </c>
      <c r="E1709" s="15"/>
    </row>
    <row r="1710" spans="2:5" x14ac:dyDescent="0.2">
      <c r="B1710" s="38"/>
      <c r="C1710" s="13">
        <f t="shared" si="45"/>
        <v>0</v>
      </c>
      <c r="D1710" s="52">
        <f t="shared" si="46"/>
        <v>0</v>
      </c>
      <c r="E1710" s="15"/>
    </row>
    <row r="1711" spans="2:5" x14ac:dyDescent="0.2">
      <c r="B1711" s="38"/>
      <c r="C1711" s="13">
        <f t="shared" ref="C1711:C1773" si="47">B1711/$G$3</f>
        <v>0</v>
      </c>
      <c r="D1711" s="52">
        <f t="shared" si="46"/>
        <v>0</v>
      </c>
      <c r="E1711" s="15"/>
    </row>
    <row r="1712" spans="2:5" x14ac:dyDescent="0.2">
      <c r="B1712" s="38"/>
      <c r="C1712" s="13">
        <f t="shared" si="47"/>
        <v>0</v>
      </c>
      <c r="D1712" s="52">
        <f t="shared" si="46"/>
        <v>0</v>
      </c>
      <c r="E1712" s="15"/>
    </row>
    <row r="1713" spans="2:5" x14ac:dyDescent="0.2">
      <c r="B1713" s="38"/>
      <c r="C1713" s="13">
        <f t="shared" si="47"/>
        <v>0</v>
      </c>
      <c r="D1713" s="52">
        <f t="shared" si="46"/>
        <v>0</v>
      </c>
      <c r="E1713" s="15"/>
    </row>
    <row r="1714" spans="2:5" x14ac:dyDescent="0.2">
      <c r="B1714" s="38"/>
      <c r="C1714" s="13">
        <f t="shared" si="47"/>
        <v>0</v>
      </c>
      <c r="D1714" s="52">
        <f t="shared" si="46"/>
        <v>0</v>
      </c>
      <c r="E1714" s="15"/>
    </row>
    <row r="1715" spans="2:5" x14ac:dyDescent="0.2">
      <c r="B1715" s="38"/>
      <c r="C1715" s="13">
        <f t="shared" si="47"/>
        <v>0</v>
      </c>
      <c r="D1715" s="52">
        <f t="shared" si="46"/>
        <v>0</v>
      </c>
      <c r="E1715" s="15"/>
    </row>
    <row r="1716" spans="2:5" x14ac:dyDescent="0.2">
      <c r="B1716" s="38"/>
      <c r="C1716" s="13">
        <f t="shared" si="47"/>
        <v>0</v>
      </c>
      <c r="D1716" s="52">
        <f t="shared" si="46"/>
        <v>0</v>
      </c>
      <c r="E1716" s="15"/>
    </row>
    <row r="1717" spans="2:5" x14ac:dyDescent="0.2">
      <c r="B1717" s="38"/>
      <c r="C1717" s="13">
        <f t="shared" si="47"/>
        <v>0</v>
      </c>
      <c r="D1717" s="52">
        <f t="shared" si="46"/>
        <v>0</v>
      </c>
      <c r="E1717" s="15"/>
    </row>
    <row r="1718" spans="2:5" x14ac:dyDescent="0.2">
      <c r="B1718" s="38"/>
      <c r="C1718" s="13">
        <f t="shared" si="47"/>
        <v>0</v>
      </c>
      <c r="D1718" s="52">
        <f t="shared" si="46"/>
        <v>0</v>
      </c>
      <c r="E1718" s="15"/>
    </row>
    <row r="1719" spans="2:5" x14ac:dyDescent="0.2">
      <c r="B1719" s="38"/>
      <c r="C1719" s="13">
        <f t="shared" si="47"/>
        <v>0</v>
      </c>
      <c r="D1719" s="52">
        <f t="shared" si="46"/>
        <v>0</v>
      </c>
      <c r="E1719" s="15"/>
    </row>
    <row r="1720" spans="2:5" x14ac:dyDescent="0.2">
      <c r="B1720" s="38"/>
      <c r="C1720" s="13">
        <f t="shared" si="47"/>
        <v>0</v>
      </c>
      <c r="D1720" s="52">
        <f t="shared" si="46"/>
        <v>0</v>
      </c>
      <c r="E1720" s="15"/>
    </row>
    <row r="1721" spans="2:5" x14ac:dyDescent="0.2">
      <c r="B1721" s="38"/>
      <c r="C1721" s="13">
        <f t="shared" si="47"/>
        <v>0</v>
      </c>
      <c r="D1721" s="52">
        <f t="shared" si="46"/>
        <v>0</v>
      </c>
      <c r="E1721" s="15"/>
    </row>
    <row r="1722" spans="2:5" x14ac:dyDescent="0.2">
      <c r="B1722" s="38"/>
      <c r="C1722" s="13">
        <f t="shared" si="47"/>
        <v>0</v>
      </c>
      <c r="D1722" s="52">
        <f t="shared" si="46"/>
        <v>0</v>
      </c>
      <c r="E1722" s="15"/>
    </row>
    <row r="1723" spans="2:5" x14ac:dyDescent="0.2">
      <c r="B1723" s="38"/>
      <c r="C1723" s="13">
        <f t="shared" si="47"/>
        <v>0</v>
      </c>
      <c r="D1723" s="52">
        <f t="shared" si="46"/>
        <v>0</v>
      </c>
      <c r="E1723" s="15"/>
    </row>
    <row r="1724" spans="2:5" x14ac:dyDescent="0.2">
      <c r="B1724" s="38"/>
      <c r="C1724" s="13">
        <f t="shared" si="47"/>
        <v>0</v>
      </c>
      <c r="D1724" s="52">
        <f t="shared" si="46"/>
        <v>0</v>
      </c>
      <c r="E1724" s="15"/>
    </row>
    <row r="1725" spans="2:5" x14ac:dyDescent="0.2">
      <c r="B1725" s="38"/>
      <c r="C1725" s="13">
        <f t="shared" si="47"/>
        <v>0</v>
      </c>
      <c r="D1725" s="52">
        <f t="shared" si="46"/>
        <v>0</v>
      </c>
      <c r="E1725" s="15"/>
    </row>
    <row r="1726" spans="2:5" x14ac:dyDescent="0.2">
      <c r="B1726" s="38"/>
      <c r="C1726" s="13">
        <f t="shared" si="47"/>
        <v>0</v>
      </c>
      <c r="D1726" s="52">
        <f t="shared" si="46"/>
        <v>0</v>
      </c>
      <c r="E1726" s="15"/>
    </row>
    <row r="1727" spans="2:5" x14ac:dyDescent="0.2">
      <c r="B1727" s="38"/>
      <c r="C1727" s="13">
        <f t="shared" si="47"/>
        <v>0</v>
      </c>
      <c r="D1727" s="52">
        <f t="shared" si="46"/>
        <v>0</v>
      </c>
      <c r="E1727" s="15"/>
    </row>
    <row r="1728" spans="2:5" x14ac:dyDescent="0.2">
      <c r="B1728" s="38"/>
      <c r="C1728" s="13">
        <f t="shared" si="47"/>
        <v>0</v>
      </c>
      <c r="D1728" s="52">
        <f t="shared" si="46"/>
        <v>0</v>
      </c>
      <c r="E1728" s="15"/>
    </row>
    <row r="1729" spans="2:5" x14ac:dyDescent="0.2">
      <c r="B1729" s="38"/>
      <c r="C1729" s="13">
        <f t="shared" si="47"/>
        <v>0</v>
      </c>
      <c r="D1729" s="52">
        <f t="shared" si="46"/>
        <v>0</v>
      </c>
      <c r="E1729" s="15"/>
    </row>
    <row r="1730" spans="2:5" x14ac:dyDescent="0.2">
      <c r="B1730" s="38"/>
      <c r="C1730" s="13">
        <f t="shared" si="47"/>
        <v>0</v>
      </c>
      <c r="D1730" s="52">
        <f t="shared" si="46"/>
        <v>0</v>
      </c>
      <c r="E1730" s="15"/>
    </row>
    <row r="1731" spans="2:5" x14ac:dyDescent="0.2">
      <c r="B1731" s="38"/>
      <c r="C1731" s="13">
        <f t="shared" si="47"/>
        <v>0</v>
      </c>
      <c r="D1731" s="52">
        <f t="shared" si="46"/>
        <v>0</v>
      </c>
      <c r="E1731" s="15"/>
    </row>
    <row r="1732" spans="2:5" x14ac:dyDescent="0.2">
      <c r="B1732" s="38"/>
      <c r="C1732" s="13">
        <f t="shared" si="47"/>
        <v>0</v>
      </c>
      <c r="D1732" s="52">
        <f t="shared" ref="D1732:D1773" si="48">C1732^(2)</f>
        <v>0</v>
      </c>
      <c r="E1732" s="15"/>
    </row>
    <row r="1733" spans="2:5" x14ac:dyDescent="0.2">
      <c r="B1733" s="38"/>
      <c r="C1733" s="13">
        <f t="shared" si="47"/>
        <v>0</v>
      </c>
      <c r="D1733" s="52">
        <f t="shared" si="48"/>
        <v>0</v>
      </c>
      <c r="E1733" s="15"/>
    </row>
    <row r="1734" spans="2:5" x14ac:dyDescent="0.2">
      <c r="B1734" s="38"/>
      <c r="C1734" s="13">
        <f t="shared" si="47"/>
        <v>0</v>
      </c>
      <c r="D1734" s="52">
        <f t="shared" si="48"/>
        <v>0</v>
      </c>
      <c r="E1734" s="15"/>
    </row>
    <row r="1735" spans="2:5" x14ac:dyDescent="0.2">
      <c r="B1735" s="38"/>
      <c r="C1735" s="13">
        <f t="shared" si="47"/>
        <v>0</v>
      </c>
      <c r="D1735" s="52">
        <f t="shared" si="48"/>
        <v>0</v>
      </c>
      <c r="E1735" s="15"/>
    </row>
    <row r="1736" spans="2:5" x14ac:dyDescent="0.2">
      <c r="B1736" s="38"/>
      <c r="C1736" s="13">
        <f t="shared" si="47"/>
        <v>0</v>
      </c>
      <c r="D1736" s="52">
        <f t="shared" si="48"/>
        <v>0</v>
      </c>
      <c r="E1736" s="15"/>
    </row>
    <row r="1737" spans="2:5" x14ac:dyDescent="0.2">
      <c r="B1737" s="38"/>
      <c r="C1737" s="13">
        <f t="shared" si="47"/>
        <v>0</v>
      </c>
      <c r="D1737" s="52">
        <f t="shared" si="48"/>
        <v>0</v>
      </c>
      <c r="E1737" s="15"/>
    </row>
    <row r="1738" spans="2:5" x14ac:dyDescent="0.2">
      <c r="B1738" s="38"/>
      <c r="C1738" s="13">
        <f t="shared" si="47"/>
        <v>0</v>
      </c>
      <c r="D1738" s="52">
        <f t="shared" si="48"/>
        <v>0</v>
      </c>
      <c r="E1738" s="15"/>
    </row>
    <row r="1739" spans="2:5" x14ac:dyDescent="0.2">
      <c r="B1739" s="38"/>
      <c r="C1739" s="13">
        <f t="shared" si="47"/>
        <v>0</v>
      </c>
      <c r="D1739" s="52">
        <f t="shared" si="48"/>
        <v>0</v>
      </c>
      <c r="E1739" s="15"/>
    </row>
    <row r="1740" spans="2:5" x14ac:dyDescent="0.2">
      <c r="B1740" s="38"/>
      <c r="C1740" s="13">
        <f t="shared" si="47"/>
        <v>0</v>
      </c>
      <c r="D1740" s="52">
        <f t="shared" si="48"/>
        <v>0</v>
      </c>
      <c r="E1740" s="15"/>
    </row>
    <row r="1741" spans="2:5" x14ac:dyDescent="0.2">
      <c r="B1741" s="38"/>
      <c r="C1741" s="13">
        <f t="shared" si="47"/>
        <v>0</v>
      </c>
      <c r="D1741" s="52">
        <f t="shared" si="48"/>
        <v>0</v>
      </c>
      <c r="E1741" s="15"/>
    </row>
    <row r="1742" spans="2:5" x14ac:dyDescent="0.2">
      <c r="B1742" s="38"/>
      <c r="C1742" s="13">
        <f t="shared" si="47"/>
        <v>0</v>
      </c>
      <c r="D1742" s="52">
        <f t="shared" si="48"/>
        <v>0</v>
      </c>
      <c r="E1742" s="15"/>
    </row>
    <row r="1743" spans="2:5" x14ac:dyDescent="0.2">
      <c r="B1743" s="38"/>
      <c r="C1743" s="13">
        <f t="shared" si="47"/>
        <v>0</v>
      </c>
      <c r="D1743" s="52">
        <f t="shared" si="48"/>
        <v>0</v>
      </c>
      <c r="E1743" s="15"/>
    </row>
    <row r="1744" spans="2:5" x14ac:dyDescent="0.2">
      <c r="B1744" s="38"/>
      <c r="C1744" s="13">
        <f t="shared" si="47"/>
        <v>0</v>
      </c>
      <c r="D1744" s="52">
        <f t="shared" si="48"/>
        <v>0</v>
      </c>
      <c r="E1744" s="15"/>
    </row>
    <row r="1745" spans="2:5" x14ac:dyDescent="0.2">
      <c r="B1745" s="38"/>
      <c r="C1745" s="13">
        <f t="shared" si="47"/>
        <v>0</v>
      </c>
      <c r="D1745" s="52">
        <f t="shared" si="48"/>
        <v>0</v>
      </c>
      <c r="E1745" s="15"/>
    </row>
    <row r="1746" spans="2:5" x14ac:dyDescent="0.2">
      <c r="B1746" s="38"/>
      <c r="C1746" s="13">
        <f t="shared" si="47"/>
        <v>0</v>
      </c>
      <c r="D1746" s="52">
        <f t="shared" si="48"/>
        <v>0</v>
      </c>
      <c r="E1746" s="15"/>
    </row>
    <row r="1747" spans="2:5" x14ac:dyDescent="0.2">
      <c r="B1747" s="38"/>
      <c r="C1747" s="13">
        <f t="shared" si="47"/>
        <v>0</v>
      </c>
      <c r="D1747" s="52">
        <f t="shared" si="48"/>
        <v>0</v>
      </c>
      <c r="E1747" s="15"/>
    </row>
    <row r="1748" spans="2:5" x14ac:dyDescent="0.2">
      <c r="B1748" s="38"/>
      <c r="C1748" s="13">
        <f t="shared" si="47"/>
        <v>0</v>
      </c>
      <c r="D1748" s="52">
        <f t="shared" si="48"/>
        <v>0</v>
      </c>
      <c r="E1748" s="15"/>
    </row>
    <row r="1749" spans="2:5" x14ac:dyDescent="0.2">
      <c r="B1749" s="38"/>
      <c r="C1749" s="13">
        <f t="shared" si="47"/>
        <v>0</v>
      </c>
      <c r="D1749" s="52">
        <f t="shared" si="48"/>
        <v>0</v>
      </c>
      <c r="E1749" s="15"/>
    </row>
    <row r="1750" spans="2:5" x14ac:dyDescent="0.2">
      <c r="B1750" s="38"/>
      <c r="C1750" s="13">
        <f t="shared" si="47"/>
        <v>0</v>
      </c>
      <c r="D1750" s="52">
        <f t="shared" si="48"/>
        <v>0</v>
      </c>
      <c r="E1750" s="15"/>
    </row>
    <row r="1751" spans="2:5" x14ac:dyDescent="0.2">
      <c r="B1751" s="38"/>
      <c r="C1751" s="13">
        <f t="shared" si="47"/>
        <v>0</v>
      </c>
      <c r="D1751" s="52">
        <f t="shared" si="48"/>
        <v>0</v>
      </c>
      <c r="E1751" s="15"/>
    </row>
    <row r="1752" spans="2:5" x14ac:dyDescent="0.2">
      <c r="B1752" s="38"/>
      <c r="C1752" s="13">
        <f t="shared" si="47"/>
        <v>0</v>
      </c>
      <c r="D1752" s="52">
        <f t="shared" si="48"/>
        <v>0</v>
      </c>
      <c r="E1752" s="15"/>
    </row>
    <row r="1753" spans="2:5" x14ac:dyDescent="0.2">
      <c r="B1753" s="38"/>
      <c r="C1753" s="13">
        <f t="shared" si="47"/>
        <v>0</v>
      </c>
      <c r="D1753" s="52">
        <f t="shared" si="48"/>
        <v>0</v>
      </c>
      <c r="E1753" s="15"/>
    </row>
    <row r="1754" spans="2:5" x14ac:dyDescent="0.2">
      <c r="B1754" s="38"/>
      <c r="C1754" s="13">
        <f t="shared" si="47"/>
        <v>0</v>
      </c>
      <c r="D1754" s="52">
        <f t="shared" si="48"/>
        <v>0</v>
      </c>
      <c r="E1754" s="15"/>
    </row>
    <row r="1755" spans="2:5" x14ac:dyDescent="0.2">
      <c r="B1755" s="38"/>
      <c r="C1755" s="13">
        <f t="shared" si="47"/>
        <v>0</v>
      </c>
      <c r="D1755" s="52">
        <f t="shared" si="48"/>
        <v>0</v>
      </c>
      <c r="E1755" s="15"/>
    </row>
    <row r="1756" spans="2:5" x14ac:dyDescent="0.2">
      <c r="B1756" s="38"/>
      <c r="C1756" s="13">
        <f t="shared" si="47"/>
        <v>0</v>
      </c>
      <c r="D1756" s="52">
        <f t="shared" si="48"/>
        <v>0</v>
      </c>
      <c r="E1756" s="15"/>
    </row>
    <row r="1757" spans="2:5" x14ac:dyDescent="0.2">
      <c r="B1757" s="38"/>
      <c r="C1757" s="13">
        <f t="shared" si="47"/>
        <v>0</v>
      </c>
      <c r="D1757" s="52">
        <f t="shared" si="48"/>
        <v>0</v>
      </c>
      <c r="E1757" s="15"/>
    </row>
    <row r="1758" spans="2:5" x14ac:dyDescent="0.2">
      <c r="B1758" s="38"/>
      <c r="C1758" s="13">
        <f t="shared" si="47"/>
        <v>0</v>
      </c>
      <c r="D1758" s="52">
        <f t="shared" si="48"/>
        <v>0</v>
      </c>
      <c r="E1758" s="15"/>
    </row>
    <row r="1759" spans="2:5" x14ac:dyDescent="0.2">
      <c r="B1759" s="38"/>
      <c r="C1759" s="13">
        <f t="shared" si="47"/>
        <v>0</v>
      </c>
      <c r="D1759" s="52">
        <f t="shared" si="48"/>
        <v>0</v>
      </c>
      <c r="E1759" s="15"/>
    </row>
    <row r="1760" spans="2:5" x14ac:dyDescent="0.2">
      <c r="B1760" s="38"/>
      <c r="C1760" s="13">
        <f t="shared" si="47"/>
        <v>0</v>
      </c>
      <c r="D1760" s="52">
        <f t="shared" si="48"/>
        <v>0</v>
      </c>
      <c r="E1760" s="15"/>
    </row>
    <row r="1761" spans="2:5" x14ac:dyDescent="0.2">
      <c r="B1761" s="38"/>
      <c r="C1761" s="13">
        <f t="shared" si="47"/>
        <v>0</v>
      </c>
      <c r="D1761" s="52">
        <f t="shared" si="48"/>
        <v>0</v>
      </c>
      <c r="E1761" s="15"/>
    </row>
    <row r="1762" spans="2:5" x14ac:dyDescent="0.2">
      <c r="B1762" s="38"/>
      <c r="C1762" s="13">
        <f t="shared" si="47"/>
        <v>0</v>
      </c>
      <c r="D1762" s="52">
        <f t="shared" si="48"/>
        <v>0</v>
      </c>
      <c r="E1762" s="15"/>
    </row>
    <row r="1763" spans="2:5" x14ac:dyDescent="0.2">
      <c r="B1763" s="38"/>
      <c r="C1763" s="13">
        <f t="shared" si="47"/>
        <v>0</v>
      </c>
      <c r="D1763" s="52">
        <f t="shared" si="48"/>
        <v>0</v>
      </c>
      <c r="E1763" s="15"/>
    </row>
    <row r="1764" spans="2:5" x14ac:dyDescent="0.2">
      <c r="B1764" s="38"/>
      <c r="C1764" s="13">
        <f t="shared" si="47"/>
        <v>0</v>
      </c>
      <c r="D1764" s="52">
        <f t="shared" si="48"/>
        <v>0</v>
      </c>
      <c r="E1764" s="15"/>
    </row>
    <row r="1765" spans="2:5" x14ac:dyDescent="0.2">
      <c r="B1765" s="38"/>
      <c r="C1765" s="13">
        <f t="shared" si="47"/>
        <v>0</v>
      </c>
      <c r="D1765" s="52">
        <f t="shared" si="48"/>
        <v>0</v>
      </c>
      <c r="E1765" s="15"/>
    </row>
    <row r="1766" spans="2:5" x14ac:dyDescent="0.2">
      <c r="B1766" s="38"/>
      <c r="C1766" s="13">
        <f t="shared" si="47"/>
        <v>0</v>
      </c>
      <c r="D1766" s="52">
        <f t="shared" si="48"/>
        <v>0</v>
      </c>
      <c r="E1766" s="15"/>
    </row>
    <row r="1767" spans="2:5" x14ac:dyDescent="0.2">
      <c r="B1767" s="38"/>
      <c r="C1767" s="13">
        <f t="shared" si="47"/>
        <v>0</v>
      </c>
      <c r="D1767" s="52">
        <f t="shared" si="48"/>
        <v>0</v>
      </c>
      <c r="E1767" s="15"/>
    </row>
    <row r="1768" spans="2:5" x14ac:dyDescent="0.2">
      <c r="B1768" s="38"/>
      <c r="C1768" s="13">
        <f t="shared" si="47"/>
        <v>0</v>
      </c>
      <c r="D1768" s="52">
        <f t="shared" si="48"/>
        <v>0</v>
      </c>
      <c r="E1768" s="15"/>
    </row>
    <row r="1769" spans="2:5" x14ac:dyDescent="0.2">
      <c r="B1769" s="38"/>
      <c r="C1769" s="13">
        <f t="shared" si="47"/>
        <v>0</v>
      </c>
      <c r="D1769" s="52">
        <f t="shared" si="48"/>
        <v>0</v>
      </c>
      <c r="E1769" s="15"/>
    </row>
    <row r="1770" spans="2:5" x14ac:dyDescent="0.2">
      <c r="B1770" s="38"/>
      <c r="C1770" s="13">
        <f t="shared" si="47"/>
        <v>0</v>
      </c>
      <c r="D1770" s="52">
        <f t="shared" si="48"/>
        <v>0</v>
      </c>
      <c r="E1770" s="15"/>
    </row>
    <row r="1771" spans="2:5" x14ac:dyDescent="0.2">
      <c r="B1771" s="38"/>
      <c r="C1771" s="13">
        <f t="shared" si="47"/>
        <v>0</v>
      </c>
      <c r="D1771" s="52">
        <f t="shared" si="48"/>
        <v>0</v>
      </c>
      <c r="E1771" s="15"/>
    </row>
    <row r="1772" spans="2:5" x14ac:dyDescent="0.2">
      <c r="B1772" s="38"/>
      <c r="C1772" s="13">
        <f t="shared" si="47"/>
        <v>0</v>
      </c>
      <c r="D1772" s="52">
        <f t="shared" si="48"/>
        <v>0</v>
      </c>
      <c r="E1772" s="15"/>
    </row>
    <row r="1773" spans="2:5" ht="12" thickBot="1" x14ac:dyDescent="0.25">
      <c r="B1773" s="53"/>
      <c r="C1773" s="14">
        <f t="shared" si="47"/>
        <v>0</v>
      </c>
      <c r="D1773" s="54">
        <f t="shared" si="48"/>
        <v>0</v>
      </c>
      <c r="E1773" s="16"/>
    </row>
  </sheetData>
  <mergeCells count="1">
    <mergeCell ref="I3:J3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4A60-CD21-42E5-BE2C-2A3D1C74EC20}">
  <sheetPr codeName="Planilha10"/>
  <dimension ref="B1:S1773"/>
  <sheetViews>
    <sheetView topLeftCell="A30" workbookViewId="0">
      <selection activeCell="G18" sqref="G18"/>
    </sheetView>
  </sheetViews>
  <sheetFormatPr defaultColWidth="9.140625" defaultRowHeight="11.25" x14ac:dyDescent="0.2"/>
  <cols>
    <col min="2" max="2" width="13.5703125" bestFit="1" customWidth="1"/>
    <col min="3" max="3" width="12.140625" bestFit="1" customWidth="1"/>
    <col min="5" max="5" width="12" bestFit="1" customWidth="1"/>
    <col min="6" max="6" width="13.5703125" bestFit="1" customWidth="1"/>
    <col min="7" max="7" width="12.140625" bestFit="1" customWidth="1"/>
    <col min="10" max="10" width="11.140625" bestFit="1" customWidth="1"/>
    <col min="12" max="12" width="9.85546875" bestFit="1" customWidth="1"/>
    <col min="16" max="16" width="11.140625" bestFit="1" customWidth="1"/>
    <col min="17" max="17" width="11.42578125" bestFit="1" customWidth="1"/>
    <col min="18" max="18" width="11" customWidth="1"/>
    <col min="19" max="19" width="10.5703125" bestFit="1" customWidth="1"/>
  </cols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39" t="s">
        <v>1412</v>
      </c>
      <c r="S2" s="3" t="s">
        <v>1413</v>
      </c>
    </row>
    <row r="3" spans="2:19" x14ac:dyDescent="0.2">
      <c r="B3" s="38">
        <f>$F$12*'Screening All'!F9</f>
        <v>309219.04799999995</v>
      </c>
      <c r="C3" s="36">
        <f>$F$12*'Screening M&amp;A'!F9</f>
        <v>963796.50999999989</v>
      </c>
      <c r="E3" s="26" t="s">
        <v>1414</v>
      </c>
      <c r="F3" s="32">
        <f>MIN(B3:B1943)</f>
        <v>0.47088999999999998</v>
      </c>
      <c r="G3" s="35">
        <f>MIN(C3:C1943)</f>
        <v>13.165700000000001</v>
      </c>
      <c r="I3" s="26">
        <v>1</v>
      </c>
      <c r="J3" s="42">
        <f>$F$8*I3</f>
        <v>3736.3216875656494</v>
      </c>
      <c r="K3" s="13">
        <f t="array" ref="K3:K42">FREQUENCY(B3:B1943,J3:J42)</f>
        <v>638</v>
      </c>
      <c r="L3" s="42">
        <f>$G$8*I3</f>
        <v>3736.3216875656494</v>
      </c>
      <c r="M3" s="15">
        <f t="array" ref="M3:M42">FREQUENCY(C3:C417,L3:L42)</f>
        <v>66</v>
      </c>
      <c r="O3" s="26">
        <v>1</v>
      </c>
      <c r="P3" s="30">
        <f>O3*$F$10</f>
        <v>23928.597381099997</v>
      </c>
      <c r="Q3" s="44">
        <f>_xlfn.NORM.DIST(P3,$F$5,$F$9,FALSE)</f>
        <v>3.249620190494884E-6</v>
      </c>
      <c r="R3" s="30">
        <f>O3*$G$10</f>
        <v>20791.285932999999</v>
      </c>
      <c r="S3" s="46">
        <f>_xlfn.NORM.DIST(R3,$G$5,$G$9,FALSE)</f>
        <v>1.4289734314229285E-6</v>
      </c>
    </row>
    <row r="4" spans="2:19" x14ac:dyDescent="0.2">
      <c r="B4" s="38">
        <f>$F$12*'Screening All'!F10</f>
        <v>220296.75699999998</v>
      </c>
      <c r="C4" s="36">
        <f>$F$12*'Screening M&amp;A'!F10</f>
        <v>1977847.5539999998</v>
      </c>
      <c r="E4" s="26" t="s">
        <v>1415</v>
      </c>
      <c r="F4" s="33">
        <f>MAX(B3:B1943)</f>
        <v>2392860.2089999998</v>
      </c>
      <c r="G4" s="36">
        <f>MAX(C3:C1943)</f>
        <v>2079141.7589999998</v>
      </c>
      <c r="I4" s="26">
        <v>2</v>
      </c>
      <c r="J4" s="42">
        <f t="shared" ref="J4:J42" si="0">$F$8*I4</f>
        <v>7472.6433751312989</v>
      </c>
      <c r="K4" s="13">
        <v>34</v>
      </c>
      <c r="L4" s="42">
        <f t="shared" ref="L4:L42" si="1">$G$8*I4</f>
        <v>7472.6433751312989</v>
      </c>
      <c r="M4" s="15">
        <v>29</v>
      </c>
      <c r="O4" s="26">
        <v>2</v>
      </c>
      <c r="P4" s="30">
        <f t="shared" ref="P4:P67" si="2">O4*$F$10</f>
        <v>47857.194762199993</v>
      </c>
      <c r="Q4" s="44">
        <f t="shared" ref="Q4:Q67" si="3">_xlfn.NORM.DIST(P4,$F$5,$F$9,FALSE)</f>
        <v>3.1808262279570253E-6</v>
      </c>
      <c r="R4" s="30">
        <f t="shared" ref="R4:R67" si="4">O4*$G$10</f>
        <v>41582.571865999998</v>
      </c>
      <c r="S4" s="46">
        <f t="shared" ref="S4:S67" si="5">_xlfn.NORM.DIST(R4,$G$5,$G$9,FALSE)</f>
        <v>1.4515695576750937E-6</v>
      </c>
    </row>
    <row r="5" spans="2:19" x14ac:dyDescent="0.2">
      <c r="B5" s="38">
        <f>$F$12*'Screening All'!F11</f>
        <v>1160343.1129999999</v>
      </c>
      <c r="C5" s="36">
        <f>$F$12*'Screening M&amp;A'!F11</f>
        <v>1019011.726</v>
      </c>
      <c r="E5" s="26" t="s">
        <v>1416</v>
      </c>
      <c r="F5" s="33">
        <f>AVERAGE(B3:B1943)</f>
        <v>22417.930125393897</v>
      </c>
      <c r="G5" s="36">
        <f>AVERAGE(C3:C1943)</f>
        <v>86632.392978540767</v>
      </c>
      <c r="I5" s="26">
        <v>3</v>
      </c>
      <c r="J5" s="42">
        <f t="shared" si="0"/>
        <v>11208.965062696949</v>
      </c>
      <c r="K5" s="13">
        <v>22</v>
      </c>
      <c r="L5" s="42">
        <f t="shared" si="1"/>
        <v>11208.965062696949</v>
      </c>
      <c r="M5" s="15">
        <v>18</v>
      </c>
      <c r="O5" s="26">
        <v>3</v>
      </c>
      <c r="P5" s="30">
        <f t="shared" si="2"/>
        <v>71785.792143299986</v>
      </c>
      <c r="Q5" s="44">
        <f t="shared" si="3"/>
        <v>2.9974058236880177E-6</v>
      </c>
      <c r="R5" s="30">
        <f t="shared" si="4"/>
        <v>62373.857798999998</v>
      </c>
      <c r="S5" s="46">
        <f t="shared" si="5"/>
        <v>1.4658735423207442E-6</v>
      </c>
    </row>
    <row r="6" spans="2:19" x14ac:dyDescent="0.2">
      <c r="B6" s="38">
        <f>$F$12*'Screening All'!F12</f>
        <v>220296.75699999998</v>
      </c>
      <c r="C6" s="36">
        <f>$F$12*'Screening M&amp;A'!F12</f>
        <v>2079141.7589999998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42">
        <f t="shared" si="0"/>
        <v>14945.286750262598</v>
      </c>
      <c r="K6" s="13">
        <v>15</v>
      </c>
      <c r="L6" s="42">
        <f t="shared" si="1"/>
        <v>14945.286750262598</v>
      </c>
      <c r="M6" s="15">
        <v>13</v>
      </c>
      <c r="O6" s="26">
        <v>4</v>
      </c>
      <c r="P6" s="30">
        <f t="shared" si="2"/>
        <v>95714.389524399987</v>
      </c>
      <c r="Q6" s="44">
        <f t="shared" si="3"/>
        <v>2.7192517294622056E-6</v>
      </c>
      <c r="R6" s="30">
        <f t="shared" si="4"/>
        <v>83165.143731999997</v>
      </c>
      <c r="S6" s="46">
        <f t="shared" si="5"/>
        <v>1.4716350341445608E-6</v>
      </c>
    </row>
    <row r="7" spans="2:19" x14ac:dyDescent="0.2">
      <c r="B7" s="38">
        <f>$F$12*'Screening All'!F13</f>
        <v>67894.649999999994</v>
      </c>
      <c r="C7" s="36">
        <f>$F$12*'Screening M&amp;A'!F13</f>
        <v>305228.01499999996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42">
        <f t="shared" si="0"/>
        <v>18681.608437828247</v>
      </c>
      <c r="K7" s="13">
        <v>17</v>
      </c>
      <c r="L7" s="42">
        <f t="shared" si="1"/>
        <v>18681.608437828247</v>
      </c>
      <c r="M7" s="15">
        <v>11</v>
      </c>
      <c r="O7" s="26">
        <v>5</v>
      </c>
      <c r="P7" s="30">
        <f t="shared" si="2"/>
        <v>119642.98690549999</v>
      </c>
      <c r="Q7" s="44">
        <f t="shared" si="3"/>
        <v>2.3749339931269782E-6</v>
      </c>
      <c r="R7" s="30">
        <f t="shared" si="4"/>
        <v>103956.429665</v>
      </c>
      <c r="S7" s="46">
        <f t="shared" si="5"/>
        <v>1.4687527317376835E-6</v>
      </c>
    </row>
    <row r="8" spans="2:19" x14ac:dyDescent="0.2">
      <c r="B8" s="38">
        <f>$F$12*'Screening All'!F14</f>
        <v>247693.90599999996</v>
      </c>
      <c r="C8" s="36">
        <f>$F$12*'Screening M&amp;A'!F14</f>
        <v>1527677.6749999998</v>
      </c>
      <c r="E8" s="26" t="s">
        <v>1419</v>
      </c>
      <c r="F8" s="40">
        <f>F5/6</f>
        <v>3736.3216875656494</v>
      </c>
      <c r="G8" s="41">
        <f>F8</f>
        <v>3736.3216875656494</v>
      </c>
      <c r="I8" s="26">
        <v>6</v>
      </c>
      <c r="J8" s="42">
        <f t="shared" si="0"/>
        <v>22417.930125393897</v>
      </c>
      <c r="K8" s="13">
        <v>10</v>
      </c>
      <c r="L8" s="42">
        <f t="shared" si="1"/>
        <v>22417.930125393897</v>
      </c>
      <c r="M8" s="15">
        <v>5</v>
      </c>
      <c r="O8" s="26">
        <v>6</v>
      </c>
      <c r="P8" s="30">
        <f t="shared" si="2"/>
        <v>143571.58428659997</v>
      </c>
      <c r="Q8" s="44">
        <f t="shared" si="3"/>
        <v>1.9968798639114996E-6</v>
      </c>
      <c r="R8" s="30">
        <f t="shared" si="4"/>
        <v>124747.715598</v>
      </c>
      <c r="S8" s="46">
        <f t="shared" si="5"/>
        <v>1.4572773462501724E-6</v>
      </c>
    </row>
    <row r="9" spans="2:19" x14ac:dyDescent="0.2">
      <c r="B9" s="38">
        <f>$F$12*'Screening All'!F15</f>
        <v>705160.65799999994</v>
      </c>
      <c r="C9" s="36">
        <f>$F$12*'Screening M&amp;A'!F15</f>
        <v>1263560.2789999999</v>
      </c>
      <c r="E9" s="26" t="s">
        <v>1420</v>
      </c>
      <c r="F9" s="33">
        <f>_xlfn.STDEV.S(B3:B1943)</f>
        <v>122756.52220971773</v>
      </c>
      <c r="G9" s="36">
        <f>_xlfn.STDEV.S(C3:C1943)</f>
        <v>271065.60808070947</v>
      </c>
      <c r="I9" s="26">
        <v>7</v>
      </c>
      <c r="J9" s="42">
        <f t="shared" si="0"/>
        <v>26154.251812959545</v>
      </c>
      <c r="K9" s="13">
        <v>10</v>
      </c>
      <c r="L9" s="42">
        <f t="shared" si="1"/>
        <v>26154.251812959545</v>
      </c>
      <c r="M9" s="15">
        <v>9</v>
      </c>
      <c r="O9" s="26">
        <v>7</v>
      </c>
      <c r="P9" s="30">
        <f t="shared" si="2"/>
        <v>167500.18166769997</v>
      </c>
      <c r="Q9" s="44">
        <f t="shared" si="3"/>
        <v>1.6164065263984909E-6</v>
      </c>
      <c r="R9" s="30">
        <f t="shared" si="4"/>
        <v>145539.00153099999</v>
      </c>
      <c r="S9" s="46">
        <f t="shared" si="5"/>
        <v>1.4374101172803287E-6</v>
      </c>
    </row>
    <row r="10" spans="2:19" ht="12" thickBot="1" x14ac:dyDescent="0.25">
      <c r="B10" s="38">
        <f>$F$12*'Screening All'!F16</f>
        <v>2392860.2089999998</v>
      </c>
      <c r="C10" s="36">
        <f>$F$12*'Screening M&amp;A'!F16</f>
        <v>227623.42099999997</v>
      </c>
      <c r="E10" s="27" t="s">
        <v>1421</v>
      </c>
      <c r="F10" s="34">
        <f>(F4-F3)/100</f>
        <v>23928.597381099997</v>
      </c>
      <c r="G10" s="37">
        <f>(G4-G3)/100</f>
        <v>20791.285932999999</v>
      </c>
      <c r="I10" s="26">
        <v>8</v>
      </c>
      <c r="J10" s="42">
        <f t="shared" si="0"/>
        <v>29890.573500525195</v>
      </c>
      <c r="K10" s="13">
        <v>3</v>
      </c>
      <c r="L10" s="42">
        <f t="shared" si="1"/>
        <v>29890.573500525195</v>
      </c>
      <c r="M10" s="15">
        <v>7</v>
      </c>
      <c r="O10" s="26">
        <v>8</v>
      </c>
      <c r="P10" s="30">
        <f t="shared" si="2"/>
        <v>191428.77904879997</v>
      </c>
      <c r="Q10" s="44">
        <f t="shared" si="3"/>
        <v>1.2596431129957722E-6</v>
      </c>
      <c r="R10" s="30">
        <f t="shared" si="4"/>
        <v>166330.28746399999</v>
      </c>
      <c r="S10" s="46">
        <f t="shared" si="5"/>
        <v>1.4094969425896471E-6</v>
      </c>
    </row>
    <row r="11" spans="2:19" ht="12" thickBot="1" x14ac:dyDescent="0.25">
      <c r="B11" s="38">
        <f>$F$12*'Screening All'!F17</f>
        <v>238044.50499999998</v>
      </c>
      <c r="C11" s="36">
        <f>$F$12*'Screening M&amp;A'!F17</f>
        <v>1275089.3959999999</v>
      </c>
      <c r="I11" s="26">
        <v>9</v>
      </c>
      <c r="J11" s="42">
        <f t="shared" si="0"/>
        <v>33626.895188090843</v>
      </c>
      <c r="K11" s="13">
        <v>6</v>
      </c>
      <c r="L11" s="42">
        <f t="shared" si="1"/>
        <v>33626.895188090843</v>
      </c>
      <c r="M11" s="15">
        <v>4</v>
      </c>
      <c r="O11" s="26">
        <v>9</v>
      </c>
      <c r="P11" s="30">
        <f t="shared" si="2"/>
        <v>215357.37642989997</v>
      </c>
      <c r="Q11" s="44">
        <f t="shared" si="3"/>
        <v>9.4502370270475943E-7</v>
      </c>
      <c r="R11" s="30">
        <f t="shared" si="4"/>
        <v>187121.573397</v>
      </c>
      <c r="S11" s="46">
        <f t="shared" si="5"/>
        <v>1.3740183609115066E-6</v>
      </c>
    </row>
    <row r="12" spans="2:19" ht="12" thickBot="1" x14ac:dyDescent="0.25">
      <c r="B12" s="38">
        <f>$F$12*'Screening All'!F18</f>
        <v>410533.43400000001</v>
      </c>
      <c r="C12" s="36">
        <f>$F$12*'Screening M&amp;A'!F18</f>
        <v>268656.19900000002</v>
      </c>
      <c r="E12" s="79" t="s">
        <v>1444</v>
      </c>
      <c r="F12" s="80">
        <v>9.61</v>
      </c>
      <c r="I12" s="26">
        <v>10</v>
      </c>
      <c r="J12" s="42">
        <f t="shared" si="0"/>
        <v>37363.216875656493</v>
      </c>
      <c r="K12" s="13">
        <v>8</v>
      </c>
      <c r="L12" s="42">
        <f t="shared" si="1"/>
        <v>37363.216875656493</v>
      </c>
      <c r="M12" s="15">
        <v>3</v>
      </c>
      <c r="O12" s="26">
        <v>10</v>
      </c>
      <c r="P12" s="30">
        <f t="shared" si="2"/>
        <v>239285.97381099997</v>
      </c>
      <c r="Q12" s="44">
        <f t="shared" si="3"/>
        <v>6.8255263879056292E-7</v>
      </c>
      <c r="R12" s="30">
        <f t="shared" si="4"/>
        <v>207912.85933000001</v>
      </c>
      <c r="S12" s="46">
        <f t="shared" si="5"/>
        <v>1.3315757931867022E-6</v>
      </c>
    </row>
    <row r="13" spans="2:19" x14ac:dyDescent="0.2">
      <c r="B13" s="38">
        <f>$F$12*'Screening All'!F19</f>
        <v>112560.96899999998</v>
      </c>
      <c r="C13" s="36">
        <f>$F$12*'Screening M&amp;A'!F19</f>
        <v>167807.89799999999</v>
      </c>
      <c r="I13" s="26">
        <v>11</v>
      </c>
      <c r="J13" s="42">
        <f t="shared" si="0"/>
        <v>41099.538563222144</v>
      </c>
      <c r="K13" s="13">
        <v>5</v>
      </c>
      <c r="L13" s="42">
        <f>$G$8*I13</f>
        <v>41099.538563222144</v>
      </c>
      <c r="M13" s="15">
        <v>3</v>
      </c>
      <c r="O13" s="26">
        <v>11</v>
      </c>
      <c r="P13" s="30">
        <f t="shared" si="2"/>
        <v>263214.57119209995</v>
      </c>
      <c r="Q13" s="44">
        <f t="shared" si="3"/>
        <v>4.7460014024601056E-7</v>
      </c>
      <c r="R13" s="30">
        <f t="shared" si="4"/>
        <v>228704.14526299998</v>
      </c>
      <c r="S13" s="46">
        <f t="shared" si="5"/>
        <v>1.2828745925782421E-6</v>
      </c>
    </row>
    <row r="14" spans="2:19" x14ac:dyDescent="0.2">
      <c r="B14" s="38">
        <f>$F$12*'Screening All'!F20</f>
        <v>1052863.912</v>
      </c>
      <c r="C14" s="36">
        <f>$F$12*'Screening M&amp;A'!F20</f>
        <v>91834.120999999999</v>
      </c>
      <c r="I14" s="26">
        <v>12</v>
      </c>
      <c r="J14" s="42">
        <f t="shared" si="0"/>
        <v>44835.860250787795</v>
      </c>
      <c r="K14" s="13">
        <v>3</v>
      </c>
      <c r="L14" s="42">
        <f t="shared" si="1"/>
        <v>44835.860250787795</v>
      </c>
      <c r="M14" s="15">
        <v>5</v>
      </c>
      <c r="O14" s="26">
        <v>12</v>
      </c>
      <c r="P14" s="30">
        <f t="shared" si="2"/>
        <v>287143.16857319995</v>
      </c>
      <c r="Q14" s="44">
        <f t="shared" si="3"/>
        <v>3.1770045592918154E-7</v>
      </c>
      <c r="R14" s="30">
        <f t="shared" si="4"/>
        <v>249495.43119599999</v>
      </c>
      <c r="S14" s="46">
        <f t="shared" si="5"/>
        <v>1.2287045703929814E-6</v>
      </c>
    </row>
    <row r="15" spans="2:19" x14ac:dyDescent="0.2">
      <c r="B15" s="38">
        <f>$F$12*'Screening All'!F21</f>
        <v>342626.29099999997</v>
      </c>
      <c r="C15" s="36">
        <f>$F$12*'Screening M&amp;A'!F21</f>
        <v>237956.09299999999</v>
      </c>
      <c r="I15" s="26">
        <v>13</v>
      </c>
      <c r="J15" s="42">
        <f t="shared" si="0"/>
        <v>48572.181938353446</v>
      </c>
      <c r="K15" s="13">
        <v>1</v>
      </c>
      <c r="L15" s="42">
        <f t="shared" si="1"/>
        <v>48572.181938353446</v>
      </c>
      <c r="M15" s="15">
        <v>1</v>
      </c>
      <c r="O15" s="26">
        <v>13</v>
      </c>
      <c r="P15" s="30">
        <f t="shared" si="2"/>
        <v>311071.76595429995</v>
      </c>
      <c r="Q15" s="44">
        <f t="shared" si="3"/>
        <v>2.0474159280444572E-7</v>
      </c>
      <c r="R15" s="30">
        <f t="shared" si="4"/>
        <v>270286.717129</v>
      </c>
      <c r="S15" s="46">
        <f t="shared" si="5"/>
        <v>1.1699187481381236E-6</v>
      </c>
    </row>
    <row r="16" spans="2:19" x14ac:dyDescent="0.2">
      <c r="B16" s="38">
        <f>$F$12*'Screening All'!F22</f>
        <v>331323.00900000002</v>
      </c>
      <c r="C16" s="36">
        <f>$F$12*'Screening M&amp;A'!F22</f>
        <v>140327.14199999999</v>
      </c>
      <c r="I16" s="26">
        <v>14</v>
      </c>
      <c r="J16" s="42">
        <f t="shared" si="0"/>
        <v>52308.503625919089</v>
      </c>
      <c r="K16" s="13">
        <v>1</v>
      </c>
      <c r="L16" s="42">
        <f t="shared" si="1"/>
        <v>52308.503625919089</v>
      </c>
      <c r="M16" s="15">
        <v>4</v>
      </c>
      <c r="O16" s="26">
        <v>14</v>
      </c>
      <c r="P16" s="30">
        <f t="shared" si="2"/>
        <v>335000.36333539995</v>
      </c>
      <c r="Q16" s="44">
        <f t="shared" si="3"/>
        <v>1.2702598778070984E-7</v>
      </c>
      <c r="R16" s="30">
        <f t="shared" si="4"/>
        <v>291078.00306199997</v>
      </c>
      <c r="S16" s="46">
        <f t="shared" si="5"/>
        <v>1.1074111320080357E-6</v>
      </c>
    </row>
    <row r="17" spans="2:19" x14ac:dyDescent="0.2">
      <c r="B17" s="38">
        <f>$F$12*'Screening All'!F23</f>
        <v>93102.641000000003</v>
      </c>
      <c r="C17" s="36">
        <f>$F$12*'Screening M&amp;A'!F23</f>
        <v>1179417.041</v>
      </c>
      <c r="I17" s="26">
        <v>15</v>
      </c>
      <c r="J17" s="42">
        <f t="shared" si="0"/>
        <v>56044.82531348474</v>
      </c>
      <c r="K17" s="13">
        <v>1</v>
      </c>
      <c r="L17" s="42">
        <f t="shared" si="1"/>
        <v>56044.82531348474</v>
      </c>
      <c r="M17" s="15">
        <v>5</v>
      </c>
      <c r="O17" s="26">
        <v>15</v>
      </c>
      <c r="P17" s="30">
        <f t="shared" si="2"/>
        <v>358928.96071649995</v>
      </c>
      <c r="Q17" s="44">
        <f t="shared" si="3"/>
        <v>7.5871268925651036E-8</v>
      </c>
      <c r="R17" s="30">
        <f t="shared" si="4"/>
        <v>311869.28899500001</v>
      </c>
      <c r="S17" s="46">
        <f t="shared" si="5"/>
        <v>1.042094313999332E-6</v>
      </c>
    </row>
    <row r="18" spans="2:19" x14ac:dyDescent="0.2">
      <c r="B18" s="38">
        <f>$F$12*'Screening All'!F24</f>
        <v>135192.519</v>
      </c>
      <c r="C18" s="36">
        <f>$F$12*'Screening M&amp;A'!F24</f>
        <v>138071.67499999999</v>
      </c>
      <c r="I18" s="26">
        <v>20</v>
      </c>
      <c r="J18" s="42">
        <f t="shared" si="0"/>
        <v>74726.433751312987</v>
      </c>
      <c r="K18" s="13">
        <v>5</v>
      </c>
      <c r="L18" s="42">
        <f t="shared" si="1"/>
        <v>74726.433751312987</v>
      </c>
      <c r="M18" s="15">
        <v>6</v>
      </c>
      <c r="O18" s="26">
        <v>16</v>
      </c>
      <c r="P18" s="30">
        <f t="shared" si="2"/>
        <v>382857.55809759995</v>
      </c>
      <c r="Q18" s="44">
        <f t="shared" si="3"/>
        <v>4.3627505108893381E-8</v>
      </c>
      <c r="R18" s="30">
        <f t="shared" si="4"/>
        <v>332660.57492799999</v>
      </c>
      <c r="S18" s="46">
        <f t="shared" si="5"/>
        <v>9.7487767468074501E-7</v>
      </c>
    </row>
    <row r="19" spans="2:19" x14ac:dyDescent="0.2">
      <c r="B19" s="38">
        <f>$F$12*'Screening All'!F25</f>
        <v>929758.85100000002</v>
      </c>
      <c r="C19" s="36">
        <f>$F$12*'Screening M&amp;A'!F25</f>
        <v>91996.53</v>
      </c>
      <c r="I19" s="26">
        <v>21</v>
      </c>
      <c r="J19" s="42">
        <f t="shared" si="0"/>
        <v>78462.755438878638</v>
      </c>
      <c r="K19" s="13">
        <v>1</v>
      </c>
      <c r="L19" s="42">
        <f t="shared" si="1"/>
        <v>78462.755438878638</v>
      </c>
      <c r="M19" s="15">
        <v>0</v>
      </c>
      <c r="O19" s="26">
        <v>17</v>
      </c>
      <c r="P19" s="30">
        <f t="shared" si="2"/>
        <v>406786.15547869995</v>
      </c>
      <c r="Q19" s="44">
        <f t="shared" si="3"/>
        <v>2.4151364482513965E-8</v>
      </c>
      <c r="R19" s="30">
        <f t="shared" si="4"/>
        <v>353451.86086099996</v>
      </c>
      <c r="S19" s="46">
        <f t="shared" si="5"/>
        <v>9.0664689955725208E-7</v>
      </c>
    </row>
    <row r="20" spans="2:19" x14ac:dyDescent="0.2">
      <c r="B20" s="38">
        <f>$F$12*'Screening All'!F26</f>
        <v>115070.14</v>
      </c>
      <c r="C20" s="36">
        <f>$F$12*'Screening M&amp;A'!F26</f>
        <v>715018.59600000002</v>
      </c>
      <c r="I20" s="26">
        <v>22</v>
      </c>
      <c r="J20" s="42">
        <f t="shared" si="0"/>
        <v>82199.077126444288</v>
      </c>
      <c r="K20" s="13">
        <v>2</v>
      </c>
      <c r="L20" s="42">
        <f t="shared" si="1"/>
        <v>82199.077126444288</v>
      </c>
      <c r="M20" s="15">
        <v>1</v>
      </c>
      <c r="O20" s="26">
        <v>18</v>
      </c>
      <c r="P20" s="30">
        <f t="shared" si="2"/>
        <v>430714.75285979995</v>
      </c>
      <c r="Q20" s="44">
        <f t="shared" si="3"/>
        <v>1.287126494276381E-8</v>
      </c>
      <c r="R20" s="30">
        <f t="shared" si="4"/>
        <v>374243.146794</v>
      </c>
      <c r="S20" s="46">
        <f t="shared" si="5"/>
        <v>8.3824542890072162E-7</v>
      </c>
    </row>
    <row r="21" spans="2:19" x14ac:dyDescent="0.2">
      <c r="B21" s="38">
        <f>$F$12*'Screening All'!F27</f>
        <v>302898.55099999998</v>
      </c>
      <c r="C21" s="36">
        <f>$F$12*'Screening M&amp;A'!F27</f>
        <v>248869.209</v>
      </c>
      <c r="I21" s="26">
        <v>23</v>
      </c>
      <c r="J21" s="42">
        <f t="shared" si="0"/>
        <v>85935.398814009939</v>
      </c>
      <c r="K21" s="13">
        <v>1</v>
      </c>
      <c r="L21" s="42">
        <f t="shared" si="1"/>
        <v>85935.398814009939</v>
      </c>
      <c r="M21" s="15">
        <v>2</v>
      </c>
      <c r="O21" s="26">
        <v>19</v>
      </c>
      <c r="P21" s="30">
        <f t="shared" si="2"/>
        <v>454643.35024089995</v>
      </c>
      <c r="Q21" s="44">
        <f t="shared" si="3"/>
        <v>6.6038781498126783E-9</v>
      </c>
      <c r="R21" s="30">
        <f t="shared" si="4"/>
        <v>395034.43272699998</v>
      </c>
      <c r="S21" s="46">
        <f t="shared" si="5"/>
        <v>7.704583461872962E-7</v>
      </c>
    </row>
    <row r="22" spans="2:19" x14ac:dyDescent="0.2">
      <c r="B22" s="38">
        <f>$F$12*'Screening All'!F28</f>
        <v>79001.887999999992</v>
      </c>
      <c r="C22" s="36">
        <f>$F$12*'Screening M&amp;A'!F28</f>
        <v>381938.87900000002</v>
      </c>
      <c r="I22" s="26">
        <v>24</v>
      </c>
      <c r="J22" s="42">
        <f t="shared" si="0"/>
        <v>89671.72050157559</v>
      </c>
      <c r="K22" s="13">
        <v>0</v>
      </c>
      <c r="L22" s="42">
        <f t="shared" si="1"/>
        <v>89671.72050157559</v>
      </c>
      <c r="M22" s="15">
        <v>0</v>
      </c>
      <c r="O22" s="26">
        <v>20</v>
      </c>
      <c r="P22" s="30">
        <f t="shared" si="2"/>
        <v>478571.94762199995</v>
      </c>
      <c r="Q22" s="44">
        <f t="shared" si="3"/>
        <v>3.2619337513718394E-9</v>
      </c>
      <c r="R22" s="30">
        <f t="shared" si="4"/>
        <v>415825.71866000001</v>
      </c>
      <c r="S22" s="46">
        <f t="shared" si="5"/>
        <v>7.0399908011008273E-7</v>
      </c>
    </row>
    <row r="23" spans="2:19" x14ac:dyDescent="0.2">
      <c r="B23" s="38">
        <f>$F$12*'Screening All'!F29</f>
        <v>246428.269</v>
      </c>
      <c r="C23" s="36">
        <f>$F$12*'Screening M&amp;A'!F29</f>
        <v>42667.438999999991</v>
      </c>
      <c r="I23" s="26">
        <v>25</v>
      </c>
      <c r="J23" s="42">
        <f t="shared" si="0"/>
        <v>93408.042189141241</v>
      </c>
      <c r="K23" s="13">
        <v>2</v>
      </c>
      <c r="L23" s="42">
        <f t="shared" si="1"/>
        <v>93408.042189141241</v>
      </c>
      <c r="M23" s="15">
        <v>3</v>
      </c>
      <c r="O23" s="26">
        <v>21</v>
      </c>
      <c r="P23" s="30">
        <f t="shared" si="2"/>
        <v>502500.54500309995</v>
      </c>
      <c r="Q23" s="44">
        <f t="shared" si="3"/>
        <v>1.5511345990375096E-9</v>
      </c>
      <c r="R23" s="30">
        <f t="shared" si="4"/>
        <v>436617.00459299999</v>
      </c>
      <c r="S23" s="46">
        <f t="shared" si="5"/>
        <v>6.3949915715580958E-7</v>
      </c>
    </row>
    <row r="24" spans="2:19" x14ac:dyDescent="0.2">
      <c r="B24" s="38">
        <f>$F$12*'Screening All'!F30</f>
        <v>128019.61499999999</v>
      </c>
      <c r="C24" s="36">
        <f>$F$12*'Screening M&amp;A'!F30</f>
        <v>245774.78899999999</v>
      </c>
      <c r="I24" s="26">
        <v>26</v>
      </c>
      <c r="J24" s="42">
        <f t="shared" si="0"/>
        <v>97144.363876706891</v>
      </c>
      <c r="K24" s="13">
        <v>1</v>
      </c>
      <c r="L24" s="42">
        <f t="shared" si="1"/>
        <v>97144.363876706891</v>
      </c>
      <c r="M24" s="15">
        <v>1</v>
      </c>
      <c r="O24" s="26">
        <v>22</v>
      </c>
      <c r="P24" s="30">
        <f t="shared" si="2"/>
        <v>526429.14238419989</v>
      </c>
      <c r="Q24" s="44">
        <f t="shared" si="3"/>
        <v>7.1010422648594297E-10</v>
      </c>
      <c r="R24" s="30">
        <f t="shared" si="4"/>
        <v>457408.29052599997</v>
      </c>
      <c r="S24" s="46">
        <f t="shared" si="5"/>
        <v>5.77501103484265E-7</v>
      </c>
    </row>
    <row r="25" spans="2:19" x14ac:dyDescent="0.2">
      <c r="B25" s="38">
        <f>$F$12*'Screening All'!F31</f>
        <v>90582.89899999999</v>
      </c>
      <c r="C25" s="36">
        <f>$F$12*'Screening M&amp;A'!F31</f>
        <v>72720.791999999987</v>
      </c>
      <c r="I25" s="26">
        <v>27</v>
      </c>
      <c r="J25" s="42">
        <f t="shared" si="0"/>
        <v>100880.68556427253</v>
      </c>
      <c r="K25" s="13">
        <v>2</v>
      </c>
      <c r="L25" s="42">
        <f t="shared" si="1"/>
        <v>100880.68556427253</v>
      </c>
      <c r="M25" s="15">
        <v>2</v>
      </c>
      <c r="O25" s="26">
        <v>23</v>
      </c>
      <c r="P25" s="30">
        <f t="shared" si="2"/>
        <v>550357.73976529995</v>
      </c>
      <c r="Q25" s="44">
        <f t="shared" si="3"/>
        <v>3.1296298370471662E-10</v>
      </c>
      <c r="R25" s="30">
        <f t="shared" si="4"/>
        <v>478199.576459</v>
      </c>
      <c r="S25" s="46">
        <f t="shared" si="5"/>
        <v>5.1845446331705542E-7</v>
      </c>
    </row>
    <row r="26" spans="2:19" x14ac:dyDescent="0.2">
      <c r="B26" s="38">
        <f>$F$12*'Screening All'!F32</f>
        <v>147065.674</v>
      </c>
      <c r="C26" s="36">
        <f>$F$12*'Screening M&amp;A'!F32</f>
        <v>66520.42</v>
      </c>
      <c r="I26" s="26">
        <v>28</v>
      </c>
      <c r="J26" s="42">
        <f t="shared" si="0"/>
        <v>104617.00725183818</v>
      </c>
      <c r="K26" s="13">
        <v>0</v>
      </c>
      <c r="L26" s="42">
        <f t="shared" si="1"/>
        <v>104617.00725183818</v>
      </c>
      <c r="M26" s="15">
        <v>3</v>
      </c>
      <c r="O26" s="26">
        <v>24</v>
      </c>
      <c r="P26" s="30">
        <f t="shared" si="2"/>
        <v>574286.33714639989</v>
      </c>
      <c r="Q26" s="44">
        <f t="shared" si="3"/>
        <v>1.3278900394445439E-10</v>
      </c>
      <c r="R26" s="30">
        <f t="shared" si="4"/>
        <v>498990.86239199998</v>
      </c>
      <c r="S26" s="46">
        <f t="shared" si="5"/>
        <v>4.6271478227727462E-7</v>
      </c>
    </row>
    <row r="27" spans="2:19" x14ac:dyDescent="0.2">
      <c r="B27" s="38">
        <f>$F$12*'Screening All'!F33</f>
        <v>406917.19099999993</v>
      </c>
      <c r="C27" s="36">
        <f>$F$12*'Screening M&amp;A'!F33</f>
        <v>34727.656999999999</v>
      </c>
      <c r="I27" s="26">
        <v>29</v>
      </c>
      <c r="J27" s="42">
        <f t="shared" si="0"/>
        <v>108353.32893940383</v>
      </c>
      <c r="K27" s="13">
        <v>1</v>
      </c>
      <c r="L27" s="42">
        <f t="shared" si="1"/>
        <v>108353.32893940383</v>
      </c>
      <c r="M27" s="15">
        <v>1</v>
      </c>
      <c r="O27" s="26">
        <v>25</v>
      </c>
      <c r="P27" s="30">
        <f t="shared" si="2"/>
        <v>598214.93452749995</v>
      </c>
      <c r="Q27" s="44">
        <f t="shared" si="3"/>
        <v>5.4241228419899933E-11</v>
      </c>
      <c r="R27" s="30">
        <f t="shared" si="4"/>
        <v>519782.14832499996</v>
      </c>
      <c r="S27" s="46">
        <f t="shared" si="5"/>
        <v>4.1054530294345376E-7</v>
      </c>
    </row>
    <row r="28" spans="2:19" x14ac:dyDescent="0.2">
      <c r="B28" s="38">
        <f>$F$12*'Screening All'!F34</f>
        <v>722132.87899999996</v>
      </c>
      <c r="C28" s="36">
        <f>$F$12*'Screening M&amp;A'!F34</f>
        <v>83627.180999999997</v>
      </c>
      <c r="I28" s="26">
        <v>30</v>
      </c>
      <c r="J28" s="42">
        <f t="shared" si="0"/>
        <v>112089.65062696948</v>
      </c>
      <c r="K28" s="13">
        <v>0</v>
      </c>
      <c r="L28" s="42">
        <f t="shared" si="1"/>
        <v>112089.65062696948</v>
      </c>
      <c r="M28" s="15">
        <v>0</v>
      </c>
      <c r="O28" s="26">
        <v>26</v>
      </c>
      <c r="P28" s="30">
        <f t="shared" si="2"/>
        <v>622143.53190859989</v>
      </c>
      <c r="Q28" s="44">
        <f t="shared" si="3"/>
        <v>2.1330212573101084E-11</v>
      </c>
      <c r="R28" s="30">
        <f t="shared" si="4"/>
        <v>540573.43425799999</v>
      </c>
      <c r="S28" s="46">
        <f t="shared" si="5"/>
        <v>3.621210396928319E-7</v>
      </c>
    </row>
    <row r="29" spans="2:19" x14ac:dyDescent="0.2">
      <c r="B29" s="38">
        <f>$F$12*'Screening All'!F35</f>
        <v>171400.11599999998</v>
      </c>
      <c r="C29" s="36">
        <f>$F$12*'Screening M&amp;A'!F35</f>
        <v>97521.318999999989</v>
      </c>
      <c r="I29" s="26">
        <v>31</v>
      </c>
      <c r="J29" s="42">
        <f t="shared" si="0"/>
        <v>115825.97231453513</v>
      </c>
      <c r="K29" s="13">
        <v>2</v>
      </c>
      <c r="L29" s="42">
        <f t="shared" si="1"/>
        <v>115825.97231453513</v>
      </c>
      <c r="M29" s="15">
        <v>2</v>
      </c>
      <c r="O29" s="26">
        <v>27</v>
      </c>
      <c r="P29" s="30">
        <f t="shared" si="2"/>
        <v>646072.12928969995</v>
      </c>
      <c r="Q29" s="44">
        <f t="shared" si="3"/>
        <v>8.0753083436359023E-12</v>
      </c>
      <c r="R29" s="30">
        <f t="shared" si="4"/>
        <v>561364.72019100003</v>
      </c>
      <c r="S29" s="46">
        <f t="shared" si="5"/>
        <v>3.1753484262305451E-7</v>
      </c>
    </row>
    <row r="30" spans="2:19" x14ac:dyDescent="0.2">
      <c r="B30" s="38">
        <f>$F$12*'Screening All'!F36</f>
        <v>270337.94900000002</v>
      </c>
      <c r="C30" s="36">
        <f>$F$12*'Screening M&amp;A'!F36</f>
        <v>118284.685</v>
      </c>
      <c r="I30" s="26">
        <v>32</v>
      </c>
      <c r="J30" s="42">
        <f t="shared" si="0"/>
        <v>119562.29400210078</v>
      </c>
      <c r="K30" s="13">
        <v>1</v>
      </c>
      <c r="L30" s="42">
        <f t="shared" si="1"/>
        <v>119562.29400210078</v>
      </c>
      <c r="M30" s="15">
        <v>1</v>
      </c>
      <c r="O30" s="26">
        <v>28</v>
      </c>
      <c r="P30" s="30">
        <f t="shared" si="2"/>
        <v>670000.72667079989</v>
      </c>
      <c r="Q30" s="44">
        <f t="shared" si="3"/>
        <v>2.9432103936712045E-12</v>
      </c>
      <c r="R30" s="30">
        <f t="shared" si="4"/>
        <v>582156.00612399995</v>
      </c>
      <c r="S30" s="46">
        <f t="shared" si="5"/>
        <v>2.7680502641119364E-7</v>
      </c>
    </row>
    <row r="31" spans="2:19" x14ac:dyDescent="0.2">
      <c r="B31" s="38">
        <f>$F$12*'Screening All'!F37</f>
        <v>326455.54399999999</v>
      </c>
      <c r="C31" s="36">
        <f>$F$12*'Screening M&amp;A'!F37</f>
        <v>92864.312999999995</v>
      </c>
      <c r="I31" s="26">
        <v>33</v>
      </c>
      <c r="J31" s="42">
        <f t="shared" si="0"/>
        <v>123298.61568966643</v>
      </c>
      <c r="K31" s="13">
        <v>0</v>
      </c>
      <c r="L31" s="42">
        <f t="shared" si="1"/>
        <v>123298.61568966643</v>
      </c>
      <c r="M31" s="15">
        <v>1</v>
      </c>
      <c r="O31" s="26">
        <v>29</v>
      </c>
      <c r="P31" s="30">
        <f t="shared" si="2"/>
        <v>693929.32405189995</v>
      </c>
      <c r="Q31" s="44">
        <f t="shared" si="3"/>
        <v>1.0327180468708403E-12</v>
      </c>
      <c r="R31" s="30">
        <f t="shared" si="4"/>
        <v>602947.29205699998</v>
      </c>
      <c r="S31" s="46">
        <f t="shared" si="5"/>
        <v>2.3988412851337083E-7</v>
      </c>
    </row>
    <row r="32" spans="2:19" x14ac:dyDescent="0.2">
      <c r="B32" s="38">
        <f>$F$12*'Screening All'!F38</f>
        <v>106678.68799999998</v>
      </c>
      <c r="C32" s="36">
        <f>$F$12*'Screening M&amp;A'!F38</f>
        <v>127111.46999999999</v>
      </c>
      <c r="I32" s="26">
        <v>34</v>
      </c>
      <c r="J32" s="42">
        <f t="shared" si="0"/>
        <v>127034.93737723208</v>
      </c>
      <c r="K32" s="13">
        <v>1</v>
      </c>
      <c r="L32" s="42">
        <f t="shared" si="1"/>
        <v>127034.93737723208</v>
      </c>
      <c r="M32" s="15">
        <v>0</v>
      </c>
      <c r="O32" s="26">
        <v>30</v>
      </c>
      <c r="P32" s="30">
        <f t="shared" si="2"/>
        <v>717857.92143299989</v>
      </c>
      <c r="Q32" s="44">
        <f t="shared" si="3"/>
        <v>3.4885141430550913E-13</v>
      </c>
      <c r="R32" s="30">
        <f t="shared" si="4"/>
        <v>623738.57799000002</v>
      </c>
      <c r="S32" s="46">
        <f t="shared" si="5"/>
        <v>2.0666837011123171E-7</v>
      </c>
    </row>
    <row r="33" spans="2:19" x14ac:dyDescent="0.2">
      <c r="B33" s="38">
        <f>$F$12*'Screening All'!F39</f>
        <v>178821.91899999999</v>
      </c>
      <c r="C33" s="36">
        <f>$F$12*'Screening M&amp;A'!F39</f>
        <v>177899.359</v>
      </c>
      <c r="I33" s="26">
        <v>35</v>
      </c>
      <c r="J33" s="42">
        <f t="shared" si="0"/>
        <v>130771.25906479773</v>
      </c>
      <c r="K33" s="13">
        <v>2</v>
      </c>
      <c r="L33" s="42">
        <f t="shared" si="1"/>
        <v>130771.25906479773</v>
      </c>
      <c r="M33" s="15">
        <v>1</v>
      </c>
      <c r="O33" s="26">
        <v>31</v>
      </c>
      <c r="P33" s="30">
        <f t="shared" si="2"/>
        <v>741786.51881409995</v>
      </c>
      <c r="Q33" s="44">
        <f t="shared" si="3"/>
        <v>1.1344816437594729E-13</v>
      </c>
      <c r="R33" s="30">
        <f t="shared" si="4"/>
        <v>644529.86392299994</v>
      </c>
      <c r="S33" s="46">
        <f t="shared" si="5"/>
        <v>1.7700741977376746E-7</v>
      </c>
    </row>
    <row r="34" spans="2:19" x14ac:dyDescent="0.2">
      <c r="B34" s="38">
        <f>$F$12*'Screening All'!F40</f>
        <v>285192.12599999999</v>
      </c>
      <c r="C34" s="36">
        <f>$F$12*'Screening M&amp;A'!F40</f>
        <v>134287.25700000001</v>
      </c>
      <c r="I34" s="26">
        <v>36</v>
      </c>
      <c r="J34" s="42">
        <f t="shared" si="0"/>
        <v>134507.58075236337</v>
      </c>
      <c r="K34" s="13">
        <v>1</v>
      </c>
      <c r="L34" s="42">
        <f t="shared" si="1"/>
        <v>134507.58075236337</v>
      </c>
      <c r="M34" s="15">
        <v>1</v>
      </c>
      <c r="O34" s="26">
        <v>32</v>
      </c>
      <c r="P34" s="30">
        <f t="shared" si="2"/>
        <v>765715.11619519989</v>
      </c>
      <c r="Q34" s="44">
        <f t="shared" si="3"/>
        <v>3.5518345066446661E-14</v>
      </c>
      <c r="R34" s="30">
        <f t="shared" si="4"/>
        <v>665321.14985599997</v>
      </c>
      <c r="S34" s="46">
        <f t="shared" si="5"/>
        <v>1.507141004221244E-7</v>
      </c>
    </row>
    <row r="35" spans="2:19" x14ac:dyDescent="0.2">
      <c r="B35" s="38">
        <f>$F$12*'Screening All'!F41</f>
        <v>18273.414999999997</v>
      </c>
      <c r="C35" s="36">
        <f>$F$12*'Screening M&amp;A'!F41</f>
        <v>94333.682000000001</v>
      </c>
      <c r="I35" s="26">
        <v>37</v>
      </c>
      <c r="J35" s="42">
        <f t="shared" si="0"/>
        <v>138243.90243992902</v>
      </c>
      <c r="K35" s="13">
        <v>2</v>
      </c>
      <c r="L35" s="42">
        <f t="shared" si="1"/>
        <v>138243.90243992902</v>
      </c>
      <c r="M35" s="15">
        <v>2</v>
      </c>
      <c r="O35" s="26">
        <v>33</v>
      </c>
      <c r="P35" s="30">
        <f t="shared" si="2"/>
        <v>789643.71357629984</v>
      </c>
      <c r="Q35" s="44">
        <f t="shared" si="3"/>
        <v>1.0705482224515694E-14</v>
      </c>
      <c r="R35" s="30">
        <f t="shared" si="4"/>
        <v>686112.43578900001</v>
      </c>
      <c r="S35" s="46">
        <f t="shared" si="5"/>
        <v>1.2757373104074136E-7</v>
      </c>
    </row>
    <row r="36" spans="2:19" x14ac:dyDescent="0.2">
      <c r="B36" s="38">
        <f>$F$12*'Screening All'!F42</f>
        <v>135587.49</v>
      </c>
      <c r="C36" s="36">
        <f>$F$12*'Screening M&amp;A'!F42</f>
        <v>43729.343999999997</v>
      </c>
      <c r="I36" s="26">
        <v>38</v>
      </c>
      <c r="J36" s="42">
        <f t="shared" si="0"/>
        <v>141980.22412749467</v>
      </c>
      <c r="K36" s="13">
        <v>0</v>
      </c>
      <c r="L36" s="42">
        <f t="shared" si="1"/>
        <v>141980.22412749467</v>
      </c>
      <c r="M36" s="15">
        <v>1</v>
      </c>
      <c r="O36" s="26">
        <v>34</v>
      </c>
      <c r="P36" s="30">
        <f t="shared" si="2"/>
        <v>813572.3109573999</v>
      </c>
      <c r="Q36" s="44">
        <f t="shared" si="3"/>
        <v>3.1064045303068004E-15</v>
      </c>
      <c r="R36" s="30">
        <f t="shared" si="4"/>
        <v>706903.72172199993</v>
      </c>
      <c r="S36" s="46">
        <f t="shared" si="5"/>
        <v>1.0735285180177744E-7</v>
      </c>
    </row>
    <row r="37" spans="2:19" x14ac:dyDescent="0.2">
      <c r="B37" s="38">
        <f>$F$12*'Screening All'!F43</f>
        <v>28967.422999999999</v>
      </c>
      <c r="C37" s="36">
        <f>$F$12*'Screening M&amp;A'!F43</f>
        <v>36616.021999999997</v>
      </c>
      <c r="I37" s="26">
        <v>39</v>
      </c>
      <c r="J37" s="42">
        <f t="shared" si="0"/>
        <v>145716.54581506032</v>
      </c>
      <c r="K37" s="13">
        <v>0</v>
      </c>
      <c r="L37" s="42">
        <f t="shared" si="1"/>
        <v>145716.54581506032</v>
      </c>
      <c r="M37" s="15">
        <v>1</v>
      </c>
      <c r="O37" s="26">
        <v>35</v>
      </c>
      <c r="P37" s="30">
        <f t="shared" si="2"/>
        <v>837500.90833849984</v>
      </c>
      <c r="Q37" s="44">
        <f t="shared" si="3"/>
        <v>8.677768312900802E-16</v>
      </c>
      <c r="R37" s="30">
        <f t="shared" si="4"/>
        <v>727695.00765499996</v>
      </c>
      <c r="S37" s="46">
        <f t="shared" si="5"/>
        <v>8.980714118130273E-8</v>
      </c>
    </row>
    <row r="38" spans="2:19" x14ac:dyDescent="0.2">
      <c r="B38" s="38">
        <f>$F$12*'Screening All'!F44</f>
        <v>59499.353999999992</v>
      </c>
      <c r="C38" s="36">
        <f>$F$12*'Screening M&amp;A'!F44</f>
        <v>9228.4829999999984</v>
      </c>
      <c r="I38" s="26">
        <v>40</v>
      </c>
      <c r="J38" s="42">
        <f t="shared" si="0"/>
        <v>149452.86750262597</v>
      </c>
      <c r="K38" s="13">
        <v>1</v>
      </c>
      <c r="L38" s="42">
        <f t="shared" si="1"/>
        <v>149452.86750262597</v>
      </c>
      <c r="M38" s="15">
        <v>0</v>
      </c>
      <c r="O38" s="26">
        <v>36</v>
      </c>
      <c r="P38" s="30">
        <f t="shared" si="2"/>
        <v>861429.5057195999</v>
      </c>
      <c r="Q38" s="44">
        <f t="shared" si="3"/>
        <v>2.3337608725159364E-16</v>
      </c>
      <c r="R38" s="30">
        <f t="shared" si="4"/>
        <v>748486.293588</v>
      </c>
      <c r="S38" s="46">
        <f t="shared" si="5"/>
        <v>7.4688392945826416E-8</v>
      </c>
    </row>
    <row r="39" spans="2:19" x14ac:dyDescent="0.2">
      <c r="B39" s="38">
        <f>$F$12*'Screening All'!F45</f>
        <v>39065.610999999997</v>
      </c>
      <c r="C39" s="36">
        <f>$F$12*'Screening M&amp;A'!F45</f>
        <v>120335.45899999999</v>
      </c>
      <c r="I39" s="26">
        <v>41</v>
      </c>
      <c r="J39" s="42">
        <f t="shared" si="0"/>
        <v>153189.18919019162</v>
      </c>
      <c r="K39" s="13">
        <v>0</v>
      </c>
      <c r="L39" s="42">
        <f t="shared" si="1"/>
        <v>153189.18919019162</v>
      </c>
      <c r="M39" s="15">
        <v>0</v>
      </c>
      <c r="O39" s="26">
        <v>37</v>
      </c>
      <c r="P39" s="30">
        <f t="shared" si="2"/>
        <v>885358.10310069984</v>
      </c>
      <c r="Q39" s="44">
        <f t="shared" si="3"/>
        <v>6.042308865632648E-17</v>
      </c>
      <c r="R39" s="30">
        <f t="shared" si="4"/>
        <v>769277.57952099992</v>
      </c>
      <c r="S39" s="46">
        <f t="shared" si="5"/>
        <v>6.1750476797880949E-8</v>
      </c>
    </row>
    <row r="40" spans="2:19" x14ac:dyDescent="0.2">
      <c r="B40" s="38">
        <f>$F$12*'Screening All'!F46</f>
        <v>288585.41700000002</v>
      </c>
      <c r="C40" s="36">
        <f>$F$12*'Screening M&amp;A'!F46</f>
        <v>113597.88799999999</v>
      </c>
      <c r="I40" s="26">
        <v>42</v>
      </c>
      <c r="J40" s="42">
        <f t="shared" si="0"/>
        <v>156925.51087775728</v>
      </c>
      <c r="K40" s="13">
        <v>0</v>
      </c>
      <c r="L40" s="42">
        <f t="shared" si="1"/>
        <v>156925.51087775728</v>
      </c>
      <c r="M40" s="15">
        <v>0</v>
      </c>
      <c r="O40" s="26">
        <v>38</v>
      </c>
      <c r="P40" s="30">
        <f t="shared" si="2"/>
        <v>909286.7004817999</v>
      </c>
      <c r="Q40" s="44">
        <f t="shared" si="3"/>
        <v>1.5060789973033866E-17</v>
      </c>
      <c r="R40" s="30">
        <f t="shared" si="4"/>
        <v>790068.86545399996</v>
      </c>
      <c r="S40" s="46">
        <f t="shared" si="5"/>
        <v>5.0754256817651857E-8</v>
      </c>
    </row>
    <row r="41" spans="2:19" x14ac:dyDescent="0.2">
      <c r="B41" s="38">
        <f>$F$12*'Screening All'!F47</f>
        <v>35193.741999999998</v>
      </c>
      <c r="C41" s="36">
        <f>$F$12*'Screening M&amp;A'!F47</f>
        <v>49128.241999999998</v>
      </c>
      <c r="I41" s="26">
        <v>43</v>
      </c>
      <c r="J41" s="42">
        <f t="shared" si="0"/>
        <v>160661.83256532293</v>
      </c>
      <c r="K41" s="13">
        <v>0</v>
      </c>
      <c r="L41" s="42">
        <f t="shared" si="1"/>
        <v>160661.83256532293</v>
      </c>
      <c r="M41" s="15">
        <v>0</v>
      </c>
      <c r="O41" s="26">
        <v>39</v>
      </c>
      <c r="P41" s="30">
        <f t="shared" si="2"/>
        <v>933215.29786289984</v>
      </c>
      <c r="Q41" s="44">
        <f t="shared" si="3"/>
        <v>3.6140224552105054E-18</v>
      </c>
      <c r="R41" s="30">
        <f t="shared" si="4"/>
        <v>810860.15138699999</v>
      </c>
      <c r="S41" s="46">
        <f t="shared" si="5"/>
        <v>4.1471485092409105E-8</v>
      </c>
    </row>
    <row r="42" spans="2:19" ht="12" thickBot="1" x14ac:dyDescent="0.25">
      <c r="B42" s="38">
        <f>$F$12*'Screening All'!F48</f>
        <v>1997.9189999999999</v>
      </c>
      <c r="C42" s="36">
        <f>$F$12*'Screening M&amp;A'!F48</f>
        <v>44637.488999999994</v>
      </c>
      <c r="I42" s="27">
        <v>44</v>
      </c>
      <c r="J42" s="43">
        <f t="shared" si="0"/>
        <v>164398.15425288858</v>
      </c>
      <c r="K42" s="14">
        <v>0</v>
      </c>
      <c r="L42" s="43">
        <f t="shared" si="1"/>
        <v>164398.15425288858</v>
      </c>
      <c r="M42" s="16">
        <v>0</v>
      </c>
      <c r="O42" s="26">
        <v>40</v>
      </c>
      <c r="P42" s="30">
        <f t="shared" si="2"/>
        <v>957143.8952439999</v>
      </c>
      <c r="Q42" s="44">
        <f t="shared" si="3"/>
        <v>8.3489566245940945E-19</v>
      </c>
      <c r="R42" s="30">
        <f t="shared" si="4"/>
        <v>831651.43732000003</v>
      </c>
      <c r="S42" s="46">
        <f t="shared" si="5"/>
        <v>3.3687723182792931E-8</v>
      </c>
    </row>
    <row r="43" spans="2:19" x14ac:dyDescent="0.2">
      <c r="B43" s="38">
        <f>$F$12*'Screening All'!F49</f>
        <v>76078.525999999998</v>
      </c>
      <c r="C43" s="36">
        <f>$F$12*'Screening M&amp;A'!F49</f>
        <v>46887.189999999995</v>
      </c>
      <c r="O43" s="26">
        <v>41</v>
      </c>
      <c r="P43" s="30">
        <f t="shared" si="2"/>
        <v>981072.49262509984</v>
      </c>
      <c r="Q43" s="44">
        <f t="shared" si="3"/>
        <v>1.8568286417154513E-19</v>
      </c>
      <c r="R43" s="30">
        <f t="shared" si="4"/>
        <v>852442.72325299995</v>
      </c>
      <c r="S43" s="46">
        <f t="shared" si="5"/>
        <v>2.7204371007897913E-8</v>
      </c>
    </row>
    <row r="44" spans="2:19" x14ac:dyDescent="0.2">
      <c r="B44" s="38">
        <f>$F$12*'Screening All'!F50</f>
        <v>99685.490999999995</v>
      </c>
      <c r="C44" s="36">
        <f>$F$12*'Screening M&amp;A'!F50</f>
        <v>167332.20299999998</v>
      </c>
      <c r="E44" s="24" t="s">
        <v>1442</v>
      </c>
      <c r="O44" s="26">
        <v>42</v>
      </c>
      <c r="P44" s="30">
        <f t="shared" si="2"/>
        <v>1005001.0900061999</v>
      </c>
      <c r="Q44" s="44">
        <f t="shared" si="3"/>
        <v>3.9756643542701632E-20</v>
      </c>
      <c r="R44" s="30">
        <f t="shared" si="4"/>
        <v>873234.00918599998</v>
      </c>
      <c r="S44" s="46">
        <f t="shared" si="5"/>
        <v>2.1839901510603621E-8</v>
      </c>
    </row>
    <row r="45" spans="2:19" x14ac:dyDescent="0.2">
      <c r="B45" s="38">
        <f>$F$12*'Screening All'!F51</f>
        <v>48562.212999999996</v>
      </c>
      <c r="C45" s="36">
        <f>$F$12*'Screening M&amp;A'!F51</f>
        <v>29657.420999999998</v>
      </c>
      <c r="O45" s="26">
        <v>43</v>
      </c>
      <c r="P45" s="30">
        <f t="shared" si="2"/>
        <v>1028929.6873872998</v>
      </c>
      <c r="Q45" s="44">
        <f t="shared" si="3"/>
        <v>8.1949415624200935E-21</v>
      </c>
      <c r="R45" s="30">
        <f t="shared" si="4"/>
        <v>894025.29511900002</v>
      </c>
      <c r="S45" s="46">
        <f t="shared" si="5"/>
        <v>1.7430410662796647E-8</v>
      </c>
    </row>
    <row r="46" spans="2:19" x14ac:dyDescent="0.2">
      <c r="B46" s="38">
        <f>$F$12*'Screening All'!F52</f>
        <v>132790.019</v>
      </c>
      <c r="C46" s="36">
        <f>$F$12*'Screening M&amp;A'!F52</f>
        <v>35162.029000000002</v>
      </c>
      <c r="O46" s="26">
        <v>44</v>
      </c>
      <c r="P46" s="30">
        <f t="shared" si="2"/>
        <v>1052858.2847683998</v>
      </c>
      <c r="Q46" s="44">
        <f t="shared" si="3"/>
        <v>1.6262236538613265E-21</v>
      </c>
      <c r="R46" s="30">
        <f t="shared" si="4"/>
        <v>914816.58105199994</v>
      </c>
      <c r="S46" s="46">
        <f t="shared" si="5"/>
        <v>1.382959685482044E-8</v>
      </c>
    </row>
    <row r="47" spans="2:19" x14ac:dyDescent="0.2">
      <c r="B47" s="38">
        <f>$F$12*'Screening All'!F53</f>
        <v>69976.175999999992</v>
      </c>
      <c r="C47" s="36">
        <f>$F$12*'Screening M&amp;A'!F53</f>
        <v>50691.788999999997</v>
      </c>
      <c r="O47" s="26">
        <v>45</v>
      </c>
      <c r="P47" s="30">
        <f t="shared" si="2"/>
        <v>1076786.8821494998</v>
      </c>
      <c r="Q47" s="44">
        <f t="shared" si="3"/>
        <v>3.1067975218677137E-22</v>
      </c>
      <c r="R47" s="30">
        <f t="shared" si="4"/>
        <v>935607.86698499997</v>
      </c>
      <c r="S47" s="46">
        <f t="shared" si="5"/>
        <v>1.0908282543498216E-8</v>
      </c>
    </row>
    <row r="48" spans="2:19" x14ac:dyDescent="0.2">
      <c r="B48" s="38">
        <f>$F$12*'Screening All'!F54</f>
        <v>40481.163999999997</v>
      </c>
      <c r="C48" s="36">
        <f>$F$12*'Screening M&amp;A'!F54</f>
        <v>7963.8069999999998</v>
      </c>
      <c r="O48" s="26">
        <v>46</v>
      </c>
      <c r="P48" s="30">
        <f t="shared" si="2"/>
        <v>1100715.4795305999</v>
      </c>
      <c r="Q48" s="44">
        <f t="shared" si="3"/>
        <v>5.714048076257888E-23</v>
      </c>
      <c r="R48" s="30">
        <f t="shared" si="4"/>
        <v>956399.15291800001</v>
      </c>
      <c r="S48" s="46">
        <f t="shared" si="5"/>
        <v>8.553585360941784E-9</v>
      </c>
    </row>
    <row r="49" spans="2:19" x14ac:dyDescent="0.2">
      <c r="B49" s="38">
        <f>$F$12*'Screening All'!F55</f>
        <v>44028.214999999997</v>
      </c>
      <c r="C49" s="36">
        <f>$F$12*'Screening M&amp;A'!F55</f>
        <v>99197.302999999985</v>
      </c>
      <c r="O49" s="26">
        <v>47</v>
      </c>
      <c r="P49" s="30">
        <f t="shared" si="2"/>
        <v>1124644.0769117</v>
      </c>
      <c r="Q49" s="44">
        <f t="shared" si="3"/>
        <v>1.0117497220424028E-23</v>
      </c>
      <c r="R49" s="30">
        <f t="shared" si="4"/>
        <v>977190.43885099993</v>
      </c>
      <c r="S49" s="46">
        <f t="shared" si="5"/>
        <v>6.6678368738490297E-9</v>
      </c>
    </row>
    <row r="50" spans="2:19" x14ac:dyDescent="0.2">
      <c r="B50" s="38">
        <f>$F$12*'Screening All'!F56</f>
        <v>667346.26899999985</v>
      </c>
      <c r="C50" s="36">
        <f>$F$12*'Screening M&amp;A'!F56</f>
        <v>40237.07</v>
      </c>
      <c r="O50" s="26">
        <v>48</v>
      </c>
      <c r="P50" s="30">
        <f t="shared" si="2"/>
        <v>1148572.6742927998</v>
      </c>
      <c r="Q50" s="44">
        <f t="shared" si="3"/>
        <v>1.7246483651588145E-24</v>
      </c>
      <c r="R50" s="30">
        <f t="shared" si="4"/>
        <v>997981.72478399996</v>
      </c>
      <c r="S50" s="46">
        <f t="shared" si="5"/>
        <v>5.1673359325686977E-9</v>
      </c>
    </row>
    <row r="51" spans="2:19" x14ac:dyDescent="0.2">
      <c r="B51" s="38">
        <f>$F$12*'Screening All'!F57</f>
        <v>23227.37</v>
      </c>
      <c r="C51" s="36">
        <f>$F$12*'Screening M&amp;A'!F57</f>
        <v>17230.73</v>
      </c>
      <c r="O51" s="26">
        <v>49</v>
      </c>
      <c r="P51" s="30">
        <f t="shared" si="2"/>
        <v>1172501.2716738998</v>
      </c>
      <c r="Q51" s="44">
        <f t="shared" si="3"/>
        <v>2.8302597295482943E-25</v>
      </c>
      <c r="R51" s="30">
        <f t="shared" si="4"/>
        <v>1018773.010717</v>
      </c>
      <c r="S51" s="46">
        <f t="shared" si="5"/>
        <v>3.9810110529691479E-9</v>
      </c>
    </row>
    <row r="52" spans="2:19" x14ac:dyDescent="0.2">
      <c r="B52" s="38">
        <f>$F$12*'Screening All'!F58</f>
        <v>37249.320999999996</v>
      </c>
      <c r="C52" s="36">
        <f>$F$12*'Screening M&amp;A'!F58</f>
        <v>27733.499</v>
      </c>
      <c r="O52" s="26">
        <v>50</v>
      </c>
      <c r="P52" s="30">
        <f t="shared" si="2"/>
        <v>1196429.8690549999</v>
      </c>
      <c r="Q52" s="44">
        <f t="shared" si="3"/>
        <v>4.4714696430499119E-26</v>
      </c>
      <c r="R52" s="30">
        <f t="shared" si="4"/>
        <v>1039564.2966499999</v>
      </c>
      <c r="S52" s="46">
        <f t="shared" si="5"/>
        <v>3.0490533801497756E-9</v>
      </c>
    </row>
    <row r="53" spans="2:19" x14ac:dyDescent="0.2">
      <c r="B53" s="38">
        <f>$F$12*'Screening All'!F59</f>
        <v>23419.57</v>
      </c>
      <c r="C53" s="36">
        <f>$F$12*'Screening M&amp;A'!F59</f>
        <v>65869.823000000004</v>
      </c>
      <c r="O53" s="26">
        <v>51</v>
      </c>
      <c r="P53" s="30">
        <f t="shared" si="2"/>
        <v>1220358.4664360997</v>
      </c>
      <c r="Q53" s="44">
        <f t="shared" si="3"/>
        <v>6.8009963995725378E-27</v>
      </c>
      <c r="R53" s="30">
        <f t="shared" si="4"/>
        <v>1060355.582583</v>
      </c>
      <c r="S53" s="46">
        <f t="shared" si="5"/>
        <v>2.3215691776368268E-9</v>
      </c>
    </row>
    <row r="54" spans="2:19" x14ac:dyDescent="0.2">
      <c r="B54" s="38">
        <f>$F$12*'Screening All'!F60</f>
        <v>33649.415000000001</v>
      </c>
      <c r="C54" s="36">
        <f>$F$12*'Screening M&amp;A'!F60</f>
        <v>101696.86399999999</v>
      </c>
      <c r="O54" s="26">
        <v>52</v>
      </c>
      <c r="P54" s="30">
        <f t="shared" si="2"/>
        <v>1244287.0638171998</v>
      </c>
      <c r="Q54" s="44">
        <f t="shared" si="3"/>
        <v>9.9584802605618812E-28</v>
      </c>
      <c r="R54" s="30">
        <f t="shared" si="4"/>
        <v>1081146.868516</v>
      </c>
      <c r="S54" s="46">
        <f t="shared" si="5"/>
        <v>1.7572889897149057E-9</v>
      </c>
    </row>
    <row r="55" spans="2:19" x14ac:dyDescent="0.2">
      <c r="B55" s="38">
        <f>$F$12*'Screening All'!F61</f>
        <v>43608.258000000002</v>
      </c>
      <c r="C55" s="36">
        <f>$F$12*'Screening M&amp;A'!F61</f>
        <v>26212.235999999997</v>
      </c>
      <c r="O55" s="26">
        <v>53</v>
      </c>
      <c r="P55" s="30">
        <f t="shared" si="2"/>
        <v>1268215.6611982998</v>
      </c>
      <c r="Q55" s="44">
        <f t="shared" si="3"/>
        <v>1.403821380201772E-28</v>
      </c>
      <c r="R55" s="30">
        <f t="shared" si="4"/>
        <v>1101938.154449</v>
      </c>
      <c r="S55" s="46">
        <f t="shared" si="5"/>
        <v>1.3223600004434285E-9</v>
      </c>
    </row>
    <row r="56" spans="2:19" x14ac:dyDescent="0.2">
      <c r="B56" s="38">
        <f>$F$12*'Screening All'!F62</f>
        <v>458910.174</v>
      </c>
      <c r="C56" s="36">
        <f>$F$12*'Screening M&amp;A'!F62</f>
        <v>240967.867</v>
      </c>
      <c r="J56" s="123" t="s">
        <v>1423</v>
      </c>
      <c r="K56" s="123"/>
      <c r="L56" s="123"/>
      <c r="M56" s="123"/>
      <c r="O56" s="26">
        <v>54</v>
      </c>
      <c r="P56" s="30">
        <f t="shared" si="2"/>
        <v>1292144.2585793999</v>
      </c>
      <c r="Q56" s="44">
        <f t="shared" si="3"/>
        <v>1.9051488005621806E-29</v>
      </c>
      <c r="R56" s="30">
        <f t="shared" si="4"/>
        <v>1122729.4403820001</v>
      </c>
      <c r="S56" s="46">
        <f t="shared" si="5"/>
        <v>9.8923888020653683E-10</v>
      </c>
    </row>
    <row r="57" spans="2:19" x14ac:dyDescent="0.2">
      <c r="B57" s="38">
        <f>$F$12*'Screening All'!F63</f>
        <v>413.22999999999996</v>
      </c>
      <c r="C57" s="36">
        <f>$F$12*'Screening M&amp;A'!F63</f>
        <v>29548.828000000001</v>
      </c>
      <c r="E57" s="24" t="s">
        <v>1443</v>
      </c>
      <c r="O57" s="26">
        <v>55</v>
      </c>
      <c r="P57" s="30">
        <f t="shared" si="2"/>
        <v>1316072.8559604997</v>
      </c>
      <c r="Q57" s="44">
        <f t="shared" si="3"/>
        <v>2.4891107161129935E-30</v>
      </c>
      <c r="R57" s="30">
        <f t="shared" si="4"/>
        <v>1143520.7263149999</v>
      </c>
      <c r="S57" s="46">
        <f t="shared" si="5"/>
        <v>7.3569466652640442E-10</v>
      </c>
    </row>
    <row r="58" spans="2:19" x14ac:dyDescent="0.2">
      <c r="B58" s="38">
        <f>$F$12*'Screening All'!F64</f>
        <v>20902.710999999999</v>
      </c>
      <c r="C58" s="36">
        <f>$F$12*'Screening M&amp;A'!F64</f>
        <v>56953.664999999994</v>
      </c>
      <c r="O58" s="26">
        <v>56</v>
      </c>
      <c r="P58" s="30">
        <f t="shared" si="2"/>
        <v>1340001.4533415998</v>
      </c>
      <c r="Q58" s="44">
        <f t="shared" si="3"/>
        <v>3.130817776711488E-31</v>
      </c>
      <c r="R58" s="30">
        <f t="shared" si="4"/>
        <v>1164312.0122479999</v>
      </c>
      <c r="S58" s="46">
        <f t="shared" si="5"/>
        <v>5.4392496850615455E-10</v>
      </c>
    </row>
    <row r="59" spans="2:19" x14ac:dyDescent="0.2">
      <c r="B59" s="38">
        <f>$F$12*'Screening All'!F65</f>
        <v>24729.413</v>
      </c>
      <c r="C59" s="36">
        <f>$F$12*'Screening M&amp;A'!F65</f>
        <v>17834.237999999998</v>
      </c>
      <c r="O59" s="26">
        <v>57</v>
      </c>
      <c r="P59" s="30">
        <f t="shared" si="2"/>
        <v>1363930.0507226998</v>
      </c>
      <c r="Q59" s="44">
        <f t="shared" si="3"/>
        <v>3.7911383310409129E-32</v>
      </c>
      <c r="R59" s="30">
        <f t="shared" si="4"/>
        <v>1185103.2981809999</v>
      </c>
      <c r="S59" s="46">
        <f t="shared" si="5"/>
        <v>3.9978393665720548E-10</v>
      </c>
    </row>
    <row r="60" spans="2:19" x14ac:dyDescent="0.2">
      <c r="B60" s="38">
        <f>$F$12*'Screening All'!F66</f>
        <v>40090.998</v>
      </c>
      <c r="C60" s="36">
        <f>$F$12*'Screening M&amp;A'!F66</f>
        <v>33300.571999999993</v>
      </c>
      <c r="O60" s="26">
        <v>58</v>
      </c>
      <c r="P60" s="30">
        <f t="shared" si="2"/>
        <v>1387858.6481037999</v>
      </c>
      <c r="Q60" s="44">
        <f t="shared" si="3"/>
        <v>4.4195671318620934E-33</v>
      </c>
      <c r="R60" s="30">
        <f t="shared" si="4"/>
        <v>1205894.584114</v>
      </c>
      <c r="S60" s="46">
        <f t="shared" si="5"/>
        <v>2.921168724827083E-10</v>
      </c>
    </row>
    <row r="61" spans="2:19" x14ac:dyDescent="0.2">
      <c r="B61" s="38">
        <f>$F$12*'Screening All'!F67</f>
        <v>36840.895999999993</v>
      </c>
      <c r="C61" s="36">
        <f>$F$12*'Screening M&amp;A'!F67</f>
        <v>137711.29999999999</v>
      </c>
      <c r="O61" s="26">
        <v>59</v>
      </c>
      <c r="P61" s="30">
        <f t="shared" si="2"/>
        <v>1411787.2454848997</v>
      </c>
      <c r="Q61" s="44">
        <f t="shared" si="3"/>
        <v>4.9600733916515097E-34</v>
      </c>
      <c r="R61" s="30">
        <f t="shared" si="4"/>
        <v>1226685.870047</v>
      </c>
      <c r="S61" s="46">
        <f t="shared" si="5"/>
        <v>2.1219390325074156E-10</v>
      </c>
    </row>
    <row r="62" spans="2:19" x14ac:dyDescent="0.2">
      <c r="B62" s="38">
        <f>$F$12*'Screening All'!F68</f>
        <v>21764.727999999999</v>
      </c>
      <c r="C62" s="36">
        <f>$F$12*'Screening M&amp;A'!F68</f>
        <v>49651.986999999994</v>
      </c>
      <c r="O62" s="26">
        <v>60</v>
      </c>
      <c r="P62" s="30">
        <f t="shared" si="2"/>
        <v>1435715.8428659998</v>
      </c>
      <c r="Q62" s="44">
        <f t="shared" si="3"/>
        <v>5.3591354488260506E-35</v>
      </c>
      <c r="R62" s="30">
        <f t="shared" si="4"/>
        <v>1247477.15598</v>
      </c>
      <c r="S62" s="46">
        <f t="shared" si="5"/>
        <v>1.5323363999565322E-10</v>
      </c>
    </row>
    <row r="63" spans="2:19" x14ac:dyDescent="0.2">
      <c r="B63" s="38">
        <f>$F$12*'Screening All'!F69</f>
        <v>22223.125</v>
      </c>
      <c r="C63" s="36">
        <f>$F$12*'Screening M&amp;A'!F69</f>
        <v>13313.694</v>
      </c>
      <c r="O63" s="26">
        <v>61</v>
      </c>
      <c r="P63" s="30">
        <f t="shared" si="2"/>
        <v>1459644.4402470998</v>
      </c>
      <c r="Q63" s="44">
        <f t="shared" si="3"/>
        <v>5.574419246945345E-36</v>
      </c>
      <c r="R63" s="30">
        <f t="shared" si="4"/>
        <v>1268268.4419129998</v>
      </c>
      <c r="S63" s="46">
        <f t="shared" si="5"/>
        <v>1.1000699259452967E-10</v>
      </c>
    </row>
    <row r="64" spans="2:19" x14ac:dyDescent="0.2">
      <c r="B64" s="38">
        <f>$F$12*'Screening All'!F70</f>
        <v>593366.56699999992</v>
      </c>
      <c r="C64" s="36">
        <f>$F$12*'Screening M&amp;A'!F70</f>
        <v>16797.319</v>
      </c>
      <c r="O64" s="26">
        <v>62</v>
      </c>
      <c r="P64" s="30">
        <f t="shared" si="2"/>
        <v>1483573.0376281999</v>
      </c>
      <c r="Q64" s="44">
        <f t="shared" si="3"/>
        <v>5.5821665106757214E-37</v>
      </c>
      <c r="R64" s="30">
        <f t="shared" si="4"/>
        <v>1289059.7278459999</v>
      </c>
      <c r="S64" s="46">
        <f t="shared" si="5"/>
        <v>7.8511165222144539E-11</v>
      </c>
    </row>
    <row r="65" spans="2:19" x14ac:dyDescent="0.2">
      <c r="B65" s="38">
        <f>$F$12*'Screening All'!F71</f>
        <v>115935.03999999999</v>
      </c>
      <c r="C65" s="36">
        <f>$F$12*'Screening M&amp;A'!F71</f>
        <v>14084.415999999997</v>
      </c>
      <c r="O65" s="26">
        <v>63</v>
      </c>
      <c r="P65" s="30">
        <f t="shared" si="2"/>
        <v>1507501.6350092997</v>
      </c>
      <c r="Q65" s="44">
        <f t="shared" si="3"/>
        <v>5.3815107112704624E-38</v>
      </c>
      <c r="R65" s="30">
        <f t="shared" si="4"/>
        <v>1309851.0137789999</v>
      </c>
      <c r="S65" s="46">
        <f t="shared" si="5"/>
        <v>5.5704144816653686E-11</v>
      </c>
    </row>
    <row r="66" spans="2:19" x14ac:dyDescent="0.2">
      <c r="B66" s="38">
        <f>$F$12*'Screening All'!F72</f>
        <v>5216.3079999999991</v>
      </c>
      <c r="C66" s="36">
        <f>$F$12*'Screening M&amp;A'!F72</f>
        <v>52646.462999999996</v>
      </c>
      <c r="O66" s="26">
        <v>64</v>
      </c>
      <c r="P66" s="30">
        <f t="shared" si="2"/>
        <v>1531430.2323903998</v>
      </c>
      <c r="Q66" s="44">
        <f t="shared" si="3"/>
        <v>4.9946365939538668E-39</v>
      </c>
      <c r="R66" s="30">
        <f t="shared" si="4"/>
        <v>1330642.2997119999</v>
      </c>
      <c r="S66" s="46">
        <f t="shared" si="5"/>
        <v>3.9290590572522197E-11</v>
      </c>
    </row>
    <row r="67" spans="2:19" x14ac:dyDescent="0.2">
      <c r="B67" s="38">
        <f>$F$12*'Screening All'!F73</f>
        <v>29704.51</v>
      </c>
      <c r="C67" s="36">
        <f>$F$12*'Screening M&amp;A'!F73</f>
        <v>20207.907999999999</v>
      </c>
      <c r="O67" s="26">
        <v>65</v>
      </c>
      <c r="P67" s="30">
        <f t="shared" si="2"/>
        <v>1555358.8297714998</v>
      </c>
      <c r="Q67" s="44">
        <f t="shared" si="3"/>
        <v>4.4627426579052227E-40</v>
      </c>
      <c r="R67" s="30">
        <f t="shared" si="4"/>
        <v>1351433.585645</v>
      </c>
      <c r="S67" s="46">
        <f t="shared" si="5"/>
        <v>2.7550821904594653E-11</v>
      </c>
    </row>
    <row r="68" spans="2:19" x14ac:dyDescent="0.2">
      <c r="B68" s="38">
        <f>$F$12*'Screening All'!F74</f>
        <v>44132.963999999993</v>
      </c>
      <c r="C68" s="36">
        <f>$F$12*'Screening M&amp;A'!F74</f>
        <v>56955.586999999992</v>
      </c>
      <c r="J68" s="123" t="s">
        <v>1423</v>
      </c>
      <c r="K68" s="123"/>
      <c r="L68" s="123"/>
      <c r="M68" s="123"/>
      <c r="O68" s="26">
        <v>66</v>
      </c>
      <c r="P68" s="30">
        <f t="shared" ref="P68:P102" si="6">O68*$F$10</f>
        <v>1579287.4271525997</v>
      </c>
      <c r="Q68" s="44">
        <f t="shared" ref="Q68:Q102" si="7">_xlfn.NORM.DIST(P68,$F$5,$F$9,FALSE)</f>
        <v>3.8388227262299711E-41</v>
      </c>
      <c r="R68" s="30">
        <f t="shared" ref="R68:R102" si="8">O68*$G$10</f>
        <v>1372224.871578</v>
      </c>
      <c r="S68" s="46">
        <f t="shared" ref="S68:S102" si="9">_xlfn.NORM.DIST(R68,$G$5,$G$9,FALSE)</f>
        <v>1.9205495628459209E-11</v>
      </c>
    </row>
    <row r="69" spans="2:19" x14ac:dyDescent="0.2">
      <c r="B69" s="38">
        <f>$F$12*'Screening All'!F75</f>
        <v>20416.445</v>
      </c>
      <c r="C69" s="36">
        <f>$F$12*'Screening M&amp;A'!F75</f>
        <v>113732.42799999999</v>
      </c>
      <c r="O69" s="26">
        <v>67</v>
      </c>
      <c r="P69" s="30">
        <f t="shared" si="6"/>
        <v>1603216.0245336997</v>
      </c>
      <c r="Q69" s="44">
        <f t="shared" si="7"/>
        <v>3.1790146837192366E-42</v>
      </c>
      <c r="R69" s="30">
        <f t="shared" si="8"/>
        <v>1393016.1575110001</v>
      </c>
      <c r="S69" s="46">
        <f t="shared" si="9"/>
        <v>1.3309490679841855E-11</v>
      </c>
    </row>
    <row r="70" spans="2:19" x14ac:dyDescent="0.2">
      <c r="B70" s="38">
        <f>$F$12*'Screening All'!F76</f>
        <v>22571.006999999998</v>
      </c>
      <c r="C70" s="36">
        <f>$F$12*'Screening M&amp;A'!F76</f>
        <v>43290.166999999994</v>
      </c>
      <c r="O70" s="26">
        <v>68</v>
      </c>
      <c r="P70" s="30">
        <f t="shared" si="6"/>
        <v>1627144.6219147998</v>
      </c>
      <c r="Q70" s="44">
        <f t="shared" si="7"/>
        <v>2.5344590246817038E-43</v>
      </c>
      <c r="R70" s="30">
        <f t="shared" si="8"/>
        <v>1413807.4434439999</v>
      </c>
      <c r="S70" s="46">
        <f t="shared" si="9"/>
        <v>9.1694293961303159E-12</v>
      </c>
    </row>
    <row r="71" spans="2:19" x14ac:dyDescent="0.2">
      <c r="B71" s="38">
        <f>$F$12*'Screening All'!F77</f>
        <v>25316.583999999999</v>
      </c>
      <c r="C71" s="36">
        <f>$F$12*'Screening M&amp;A'!F77</f>
        <v>7035.4809999999998</v>
      </c>
      <c r="O71" s="26">
        <v>69</v>
      </c>
      <c r="P71" s="30">
        <f t="shared" si="6"/>
        <v>1651073.2192958998</v>
      </c>
      <c r="Q71" s="44">
        <f t="shared" si="7"/>
        <v>1.9452538263545535E-44</v>
      </c>
      <c r="R71" s="30">
        <f t="shared" si="8"/>
        <v>1434598.7293769999</v>
      </c>
      <c r="S71" s="46">
        <f t="shared" si="9"/>
        <v>6.2801228941956007E-12</v>
      </c>
    </row>
    <row r="72" spans="2:19" x14ac:dyDescent="0.2">
      <c r="B72" s="38">
        <f>$F$12*'Screening All'!F78</f>
        <v>52936.684999999998</v>
      </c>
      <c r="C72" s="36">
        <f>$F$12*'Screening M&amp;A'!F78</f>
        <v>22141.439999999999</v>
      </c>
      <c r="O72" s="26">
        <v>70</v>
      </c>
      <c r="P72" s="30">
        <f t="shared" si="6"/>
        <v>1675001.8166769997</v>
      </c>
      <c r="Q72" s="44">
        <f t="shared" si="7"/>
        <v>1.4373599705790902E-45</v>
      </c>
      <c r="R72" s="30">
        <f t="shared" si="8"/>
        <v>1455390.0153099999</v>
      </c>
      <c r="S72" s="46">
        <f t="shared" si="9"/>
        <v>4.2760121567909974E-12</v>
      </c>
    </row>
    <row r="73" spans="2:19" x14ac:dyDescent="0.2">
      <c r="B73" s="38">
        <f>$F$12*'Screening All'!F79</f>
        <v>33941.559000000001</v>
      </c>
      <c r="C73" s="36">
        <f>$F$12*'Screening M&amp;A'!F79</f>
        <v>44801.82</v>
      </c>
      <c r="O73" s="26">
        <v>71</v>
      </c>
      <c r="P73" s="30">
        <f t="shared" si="6"/>
        <v>1698930.4140580997</v>
      </c>
      <c r="Q73" s="44">
        <f t="shared" si="7"/>
        <v>1.0224758925461073E-46</v>
      </c>
      <c r="R73" s="30">
        <f t="shared" si="8"/>
        <v>1476181.301243</v>
      </c>
      <c r="S73" s="46">
        <f t="shared" si="9"/>
        <v>2.8943741933095418E-12</v>
      </c>
    </row>
    <row r="74" spans="2:19" x14ac:dyDescent="0.2">
      <c r="B74" s="38">
        <f>$F$12*'Screening All'!F80</f>
        <v>40503.266999999993</v>
      </c>
      <c r="C74" s="36">
        <f>$F$12*'Screening M&amp;A'!F80</f>
        <v>59834.742999999995</v>
      </c>
      <c r="O74" s="26">
        <v>72</v>
      </c>
      <c r="P74" s="30">
        <f t="shared" si="6"/>
        <v>1722859.0114391998</v>
      </c>
      <c r="Q74" s="44">
        <f t="shared" si="7"/>
        <v>7.0022703141600005E-48</v>
      </c>
      <c r="R74" s="30">
        <f t="shared" si="8"/>
        <v>1496972.587176</v>
      </c>
      <c r="S74" s="46">
        <f t="shared" si="9"/>
        <v>1.9476700255972914E-12</v>
      </c>
    </row>
    <row r="75" spans="2:19" x14ac:dyDescent="0.2">
      <c r="B75" s="38">
        <f>$F$12*'Screening All'!F81</f>
        <v>15013.703</v>
      </c>
      <c r="C75" s="36">
        <f>$F$12*'Screening M&amp;A'!F81</f>
        <v>24428.62</v>
      </c>
      <c r="O75" s="26">
        <v>73</v>
      </c>
      <c r="P75" s="30">
        <f t="shared" si="6"/>
        <v>1746787.6088202999</v>
      </c>
      <c r="Q75" s="44">
        <f t="shared" si="7"/>
        <v>4.6166072660744645E-49</v>
      </c>
      <c r="R75" s="30">
        <f t="shared" si="8"/>
        <v>1517763.873109</v>
      </c>
      <c r="S75" s="46">
        <f t="shared" si="9"/>
        <v>1.3029298716909307E-12</v>
      </c>
    </row>
    <row r="76" spans="2:19" x14ac:dyDescent="0.2">
      <c r="B76" s="38">
        <f>$F$12*'Screening All'!F82</f>
        <v>18440.629000000001</v>
      </c>
      <c r="C76" s="36">
        <f>$F$12*'Screening M&amp;A'!F82</f>
        <v>24406.516999999996</v>
      </c>
      <c r="O76" s="26">
        <v>74</v>
      </c>
      <c r="P76" s="30">
        <f t="shared" si="6"/>
        <v>1770716.2062013997</v>
      </c>
      <c r="Q76" s="44">
        <f t="shared" si="7"/>
        <v>2.9302539026413759E-50</v>
      </c>
      <c r="R76" s="30">
        <f t="shared" si="8"/>
        <v>1538555.1590419998</v>
      </c>
      <c r="S76" s="46">
        <f t="shared" si="9"/>
        <v>8.6650616864687184E-13</v>
      </c>
    </row>
    <row r="77" spans="2:19" x14ac:dyDescent="0.2">
      <c r="B77" s="38">
        <f>$F$12*'Screening All'!F83</f>
        <v>7666.8579999999993</v>
      </c>
      <c r="C77" s="36">
        <f>$F$12*'Screening M&amp;A'!F83</f>
        <v>85071.563999999998</v>
      </c>
      <c r="O77" s="26">
        <v>75</v>
      </c>
      <c r="P77" s="30">
        <f t="shared" si="6"/>
        <v>1794644.8035824997</v>
      </c>
      <c r="Q77" s="44">
        <f t="shared" si="7"/>
        <v>1.7905474686162116E-51</v>
      </c>
      <c r="R77" s="30">
        <f t="shared" si="8"/>
        <v>1559346.4449749999</v>
      </c>
      <c r="S77" s="46">
        <f t="shared" si="9"/>
        <v>5.7288471322361125E-13</v>
      </c>
    </row>
    <row r="78" spans="2:19" x14ac:dyDescent="0.2">
      <c r="B78" s="38">
        <f>$F$12*'Screening All'!F84</f>
        <v>32623.066999999995</v>
      </c>
      <c r="C78" s="36">
        <f>$F$12*'Screening M&amp;A'!F84</f>
        <v>80690.364999999991</v>
      </c>
      <c r="O78" s="26">
        <v>76</v>
      </c>
      <c r="P78" s="30">
        <f t="shared" si="6"/>
        <v>1818573.4009635998</v>
      </c>
      <c r="Q78" s="44">
        <f t="shared" si="7"/>
        <v>1.053330569851387E-52</v>
      </c>
      <c r="R78" s="30">
        <f t="shared" si="8"/>
        <v>1580137.7309079999</v>
      </c>
      <c r="S78" s="46">
        <f t="shared" si="9"/>
        <v>3.7653709347962273E-13</v>
      </c>
    </row>
    <row r="79" spans="2:19" x14ac:dyDescent="0.2">
      <c r="B79" s="38">
        <f>$F$12*'Screening All'!F85</f>
        <v>28444.638999999999</v>
      </c>
      <c r="C79" s="36">
        <f>$F$12*'Screening M&amp;A'!F85</f>
        <v>12094.184999999999</v>
      </c>
      <c r="O79" s="26">
        <v>77</v>
      </c>
      <c r="P79" s="30">
        <f t="shared" si="6"/>
        <v>1842501.9983446999</v>
      </c>
      <c r="Q79" s="44">
        <f t="shared" si="7"/>
        <v>5.9654306561973036E-54</v>
      </c>
      <c r="R79" s="30">
        <f t="shared" si="8"/>
        <v>1600929.0168409999</v>
      </c>
      <c r="S79" s="46">
        <f t="shared" si="9"/>
        <v>2.4603293945143341E-13</v>
      </c>
    </row>
    <row r="80" spans="2:19" x14ac:dyDescent="0.2">
      <c r="B80" s="38">
        <f>$F$12*'Screening All'!F86</f>
        <v>23104.361999999997</v>
      </c>
      <c r="C80" s="36">
        <f>$F$12*'Screening M&amp;A'!F86</f>
        <v>28233.219000000001</v>
      </c>
      <c r="O80" s="26">
        <v>78</v>
      </c>
      <c r="P80" s="30">
        <f t="shared" si="6"/>
        <v>1866430.5957257997</v>
      </c>
      <c r="Q80" s="44">
        <f t="shared" si="7"/>
        <v>3.2524990514486396E-55</v>
      </c>
      <c r="R80" s="30">
        <f t="shared" si="8"/>
        <v>1621720.302774</v>
      </c>
      <c r="S80" s="46">
        <f t="shared" si="9"/>
        <v>1.5981726786206741E-13</v>
      </c>
    </row>
    <row r="81" spans="2:19" x14ac:dyDescent="0.2">
      <c r="B81" s="38">
        <f>$F$12*'Screening All'!F87</f>
        <v>39378.896999999997</v>
      </c>
      <c r="C81" s="36">
        <f>$F$12*'Screening M&amp;A'!F87</f>
        <v>11302.320999999998</v>
      </c>
      <c r="O81" s="26">
        <v>79</v>
      </c>
      <c r="P81" s="30">
        <f t="shared" si="6"/>
        <v>1890359.1931068997</v>
      </c>
      <c r="Q81" s="44">
        <f t="shared" si="7"/>
        <v>1.7072252252902757E-56</v>
      </c>
      <c r="R81" s="30">
        <f t="shared" si="8"/>
        <v>1642511.588707</v>
      </c>
      <c r="S81" s="46">
        <f t="shared" si="9"/>
        <v>1.032046120886952E-13</v>
      </c>
    </row>
    <row r="82" spans="2:19" x14ac:dyDescent="0.2">
      <c r="B82" s="38">
        <f>$F$12*'Screening All'!F88</f>
        <v>10717.072</v>
      </c>
      <c r="C82" s="36">
        <f>$F$12*'Screening M&amp;A'!F88</f>
        <v>102353.227</v>
      </c>
      <c r="O82" s="26">
        <v>80</v>
      </c>
      <c r="P82" s="30">
        <f t="shared" si="6"/>
        <v>1914287.7904879998</v>
      </c>
      <c r="Q82" s="44">
        <f t="shared" si="7"/>
        <v>8.6270581079823503E-58</v>
      </c>
      <c r="R82" s="30">
        <f t="shared" si="8"/>
        <v>1663302.8746400001</v>
      </c>
      <c r="S82" s="46">
        <f t="shared" si="9"/>
        <v>6.625512335599142E-14</v>
      </c>
    </row>
    <row r="83" spans="2:19" x14ac:dyDescent="0.2">
      <c r="B83" s="38">
        <f>$F$12*'Screening All'!F89</f>
        <v>1154.1609999999998</v>
      </c>
      <c r="C83" s="36">
        <f>$F$12*'Screening M&amp;A'!F89</f>
        <v>24887.977999999999</v>
      </c>
      <c r="O83" s="26">
        <v>81</v>
      </c>
      <c r="P83" s="30">
        <f t="shared" si="6"/>
        <v>1938216.3878690996</v>
      </c>
      <c r="Q83" s="44">
        <f t="shared" si="7"/>
        <v>4.1969412616426886E-59</v>
      </c>
      <c r="R83" s="30">
        <f t="shared" si="8"/>
        <v>1684094.1605729999</v>
      </c>
      <c r="S83" s="46">
        <f t="shared" si="9"/>
        <v>4.2284849111926673E-14</v>
      </c>
    </row>
    <row r="84" spans="2:19" x14ac:dyDescent="0.2">
      <c r="B84" s="38">
        <f>$F$12*'Screening All'!F90</f>
        <v>24848.576999999997</v>
      </c>
      <c r="C84" s="36">
        <f>$F$12*'Screening M&amp;A'!F90</f>
        <v>53325.89</v>
      </c>
      <c r="O84" s="26">
        <v>82</v>
      </c>
      <c r="P84" s="30">
        <f t="shared" si="6"/>
        <v>1962144.9852501997</v>
      </c>
      <c r="Q84" s="44">
        <f t="shared" si="7"/>
        <v>1.9656279664624957E-60</v>
      </c>
      <c r="R84" s="30">
        <f t="shared" si="8"/>
        <v>1704885.4465059999</v>
      </c>
      <c r="S84" s="46">
        <f t="shared" si="9"/>
        <v>2.6828417783465543E-14</v>
      </c>
    </row>
    <row r="85" spans="2:19" x14ac:dyDescent="0.2">
      <c r="B85" s="38">
        <f>$F$12*'Screening All'!F91</f>
        <v>4610.8779999999997</v>
      </c>
      <c r="C85" s="36">
        <f>$F$12*'Screening M&amp;A'!F91</f>
        <v>54225.385999999999</v>
      </c>
      <c r="O85" s="26">
        <v>83</v>
      </c>
      <c r="P85" s="30">
        <f t="shared" si="6"/>
        <v>1986073.5826312997</v>
      </c>
      <c r="Q85" s="44">
        <f t="shared" si="7"/>
        <v>8.8627401790327612E-62</v>
      </c>
      <c r="R85" s="30">
        <f t="shared" si="8"/>
        <v>1725676.7324389999</v>
      </c>
      <c r="S85" s="46">
        <f t="shared" si="9"/>
        <v>1.6921945558433646E-14</v>
      </c>
    </row>
    <row r="86" spans="2:19" x14ac:dyDescent="0.2">
      <c r="B86" s="38">
        <f>$F$12*'Screening All'!F92</f>
        <v>30298.407999999999</v>
      </c>
      <c r="C86" s="36">
        <f>$F$12*'Screening M&amp;A'!F92</f>
        <v>263792.57799999998</v>
      </c>
      <c r="O86" s="26">
        <v>84</v>
      </c>
      <c r="P86" s="30">
        <f t="shared" si="6"/>
        <v>2010002.1800123998</v>
      </c>
      <c r="Q86" s="44">
        <f t="shared" si="7"/>
        <v>3.8470955807097477E-63</v>
      </c>
      <c r="R86" s="30">
        <f t="shared" si="8"/>
        <v>1746468.018372</v>
      </c>
      <c r="S86" s="46">
        <f t="shared" si="9"/>
        <v>1.0610857532414019E-14</v>
      </c>
    </row>
    <row r="87" spans="2:19" x14ac:dyDescent="0.2">
      <c r="B87" s="38">
        <f>$F$12*'Screening All'!F93</f>
        <v>15452.88</v>
      </c>
      <c r="C87" s="36">
        <f>$F$12*'Screening M&amp;A'!F93</f>
        <v>101045.306</v>
      </c>
      <c r="O87" s="26">
        <v>85</v>
      </c>
      <c r="P87" s="30">
        <f t="shared" si="6"/>
        <v>2033930.7773934996</v>
      </c>
      <c r="Q87" s="44">
        <f t="shared" si="7"/>
        <v>1.6076673761780715E-64</v>
      </c>
      <c r="R87" s="30">
        <f t="shared" si="8"/>
        <v>1767259.304305</v>
      </c>
      <c r="S87" s="46">
        <f t="shared" si="9"/>
        <v>6.6144788281917332E-15</v>
      </c>
    </row>
    <row r="88" spans="2:19" x14ac:dyDescent="0.2">
      <c r="B88" s="38">
        <f>$F$12*'Screening All'!F94</f>
        <v>10498.924999999999</v>
      </c>
      <c r="C88" s="36">
        <f>$F$12*'Screening M&amp;A'!F94</f>
        <v>15866.109999999999</v>
      </c>
      <c r="O88" s="26">
        <v>86</v>
      </c>
      <c r="P88" s="30">
        <f t="shared" si="6"/>
        <v>2057859.3747745997</v>
      </c>
      <c r="Q88" s="44">
        <f t="shared" si="7"/>
        <v>6.4678164257057245E-66</v>
      </c>
      <c r="R88" s="30">
        <f t="shared" si="8"/>
        <v>1788050.590238</v>
      </c>
      <c r="S88" s="46">
        <f t="shared" si="9"/>
        <v>4.0990737780440627E-15</v>
      </c>
    </row>
    <row r="89" spans="2:19" x14ac:dyDescent="0.2">
      <c r="B89" s="38">
        <f>$F$12*'Screening All'!F95</f>
        <v>8835.4339999999993</v>
      </c>
      <c r="C89" s="36">
        <f>$F$12*'Screening M&amp;A'!F95</f>
        <v>11312.892</v>
      </c>
      <c r="O89" s="26">
        <v>87</v>
      </c>
      <c r="P89" s="30">
        <f t="shared" si="6"/>
        <v>2081787.9721556997</v>
      </c>
      <c r="Q89" s="44">
        <f t="shared" si="7"/>
        <v>2.5050559757750634E-67</v>
      </c>
      <c r="R89" s="30">
        <f t="shared" si="8"/>
        <v>1808841.8761709998</v>
      </c>
      <c r="S89" s="46">
        <f t="shared" si="9"/>
        <v>2.5253454601979326E-15</v>
      </c>
    </row>
    <row r="90" spans="2:19" x14ac:dyDescent="0.2">
      <c r="B90" s="38">
        <f>$F$12*'Screening All'!F96</f>
        <v>30080.260999999999</v>
      </c>
      <c r="C90" s="36">
        <f>$F$12*'Screening M&amp;A'!F96</f>
        <v>5676.6270000000004</v>
      </c>
      <c r="O90" s="26">
        <v>88</v>
      </c>
      <c r="P90" s="30">
        <f t="shared" si="6"/>
        <v>2105716.5695367996</v>
      </c>
      <c r="Q90" s="44">
        <f t="shared" si="7"/>
        <v>9.3406144899799774E-69</v>
      </c>
      <c r="R90" s="30">
        <f t="shared" si="8"/>
        <v>1829633.1621039999</v>
      </c>
      <c r="S90" s="46">
        <f t="shared" si="9"/>
        <v>1.5466812320179698E-15</v>
      </c>
    </row>
    <row r="91" spans="2:19" x14ac:dyDescent="0.2">
      <c r="B91" s="38">
        <f>$F$12*'Screening All'!F97</f>
        <v>22372.079999999998</v>
      </c>
      <c r="C91" s="36">
        <f>$F$12*'Screening M&amp;A'!F97</f>
        <v>3055.0189999999998</v>
      </c>
      <c r="O91" s="26">
        <v>89</v>
      </c>
      <c r="P91" s="30">
        <f t="shared" si="6"/>
        <v>2129645.1669178996</v>
      </c>
      <c r="Q91" s="44">
        <f t="shared" si="7"/>
        <v>3.3529858841724313E-70</v>
      </c>
      <c r="R91" s="30">
        <f t="shared" si="8"/>
        <v>1850424.4480369999</v>
      </c>
      <c r="S91" s="46">
        <f t="shared" si="9"/>
        <v>9.417286689210184E-16</v>
      </c>
    </row>
    <row r="92" spans="2:19" x14ac:dyDescent="0.2">
      <c r="B92" s="38">
        <f>$F$12*'Screening All'!F98</f>
        <v>5032.7570000000005</v>
      </c>
      <c r="C92" s="36">
        <f>$F$12*'Screening M&amp;A'!F98</f>
        <v>20870.036999999997</v>
      </c>
      <c r="O92" s="26">
        <v>90</v>
      </c>
      <c r="P92" s="30">
        <f t="shared" si="6"/>
        <v>2153573.7642989997</v>
      </c>
      <c r="Q92" s="44">
        <f t="shared" si="7"/>
        <v>1.1587407112810947E-71</v>
      </c>
      <c r="R92" s="30">
        <f t="shared" si="8"/>
        <v>1871215.7339699999</v>
      </c>
      <c r="S92" s="46">
        <f t="shared" si="9"/>
        <v>5.7002739126732417E-16</v>
      </c>
    </row>
    <row r="93" spans="2:19" x14ac:dyDescent="0.2">
      <c r="B93" s="38">
        <f>$F$12*'Screening All'!F99</f>
        <v>12177.791999999999</v>
      </c>
      <c r="C93" s="36">
        <f>$F$12*'Screening M&amp;A'!F99</f>
        <v>9438.9419999999991</v>
      </c>
      <c r="O93" s="26">
        <v>91</v>
      </c>
      <c r="P93" s="30">
        <f t="shared" si="6"/>
        <v>2177502.3616800997</v>
      </c>
      <c r="Q93" s="44">
        <f t="shared" si="7"/>
        <v>3.8551303771930241E-73</v>
      </c>
      <c r="R93" s="30">
        <f t="shared" si="8"/>
        <v>1892007.019903</v>
      </c>
      <c r="S93" s="46">
        <f t="shared" si="9"/>
        <v>3.43013028293378E-16</v>
      </c>
    </row>
    <row r="94" spans="2:19" x14ac:dyDescent="0.2">
      <c r="B94" s="38">
        <f>$F$12*'Screening All'!F100</f>
        <v>125665.16499999999</v>
      </c>
      <c r="C94" s="36">
        <f>$F$12*'Screening M&amp;A'!F100</f>
        <v>144519.98499999999</v>
      </c>
      <c r="O94" s="26">
        <v>92</v>
      </c>
      <c r="P94" s="30">
        <f t="shared" si="6"/>
        <v>2201430.9590611998</v>
      </c>
      <c r="Q94" s="44">
        <f t="shared" si="7"/>
        <v>1.2347815682508755E-74</v>
      </c>
      <c r="R94" s="30">
        <f t="shared" si="8"/>
        <v>1912798.305836</v>
      </c>
      <c r="S94" s="46">
        <f t="shared" si="9"/>
        <v>2.0519674317044434E-16</v>
      </c>
    </row>
    <row r="95" spans="2:19" x14ac:dyDescent="0.2">
      <c r="B95" s="38">
        <f>$F$12*'Screening All'!F101</f>
        <v>49617.391000000003</v>
      </c>
      <c r="C95" s="36">
        <f>$F$12*'Screening M&amp;A'!F101</f>
        <v>23222.564999999999</v>
      </c>
      <c r="O95" s="26">
        <v>93</v>
      </c>
      <c r="P95" s="30">
        <f t="shared" si="6"/>
        <v>2225359.5564422999</v>
      </c>
      <c r="Q95" s="44">
        <f t="shared" si="7"/>
        <v>3.8074961224562035E-76</v>
      </c>
      <c r="R95" s="30">
        <f t="shared" si="8"/>
        <v>1933589.5917689998</v>
      </c>
      <c r="S95" s="46">
        <f t="shared" si="9"/>
        <v>1.2203243257128696E-16</v>
      </c>
    </row>
    <row r="96" spans="2:19" x14ac:dyDescent="0.2">
      <c r="B96" s="38">
        <f>$F$12*'Screening All'!F102</f>
        <v>12248.905999999999</v>
      </c>
      <c r="C96" s="36">
        <f>$F$12*'Screening M&amp;A'!F102</f>
        <v>22882.370999999999</v>
      </c>
      <c r="O96" s="26">
        <v>94</v>
      </c>
      <c r="P96" s="30">
        <f t="shared" si="6"/>
        <v>2249288.1538233999</v>
      </c>
      <c r="Q96" s="44">
        <f t="shared" si="7"/>
        <v>1.1302826600015799E-77</v>
      </c>
      <c r="R96" s="30">
        <f t="shared" si="8"/>
        <v>1954380.8777019999</v>
      </c>
      <c r="S96" s="46">
        <f t="shared" si="9"/>
        <v>7.2148121959863158E-17</v>
      </c>
    </row>
    <row r="97" spans="2:19" x14ac:dyDescent="0.2">
      <c r="B97" s="38">
        <f>$F$12*'Screening All'!F103</f>
        <v>11394.576999999999</v>
      </c>
      <c r="C97" s="36">
        <f>$F$12*'Screening M&amp;A'!F103</f>
        <v>11712.668</v>
      </c>
      <c r="O97" s="26">
        <v>95</v>
      </c>
      <c r="P97" s="30">
        <f t="shared" si="6"/>
        <v>2273216.7512044995</v>
      </c>
      <c r="Q97" s="44">
        <f t="shared" si="7"/>
        <v>3.2302261154123491E-79</v>
      </c>
      <c r="R97" s="30">
        <f t="shared" si="8"/>
        <v>1975172.1636349999</v>
      </c>
      <c r="S97" s="46">
        <f t="shared" si="9"/>
        <v>4.2405261939373316E-17</v>
      </c>
    </row>
    <row r="98" spans="2:19" x14ac:dyDescent="0.2">
      <c r="B98" s="38">
        <f>$F$12*'Screening All'!F104</f>
        <v>98370.842999999993</v>
      </c>
      <c r="C98" s="36">
        <f>$F$12*'Screening M&amp;A'!F104</f>
        <v>9748.384</v>
      </c>
      <c r="O98" s="26">
        <v>96</v>
      </c>
      <c r="P98" s="30">
        <f t="shared" si="6"/>
        <v>2297145.3485855996</v>
      </c>
      <c r="Q98" s="44">
        <f t="shared" si="7"/>
        <v>8.8874474645399896E-81</v>
      </c>
      <c r="R98" s="30">
        <f t="shared" si="8"/>
        <v>1995963.4495679999</v>
      </c>
      <c r="S98" s="46">
        <f t="shared" si="9"/>
        <v>2.4777610801306765E-17</v>
      </c>
    </row>
    <row r="99" spans="2:19" x14ac:dyDescent="0.2">
      <c r="B99" s="38">
        <f>$F$12*'Screening All'!F105</f>
        <v>25174.355999999996</v>
      </c>
      <c r="C99" s="36">
        <f>$F$12*'Screening M&amp;A'!F105</f>
        <v>13113.805999999999</v>
      </c>
      <c r="O99" s="26">
        <v>97</v>
      </c>
      <c r="P99" s="30">
        <f t="shared" si="6"/>
        <v>2321073.9459666996</v>
      </c>
      <c r="Q99" s="44">
        <f t="shared" si="7"/>
        <v>2.3540703253536584E-82</v>
      </c>
      <c r="R99" s="30">
        <f t="shared" si="8"/>
        <v>2016754.735501</v>
      </c>
      <c r="S99" s="46">
        <f t="shared" si="9"/>
        <v>1.4392759246200564E-17</v>
      </c>
    </row>
    <row r="100" spans="2:19" x14ac:dyDescent="0.2">
      <c r="B100" s="38">
        <f>$F$12*'Screening All'!F106</f>
        <v>129767.67399999998</v>
      </c>
      <c r="C100" s="36">
        <f>$F$12*'Screening M&amp;A'!F106</f>
        <v>53056.81</v>
      </c>
      <c r="O100" s="26">
        <v>98</v>
      </c>
      <c r="P100" s="30">
        <f t="shared" si="6"/>
        <v>2345002.5433477997</v>
      </c>
      <c r="Q100" s="44">
        <f t="shared" si="7"/>
        <v>6.00288581861003E-84</v>
      </c>
      <c r="R100" s="30">
        <f t="shared" si="8"/>
        <v>2037546.021434</v>
      </c>
      <c r="S100" s="46">
        <f t="shared" si="9"/>
        <v>8.3113898189427795E-18</v>
      </c>
    </row>
    <row r="101" spans="2:19" x14ac:dyDescent="0.2">
      <c r="B101" s="38">
        <f>$F$12*'Screening All'!F107</f>
        <v>15774.814999999999</v>
      </c>
      <c r="C101" s="36">
        <f>$F$12*'Screening M&amp;A'!F107</f>
        <v>9696.49</v>
      </c>
      <c r="O101" s="26">
        <v>99</v>
      </c>
      <c r="P101" s="30">
        <f t="shared" si="6"/>
        <v>2368931.1407288997</v>
      </c>
      <c r="Q101" s="44">
        <f t="shared" si="7"/>
        <v>1.4736657709974098E-85</v>
      </c>
      <c r="R101" s="30">
        <f t="shared" si="8"/>
        <v>2058337.307367</v>
      </c>
      <c r="S101" s="46">
        <f t="shared" si="9"/>
        <v>4.771426083447471E-18</v>
      </c>
    </row>
    <row r="102" spans="2:19" ht="12" thickBot="1" x14ac:dyDescent="0.25">
      <c r="B102" s="38">
        <f>$F$12*'Screening All'!F108</f>
        <v>10288.465999999999</v>
      </c>
      <c r="C102" s="36">
        <f>$F$12*'Screening M&amp;A'!F108</f>
        <v>28759.846999999998</v>
      </c>
      <c r="O102" s="27">
        <v>100</v>
      </c>
      <c r="P102" s="31">
        <f t="shared" si="6"/>
        <v>2392859.7381099998</v>
      </c>
      <c r="Q102" s="45">
        <f t="shared" si="7"/>
        <v>3.4828612501590423E-87</v>
      </c>
      <c r="R102" s="31">
        <f t="shared" si="8"/>
        <v>2079128.5932999998</v>
      </c>
      <c r="S102" s="47">
        <f t="shared" si="9"/>
        <v>2.7231258067202519E-18</v>
      </c>
    </row>
    <row r="103" spans="2:19" x14ac:dyDescent="0.2">
      <c r="B103" s="38">
        <f>$F$12*'Screening All'!F109</f>
        <v>7619.7689999999993</v>
      </c>
      <c r="C103" s="36">
        <f>$F$12*'Screening M&amp;A'!F109</f>
        <v>15079.050999999998</v>
      </c>
    </row>
    <row r="104" spans="2:19" x14ac:dyDescent="0.2">
      <c r="B104" s="38">
        <f>$F$12*'Screening All'!F110</f>
        <v>22154.894</v>
      </c>
      <c r="C104" s="36">
        <f>$F$12*'Screening M&amp;A'!F110</f>
        <v>9060.3079999999991</v>
      </c>
    </row>
    <row r="105" spans="2:19" x14ac:dyDescent="0.2">
      <c r="B105" s="38">
        <f>$F$12*'Screening All'!F111</f>
        <v>21.910799999999998</v>
      </c>
      <c r="C105" s="36">
        <f>$F$12*'Screening M&amp;A'!F111</f>
        <v>13906.630999999998</v>
      </c>
    </row>
    <row r="106" spans="2:19" x14ac:dyDescent="0.2">
      <c r="B106" s="38">
        <f>$F$12*'Screening All'!F112</f>
        <v>1409.7869999999998</v>
      </c>
      <c r="C106" s="36">
        <f>$F$12*'Screening M&amp;A'!F112</f>
        <v>11028.435999999998</v>
      </c>
    </row>
    <row r="107" spans="2:19" x14ac:dyDescent="0.2">
      <c r="B107" s="38">
        <f>$F$12*'Screening All'!F113</f>
        <v>4890.5289999999995</v>
      </c>
      <c r="C107" s="36">
        <f>$F$12*'Screening M&amp;A'!F113</f>
        <v>6395.4549999999999</v>
      </c>
    </row>
    <row r="108" spans="2:19" x14ac:dyDescent="0.2">
      <c r="B108" s="38">
        <f>$F$12*'Screening All'!F114</f>
        <v>20707.628000000001</v>
      </c>
      <c r="C108" s="36">
        <f>$F$12*'Screening M&amp;A'!F114</f>
        <v>9930.9740000000002</v>
      </c>
    </row>
    <row r="109" spans="2:19" x14ac:dyDescent="0.2">
      <c r="B109" s="38">
        <f>$F$12*'Screening All'!F115</f>
        <v>30150.414000000001</v>
      </c>
      <c r="C109" s="36">
        <f>$F$12*'Screening M&amp;A'!F115</f>
        <v>18657.814999999999</v>
      </c>
    </row>
    <row r="110" spans="2:19" x14ac:dyDescent="0.2">
      <c r="B110" s="38">
        <f>$F$12*'Screening All'!F116</f>
        <v>36592.957999999999</v>
      </c>
      <c r="C110" s="36">
        <f>$F$12*'Screening M&amp;A'!F116</f>
        <v>29968.785</v>
      </c>
    </row>
    <row r="111" spans="2:19" x14ac:dyDescent="0.2">
      <c r="B111" s="38">
        <f>$F$12*'Screening All'!F117</f>
        <v>15207.824999999999</v>
      </c>
      <c r="C111" s="36">
        <f>$F$12*'Screening M&amp;A'!F117</f>
        <v>6929.7709999999997</v>
      </c>
    </row>
    <row r="112" spans="2:19" x14ac:dyDescent="0.2">
      <c r="B112" s="38">
        <f>$F$12*'Screening All'!F118</f>
        <v>7677.4289999999992</v>
      </c>
      <c r="C112" s="36">
        <f>$F$12*'Screening M&amp;A'!F118</f>
        <v>15432.699000000001</v>
      </c>
    </row>
    <row r="113" spans="2:3" x14ac:dyDescent="0.2">
      <c r="B113" s="38">
        <f>$F$12*'Screening All'!F119</f>
        <v>66927.883999999991</v>
      </c>
      <c r="C113" s="36">
        <f>$F$12*'Screening M&amp;A'!F119</f>
        <v>38677.366999999998</v>
      </c>
    </row>
    <row r="114" spans="2:3" x14ac:dyDescent="0.2">
      <c r="B114" s="38">
        <f>$F$12*'Screening All'!F120</f>
        <v>5139.427999999999</v>
      </c>
      <c r="C114" s="36">
        <f>$F$12*'Screening M&amp;A'!F120</f>
        <v>16668.544999999998</v>
      </c>
    </row>
    <row r="115" spans="2:3" x14ac:dyDescent="0.2">
      <c r="B115" s="38">
        <f>$F$12*'Screening All'!F121</f>
        <v>36321.955999999998</v>
      </c>
      <c r="C115" s="36">
        <f>$F$12*'Screening M&amp;A'!F121</f>
        <v>24343.090999999997</v>
      </c>
    </row>
    <row r="116" spans="2:3" x14ac:dyDescent="0.2">
      <c r="B116" s="38">
        <f>$F$12*'Screening All'!F122</f>
        <v>17805.407999999999</v>
      </c>
      <c r="C116" s="36">
        <f>$F$12*'Screening M&amp;A'!F122</f>
        <v>4881.88</v>
      </c>
    </row>
    <row r="117" spans="2:3" x14ac:dyDescent="0.2">
      <c r="B117" s="38">
        <f>$F$12*'Screening All'!F123</f>
        <v>5983.1859999999997</v>
      </c>
      <c r="C117" s="36">
        <f>$F$12*'Screening M&amp;A'!F123</f>
        <v>5234.567</v>
      </c>
    </row>
    <row r="118" spans="2:3" x14ac:dyDescent="0.2">
      <c r="B118" s="38">
        <f>$F$12*'Screening All'!F124</f>
        <v>12840.882</v>
      </c>
      <c r="C118" s="36">
        <f>$F$12*'Screening M&amp;A'!F124</f>
        <v>7960.9239999999991</v>
      </c>
    </row>
    <row r="119" spans="2:3" x14ac:dyDescent="0.2">
      <c r="B119" s="38">
        <f>$F$12*'Screening All'!F125</f>
        <v>31431.426999999996</v>
      </c>
      <c r="C119" s="36">
        <f>$F$12*'Screening M&amp;A'!F125</f>
        <v>18433.901999999998</v>
      </c>
    </row>
    <row r="120" spans="2:3" x14ac:dyDescent="0.2">
      <c r="B120" s="38">
        <f>$F$12*'Screening All'!F126</f>
        <v>9097.7870000000003</v>
      </c>
      <c r="C120" s="36">
        <f>$F$12*'Screening M&amp;A'!F126</f>
        <v>7988.7929999999988</v>
      </c>
    </row>
    <row r="121" spans="2:3" x14ac:dyDescent="0.2">
      <c r="B121" s="38">
        <f>$F$12*'Screening All'!F127</f>
        <v>9395.6970000000001</v>
      </c>
      <c r="C121" s="36">
        <f>$F$12*'Screening M&amp;A'!F127</f>
        <v>55644.782999999996</v>
      </c>
    </row>
    <row r="122" spans="2:3" x14ac:dyDescent="0.2">
      <c r="B122" s="38">
        <f>$F$12*'Screening All'!F128</f>
        <v>5617.0450000000001</v>
      </c>
      <c r="C122" s="36">
        <f>$F$12*'Screening M&amp;A'!F128</f>
        <v>11531.039000000001</v>
      </c>
    </row>
    <row r="123" spans="2:3" x14ac:dyDescent="0.2">
      <c r="B123" s="38">
        <f>$F$12*'Screening All'!F129</f>
        <v>85232.050999999992</v>
      </c>
      <c r="C123" s="36">
        <f>$F$12*'Screening M&amp;A'!F129</f>
        <v>20546.18</v>
      </c>
    </row>
    <row r="124" spans="2:3" x14ac:dyDescent="0.2">
      <c r="B124" s="38">
        <f>$F$12*'Screening All'!F130</f>
        <v>17651.647999999997</v>
      </c>
      <c r="C124" s="36">
        <f>$F$12*'Screening M&amp;A'!F130</f>
        <v>4930.8909999999996</v>
      </c>
    </row>
    <row r="125" spans="2:3" x14ac:dyDescent="0.2">
      <c r="B125" s="38">
        <f>$F$12*'Screening All'!F131</f>
        <v>22470.101999999995</v>
      </c>
      <c r="C125" s="36">
        <f>$F$12*'Screening M&amp;A'!F131</f>
        <v>30018.756999999998</v>
      </c>
    </row>
    <row r="126" spans="2:3" x14ac:dyDescent="0.2">
      <c r="B126" s="38">
        <f>$F$12*'Screening All'!F132</f>
        <v>12233.529999999999</v>
      </c>
      <c r="C126" s="36">
        <f>$F$12*'Screening M&amp;A'!F132</f>
        <v>16559.952000000001</v>
      </c>
    </row>
    <row r="127" spans="2:3" x14ac:dyDescent="0.2">
      <c r="B127" s="38">
        <f>$F$12*'Screening All'!F133</f>
        <v>4090.0160000000001</v>
      </c>
      <c r="C127" s="36">
        <f>$F$12*'Screening M&amp;A'!F133</f>
        <v>24844.733</v>
      </c>
    </row>
    <row r="128" spans="2:3" x14ac:dyDescent="0.2">
      <c r="B128" s="38">
        <f>$F$12*'Screening All'!F134</f>
        <v>8183.8759999999993</v>
      </c>
      <c r="C128" s="36">
        <f>$F$12*'Screening M&amp;A'!F134</f>
        <v>6793.3089999999993</v>
      </c>
    </row>
    <row r="129" spans="2:3" x14ac:dyDescent="0.2">
      <c r="B129" s="38">
        <f>$F$12*'Screening All'!F135</f>
        <v>18185.002999999997</v>
      </c>
      <c r="C129" s="36">
        <f>$F$12*'Screening M&amp;A'!F135</f>
        <v>23110.128000000001</v>
      </c>
    </row>
    <row r="130" spans="2:3" x14ac:dyDescent="0.2">
      <c r="B130" s="38">
        <f>$F$12*'Screening All'!F136</f>
        <v>10365.345999999998</v>
      </c>
      <c r="C130" s="36">
        <f>$F$12*'Screening M&amp;A'!F136</f>
        <v>8708.5820000000003</v>
      </c>
    </row>
    <row r="131" spans="2:3" x14ac:dyDescent="0.2">
      <c r="B131" s="38">
        <f>$F$12*'Screening All'!F137</f>
        <v>3004.0860000000002</v>
      </c>
      <c r="C131" s="36">
        <f>$F$12*'Screening M&amp;A'!F137</f>
        <v>2505.3269999999998</v>
      </c>
    </row>
    <row r="132" spans="2:3" x14ac:dyDescent="0.2">
      <c r="B132" s="38">
        <f>$F$12*'Screening All'!F138</f>
        <v>679.42700000000002</v>
      </c>
      <c r="C132" s="36">
        <f>$F$12*'Screening M&amp;A'!F138</f>
        <v>9656.1279999999988</v>
      </c>
    </row>
    <row r="133" spans="2:3" x14ac:dyDescent="0.2">
      <c r="B133" s="38">
        <f>$F$12*'Screening All'!F139</f>
        <v>36363.279000000002</v>
      </c>
      <c r="C133" s="36">
        <f>$F$12*'Screening M&amp;A'!F139</f>
        <v>11176.429999999998</v>
      </c>
    </row>
    <row r="134" spans="2:3" x14ac:dyDescent="0.2">
      <c r="B134" s="38">
        <f>$F$12*'Screening All'!F140</f>
        <v>96179.762999999992</v>
      </c>
      <c r="C134" s="36">
        <f>$F$12*'Screening M&amp;A'!F140</f>
        <v>7654.3649999999998</v>
      </c>
    </row>
    <row r="135" spans="2:3" x14ac:dyDescent="0.2">
      <c r="B135" s="38">
        <f>$F$12*'Screening All'!F141</f>
        <v>3400.018</v>
      </c>
      <c r="C135" s="36">
        <f>$F$12*'Screening M&amp;A'!F141</f>
        <v>1479.9399999999998</v>
      </c>
    </row>
    <row r="136" spans="2:3" x14ac:dyDescent="0.2">
      <c r="B136" s="38">
        <f>$F$12*'Screening All'!F142</f>
        <v>17460.409</v>
      </c>
      <c r="C136" s="36">
        <f>$F$12*'Screening M&amp;A'!F142</f>
        <v>49458.826000000001</v>
      </c>
    </row>
    <row r="137" spans="2:3" x14ac:dyDescent="0.2">
      <c r="B137" s="38">
        <f>$F$12*'Screening All'!F143</f>
        <v>18039.892</v>
      </c>
      <c r="C137" s="36">
        <f>$F$12*'Screening M&amp;A'!F143</f>
        <v>2512.0539999999996</v>
      </c>
    </row>
    <row r="138" spans="2:3" x14ac:dyDescent="0.2">
      <c r="B138" s="38">
        <f>$F$12*'Screening All'!F144</f>
        <v>20545.219000000001</v>
      </c>
      <c r="C138" s="36">
        <f>$F$12*'Screening M&amp;A'!F144</f>
        <v>8375.1149999999998</v>
      </c>
    </row>
    <row r="139" spans="2:3" x14ac:dyDescent="0.2">
      <c r="B139" s="38">
        <f>$F$12*'Screening All'!F145</f>
        <v>14193.97</v>
      </c>
      <c r="C139" s="36">
        <f>$F$12*'Screening M&amp;A'!F145</f>
        <v>1596.2209999999998</v>
      </c>
    </row>
    <row r="140" spans="2:3" x14ac:dyDescent="0.2">
      <c r="B140" s="38">
        <f>$F$12*'Screening All'!F146</f>
        <v>69298.671000000002</v>
      </c>
      <c r="C140" s="36">
        <f>$F$12*'Screening M&amp;A'!F146</f>
        <v>14289.109</v>
      </c>
    </row>
    <row r="141" spans="2:3" x14ac:dyDescent="0.2">
      <c r="B141" s="38">
        <f>$F$12*'Screening All'!F147</f>
        <v>19470.820999999996</v>
      </c>
      <c r="C141" s="36">
        <f>$F$12*'Screening M&amp;A'!F147</f>
        <v>3748.8609999999999</v>
      </c>
    </row>
    <row r="142" spans="2:3" x14ac:dyDescent="0.2">
      <c r="B142" s="38">
        <f>$F$12*'Screening All'!F148</f>
        <v>5626.6549999999997</v>
      </c>
      <c r="C142" s="36">
        <f>$F$12*'Screening M&amp;A'!F148</f>
        <v>2595.6610000000001</v>
      </c>
    </row>
    <row r="143" spans="2:3" x14ac:dyDescent="0.2">
      <c r="B143" s="38">
        <f>$F$12*'Screening All'!F149</f>
        <v>4838.6349999999993</v>
      </c>
      <c r="C143" s="36">
        <f>$F$12*'Screening M&amp;A'!F149</f>
        <v>7264.1989999999996</v>
      </c>
    </row>
    <row r="144" spans="2:3" x14ac:dyDescent="0.2">
      <c r="B144" s="38">
        <f>$F$12*'Screening All'!F150</f>
        <v>8253.0679999999993</v>
      </c>
      <c r="C144" s="36">
        <f>$F$12*'Screening M&amp;A'!F150</f>
        <v>6350.2879999999996</v>
      </c>
    </row>
    <row r="145" spans="2:3" x14ac:dyDescent="0.2">
      <c r="B145" s="38">
        <f>$F$12*'Screening All'!F151</f>
        <v>5765.0389999999998</v>
      </c>
      <c r="C145" s="36">
        <f>$F$12*'Screening M&amp;A'!F151</f>
        <v>3293.3469999999998</v>
      </c>
    </row>
    <row r="146" spans="2:3" x14ac:dyDescent="0.2">
      <c r="B146" s="38">
        <f>$F$12*'Screening All'!F152</f>
        <v>2318.893</v>
      </c>
      <c r="C146" s="36">
        <f>$F$12*'Screening M&amp;A'!F152</f>
        <v>22500.853999999999</v>
      </c>
    </row>
    <row r="147" spans="2:3" x14ac:dyDescent="0.2">
      <c r="B147" s="38">
        <f>$F$12*'Screening All'!F153</f>
        <v>3374.0709999999999</v>
      </c>
      <c r="C147" s="36">
        <f>$F$12*'Screening M&amp;A'!F153</f>
        <v>13712.509</v>
      </c>
    </row>
    <row r="148" spans="2:3" x14ac:dyDescent="0.2">
      <c r="B148" s="38">
        <f>$F$12*'Screening All'!F154</f>
        <v>16871.315999999999</v>
      </c>
      <c r="C148" s="36">
        <f>$F$12*'Screening M&amp;A'!F154</f>
        <v>4678.1480000000001</v>
      </c>
    </row>
    <row r="149" spans="2:3" x14ac:dyDescent="0.2">
      <c r="B149" s="38">
        <f>$F$12*'Screening All'!F155</f>
        <v>31188.293999999998</v>
      </c>
      <c r="C149" s="36">
        <f>$F$12*'Screening M&amp;A'!F155</f>
        <v>30624.186999999998</v>
      </c>
    </row>
    <row r="150" spans="2:3" x14ac:dyDescent="0.2">
      <c r="B150" s="38">
        <f>$F$12*'Screening All'!F156</f>
        <v>4475.3769999999995</v>
      </c>
      <c r="C150" s="36">
        <f>$F$12*'Screening M&amp;A'!F156</f>
        <v>3540.3239999999996</v>
      </c>
    </row>
    <row r="151" spans="2:3" x14ac:dyDescent="0.2">
      <c r="B151" s="38">
        <f>$F$12*'Screening All'!F157</f>
        <v>7703.3760000000002</v>
      </c>
      <c r="C151" s="36">
        <f>$F$12*'Screening M&amp;A'!F157</f>
        <v>106699.82999999999</v>
      </c>
    </row>
    <row r="152" spans="2:3" x14ac:dyDescent="0.2">
      <c r="B152" s="38">
        <f>$F$12*'Screening All'!F158</f>
        <v>11892.375</v>
      </c>
      <c r="C152" s="36">
        <f>$F$12*'Screening M&amp;A'!F158</f>
        <v>2298.7119999999995</v>
      </c>
    </row>
    <row r="153" spans="2:3" x14ac:dyDescent="0.2">
      <c r="B153" s="38">
        <f>$F$12*'Screening All'!F159</f>
        <v>221.02999999999997</v>
      </c>
      <c r="C153" s="36">
        <f>$F$12*'Screening M&amp;A'!F159</f>
        <v>4024.6679999999997</v>
      </c>
    </row>
    <row r="154" spans="2:3" x14ac:dyDescent="0.2">
      <c r="B154" s="38">
        <f>$F$12*'Screening All'!F160</f>
        <v>4742.5349999999999</v>
      </c>
      <c r="C154" s="36">
        <f>$F$12*'Screening M&amp;A'!F160</f>
        <v>5043.3279999999995</v>
      </c>
    </row>
    <row r="155" spans="2:3" x14ac:dyDescent="0.2">
      <c r="B155" s="38">
        <f>$F$12*'Screening All'!F161</f>
        <v>6162.8929999999991</v>
      </c>
      <c r="C155" s="36">
        <f>$F$12*'Screening M&amp;A'!F161</f>
        <v>2563.9479999999999</v>
      </c>
    </row>
    <row r="156" spans="2:3" x14ac:dyDescent="0.2">
      <c r="B156" s="38">
        <f>$F$12*'Screening All'!F162</f>
        <v>2318.893</v>
      </c>
      <c r="C156" s="36">
        <f>$F$12*'Screening M&amp;A'!F162</f>
        <v>3685.4349999999999</v>
      </c>
    </row>
    <row r="157" spans="2:3" x14ac:dyDescent="0.2">
      <c r="B157" s="38">
        <f>$F$12*'Screening All'!F163</f>
        <v>4117.8849999999993</v>
      </c>
      <c r="C157" s="36">
        <f>$F$12*'Screening M&amp;A'!F163</f>
        <v>5216.3079999999991</v>
      </c>
    </row>
    <row r="158" spans="2:3" x14ac:dyDescent="0.2">
      <c r="B158" s="38">
        <f>$F$12*'Screening All'!F164</f>
        <v>10086.655999999999</v>
      </c>
      <c r="C158" s="36">
        <f>$F$12*'Screening M&amp;A'!F164</f>
        <v>4319.6949999999997</v>
      </c>
    </row>
    <row r="159" spans="2:3" x14ac:dyDescent="0.2">
      <c r="B159" s="38">
        <f>$F$12*'Screening All'!F165</f>
        <v>9327.4660000000003</v>
      </c>
      <c r="C159" s="36">
        <f>$F$12*'Screening M&amp;A'!F165</f>
        <v>6780.8159999999998</v>
      </c>
    </row>
    <row r="160" spans="2:3" x14ac:dyDescent="0.2">
      <c r="B160" s="38">
        <f>$F$12*'Screening All'!F166</f>
        <v>5217.2689999999993</v>
      </c>
      <c r="C160" s="36">
        <f>$F$12*'Screening M&amp;A'!F166</f>
        <v>37394.431999999993</v>
      </c>
    </row>
    <row r="161" spans="2:3" x14ac:dyDescent="0.2">
      <c r="B161" s="38">
        <f>$F$12*'Screening All'!F167</f>
        <v>7810.0469999999996</v>
      </c>
      <c r="C161" s="36">
        <f>$F$12*'Screening M&amp;A'!F167</f>
        <v>10049.177</v>
      </c>
    </row>
    <row r="162" spans="2:3" x14ac:dyDescent="0.2">
      <c r="B162" s="38">
        <f>$F$12*'Screening All'!F168</f>
        <v>2234.3249999999998</v>
      </c>
      <c r="C162" s="36">
        <f>$F$12*'Screening M&amp;A'!F168</f>
        <v>19310.333999999999</v>
      </c>
    </row>
    <row r="163" spans="2:3" x14ac:dyDescent="0.2">
      <c r="B163" s="38">
        <f>$F$12*'Screening All'!F169</f>
        <v>3799.7939999999994</v>
      </c>
      <c r="C163" s="36">
        <f>$F$12*'Screening M&amp;A'!F169</f>
        <v>4211.1019999999999</v>
      </c>
    </row>
    <row r="164" spans="2:3" x14ac:dyDescent="0.2">
      <c r="B164" s="38">
        <f>$F$12*'Screening All'!F170</f>
        <v>2573.558</v>
      </c>
      <c r="C164" s="36">
        <f>$F$12*'Screening M&amp;A'!F170</f>
        <v>4583.0089999999991</v>
      </c>
    </row>
    <row r="165" spans="2:3" x14ac:dyDescent="0.2">
      <c r="B165" s="38">
        <f>$F$12*'Screening All'!F171</f>
        <v>6810.607</v>
      </c>
      <c r="C165" s="36">
        <f>$F$12*'Screening M&amp;A'!F171</f>
        <v>5191.3220000000001</v>
      </c>
    </row>
    <row r="166" spans="2:3" x14ac:dyDescent="0.2">
      <c r="B166" s="38">
        <f>$F$12*'Screening All'!F172</f>
        <v>7805.2420000000002</v>
      </c>
      <c r="C166" s="36">
        <f>$F$12*'Screening M&amp;A'!F172</f>
        <v>6692.4039999999995</v>
      </c>
    </row>
    <row r="167" spans="2:3" x14ac:dyDescent="0.2">
      <c r="B167" s="38">
        <f>$F$12*'Screening All'!F173</f>
        <v>5648.7579999999989</v>
      </c>
      <c r="C167" s="36">
        <f>$F$12*'Screening M&amp;A'!F173</f>
        <v>1701.9309999999998</v>
      </c>
    </row>
    <row r="168" spans="2:3" x14ac:dyDescent="0.2">
      <c r="B168" s="38">
        <f>$F$12*'Screening All'!F174</f>
        <v>7022.027</v>
      </c>
      <c r="C168" s="36">
        <f>$F$12*'Screening M&amp;A'!F174</f>
        <v>1640.4269999999999</v>
      </c>
    </row>
    <row r="169" spans="2:3" x14ac:dyDescent="0.2">
      <c r="B169" s="38">
        <f>$F$12*'Screening All'!F175</f>
        <v>2466.8869999999997</v>
      </c>
      <c r="C169" s="36">
        <f>$F$12*'Screening M&amp;A'!F175</f>
        <v>6916.317</v>
      </c>
    </row>
    <row r="170" spans="2:3" x14ac:dyDescent="0.2">
      <c r="B170" s="38">
        <f>$F$12*'Screening All'!F176</f>
        <v>9680.1529999999984</v>
      </c>
      <c r="C170" s="36">
        <f>$F$12*'Screening M&amp;A'!F176</f>
        <v>17193.250999999997</v>
      </c>
    </row>
    <row r="171" spans="2:3" x14ac:dyDescent="0.2">
      <c r="B171" s="38">
        <f>$F$12*'Screening All'!F177</f>
        <v>11368.63</v>
      </c>
      <c r="C171" s="36">
        <f>$F$12*'Screening M&amp;A'!F177</f>
        <v>6061.027</v>
      </c>
    </row>
    <row r="172" spans="2:3" x14ac:dyDescent="0.2">
      <c r="B172" s="38">
        <f>$F$12*'Screening All'!F178</f>
        <v>2759.0309999999999</v>
      </c>
      <c r="C172" s="36">
        <f>$F$12*'Screening M&amp;A'!F178</f>
        <v>901.41799999999989</v>
      </c>
    </row>
    <row r="173" spans="2:3" x14ac:dyDescent="0.2">
      <c r="B173" s="38">
        <f>$F$12*'Screening All'!F179</f>
        <v>4538.8029999999999</v>
      </c>
      <c r="C173" s="36">
        <f>$F$12*'Screening M&amp;A'!F179</f>
        <v>800.51299999999992</v>
      </c>
    </row>
    <row r="174" spans="2:3" x14ac:dyDescent="0.2">
      <c r="B174" s="38">
        <f>$F$12*'Screening All'!F180</f>
        <v>4101.5479999999998</v>
      </c>
      <c r="C174" s="36">
        <f>$F$12*'Screening M&amp;A'!F180</f>
        <v>835.10900000000004</v>
      </c>
    </row>
    <row r="175" spans="2:3" x14ac:dyDescent="0.2">
      <c r="B175" s="38">
        <f>$F$12*'Screening All'!F181</f>
        <v>2320.8150000000001</v>
      </c>
      <c r="C175" s="36">
        <f>$F$12*'Screening M&amp;A'!F181</f>
        <v>3998.721</v>
      </c>
    </row>
    <row r="176" spans="2:3" x14ac:dyDescent="0.2">
      <c r="B176" s="38">
        <f>$F$12*'Screening All'!F182</f>
        <v>3189.5589999999997</v>
      </c>
      <c r="C176" s="36">
        <f>$F$12*'Screening M&amp;A'!F182</f>
        <v>1771.123</v>
      </c>
    </row>
    <row r="177" spans="2:3" x14ac:dyDescent="0.2">
      <c r="B177" s="38">
        <f>$F$12*'Screening All'!F183</f>
        <v>3606.6329999999998</v>
      </c>
      <c r="C177" s="36">
        <f>$F$12*'Screening M&amp;A'!F183</f>
        <v>3329.8649999999998</v>
      </c>
    </row>
    <row r="178" spans="2:3" x14ac:dyDescent="0.2">
      <c r="B178" s="38">
        <f>$F$12*'Screening All'!F184</f>
        <v>7094.1019999999999</v>
      </c>
      <c r="C178" s="36">
        <f>$F$12*'Screening M&amp;A'!F184</f>
        <v>647.71400000000006</v>
      </c>
    </row>
    <row r="179" spans="2:3" x14ac:dyDescent="0.2">
      <c r="B179" s="38">
        <f>$F$12*'Screening All'!F185</f>
        <v>2090.1749999999997</v>
      </c>
      <c r="C179" s="36">
        <f>$F$12*'Screening M&amp;A'!F185</f>
        <v>4568.5939999999991</v>
      </c>
    </row>
    <row r="180" spans="2:3" x14ac:dyDescent="0.2">
      <c r="B180" s="38">
        <f>$F$12*'Screening All'!F186</f>
        <v>599.66399999999999</v>
      </c>
      <c r="C180" s="36">
        <f>$F$12*'Screening M&amp;A'!F186</f>
        <v>1608.7139999999999</v>
      </c>
    </row>
    <row r="181" spans="2:3" x14ac:dyDescent="0.2">
      <c r="B181" s="38">
        <f>$F$12*'Screening All'!F187</f>
        <v>548.73099999999999</v>
      </c>
      <c r="C181" s="36">
        <f>$F$12*'Screening M&amp;A'!F187</f>
        <v>920.63799999999992</v>
      </c>
    </row>
    <row r="182" spans="2:3" x14ac:dyDescent="0.2">
      <c r="B182" s="38">
        <f>$F$12*'Screening All'!F188</f>
        <v>15100.192999999999</v>
      </c>
      <c r="C182" s="36">
        <f>$F$12*'Screening M&amp;A'!F188</f>
        <v>2356.3719999999998</v>
      </c>
    </row>
    <row r="183" spans="2:3" x14ac:dyDescent="0.2">
      <c r="B183" s="38">
        <f>$F$12*'Screening All'!F189</f>
        <v>8852.732</v>
      </c>
      <c r="C183" s="36">
        <f>$F$12*'Screening M&amp;A'!F189</f>
        <v>2060.384</v>
      </c>
    </row>
    <row r="184" spans="2:3" x14ac:dyDescent="0.2">
      <c r="B184" s="38">
        <f>$F$12*'Screening All'!F190</f>
        <v>16439.827000000001</v>
      </c>
      <c r="C184" s="36">
        <f>$F$12*'Screening M&amp;A'!F190</f>
        <v>4765.5989999999993</v>
      </c>
    </row>
    <row r="185" spans="2:3" x14ac:dyDescent="0.2">
      <c r="B185" s="38">
        <f>$F$12*'Screening All'!F191</f>
        <v>6212.8649999999998</v>
      </c>
      <c r="C185" s="36">
        <f>$F$12*'Screening M&amp;A'!F191</f>
        <v>6428.128999999999</v>
      </c>
    </row>
    <row r="186" spans="2:3" x14ac:dyDescent="0.2">
      <c r="B186" s="38">
        <f>$F$12*'Screening All'!F192</f>
        <v>1475.135</v>
      </c>
      <c r="C186" s="36">
        <f>$F$12*'Screening M&amp;A'!F192</f>
        <v>1199.328</v>
      </c>
    </row>
    <row r="187" spans="2:3" x14ac:dyDescent="0.2">
      <c r="B187" s="38">
        <f>$F$12*'Screening All'!F193</f>
        <v>11560.83</v>
      </c>
      <c r="C187" s="36">
        <f>$F$12*'Screening M&amp;A'!F193</f>
        <v>2799.393</v>
      </c>
    </row>
    <row r="188" spans="2:3" x14ac:dyDescent="0.2">
      <c r="B188" s="38">
        <f>$F$12*'Screening All'!F194</f>
        <v>23823.19</v>
      </c>
      <c r="C188" s="36">
        <f>$F$12*'Screening M&amp;A'!F194</f>
        <v>3671.02</v>
      </c>
    </row>
    <row r="189" spans="2:3" x14ac:dyDescent="0.2">
      <c r="B189" s="38">
        <f>$F$12*'Screening All'!F195</f>
        <v>835.10900000000004</v>
      </c>
      <c r="C189" s="36">
        <f>$F$12*'Screening M&amp;A'!F195</f>
        <v>2083.4479999999999</v>
      </c>
    </row>
    <row r="190" spans="2:3" x14ac:dyDescent="0.2">
      <c r="B190" s="38">
        <f>$F$12*'Screening All'!F196</f>
        <v>14683.119000000001</v>
      </c>
      <c r="C190" s="36">
        <f>$F$12*'Screening M&amp;A'!F196</f>
        <v>379.59499999999997</v>
      </c>
    </row>
    <row r="191" spans="2:3" x14ac:dyDescent="0.2">
      <c r="B191" s="38">
        <f>$F$12*'Screening All'!F197</f>
        <v>1684.633</v>
      </c>
      <c r="C191" s="36">
        <f>$F$12*'Screening M&amp;A'!F197</f>
        <v>1211.8209999999999</v>
      </c>
    </row>
    <row r="192" spans="2:3" x14ac:dyDescent="0.2">
      <c r="B192" s="38">
        <f>$F$12*'Screening All'!F198</f>
        <v>10696.890999999998</v>
      </c>
      <c r="C192" s="36">
        <f>$F$12*'Screening M&amp;A'!F198</f>
        <v>437.255</v>
      </c>
    </row>
    <row r="193" spans="2:3" x14ac:dyDescent="0.2">
      <c r="B193" s="38">
        <f>$F$12*'Screening All'!F199</f>
        <v>2826.3009999999999</v>
      </c>
      <c r="C193" s="36">
        <f>$F$12*'Screening M&amp;A'!F199</f>
        <v>473.77299999999997</v>
      </c>
    </row>
    <row r="194" spans="2:3" x14ac:dyDescent="0.2">
      <c r="B194" s="38">
        <f>$F$12*'Screening All'!F200</f>
        <v>11251.387999999999</v>
      </c>
      <c r="C194" s="36">
        <f>$F$12*'Screening M&amp;A'!F200</f>
        <v>2373.67</v>
      </c>
    </row>
    <row r="195" spans="2:3" x14ac:dyDescent="0.2">
      <c r="B195" s="38">
        <f>$F$12*'Screening All'!F201</f>
        <v>539.12099999999998</v>
      </c>
      <c r="C195" s="36">
        <f>$F$12*'Screening M&amp;A'!F201</f>
        <v>3134.7819999999997</v>
      </c>
    </row>
    <row r="196" spans="2:3" x14ac:dyDescent="0.2">
      <c r="B196" s="38">
        <f>$F$12*'Screening All'!F202</f>
        <v>349.80399999999997</v>
      </c>
      <c r="C196" s="36">
        <f>$F$12*'Screening M&amp;A'!F202</f>
        <v>464.16299999999995</v>
      </c>
    </row>
    <row r="197" spans="2:3" x14ac:dyDescent="0.2">
      <c r="B197" s="38">
        <f>$F$12*'Screening All'!F203</f>
        <v>2151.6790000000001</v>
      </c>
      <c r="C197" s="36">
        <f>$F$12*'Screening M&amp;A'!F203</f>
        <v>12047.095999999998</v>
      </c>
    </row>
    <row r="198" spans="2:3" x14ac:dyDescent="0.2">
      <c r="B198" s="38">
        <f>$F$12*'Screening All'!F204</f>
        <v>14343.885999999999</v>
      </c>
      <c r="C198" s="36">
        <f>$F$12*'Screening M&amp;A'!F204</f>
        <v>1402.0989999999999</v>
      </c>
    </row>
    <row r="199" spans="2:3" x14ac:dyDescent="0.2">
      <c r="B199" s="38">
        <f>$F$12*'Screening All'!F205</f>
        <v>16623.377999999997</v>
      </c>
      <c r="C199" s="36">
        <f>$F$12*'Screening M&amp;A'!F205</f>
        <v>761.11199999999997</v>
      </c>
    </row>
    <row r="200" spans="2:3" x14ac:dyDescent="0.2">
      <c r="B200" s="38">
        <f>$F$12*'Screening All'!F206</f>
        <v>86.009499999999989</v>
      </c>
      <c r="C200" s="36">
        <f>$F$12*'Screening M&amp;A'!F206</f>
        <v>4235.1269999999995</v>
      </c>
    </row>
    <row r="201" spans="2:3" x14ac:dyDescent="0.2">
      <c r="B201" s="38">
        <f>$F$12*'Screening All'!F207</f>
        <v>686.154</v>
      </c>
      <c r="C201" s="36">
        <f>$F$12*'Screening M&amp;A'!F207</f>
        <v>28036.214</v>
      </c>
    </row>
    <row r="202" spans="2:3" x14ac:dyDescent="0.2">
      <c r="B202" s="38">
        <f>$F$12*'Screening All'!F208</f>
        <v>1179.1469999999999</v>
      </c>
      <c r="C202" s="36">
        <f>$F$12*'Screening M&amp;A'!F208</f>
        <v>348.84299999999996</v>
      </c>
    </row>
    <row r="203" spans="2:3" x14ac:dyDescent="0.2">
      <c r="B203" s="38">
        <f>$F$12*'Screening All'!F209</f>
        <v>296.94899999999996</v>
      </c>
      <c r="C203" s="36">
        <f>$F$12*'Screening M&amp;A'!F209</f>
        <v>138.38399999999999</v>
      </c>
    </row>
    <row r="204" spans="2:3" x14ac:dyDescent="0.2">
      <c r="B204" s="38">
        <f>$F$12*'Screening All'!F210</f>
        <v>12271.97</v>
      </c>
      <c r="C204" s="36">
        <f>$F$12*'Screening M&amp;A'!F210</f>
        <v>234.48399999999998</v>
      </c>
    </row>
    <row r="205" spans="2:3" x14ac:dyDescent="0.2">
      <c r="B205" s="38">
        <f>$F$12*'Screening All'!F211</f>
        <v>2833.9889999999996</v>
      </c>
      <c r="C205" s="36">
        <f>$F$12*'Screening M&amp;A'!F211</f>
        <v>219.108</v>
      </c>
    </row>
    <row r="206" spans="2:3" x14ac:dyDescent="0.2">
      <c r="B206" s="38">
        <f>$F$12*'Screening All'!F212</f>
        <v>2623.5299999999997</v>
      </c>
      <c r="C206" s="36">
        <f>$F$12*'Screening M&amp;A'!F212</f>
        <v>459.35799999999995</v>
      </c>
    </row>
    <row r="207" spans="2:3" x14ac:dyDescent="0.2">
      <c r="B207" s="38">
        <f>$F$12*'Screening All'!F213</f>
        <v>220.06899999999996</v>
      </c>
      <c r="C207" s="36">
        <f>$F$12*'Screening M&amp;A'!F213</f>
        <v>8976.7009999999991</v>
      </c>
    </row>
    <row r="208" spans="2:3" x14ac:dyDescent="0.2">
      <c r="B208" s="38">
        <f>$F$12*'Screening All'!F214</f>
        <v>823.577</v>
      </c>
      <c r="C208" s="36">
        <f>$F$12*'Screening M&amp;A'!F214</f>
        <v>842.79700000000003</v>
      </c>
    </row>
    <row r="209" spans="2:3" x14ac:dyDescent="0.2">
      <c r="B209" s="38">
        <f>$F$12*'Screening All'!F215</f>
        <v>911.98900000000003</v>
      </c>
      <c r="C209" s="36">
        <f>$F$12*'Screening M&amp;A'!F215</f>
        <v>1293.5059999999999</v>
      </c>
    </row>
    <row r="210" spans="2:3" x14ac:dyDescent="0.2">
      <c r="B210" s="38">
        <f>$F$12*'Screening All'!F216</f>
        <v>18340.684999999998</v>
      </c>
      <c r="C210" s="36">
        <f>$F$12*'Screening M&amp;A'!F216</f>
        <v>98.983000000000004</v>
      </c>
    </row>
    <row r="211" spans="2:3" x14ac:dyDescent="0.2">
      <c r="B211" s="38">
        <f>$F$12*'Screening All'!F217</f>
        <v>21224.645999999997</v>
      </c>
      <c r="C211" s="36">
        <f>$F$12*'Screening M&amp;A'!F217</f>
        <v>357.49200000000002</v>
      </c>
    </row>
    <row r="212" spans="2:3" x14ac:dyDescent="0.2">
      <c r="B212" s="38">
        <f>$F$12*'Screening All'!F218</f>
        <v>523.745</v>
      </c>
      <c r="C212" s="36">
        <f>$F$12*'Screening M&amp;A'!F218</f>
        <v>475.69499999999999</v>
      </c>
    </row>
    <row r="213" spans="2:3" x14ac:dyDescent="0.2">
      <c r="B213" s="38">
        <f>$F$12*'Screening All'!F219</f>
        <v>78727.042000000001</v>
      </c>
      <c r="C213" s="36">
        <f>$F$12*'Screening M&amp;A'!F219</f>
        <v>196.04399999999998</v>
      </c>
    </row>
    <row r="214" spans="2:3" x14ac:dyDescent="0.2">
      <c r="B214" s="38">
        <f>$F$12*'Screening All'!F220</f>
        <v>11869.310999999998</v>
      </c>
      <c r="C214" s="36">
        <f>$F$12*'Screening M&amp;A'!F220</f>
        <v>4176.5060000000003</v>
      </c>
    </row>
    <row r="215" spans="2:3" x14ac:dyDescent="0.2">
      <c r="B215" s="38">
        <f>$F$12*'Screening All'!F221</f>
        <v>1044.607</v>
      </c>
      <c r="C215" s="36">
        <f>$F$12*'Screening M&amp;A'!F221</f>
        <v>53.335499999999996</v>
      </c>
    </row>
    <row r="216" spans="2:3" x14ac:dyDescent="0.2">
      <c r="B216" s="38">
        <f>$F$12*'Screening All'!F222</f>
        <v>429.56700000000001</v>
      </c>
      <c r="C216" s="36">
        <f>$F$12*'Screening M&amp;A'!F222</f>
        <v>2053.6569999999997</v>
      </c>
    </row>
    <row r="217" spans="2:3" x14ac:dyDescent="0.2">
      <c r="B217" s="38">
        <f>$F$12*'Screening All'!F223</f>
        <v>3980.4619999999995</v>
      </c>
      <c r="C217" s="36">
        <f>$F$12*'Screening M&amp;A'!F223</f>
        <v>204.69299999999998</v>
      </c>
    </row>
    <row r="218" spans="2:3" x14ac:dyDescent="0.2">
      <c r="B218" s="38">
        <f>$F$12*'Screening All'!F224</f>
        <v>2975.2559999999999</v>
      </c>
      <c r="C218" s="36">
        <f>$F$12*'Screening M&amp;A'!F224</f>
        <v>10941.945999999998</v>
      </c>
    </row>
    <row r="219" spans="2:3" x14ac:dyDescent="0.2">
      <c r="B219" s="38">
        <f>$F$12*'Screening All'!F225</f>
        <v>448.78699999999998</v>
      </c>
      <c r="C219" s="36">
        <f>$F$12*'Screening M&amp;A'!F225</f>
        <v>661.16799999999989</v>
      </c>
    </row>
    <row r="220" spans="2:3" x14ac:dyDescent="0.2">
      <c r="B220" s="38">
        <f>$F$12*'Screening All'!F226</f>
        <v>5692.0029999999988</v>
      </c>
      <c r="C220" s="36">
        <f>$F$12*'Screening M&amp;A'!F226</f>
        <v>654.44099999999992</v>
      </c>
    </row>
    <row r="221" spans="2:3" x14ac:dyDescent="0.2">
      <c r="B221" s="38">
        <f>$F$12*'Screening All'!F227</f>
        <v>1324.258</v>
      </c>
      <c r="C221" s="36">
        <f>$F$12*'Screening M&amp;A'!F227</f>
        <v>309.44200000000001</v>
      </c>
    </row>
    <row r="222" spans="2:3" x14ac:dyDescent="0.2">
      <c r="B222" s="38">
        <f>$F$12*'Screening All'!F228</f>
        <v>5445.9870000000001</v>
      </c>
      <c r="C222" s="36">
        <f>$F$12*'Screening M&amp;A'!F228</f>
        <v>1547.2099999999998</v>
      </c>
    </row>
    <row r="223" spans="2:3" x14ac:dyDescent="0.2">
      <c r="B223" s="38">
        <f>$F$12*'Screening All'!F229</f>
        <v>598.70299999999997</v>
      </c>
      <c r="C223" s="36">
        <f>$F$12*'Screening M&amp;A'!F229</f>
        <v>14858.020999999999</v>
      </c>
    </row>
    <row r="224" spans="2:3" x14ac:dyDescent="0.2">
      <c r="B224" s="38">
        <f>$F$12*'Screening All'!F230</f>
        <v>3175.1439999999998</v>
      </c>
      <c r="C224" s="36">
        <f>$F$12*'Screening M&amp;A'!F230</f>
        <v>52.566699999999997</v>
      </c>
    </row>
    <row r="225" spans="2:3" x14ac:dyDescent="0.2">
      <c r="B225" s="38">
        <f>$F$12*'Screening All'!F231</f>
        <v>990.79099999999994</v>
      </c>
      <c r="C225" s="36">
        <f>$F$12*'Screening M&amp;A'!F231</f>
        <v>45.647499999999994</v>
      </c>
    </row>
    <row r="226" spans="2:3" x14ac:dyDescent="0.2">
      <c r="B226" s="38">
        <f>$F$12*'Screening All'!F232</f>
        <v>2528.3910000000001</v>
      </c>
      <c r="C226" s="36">
        <f>$F$12*'Screening M&amp;A'!F232</f>
        <v>304.637</v>
      </c>
    </row>
    <row r="227" spans="2:3" x14ac:dyDescent="0.2">
      <c r="B227" s="38">
        <f>$F$12*'Screening All'!F233</f>
        <v>367.10200000000003</v>
      </c>
      <c r="C227" s="36">
        <f>$F$12*'Screening M&amp;A'!F233</f>
        <v>13.165700000000001</v>
      </c>
    </row>
    <row r="228" spans="2:3" x14ac:dyDescent="0.2">
      <c r="B228" s="38">
        <f>$F$12*'Screening All'!F234</f>
        <v>8724.9189999999999</v>
      </c>
      <c r="C228" s="36">
        <f>$F$12*'Screening M&amp;A'!F234</f>
        <v>128.774</v>
      </c>
    </row>
    <row r="229" spans="2:3" x14ac:dyDescent="0.2">
      <c r="B229" s="38">
        <f>$F$12*'Screening All'!F235</f>
        <v>906.22299999999996</v>
      </c>
      <c r="C229" s="36">
        <f>$F$12*'Screening M&amp;A'!F235</f>
        <v>29.118299999999998</v>
      </c>
    </row>
    <row r="230" spans="2:3" x14ac:dyDescent="0.2">
      <c r="B230" s="38">
        <f>$F$12*'Screening All'!F236</f>
        <v>837.03099999999995</v>
      </c>
      <c r="C230" s="36">
        <f>$F$12*'Screening M&amp;A'!F236</f>
        <v>1251.2219999999998</v>
      </c>
    </row>
    <row r="231" spans="2:3" x14ac:dyDescent="0.2">
      <c r="B231" s="38">
        <f>$F$12*'Screening All'!F237</f>
        <v>635.22099999999989</v>
      </c>
      <c r="C231" s="36">
        <f>$F$12*'Screening M&amp;A'!F237</f>
        <v>287.33899999999994</v>
      </c>
    </row>
    <row r="232" spans="2:3" x14ac:dyDescent="0.2">
      <c r="B232" s="38">
        <f>$F$12*'Screening All'!F238</f>
        <v>519.90099999999995</v>
      </c>
      <c r="C232" s="36">
        <f>$F$12*'Screening M&amp;A'!F238</f>
        <v>112.43699999999998</v>
      </c>
    </row>
    <row r="233" spans="2:3" x14ac:dyDescent="0.2">
      <c r="B233" s="38">
        <f>$F$12*'Screening All'!F239</f>
        <v>5428.6889999999994</v>
      </c>
      <c r="C233" s="36">
        <f>$F$12*'Screening M&amp;A'!F239</f>
        <v>43.533299999999997</v>
      </c>
    </row>
    <row r="234" spans="2:3" x14ac:dyDescent="0.2">
      <c r="B234" s="38">
        <f>$F$12*'Screening All'!F240</f>
        <v>966.76599999999985</v>
      </c>
      <c r="C234" s="36">
        <f>$F$12*'Screening M&amp;A'!F240</f>
        <v>422.84</v>
      </c>
    </row>
    <row r="235" spans="2:3" x14ac:dyDescent="0.2">
      <c r="B235" s="38">
        <f>$F$12*'Screening All'!F241</f>
        <v>560.26299999999992</v>
      </c>
      <c r="C235" s="36">
        <f>$F$12*'Screening M&amp;A'!F241</f>
        <v>40.362000000000002</v>
      </c>
    </row>
    <row r="236" spans="2:3" x14ac:dyDescent="0.2">
      <c r="B236" s="38">
        <f>$F$12*'Screening All'!F242</f>
        <v>2989.6709999999998</v>
      </c>
      <c r="C236" s="36"/>
    </row>
    <row r="237" spans="2:3" x14ac:dyDescent="0.2">
      <c r="B237" s="38">
        <f>$F$12*'Screening All'!F243</f>
        <v>227.75699999999998</v>
      </c>
      <c r="C237" s="36"/>
    </row>
    <row r="238" spans="2:3" x14ac:dyDescent="0.2">
      <c r="B238" s="38">
        <f>$F$12*'Screening All'!F244</f>
        <v>1947.9469999999999</v>
      </c>
      <c r="C238" s="36"/>
    </row>
    <row r="239" spans="2:3" x14ac:dyDescent="0.2">
      <c r="B239" s="38">
        <f>$F$12*'Screening All'!F245</f>
        <v>4827.1030000000001</v>
      </c>
      <c r="C239" s="36"/>
    </row>
    <row r="240" spans="2:3" x14ac:dyDescent="0.2">
      <c r="B240" s="38">
        <f>$F$12*'Screening All'!F246</f>
        <v>2421.7199999999998</v>
      </c>
      <c r="C240" s="36"/>
    </row>
    <row r="241" spans="2:3" x14ac:dyDescent="0.2">
      <c r="B241" s="38">
        <f>$F$12*'Screening All'!F247</f>
        <v>178.74600000000001</v>
      </c>
      <c r="C241" s="36"/>
    </row>
    <row r="242" spans="2:3" x14ac:dyDescent="0.2">
      <c r="B242" s="38">
        <f>$F$12*'Screening All'!F248</f>
        <v>327.70100000000002</v>
      </c>
      <c r="C242" s="36"/>
    </row>
    <row r="243" spans="2:3" x14ac:dyDescent="0.2">
      <c r="B243" s="38">
        <f>$F$12*'Screening All'!F249</f>
        <v>35.268699999999995</v>
      </c>
      <c r="C243" s="36"/>
    </row>
    <row r="244" spans="2:3" x14ac:dyDescent="0.2">
      <c r="B244" s="38">
        <f>$F$12*'Screening All'!F250</f>
        <v>51.029099999999993</v>
      </c>
      <c r="C244" s="36"/>
    </row>
    <row r="245" spans="2:3" x14ac:dyDescent="0.2">
      <c r="B245" s="38">
        <f>$F$12*'Screening All'!F251</f>
        <v>382.47799999999995</v>
      </c>
      <c r="C245" s="36"/>
    </row>
    <row r="246" spans="2:3" x14ac:dyDescent="0.2">
      <c r="B246" s="38">
        <f>$F$12*'Screening All'!F252</f>
        <v>2742.6939999999995</v>
      </c>
      <c r="C246" s="36"/>
    </row>
    <row r="247" spans="2:3" x14ac:dyDescent="0.2">
      <c r="B247" s="38">
        <f>$F$12*'Screening All'!F253</f>
        <v>105.71</v>
      </c>
      <c r="C247" s="36"/>
    </row>
    <row r="248" spans="2:3" x14ac:dyDescent="0.2">
      <c r="B248" s="38">
        <f>$F$12*'Screening All'!F254</f>
        <v>1152.239</v>
      </c>
      <c r="C248" s="36"/>
    </row>
    <row r="249" spans="2:3" x14ac:dyDescent="0.2">
      <c r="B249" s="38">
        <f>$F$12*'Screening All'!F255</f>
        <v>202.77100000000002</v>
      </c>
      <c r="C249" s="36"/>
    </row>
    <row r="250" spans="2:3" x14ac:dyDescent="0.2">
      <c r="B250" s="38">
        <f>$F$12*'Screening All'!F256</f>
        <v>631.37699999999995</v>
      </c>
      <c r="C250" s="36"/>
    </row>
    <row r="251" spans="2:3" x14ac:dyDescent="0.2">
      <c r="B251" s="38">
        <f>$F$12*'Screening All'!F257</f>
        <v>212.381</v>
      </c>
      <c r="C251" s="36"/>
    </row>
    <row r="252" spans="2:3" x14ac:dyDescent="0.2">
      <c r="B252" s="38">
        <f>$F$12*'Screening All'!F258</f>
        <v>1116.682</v>
      </c>
      <c r="C252" s="36"/>
    </row>
    <row r="253" spans="2:3" x14ac:dyDescent="0.2">
      <c r="B253" s="38">
        <f>$F$12*'Screening All'!F259</f>
        <v>1179.1469999999999</v>
      </c>
      <c r="C253" s="36"/>
    </row>
    <row r="254" spans="2:3" x14ac:dyDescent="0.2">
      <c r="B254" s="38">
        <f>$F$12*'Screening All'!F260</f>
        <v>18431.98</v>
      </c>
      <c r="C254" s="36"/>
    </row>
    <row r="255" spans="2:3" x14ac:dyDescent="0.2">
      <c r="B255" s="38">
        <f>$F$12*'Screening All'!F261</f>
        <v>476.65600000000001</v>
      </c>
      <c r="C255" s="36"/>
    </row>
    <row r="256" spans="2:3" x14ac:dyDescent="0.2">
      <c r="B256" s="38">
        <f>$F$12*'Screening All'!F262</f>
        <v>1256.9880000000001</v>
      </c>
      <c r="C256" s="36"/>
    </row>
    <row r="257" spans="2:3" x14ac:dyDescent="0.2">
      <c r="B257" s="38">
        <f>$F$12*'Screening All'!F263</f>
        <v>274.846</v>
      </c>
      <c r="C257" s="36"/>
    </row>
    <row r="258" spans="2:3" x14ac:dyDescent="0.2">
      <c r="B258" s="38">
        <f>$F$12*'Screening All'!F264</f>
        <v>437.255</v>
      </c>
      <c r="C258" s="36"/>
    </row>
    <row r="259" spans="2:3" x14ac:dyDescent="0.2">
      <c r="B259" s="38">
        <f>$F$12*'Screening All'!F265</f>
        <v>320.97399999999999</v>
      </c>
      <c r="C259" s="36"/>
    </row>
    <row r="260" spans="2:3" x14ac:dyDescent="0.2">
      <c r="B260" s="38">
        <f>$F$12*'Screening All'!F266</f>
        <v>66.981699999999989</v>
      </c>
      <c r="C260" s="36"/>
    </row>
    <row r="261" spans="2:3" x14ac:dyDescent="0.2">
      <c r="B261" s="38">
        <f>$F$12*'Screening All'!F267</f>
        <v>179.70699999999999</v>
      </c>
      <c r="C261" s="36"/>
    </row>
    <row r="262" spans="2:3" x14ac:dyDescent="0.2">
      <c r="B262" s="38">
        <f>$F$12*'Screening All'!F268</f>
        <v>1045.568</v>
      </c>
      <c r="C262" s="36"/>
    </row>
    <row r="263" spans="2:3" x14ac:dyDescent="0.2">
      <c r="B263" s="38">
        <f>$F$12*'Screening All'!F269</f>
        <v>1091.6959999999999</v>
      </c>
      <c r="C263" s="36"/>
    </row>
    <row r="264" spans="2:3" x14ac:dyDescent="0.2">
      <c r="B264" s="38">
        <f>$F$12*'Screening All'!F270</f>
        <v>91.198899999999995</v>
      </c>
      <c r="C264" s="36"/>
    </row>
    <row r="265" spans="2:3" x14ac:dyDescent="0.2">
      <c r="B265" s="38">
        <f>$F$12*'Screening All'!F271</f>
        <v>50.068099999999994</v>
      </c>
      <c r="C265" s="36"/>
    </row>
    <row r="266" spans="2:3" x14ac:dyDescent="0.2">
      <c r="B266" s="38">
        <f>$F$12*'Screening All'!F272</f>
        <v>797.63</v>
      </c>
      <c r="C266" s="36"/>
    </row>
    <row r="267" spans="2:3" x14ac:dyDescent="0.2">
      <c r="B267" s="38">
        <f>$F$12*'Screening All'!F273</f>
        <v>1575.079</v>
      </c>
      <c r="C267" s="36"/>
    </row>
    <row r="268" spans="2:3" x14ac:dyDescent="0.2">
      <c r="B268" s="38">
        <f>$F$12*'Screening All'!F274</f>
        <v>486.26599999999996</v>
      </c>
      <c r="C268" s="36"/>
    </row>
    <row r="269" spans="2:3" x14ac:dyDescent="0.2">
      <c r="B269" s="38">
        <f>$F$12*'Screening All'!F275</f>
        <v>98.983000000000004</v>
      </c>
      <c r="C269" s="36"/>
    </row>
    <row r="270" spans="2:3" x14ac:dyDescent="0.2">
      <c r="B270" s="38">
        <f>$F$12*'Screening All'!F276</f>
        <v>5108.6759999999995</v>
      </c>
      <c r="C270" s="36"/>
    </row>
    <row r="271" spans="2:3" x14ac:dyDescent="0.2">
      <c r="B271" s="38">
        <f>$F$12*'Screening All'!F277</f>
        <v>4386.9650000000001</v>
      </c>
      <c r="C271" s="36"/>
    </row>
    <row r="272" spans="2:3" x14ac:dyDescent="0.2">
      <c r="B272" s="38">
        <f>$F$12*'Screening All'!F278</f>
        <v>695.76400000000001</v>
      </c>
      <c r="C272" s="36"/>
    </row>
    <row r="273" spans="2:3" x14ac:dyDescent="0.2">
      <c r="B273" s="38">
        <f>$F$12*'Screening All'!F279</f>
        <v>1604.87</v>
      </c>
      <c r="C273" s="36"/>
    </row>
    <row r="274" spans="2:3" x14ac:dyDescent="0.2">
      <c r="B274" s="38">
        <f>$F$12*'Screening All'!F280</f>
        <v>182.58999999999997</v>
      </c>
      <c r="C274" s="36"/>
    </row>
    <row r="275" spans="2:3" x14ac:dyDescent="0.2">
      <c r="B275" s="38">
        <f>$F$12*'Screening All'!F281</f>
        <v>1491.4719999999998</v>
      </c>
      <c r="C275" s="36"/>
    </row>
    <row r="276" spans="2:3" x14ac:dyDescent="0.2">
      <c r="B276" s="38">
        <f>$F$12*'Screening All'!F282</f>
        <v>681.34900000000005</v>
      </c>
      <c r="C276" s="36"/>
    </row>
    <row r="277" spans="2:3" x14ac:dyDescent="0.2">
      <c r="B277" s="38">
        <f>$F$12*'Screening All'!F283</f>
        <v>1663.4909999999998</v>
      </c>
      <c r="C277" s="36"/>
    </row>
    <row r="278" spans="2:3" x14ac:dyDescent="0.2">
      <c r="B278" s="38">
        <f>$F$12*'Screening All'!F284</f>
        <v>889.88599999999985</v>
      </c>
      <c r="C278" s="36"/>
    </row>
    <row r="279" spans="2:3" x14ac:dyDescent="0.2">
      <c r="B279" s="38">
        <f>$F$12*'Screening All'!F285</f>
        <v>916.79399999999998</v>
      </c>
      <c r="C279" s="36"/>
    </row>
    <row r="280" spans="2:3" x14ac:dyDescent="0.2">
      <c r="B280" s="38">
        <f>$F$12*'Screening All'!F286</f>
        <v>5333.5499999999993</v>
      </c>
      <c r="C280" s="36"/>
    </row>
    <row r="281" spans="2:3" x14ac:dyDescent="0.2">
      <c r="B281" s="38">
        <f>$F$12*'Screening All'!F287</f>
        <v>674.62199999999996</v>
      </c>
      <c r="C281" s="36"/>
    </row>
    <row r="282" spans="2:3" x14ac:dyDescent="0.2">
      <c r="B282" s="38">
        <f>$F$12*'Screening All'!F288</f>
        <v>11406.109</v>
      </c>
      <c r="C282" s="36"/>
    </row>
    <row r="283" spans="2:3" x14ac:dyDescent="0.2">
      <c r="B283" s="38">
        <f>$F$12*'Screening All'!F289</f>
        <v>442.05999999999995</v>
      </c>
      <c r="C283" s="36"/>
    </row>
    <row r="284" spans="2:3" x14ac:dyDescent="0.2">
      <c r="B284" s="38">
        <f>$F$12*'Screening All'!F290</f>
        <v>80.627899999999997</v>
      </c>
      <c r="C284" s="36"/>
    </row>
    <row r="285" spans="2:3" x14ac:dyDescent="0.2">
      <c r="B285" s="38">
        <f>$F$12*'Screening All'!F291</f>
        <v>1182.03</v>
      </c>
      <c r="C285" s="36"/>
    </row>
    <row r="286" spans="2:3" x14ac:dyDescent="0.2">
      <c r="B286" s="38">
        <f>$F$12*'Screening All'!F292</f>
        <v>1201.25</v>
      </c>
      <c r="C286" s="36"/>
    </row>
    <row r="287" spans="2:3" x14ac:dyDescent="0.2">
      <c r="B287" s="38">
        <f>$F$12*'Screening All'!F293</f>
        <v>1478.018</v>
      </c>
      <c r="C287" s="36"/>
    </row>
    <row r="288" spans="2:3" x14ac:dyDescent="0.2">
      <c r="B288" s="38">
        <f>$F$12*'Screening All'!F294</f>
        <v>622.72799999999995</v>
      </c>
      <c r="C288" s="36"/>
    </row>
    <row r="289" spans="2:3" x14ac:dyDescent="0.2">
      <c r="B289" s="38">
        <f>$F$12*'Screening All'!F295</f>
        <v>7564.0309999999999</v>
      </c>
      <c r="C289" s="36"/>
    </row>
    <row r="290" spans="2:3" x14ac:dyDescent="0.2">
      <c r="B290" s="38">
        <f>$F$12*'Screening All'!F296</f>
        <v>68.999799999999993</v>
      </c>
      <c r="C290" s="36"/>
    </row>
    <row r="291" spans="2:3" x14ac:dyDescent="0.2">
      <c r="B291" s="38">
        <f>$F$12*'Screening All'!F297</f>
        <v>72.939899999999994</v>
      </c>
      <c r="C291" s="36"/>
    </row>
    <row r="292" spans="2:3" x14ac:dyDescent="0.2">
      <c r="B292" s="38">
        <f>$F$12*'Screening All'!F298</f>
        <v>415.15199999999999</v>
      </c>
      <c r="C292" s="36"/>
    </row>
    <row r="293" spans="2:3" x14ac:dyDescent="0.2">
      <c r="B293" s="38">
        <f>$F$12*'Screening All'!F299</f>
        <v>50.7408</v>
      </c>
      <c r="C293" s="36"/>
    </row>
    <row r="294" spans="2:3" x14ac:dyDescent="0.2">
      <c r="B294" s="38">
        <f>$F$12*'Screening All'!F300</f>
        <v>68.038799999999995</v>
      </c>
      <c r="C294" s="36"/>
    </row>
    <row r="295" spans="2:3" x14ac:dyDescent="0.2">
      <c r="B295" s="38">
        <f>$F$12*'Screening All'!F301</f>
        <v>1449.1880000000001</v>
      </c>
      <c r="C295" s="36"/>
    </row>
    <row r="296" spans="2:3" x14ac:dyDescent="0.2">
      <c r="B296" s="38">
        <f>$F$12*'Screening All'!F302</f>
        <v>3022.3449999999998</v>
      </c>
      <c r="C296" s="36"/>
    </row>
    <row r="297" spans="2:3" x14ac:dyDescent="0.2">
      <c r="B297" s="38">
        <f>$F$12*'Screening All'!F303</f>
        <v>461.28</v>
      </c>
      <c r="C297" s="36"/>
    </row>
    <row r="298" spans="2:3" x14ac:dyDescent="0.2">
      <c r="B298" s="38">
        <f>$F$12*'Screening All'!F304</f>
        <v>79.474699999999984</v>
      </c>
      <c r="C298" s="36"/>
    </row>
    <row r="299" spans="2:3" x14ac:dyDescent="0.2">
      <c r="B299" s="38">
        <f>$F$12*'Screening All'!F305</f>
        <v>82.165500000000009</v>
      </c>
      <c r="C299" s="36"/>
    </row>
    <row r="300" spans="2:3" x14ac:dyDescent="0.2">
      <c r="B300" s="38">
        <f>$F$12*'Screening All'!F306</f>
        <v>887.00299999999993</v>
      </c>
      <c r="C300" s="36"/>
    </row>
    <row r="301" spans="2:3" x14ac:dyDescent="0.2">
      <c r="B301" s="38">
        <f>$F$12*'Screening All'!F307</f>
        <v>45.551400000000001</v>
      </c>
      <c r="C301" s="36"/>
    </row>
    <row r="302" spans="2:3" x14ac:dyDescent="0.2">
      <c r="B302" s="38">
        <f>$F$12*'Screening All'!F308</f>
        <v>7.6687799999999999</v>
      </c>
      <c r="C302" s="36"/>
    </row>
    <row r="303" spans="2:3" x14ac:dyDescent="0.2">
      <c r="B303" s="38">
        <f>$F$12*'Screening All'!F309</f>
        <v>723.63299999999992</v>
      </c>
      <c r="C303" s="36"/>
    </row>
    <row r="304" spans="2:3" x14ac:dyDescent="0.2">
      <c r="B304" s="38">
        <f>$F$12*'Screening All'!F310</f>
        <v>242.17199999999997</v>
      </c>
      <c r="C304" s="36"/>
    </row>
    <row r="305" spans="2:3" x14ac:dyDescent="0.2">
      <c r="B305" s="38">
        <f>$F$12*'Screening All'!F311</f>
        <v>881.23699999999997</v>
      </c>
      <c r="C305" s="36"/>
    </row>
    <row r="306" spans="2:3" x14ac:dyDescent="0.2">
      <c r="B306" s="38">
        <f>$F$12*'Screening All'!F312</f>
        <v>448.78699999999998</v>
      </c>
      <c r="C306" s="36"/>
    </row>
    <row r="307" spans="2:3" x14ac:dyDescent="0.2">
      <c r="B307" s="38">
        <f>$F$12*'Screening All'!F313</f>
        <v>13.165700000000001</v>
      </c>
      <c r="C307" s="36"/>
    </row>
    <row r="308" spans="2:3" x14ac:dyDescent="0.2">
      <c r="B308" s="38">
        <f>$F$12*'Screening All'!F314</f>
        <v>312.32499999999999</v>
      </c>
      <c r="C308" s="36"/>
    </row>
    <row r="309" spans="2:3" x14ac:dyDescent="0.2">
      <c r="B309" s="38">
        <f>$F$12*'Screening All'!F315</f>
        <v>58.717100000000002</v>
      </c>
      <c r="C309" s="36"/>
    </row>
    <row r="310" spans="2:3" x14ac:dyDescent="0.2">
      <c r="B310" s="38">
        <f>$F$12*'Screening All'!F316</f>
        <v>251.78199999999998</v>
      </c>
      <c r="C310" s="36"/>
    </row>
    <row r="311" spans="2:3" x14ac:dyDescent="0.2">
      <c r="B311" s="38">
        <f>$F$12*'Screening All'!F317</f>
        <v>154.721</v>
      </c>
      <c r="C311" s="36"/>
    </row>
    <row r="312" spans="2:3" x14ac:dyDescent="0.2">
      <c r="B312" s="38">
        <f>$F$12*'Screening All'!F318</f>
        <v>120.125</v>
      </c>
      <c r="C312" s="36"/>
    </row>
    <row r="313" spans="2:3" x14ac:dyDescent="0.2">
      <c r="B313" s="38">
        <f>$F$12*'Screening All'!F319</f>
        <v>22.102999999999998</v>
      </c>
      <c r="C313" s="36"/>
    </row>
    <row r="314" spans="2:3" x14ac:dyDescent="0.2">
      <c r="B314" s="38">
        <f>$F$12*'Screening All'!F320</f>
        <v>284.45600000000002</v>
      </c>
      <c r="C314" s="36"/>
    </row>
    <row r="315" spans="2:3" x14ac:dyDescent="0.2">
      <c r="B315" s="38">
        <f>$F$12*'Screening All'!F321</f>
        <v>126.85199999999999</v>
      </c>
      <c r="C315" s="36"/>
    </row>
    <row r="316" spans="2:3" x14ac:dyDescent="0.2">
      <c r="B316" s="38">
        <f>$F$12*'Screening All'!F322</f>
        <v>62.080599999999997</v>
      </c>
      <c r="C316" s="36"/>
    </row>
    <row r="317" spans="2:3" x14ac:dyDescent="0.2">
      <c r="B317" s="38">
        <f>$F$12*'Screening All'!F323</f>
        <v>52.758899999999997</v>
      </c>
      <c r="C317" s="36"/>
    </row>
    <row r="318" spans="2:3" x14ac:dyDescent="0.2">
      <c r="B318" s="38">
        <f>$F$12*'Screening All'!F324</f>
        <v>122.04699999999998</v>
      </c>
      <c r="C318" s="36"/>
    </row>
    <row r="319" spans="2:3" x14ac:dyDescent="0.2">
      <c r="B319" s="38">
        <f>$F$12*'Screening All'!F325</f>
        <v>32.1935</v>
      </c>
      <c r="C319" s="36"/>
    </row>
    <row r="320" spans="2:3" x14ac:dyDescent="0.2">
      <c r="B320" s="38">
        <f>$F$12*'Screening All'!F326</f>
        <v>21.526400000000002</v>
      </c>
      <c r="C320" s="36"/>
    </row>
    <row r="321" spans="2:3" x14ac:dyDescent="0.2">
      <c r="B321" s="38">
        <f>$F$12*'Screening All'!F327</f>
        <v>54.969199999999994</v>
      </c>
      <c r="C321" s="36"/>
    </row>
    <row r="322" spans="2:3" x14ac:dyDescent="0.2">
      <c r="B322" s="38">
        <f>$F$12*'Screening All'!F328</f>
        <v>615.04</v>
      </c>
      <c r="C322" s="36"/>
    </row>
    <row r="323" spans="2:3" x14ac:dyDescent="0.2">
      <c r="B323" s="38">
        <f>$F$12*'Screening All'!F329</f>
        <v>35.268699999999995</v>
      </c>
      <c r="C323" s="36"/>
    </row>
    <row r="324" spans="2:3" x14ac:dyDescent="0.2">
      <c r="B324" s="38">
        <f>$F$12*'Screening All'!F330</f>
        <v>56.891199999999998</v>
      </c>
      <c r="C324" s="36"/>
    </row>
    <row r="325" spans="2:3" x14ac:dyDescent="0.2">
      <c r="B325" s="38">
        <f>$F$12*'Screening All'!F331</f>
        <v>22.775700000000001</v>
      </c>
      <c r="C325" s="36"/>
    </row>
    <row r="326" spans="2:3" x14ac:dyDescent="0.2">
      <c r="B326" s="38">
        <f>$F$12*'Screening All'!F332</f>
        <v>926.404</v>
      </c>
      <c r="C326" s="36"/>
    </row>
    <row r="327" spans="2:3" x14ac:dyDescent="0.2">
      <c r="B327" s="38">
        <f>$F$12*'Screening All'!F333</f>
        <v>109.554</v>
      </c>
      <c r="C327" s="36"/>
    </row>
    <row r="328" spans="2:3" x14ac:dyDescent="0.2">
      <c r="B328" s="38">
        <f>$F$12*'Screening All'!F334</f>
        <v>60.927399999999992</v>
      </c>
      <c r="C328" s="36"/>
    </row>
    <row r="329" spans="2:3" x14ac:dyDescent="0.2">
      <c r="B329" s="38">
        <f>$F$12*'Screening All'!F335</f>
        <v>86.10560000000001</v>
      </c>
      <c r="C329" s="36"/>
    </row>
    <row r="330" spans="2:3" x14ac:dyDescent="0.2">
      <c r="B330" s="38">
        <f>$F$12*'Screening All'!F336</f>
        <v>7.2267199999999994</v>
      </c>
      <c r="C330" s="36"/>
    </row>
    <row r="331" spans="2:3" x14ac:dyDescent="0.2">
      <c r="B331" s="38">
        <f>$F$12*'Screening All'!F337</f>
        <v>143.18899999999999</v>
      </c>
      <c r="C331" s="36"/>
    </row>
    <row r="332" spans="2:3" x14ac:dyDescent="0.2">
      <c r="B332" s="38">
        <f>$F$12*'Screening All'!F338</f>
        <v>74.669699999999992</v>
      </c>
      <c r="C332" s="36"/>
    </row>
    <row r="333" spans="2:3" x14ac:dyDescent="0.2">
      <c r="B333" s="38">
        <f>$F$12*'Screening All'!F339</f>
        <v>10.955399999999999</v>
      </c>
      <c r="C333" s="36"/>
    </row>
    <row r="334" spans="2:3" x14ac:dyDescent="0.2">
      <c r="B334" s="38">
        <f>$F$12*'Screening All'!F340</f>
        <v>56.410699999999999</v>
      </c>
      <c r="C334" s="36"/>
    </row>
    <row r="335" spans="2:3" x14ac:dyDescent="0.2">
      <c r="B335" s="38">
        <f>$F$12*'Screening All'!F341</f>
        <v>172.01899999999998</v>
      </c>
      <c r="C335" s="36"/>
    </row>
    <row r="336" spans="2:3" x14ac:dyDescent="0.2">
      <c r="B336" s="38">
        <f>$F$12*'Screening All'!F342</f>
        <v>148.95499999999998</v>
      </c>
      <c r="C336" s="36"/>
    </row>
    <row r="337" spans="2:3" x14ac:dyDescent="0.2">
      <c r="B337" s="38">
        <f>$F$12*'Screening All'!F343</f>
        <v>15.664299999999997</v>
      </c>
      <c r="C337" s="36"/>
    </row>
    <row r="338" spans="2:3" x14ac:dyDescent="0.2">
      <c r="B338" s="38">
        <f>$F$12*'Screening All'!F344</f>
        <v>32.097399999999993</v>
      </c>
      <c r="C338" s="36"/>
    </row>
    <row r="339" spans="2:3" x14ac:dyDescent="0.2">
      <c r="B339" s="38">
        <f>$F$12*'Screening All'!F345</f>
        <v>5611.2789999999995</v>
      </c>
      <c r="C339" s="36"/>
    </row>
    <row r="340" spans="2:3" x14ac:dyDescent="0.2">
      <c r="B340" s="38">
        <f>$F$12*'Screening All'!F346</f>
        <v>90.622299999999996</v>
      </c>
      <c r="C340" s="36"/>
    </row>
    <row r="341" spans="2:3" x14ac:dyDescent="0.2">
      <c r="B341" s="38">
        <f>$F$12*'Screening All'!F347</f>
        <v>22.006899999999998</v>
      </c>
      <c r="C341" s="36"/>
    </row>
    <row r="342" spans="2:3" x14ac:dyDescent="0.2">
      <c r="B342" s="38">
        <f>$F$12*'Screening All'!F348</f>
        <v>134.54</v>
      </c>
      <c r="C342" s="36"/>
    </row>
    <row r="343" spans="2:3" x14ac:dyDescent="0.2">
      <c r="B343" s="38">
        <f>$F$12*'Screening All'!F349</f>
        <v>61.407899999999991</v>
      </c>
      <c r="C343" s="36"/>
    </row>
    <row r="344" spans="2:3" x14ac:dyDescent="0.2">
      <c r="B344" s="38">
        <f>$F$12*'Screening All'!F350</f>
        <v>79.666899999999984</v>
      </c>
      <c r="C344" s="36"/>
    </row>
    <row r="345" spans="2:3" x14ac:dyDescent="0.2">
      <c r="B345" s="38">
        <f>$F$12*'Screening All'!F351</f>
        <v>575.6389999999999</v>
      </c>
      <c r="C345" s="36"/>
    </row>
    <row r="346" spans="2:3" x14ac:dyDescent="0.2">
      <c r="B346" s="38">
        <f>$F$12*'Screening All'!F352</f>
        <v>17.970700000000001</v>
      </c>
      <c r="C346" s="36"/>
    </row>
    <row r="347" spans="2:3" x14ac:dyDescent="0.2">
      <c r="B347" s="38">
        <f>$F$12*'Screening All'!F353</f>
        <v>57.756099999999996</v>
      </c>
      <c r="C347" s="36"/>
    </row>
    <row r="348" spans="2:3" x14ac:dyDescent="0.2">
      <c r="B348" s="38">
        <f>$F$12*'Screening All'!F354</f>
        <v>21.622499999999999</v>
      </c>
      <c r="C348" s="36"/>
    </row>
    <row r="349" spans="2:3" x14ac:dyDescent="0.2">
      <c r="B349" s="38">
        <f>$F$12*'Screening All'!F355</f>
        <v>33.538899999999998</v>
      </c>
      <c r="C349" s="36"/>
    </row>
    <row r="350" spans="2:3" x14ac:dyDescent="0.2">
      <c r="B350" s="38">
        <f>$F$12*'Screening All'!F356</f>
        <v>191.23899999999998</v>
      </c>
      <c r="C350" s="36"/>
    </row>
    <row r="351" spans="2:3" x14ac:dyDescent="0.2">
      <c r="B351" s="38">
        <f>$F$12*'Screening All'!F357</f>
        <v>36.517999999999994</v>
      </c>
      <c r="C351" s="36"/>
    </row>
    <row r="352" spans="2:3" x14ac:dyDescent="0.2">
      <c r="B352" s="38">
        <f>$F$12*'Screening All'!F358</f>
        <v>376.71199999999999</v>
      </c>
      <c r="C352" s="36"/>
    </row>
    <row r="353" spans="2:3" x14ac:dyDescent="0.2">
      <c r="B353" s="38">
        <f>$F$12*'Screening All'!F359</f>
        <v>267.15800000000002</v>
      </c>
      <c r="C353" s="36"/>
    </row>
    <row r="354" spans="2:3" x14ac:dyDescent="0.2">
      <c r="B354" s="38">
        <f>$F$12*'Screening All'!F360</f>
        <v>23.063999999999997</v>
      </c>
      <c r="C354" s="36"/>
    </row>
    <row r="355" spans="2:3" x14ac:dyDescent="0.2">
      <c r="B355" s="38">
        <f>$F$12*'Screening All'!F361</f>
        <v>75.342399999999998</v>
      </c>
      <c r="C355" s="36"/>
    </row>
    <row r="356" spans="2:3" x14ac:dyDescent="0.2">
      <c r="B356" s="38">
        <f>$F$12*'Screening All'!F362</f>
        <v>17.297999999999998</v>
      </c>
      <c r="C356" s="36"/>
    </row>
    <row r="357" spans="2:3" x14ac:dyDescent="0.2">
      <c r="B357" s="38">
        <f>$F$12*'Screening All'!F363</f>
        <v>19.123899999999999</v>
      </c>
      <c r="C357" s="36"/>
    </row>
    <row r="358" spans="2:3" x14ac:dyDescent="0.2">
      <c r="B358" s="38">
        <f>$F$12*'Screening All'!F364</f>
        <v>31.232499999999998</v>
      </c>
      <c r="C358" s="36"/>
    </row>
    <row r="359" spans="2:3" x14ac:dyDescent="0.2">
      <c r="B359" s="38">
        <f>$F$12*'Screening All'!F365</f>
        <v>147.03299999999999</v>
      </c>
      <c r="C359" s="36"/>
    </row>
    <row r="360" spans="2:3" x14ac:dyDescent="0.2">
      <c r="B360" s="38">
        <f>$F$12*'Screening All'!F366</f>
        <v>32.4818</v>
      </c>
      <c r="C360" s="36"/>
    </row>
    <row r="361" spans="2:3" x14ac:dyDescent="0.2">
      <c r="B361" s="38">
        <f>$F$12*'Screening All'!F367</f>
        <v>16.721399999999999</v>
      </c>
      <c r="C361" s="36"/>
    </row>
    <row r="362" spans="2:3" x14ac:dyDescent="0.2">
      <c r="B362" s="38">
        <f>$F$12*'Screening All'!F368</f>
        <v>9.61</v>
      </c>
      <c r="C362" s="36"/>
    </row>
    <row r="363" spans="2:3" x14ac:dyDescent="0.2">
      <c r="B363" s="38">
        <f>$F$12*'Screening All'!F369</f>
        <v>16.2409</v>
      </c>
      <c r="C363" s="36"/>
    </row>
    <row r="364" spans="2:3" x14ac:dyDescent="0.2">
      <c r="B364" s="38">
        <f>$F$12*'Screening All'!F370</f>
        <v>123.96899999999999</v>
      </c>
      <c r="C364" s="36"/>
    </row>
    <row r="365" spans="2:3" x14ac:dyDescent="0.2">
      <c r="B365" s="38">
        <f>$F$12*'Screening All'!F371</f>
        <v>816.84999999999991</v>
      </c>
      <c r="C365" s="36"/>
    </row>
    <row r="366" spans="2:3" x14ac:dyDescent="0.2">
      <c r="B366" s="38">
        <f>$F$12*'Screening All'!F372</f>
        <v>174.90199999999999</v>
      </c>
      <c r="C366" s="36"/>
    </row>
    <row r="367" spans="2:3" x14ac:dyDescent="0.2">
      <c r="B367" s="38">
        <f>$F$12*'Screening All'!F373</f>
        <v>109.554</v>
      </c>
      <c r="C367" s="36"/>
    </row>
    <row r="368" spans="2:3" x14ac:dyDescent="0.2">
      <c r="B368" s="38">
        <f>$F$12*'Screening All'!F374</f>
        <v>990.79099999999994</v>
      </c>
      <c r="C368" s="36"/>
    </row>
    <row r="369" spans="2:3" x14ac:dyDescent="0.2">
      <c r="B369" s="38">
        <f>$F$12*'Screening All'!F375</f>
        <v>12.5891</v>
      </c>
      <c r="C369" s="36"/>
    </row>
    <row r="370" spans="2:3" x14ac:dyDescent="0.2">
      <c r="B370" s="38">
        <f>$F$12*'Screening All'!F376</f>
        <v>32.770099999999999</v>
      </c>
      <c r="C370" s="36"/>
    </row>
    <row r="371" spans="2:3" x14ac:dyDescent="0.2">
      <c r="B371" s="38">
        <f>$F$12*'Screening All'!F377</f>
        <v>28.061199999999996</v>
      </c>
      <c r="C371" s="36"/>
    </row>
    <row r="372" spans="2:3" x14ac:dyDescent="0.2">
      <c r="B372" s="38">
        <f>$F$12*'Screening All'!F378</f>
        <v>30.751999999999999</v>
      </c>
      <c r="C372" s="36"/>
    </row>
    <row r="373" spans="2:3" x14ac:dyDescent="0.2">
      <c r="B373" s="38">
        <f>$F$12*'Screening All'!F379</f>
        <v>232.56199999999998</v>
      </c>
      <c r="C373" s="36"/>
    </row>
    <row r="374" spans="2:3" x14ac:dyDescent="0.2">
      <c r="B374" s="38">
        <f>$F$12*'Screening All'!F380</f>
        <v>17.394099999999998</v>
      </c>
      <c r="C374" s="36"/>
    </row>
    <row r="375" spans="2:3" x14ac:dyDescent="0.2">
      <c r="B375" s="38">
        <f>$F$12*'Screening All'!F381</f>
        <v>101.86599999999999</v>
      </c>
      <c r="C375" s="36"/>
    </row>
    <row r="376" spans="2:3" x14ac:dyDescent="0.2">
      <c r="B376" s="38">
        <f>$F$12*'Screening All'!F382</f>
        <v>177.785</v>
      </c>
      <c r="C376" s="36"/>
    </row>
    <row r="377" spans="2:3" x14ac:dyDescent="0.2">
      <c r="B377" s="38">
        <f>$F$12*'Screening All'!F383</f>
        <v>67.558300000000003</v>
      </c>
      <c r="C377" s="36"/>
    </row>
    <row r="378" spans="2:3" x14ac:dyDescent="0.2">
      <c r="B378" s="38">
        <f>$F$12*'Screening All'!F384</f>
        <v>54.969199999999994</v>
      </c>
      <c r="C378" s="36"/>
    </row>
    <row r="379" spans="2:3" x14ac:dyDescent="0.2">
      <c r="B379" s="38">
        <f>$F$12*'Screening All'!F385</f>
        <v>38.44</v>
      </c>
      <c r="C379" s="36"/>
    </row>
    <row r="380" spans="2:3" x14ac:dyDescent="0.2">
      <c r="B380" s="38">
        <f>$F$12*'Screening All'!F386</f>
        <v>33.346699999999998</v>
      </c>
      <c r="C380" s="36"/>
    </row>
    <row r="381" spans="2:3" x14ac:dyDescent="0.2">
      <c r="B381" s="38">
        <f>$F$12*'Screening All'!F387</f>
        <v>19.22</v>
      </c>
      <c r="C381" s="36"/>
    </row>
    <row r="382" spans="2:3" x14ac:dyDescent="0.2">
      <c r="B382" s="38">
        <f>$F$12*'Screening All'!F388</f>
        <v>13.357899999999999</v>
      </c>
      <c r="C382" s="36"/>
    </row>
    <row r="383" spans="2:3" x14ac:dyDescent="0.2">
      <c r="B383" s="38">
        <f>$F$12*'Screening All'!F389</f>
        <v>32.3857</v>
      </c>
      <c r="C383" s="36"/>
    </row>
    <row r="384" spans="2:3" x14ac:dyDescent="0.2">
      <c r="B384" s="38">
        <f>$F$12*'Screening All'!F390</f>
        <v>20.661499999999997</v>
      </c>
      <c r="C384" s="36"/>
    </row>
    <row r="385" spans="2:3" x14ac:dyDescent="0.2">
      <c r="B385" s="38">
        <f>$F$12*'Screening All'!F391</f>
        <v>201.81</v>
      </c>
      <c r="C385" s="36"/>
    </row>
    <row r="386" spans="2:3" x14ac:dyDescent="0.2">
      <c r="B386" s="38">
        <f>$F$12*'Screening All'!F392</f>
        <v>10.6671</v>
      </c>
      <c r="C386" s="36"/>
    </row>
    <row r="387" spans="2:3" x14ac:dyDescent="0.2">
      <c r="B387" s="38">
        <f>$F$12*'Screening All'!F393</f>
        <v>97.060999999999993</v>
      </c>
      <c r="C387" s="36"/>
    </row>
    <row r="388" spans="2:3" x14ac:dyDescent="0.2">
      <c r="B388" s="38">
        <f>$F$12*'Screening All'!F394</f>
        <v>14.030599999999998</v>
      </c>
      <c r="C388" s="36"/>
    </row>
    <row r="389" spans="2:3" x14ac:dyDescent="0.2">
      <c r="B389" s="38">
        <f>$F$12*'Screening All'!F395</f>
        <v>24.409399999999998</v>
      </c>
      <c r="C389" s="36"/>
    </row>
    <row r="390" spans="2:3" x14ac:dyDescent="0.2">
      <c r="B390" s="38">
        <f>$F$12*'Screening All'!F396</f>
        <v>25.754799999999999</v>
      </c>
      <c r="C390" s="36"/>
    </row>
    <row r="391" spans="2:3" x14ac:dyDescent="0.2">
      <c r="B391" s="38">
        <f>$F$12*'Screening All'!F397</f>
        <v>118.203</v>
      </c>
      <c r="C391" s="36"/>
    </row>
    <row r="392" spans="2:3" x14ac:dyDescent="0.2">
      <c r="B392" s="38">
        <f>$F$12*'Screening All'!F398</f>
        <v>46.4163</v>
      </c>
      <c r="C392" s="36"/>
    </row>
    <row r="393" spans="2:3" x14ac:dyDescent="0.2">
      <c r="B393" s="38">
        <f>$F$12*'Screening All'!F399</f>
        <v>33.346699999999998</v>
      </c>
      <c r="C393" s="36"/>
    </row>
    <row r="394" spans="2:3" x14ac:dyDescent="0.2">
      <c r="B394" s="38">
        <f>$F$12*'Screening All'!F400</f>
        <v>61.79229999999999</v>
      </c>
      <c r="C394" s="36"/>
    </row>
    <row r="395" spans="2:3" x14ac:dyDescent="0.2">
      <c r="B395" s="38">
        <f>$F$12*'Screening All'!F401</f>
        <v>14.703299999999999</v>
      </c>
      <c r="C395" s="36"/>
    </row>
    <row r="396" spans="2:3" x14ac:dyDescent="0.2">
      <c r="B396" s="38">
        <f>$F$12*'Screening All'!F402</f>
        <v>178.74600000000001</v>
      </c>
      <c r="C396" s="36"/>
    </row>
    <row r="397" spans="2:3" x14ac:dyDescent="0.2">
      <c r="B397" s="38">
        <f>$F$12*'Screening All'!F403</f>
        <v>23.544499999999999</v>
      </c>
      <c r="C397" s="36"/>
    </row>
    <row r="398" spans="2:3" x14ac:dyDescent="0.2">
      <c r="B398" s="38">
        <f>$F$12*'Screening All'!F404</f>
        <v>483.38299999999992</v>
      </c>
      <c r="C398" s="36"/>
    </row>
    <row r="399" spans="2:3" x14ac:dyDescent="0.2">
      <c r="B399" s="38">
        <f>$F$12*'Screening All'!F405</f>
        <v>42.764499999999998</v>
      </c>
      <c r="C399" s="36"/>
    </row>
    <row r="400" spans="2:3" x14ac:dyDescent="0.2">
      <c r="B400" s="38">
        <f>$F$12*'Screening All'!F406</f>
        <v>4.0169799999999993</v>
      </c>
      <c r="C400" s="36"/>
    </row>
    <row r="401" spans="2:3" x14ac:dyDescent="0.2">
      <c r="B401" s="38">
        <f>$F$12*'Screening All'!F407</f>
        <v>183.55100000000002</v>
      </c>
      <c r="C401" s="36"/>
    </row>
    <row r="402" spans="2:3" x14ac:dyDescent="0.2">
      <c r="B402" s="38">
        <f>$F$12*'Screening All'!F408</f>
        <v>201.81</v>
      </c>
      <c r="C402" s="36"/>
    </row>
    <row r="403" spans="2:3" x14ac:dyDescent="0.2">
      <c r="B403" s="38">
        <f>$F$12*'Screening All'!F409</f>
        <v>14.607199999999999</v>
      </c>
      <c r="C403" s="36"/>
    </row>
    <row r="404" spans="2:3" x14ac:dyDescent="0.2">
      <c r="B404" s="38">
        <f>$F$12*'Screening All'!F410</f>
        <v>59.197600000000001</v>
      </c>
      <c r="C404" s="36"/>
    </row>
    <row r="405" spans="2:3" x14ac:dyDescent="0.2">
      <c r="B405" s="38">
        <f>$F$12*'Screening All'!F411</f>
        <v>718.82799999999997</v>
      </c>
      <c r="C405" s="36"/>
    </row>
    <row r="406" spans="2:3" x14ac:dyDescent="0.2">
      <c r="B406" s="38">
        <f>$F$12*'Screening All'!F412</f>
        <v>43.629399999999997</v>
      </c>
      <c r="C406" s="36"/>
    </row>
    <row r="407" spans="2:3" x14ac:dyDescent="0.2">
      <c r="B407" s="38">
        <f>$F$12*'Screening All'!F413</f>
        <v>17.297999999999998</v>
      </c>
      <c r="C407" s="36"/>
    </row>
    <row r="408" spans="2:3" x14ac:dyDescent="0.2">
      <c r="B408" s="38">
        <f>$F$12*'Screening All'!F414</f>
        <v>1702.8919999999998</v>
      </c>
      <c r="C408" s="36"/>
    </row>
    <row r="409" spans="2:3" x14ac:dyDescent="0.2">
      <c r="B409" s="38">
        <f>$F$12*'Screening All'!F415</f>
        <v>27.676799999999997</v>
      </c>
      <c r="C409" s="36"/>
    </row>
    <row r="410" spans="2:3" x14ac:dyDescent="0.2">
      <c r="B410" s="38">
        <f>$F$12*'Screening All'!F416</f>
        <v>11.628099999999998</v>
      </c>
      <c r="C410" s="36"/>
    </row>
    <row r="411" spans="2:3" x14ac:dyDescent="0.2">
      <c r="B411" s="38">
        <f>$F$12*'Screening All'!F417</f>
        <v>7.0345199999999997</v>
      </c>
      <c r="C411" s="36"/>
    </row>
    <row r="412" spans="2:3" x14ac:dyDescent="0.2">
      <c r="B412" s="38">
        <f>$F$12*'Screening All'!F418</f>
        <v>39.016599999999997</v>
      </c>
      <c r="C412" s="36"/>
    </row>
    <row r="413" spans="2:3" x14ac:dyDescent="0.2">
      <c r="B413" s="38">
        <f>$F$12*'Screening All'!F419</f>
        <v>36.133599999999994</v>
      </c>
      <c r="C413" s="36"/>
    </row>
    <row r="414" spans="2:3" x14ac:dyDescent="0.2">
      <c r="B414" s="38">
        <f>$F$12*'Screening All'!F420</f>
        <v>14.222799999999999</v>
      </c>
      <c r="C414" s="36"/>
    </row>
    <row r="415" spans="2:3" x14ac:dyDescent="0.2">
      <c r="B415" s="38">
        <f>$F$12*'Screening All'!F421</f>
        <v>21.910799999999998</v>
      </c>
      <c r="C415" s="36"/>
    </row>
    <row r="416" spans="2:3" x14ac:dyDescent="0.2">
      <c r="B416" s="38">
        <f>$F$12*'Screening All'!F422</f>
        <v>46.4163</v>
      </c>
      <c r="C416" s="36"/>
    </row>
    <row r="417" spans="2:3" x14ac:dyDescent="0.2">
      <c r="B417" s="38">
        <f>$F$12*'Screening All'!F423</f>
        <v>20.9498</v>
      </c>
      <c r="C417" s="36"/>
    </row>
    <row r="418" spans="2:3" x14ac:dyDescent="0.2">
      <c r="B418" s="38">
        <f>$F$12*'Screening All'!F424</f>
        <v>234.48399999999998</v>
      </c>
      <c r="C418" s="36"/>
    </row>
    <row r="419" spans="2:3" x14ac:dyDescent="0.2">
      <c r="B419" s="38">
        <f>$F$12*'Screening All'!F425</f>
        <v>35.268699999999995</v>
      </c>
      <c r="C419" s="36"/>
    </row>
    <row r="420" spans="2:3" x14ac:dyDescent="0.2">
      <c r="B420" s="38">
        <f>$F$12*'Screening All'!F426</f>
        <v>52.758899999999997</v>
      </c>
      <c r="C420" s="36"/>
    </row>
    <row r="421" spans="2:3" x14ac:dyDescent="0.2">
      <c r="B421" s="38">
        <f>$F$12*'Screening All'!F427</f>
        <v>81.396699999999996</v>
      </c>
      <c r="C421" s="36"/>
    </row>
    <row r="422" spans="2:3" x14ac:dyDescent="0.2">
      <c r="B422" s="38">
        <f>$F$12*'Screening All'!F428</f>
        <v>11.051499999999999</v>
      </c>
      <c r="C422" s="36"/>
    </row>
    <row r="423" spans="2:3" x14ac:dyDescent="0.2">
      <c r="B423" s="38">
        <f>$F$12*'Screening All'!F429</f>
        <v>20.5654</v>
      </c>
      <c r="C423" s="36"/>
    </row>
    <row r="424" spans="2:3" x14ac:dyDescent="0.2">
      <c r="B424" s="38">
        <f>$F$12*'Screening All'!F430</f>
        <v>7.9282499999999994</v>
      </c>
      <c r="C424" s="36"/>
    </row>
    <row r="425" spans="2:3" x14ac:dyDescent="0.2">
      <c r="B425" s="38">
        <f>$F$12*'Screening All'!F431</f>
        <v>16.048699999999997</v>
      </c>
      <c r="C425" s="36"/>
    </row>
    <row r="426" spans="2:3" x14ac:dyDescent="0.2">
      <c r="B426" s="38">
        <f>$F$12*'Screening All'!F432</f>
        <v>23.544499999999999</v>
      </c>
      <c r="C426" s="36"/>
    </row>
    <row r="427" spans="2:3" x14ac:dyDescent="0.2">
      <c r="B427" s="38">
        <f>$F$12*'Screening All'!F433</f>
        <v>89.853499999999997</v>
      </c>
      <c r="C427" s="36"/>
    </row>
    <row r="428" spans="2:3" x14ac:dyDescent="0.2">
      <c r="B428" s="38">
        <f>$F$12*'Screening All'!F434</f>
        <v>17.586300000000001</v>
      </c>
      <c r="C428" s="36"/>
    </row>
    <row r="429" spans="2:3" x14ac:dyDescent="0.2">
      <c r="B429" s="38">
        <f>$F$12*'Screening All'!F435</f>
        <v>12.204699999999999</v>
      </c>
      <c r="C429" s="36"/>
    </row>
    <row r="430" spans="2:3" x14ac:dyDescent="0.2">
      <c r="B430" s="38">
        <f>$F$12*'Screening All'!F436</f>
        <v>44.302100000000003</v>
      </c>
      <c r="C430" s="36"/>
    </row>
    <row r="431" spans="2:3" x14ac:dyDescent="0.2">
      <c r="B431" s="38">
        <f>$F$12*'Screening All'!F437</f>
        <v>59.678099999999993</v>
      </c>
      <c r="C431" s="36"/>
    </row>
    <row r="432" spans="2:3" x14ac:dyDescent="0.2">
      <c r="B432" s="38">
        <f>$F$12*'Screening All'!F438</f>
        <v>9.5042899999999992</v>
      </c>
      <c r="C432" s="36"/>
    </row>
    <row r="433" spans="2:3" x14ac:dyDescent="0.2">
      <c r="B433" s="38">
        <f>$F$12*'Screening All'!F439</f>
        <v>18.6434</v>
      </c>
      <c r="C433" s="36"/>
    </row>
    <row r="434" spans="2:3" x14ac:dyDescent="0.2">
      <c r="B434" s="38">
        <f>$F$12*'Screening All'!F440</f>
        <v>10.4749</v>
      </c>
      <c r="C434" s="36"/>
    </row>
    <row r="435" spans="2:3" x14ac:dyDescent="0.2">
      <c r="B435" s="38">
        <f>$F$12*'Screening All'!F441</f>
        <v>135.50099999999998</v>
      </c>
      <c r="C435" s="36"/>
    </row>
    <row r="436" spans="2:3" x14ac:dyDescent="0.2">
      <c r="B436" s="38">
        <f>$F$12*'Screening All'!F442</f>
        <v>47.088999999999999</v>
      </c>
      <c r="C436" s="36"/>
    </row>
    <row r="437" spans="2:3" x14ac:dyDescent="0.2">
      <c r="B437" s="38">
        <f>$F$12*'Screening All'!F443</f>
        <v>21.910799999999998</v>
      </c>
      <c r="C437" s="36"/>
    </row>
    <row r="438" spans="2:3" x14ac:dyDescent="0.2">
      <c r="B438" s="38">
        <f>$F$12*'Screening All'!F444</f>
        <v>13.453999999999999</v>
      </c>
      <c r="C438" s="36"/>
    </row>
    <row r="439" spans="2:3" x14ac:dyDescent="0.2">
      <c r="B439" s="38">
        <f>$F$12*'Screening All'!F445</f>
        <v>21.622499999999999</v>
      </c>
      <c r="C439" s="36"/>
    </row>
    <row r="440" spans="2:3" x14ac:dyDescent="0.2">
      <c r="B440" s="38">
        <f>$F$12*'Screening All'!F446</f>
        <v>17.490199999999998</v>
      </c>
      <c r="C440" s="36"/>
    </row>
    <row r="441" spans="2:3" x14ac:dyDescent="0.2">
      <c r="B441" s="38">
        <f>$F$12*'Screening All'!F447</f>
        <v>15.1838</v>
      </c>
      <c r="C441" s="36"/>
    </row>
    <row r="442" spans="2:3" x14ac:dyDescent="0.2">
      <c r="B442" s="38">
        <f>$F$12*'Screening All'!F448</f>
        <v>75.150199999999998</v>
      </c>
      <c r="C442" s="36"/>
    </row>
    <row r="443" spans="2:3" x14ac:dyDescent="0.2">
      <c r="B443" s="38">
        <f>$F$12*'Screening All'!F449</f>
        <v>44.686500000000002</v>
      </c>
      <c r="C443" s="36"/>
    </row>
    <row r="444" spans="2:3" x14ac:dyDescent="0.2">
      <c r="B444" s="38">
        <f>$F$12*'Screening All'!F450</f>
        <v>19.027799999999999</v>
      </c>
      <c r="C444" s="36"/>
    </row>
    <row r="445" spans="2:3" x14ac:dyDescent="0.2">
      <c r="B445" s="38">
        <f>$F$12*'Screening All'!F451</f>
        <v>8.1684999999999999</v>
      </c>
      <c r="C445" s="36"/>
    </row>
    <row r="446" spans="2:3" x14ac:dyDescent="0.2">
      <c r="B446" s="38">
        <f>$F$12*'Screening All'!F452</f>
        <v>11.051499999999999</v>
      </c>
      <c r="C446" s="36"/>
    </row>
    <row r="447" spans="2:3" x14ac:dyDescent="0.2">
      <c r="B447" s="38">
        <f>$F$12*'Screening All'!F453</f>
        <v>31.712999999999997</v>
      </c>
      <c r="C447" s="36"/>
    </row>
    <row r="448" spans="2:3" x14ac:dyDescent="0.2">
      <c r="B448" s="38">
        <f>$F$12*'Screening All'!F454</f>
        <v>643.87</v>
      </c>
      <c r="C448" s="36"/>
    </row>
    <row r="449" spans="2:3" x14ac:dyDescent="0.2">
      <c r="B449" s="38">
        <f>$F$12*'Screening All'!F455</f>
        <v>8.043569999999999</v>
      </c>
      <c r="C449" s="36"/>
    </row>
    <row r="450" spans="2:3" x14ac:dyDescent="0.2">
      <c r="B450" s="38">
        <f>$F$12*'Screening All'!F456</f>
        <v>13.453999999999999</v>
      </c>
      <c r="C450" s="36"/>
    </row>
    <row r="451" spans="2:3" x14ac:dyDescent="0.2">
      <c r="B451" s="38">
        <f>$F$12*'Screening All'!F457</f>
        <v>19.412199999999999</v>
      </c>
      <c r="C451" s="36"/>
    </row>
    <row r="452" spans="2:3" x14ac:dyDescent="0.2">
      <c r="B452" s="38">
        <f>$F$12*'Screening All'!F458</f>
        <v>52.374499999999998</v>
      </c>
      <c r="C452" s="36"/>
    </row>
    <row r="453" spans="2:3" x14ac:dyDescent="0.2">
      <c r="B453" s="38">
        <f>$F$12*'Screening All'!F459</f>
        <v>28.83</v>
      </c>
      <c r="C453" s="36"/>
    </row>
    <row r="454" spans="2:3" x14ac:dyDescent="0.2">
      <c r="B454" s="38">
        <f>$F$12*'Screening All'!F460</f>
        <v>16.721399999999999</v>
      </c>
      <c r="C454" s="36"/>
    </row>
    <row r="455" spans="2:3" x14ac:dyDescent="0.2">
      <c r="B455" s="38">
        <f>$F$12*'Screening All'!F461</f>
        <v>7.0537399999999995</v>
      </c>
      <c r="C455" s="36"/>
    </row>
    <row r="456" spans="2:3" x14ac:dyDescent="0.2">
      <c r="B456" s="38">
        <f>$F$12*'Screening All'!F462</f>
        <v>52.278399999999998</v>
      </c>
      <c r="C456" s="36"/>
    </row>
    <row r="457" spans="2:3" x14ac:dyDescent="0.2">
      <c r="B457" s="38">
        <f>$F$12*'Screening All'!F463</f>
        <v>16.817499999999999</v>
      </c>
      <c r="C457" s="36"/>
    </row>
    <row r="458" spans="2:3" x14ac:dyDescent="0.2">
      <c r="B458" s="38">
        <f>$F$12*'Screening All'!F464</f>
        <v>31.905199999999997</v>
      </c>
      <c r="C458" s="36"/>
    </row>
    <row r="459" spans="2:3" x14ac:dyDescent="0.2">
      <c r="B459" s="38">
        <f>$F$12*'Screening All'!F465</f>
        <v>33.827199999999998</v>
      </c>
      <c r="C459" s="36"/>
    </row>
    <row r="460" spans="2:3" x14ac:dyDescent="0.2">
      <c r="B460" s="38">
        <f>$F$12*'Screening All'!F466</f>
        <v>1220.47</v>
      </c>
      <c r="C460" s="36"/>
    </row>
    <row r="461" spans="2:3" x14ac:dyDescent="0.2">
      <c r="B461" s="38">
        <f>$F$12*'Screening All'!F467</f>
        <v>6.3041599999999995</v>
      </c>
      <c r="C461" s="36"/>
    </row>
    <row r="462" spans="2:3" x14ac:dyDescent="0.2">
      <c r="B462" s="38">
        <f>$F$12*'Screening All'!F468</f>
        <v>632.33799999999997</v>
      </c>
      <c r="C462" s="36"/>
    </row>
    <row r="463" spans="2:3" x14ac:dyDescent="0.2">
      <c r="B463" s="38">
        <f>$F$12*'Screening All'!F469</f>
        <v>42.091799999999999</v>
      </c>
      <c r="C463" s="36"/>
    </row>
    <row r="464" spans="2:3" x14ac:dyDescent="0.2">
      <c r="B464" s="38">
        <f>$F$12*'Screening All'!F470</f>
        <v>29.598800000000001</v>
      </c>
      <c r="C464" s="36"/>
    </row>
    <row r="465" spans="2:3" x14ac:dyDescent="0.2">
      <c r="B465" s="38">
        <f>$F$12*'Screening All'!F471</f>
        <v>17.874600000000001</v>
      </c>
      <c r="C465" s="36"/>
    </row>
    <row r="466" spans="2:3" x14ac:dyDescent="0.2">
      <c r="B466" s="38">
        <f>$F$12*'Screening All'!F472</f>
        <v>52.951099999999997</v>
      </c>
      <c r="C466" s="36"/>
    </row>
    <row r="467" spans="2:3" x14ac:dyDescent="0.2">
      <c r="B467" s="38">
        <f>$F$12*'Screening All'!F473</f>
        <v>30.751999999999999</v>
      </c>
      <c r="C467" s="36"/>
    </row>
    <row r="468" spans="2:3" x14ac:dyDescent="0.2">
      <c r="B468" s="38">
        <f>$F$12*'Screening All'!F474</f>
        <v>10.2827</v>
      </c>
      <c r="C468" s="36"/>
    </row>
    <row r="469" spans="2:3" x14ac:dyDescent="0.2">
      <c r="B469" s="38">
        <f>$F$12*'Screening All'!F475</f>
        <v>527.58899999999994</v>
      </c>
      <c r="C469" s="36"/>
    </row>
    <row r="470" spans="2:3" x14ac:dyDescent="0.2">
      <c r="B470" s="38">
        <f>$F$12*'Screening All'!F476</f>
        <v>268.11899999999997</v>
      </c>
      <c r="C470" s="36"/>
    </row>
    <row r="471" spans="2:3" x14ac:dyDescent="0.2">
      <c r="B471" s="38">
        <f>$F$12*'Screening All'!F477</f>
        <v>44.398199999999996</v>
      </c>
      <c r="C471" s="36"/>
    </row>
    <row r="472" spans="2:3" x14ac:dyDescent="0.2">
      <c r="B472" s="38">
        <f>$F$12*'Screening All'!F478</f>
        <v>11.243699999999999</v>
      </c>
      <c r="C472" s="36"/>
    </row>
    <row r="473" spans="2:3" x14ac:dyDescent="0.2">
      <c r="B473" s="38">
        <f>$F$12*'Screening All'!F479</f>
        <v>22.391300000000001</v>
      </c>
      <c r="C473" s="36"/>
    </row>
    <row r="474" spans="2:3" x14ac:dyDescent="0.2">
      <c r="B474" s="38">
        <f>$F$12*'Screening All'!F480</f>
        <v>19.123899999999999</v>
      </c>
      <c r="C474" s="36"/>
    </row>
    <row r="475" spans="2:3" x14ac:dyDescent="0.2">
      <c r="B475" s="38">
        <f>$F$12*'Screening All'!F481</f>
        <v>16.817499999999999</v>
      </c>
      <c r="C475" s="36"/>
    </row>
    <row r="476" spans="2:3" x14ac:dyDescent="0.2">
      <c r="B476" s="38">
        <f>$F$12*'Screening All'!F482</f>
        <v>0.47088999999999998</v>
      </c>
      <c r="C476" s="36"/>
    </row>
    <row r="477" spans="2:3" x14ac:dyDescent="0.2">
      <c r="B477" s="38">
        <f>$F$12*'Screening All'!F483</f>
        <v>21.141999999999999</v>
      </c>
      <c r="C477" s="36"/>
    </row>
    <row r="478" spans="2:3" x14ac:dyDescent="0.2">
      <c r="B478" s="38">
        <f>$F$12*'Screening All'!F484</f>
        <v>22.487399999999997</v>
      </c>
      <c r="C478" s="36"/>
    </row>
    <row r="479" spans="2:3" x14ac:dyDescent="0.2">
      <c r="B479" s="38">
        <f>$F$12*'Screening All'!F485</f>
        <v>7.6879999999999997</v>
      </c>
      <c r="C479" s="36"/>
    </row>
    <row r="480" spans="2:3" x14ac:dyDescent="0.2">
      <c r="B480" s="38">
        <f>$F$12*'Screening All'!F486</f>
        <v>18.066799999999997</v>
      </c>
      <c r="C480" s="36"/>
    </row>
    <row r="481" spans="2:3" x14ac:dyDescent="0.2">
      <c r="B481" s="38">
        <f>$F$12*'Screening All'!F487</f>
        <v>2204.5340000000001</v>
      </c>
      <c r="C481" s="36"/>
    </row>
    <row r="482" spans="2:3" x14ac:dyDescent="0.2">
      <c r="B482" s="38">
        <f>$F$12*'Screening All'!F488</f>
        <v>35.557000000000002</v>
      </c>
      <c r="C482" s="36"/>
    </row>
    <row r="483" spans="2:3" x14ac:dyDescent="0.2">
      <c r="B483" s="38">
        <f>$F$12*'Screening All'!F489</f>
        <v>16.048699999999997</v>
      </c>
      <c r="C483" s="36"/>
    </row>
    <row r="484" spans="2:3" x14ac:dyDescent="0.2">
      <c r="B484" s="38">
        <f>$F$12*'Screening All'!F490</f>
        <v>11.7242</v>
      </c>
      <c r="C484" s="36"/>
    </row>
    <row r="485" spans="2:3" x14ac:dyDescent="0.2">
      <c r="B485" s="38">
        <f>$F$12*'Screening All'!F491</f>
        <v>94.562399999999997</v>
      </c>
      <c r="C485" s="36"/>
    </row>
    <row r="486" spans="2:3" x14ac:dyDescent="0.2">
      <c r="B486" s="38">
        <f>$F$12*'Screening All'!F492</f>
        <v>4.3917700000000002</v>
      </c>
      <c r="C486" s="36"/>
    </row>
    <row r="487" spans="2:3" x14ac:dyDescent="0.2">
      <c r="B487" s="38">
        <f>$F$12*'Screening All'!F493</f>
        <v>19.123899999999999</v>
      </c>
      <c r="C487" s="36"/>
    </row>
    <row r="488" spans="2:3" x14ac:dyDescent="0.2">
      <c r="B488" s="38">
        <f>$F$12*'Screening All'!F494</f>
        <v>38.343899999999998</v>
      </c>
      <c r="C488" s="36"/>
    </row>
    <row r="489" spans="2:3" x14ac:dyDescent="0.2">
      <c r="B489" s="38">
        <f>$F$12*'Screening All'!F495</f>
        <v>16.529199999999999</v>
      </c>
      <c r="C489" s="36"/>
    </row>
    <row r="490" spans="2:3" x14ac:dyDescent="0.2">
      <c r="B490" s="38">
        <f>$F$12*'Screening All'!F496</f>
        <v>46.896799999999999</v>
      </c>
      <c r="C490" s="36"/>
    </row>
    <row r="491" spans="2:3" x14ac:dyDescent="0.2">
      <c r="B491" s="38">
        <f>$F$12*'Screening All'!F497</f>
        <v>7.2747699999999993</v>
      </c>
      <c r="C491" s="36"/>
    </row>
    <row r="492" spans="2:3" x14ac:dyDescent="0.2">
      <c r="B492" s="38">
        <f>$F$12*'Screening All'!F498</f>
        <v>10.859299999999998</v>
      </c>
      <c r="C492" s="36"/>
    </row>
    <row r="493" spans="2:3" x14ac:dyDescent="0.2">
      <c r="B493" s="38">
        <f>$F$12*'Screening All'!F499</f>
        <v>46.896799999999999</v>
      </c>
      <c r="C493" s="36"/>
    </row>
    <row r="494" spans="2:3" x14ac:dyDescent="0.2">
      <c r="B494" s="38">
        <f>$F$12*'Screening All'!F500</f>
        <v>11.051499999999999</v>
      </c>
      <c r="C494" s="36"/>
    </row>
    <row r="495" spans="2:3" x14ac:dyDescent="0.2">
      <c r="B495" s="38">
        <f>$F$12*'Screening All'!F501</f>
        <v>7.5246300000000002</v>
      </c>
      <c r="C495" s="36"/>
    </row>
    <row r="496" spans="2:3" x14ac:dyDescent="0.2">
      <c r="B496" s="38">
        <f>$F$12*'Screening All'!F502</f>
        <v>9.5619499999999995</v>
      </c>
      <c r="C496" s="36"/>
    </row>
    <row r="497" spans="2:3" x14ac:dyDescent="0.2">
      <c r="B497" s="38">
        <f>$F$12*'Screening All'!F503</f>
        <v>138.38399999999999</v>
      </c>
      <c r="C497" s="36"/>
    </row>
    <row r="498" spans="2:3" x14ac:dyDescent="0.2">
      <c r="B498" s="38">
        <f>$F$12*'Screening All'!F504</f>
        <v>9.1391099999999987</v>
      </c>
      <c r="C498" s="36"/>
    </row>
    <row r="499" spans="2:3" x14ac:dyDescent="0.2">
      <c r="B499" s="38">
        <f>$F$12*'Screening All'!F505</f>
        <v>9.4946799999999989</v>
      </c>
      <c r="C499" s="36"/>
    </row>
    <row r="500" spans="2:3" x14ac:dyDescent="0.2">
      <c r="B500" s="38">
        <f>$F$12*'Screening All'!F506</f>
        <v>21.334199999999999</v>
      </c>
      <c r="C500" s="36"/>
    </row>
    <row r="501" spans="2:3" x14ac:dyDescent="0.2">
      <c r="B501" s="38">
        <f>$F$12*'Screening All'!F507</f>
        <v>1.3261800000000001</v>
      </c>
      <c r="C501" s="36"/>
    </row>
    <row r="502" spans="2:3" x14ac:dyDescent="0.2">
      <c r="B502" s="38">
        <f>$F$12*'Screening All'!F508</f>
        <v>95.042900000000003</v>
      </c>
      <c r="C502" s="36"/>
    </row>
    <row r="503" spans="2:3" x14ac:dyDescent="0.2">
      <c r="B503" s="38">
        <f>$F$12*'Screening All'!F509</f>
        <v>16.1448</v>
      </c>
      <c r="C503" s="36"/>
    </row>
    <row r="504" spans="2:3" x14ac:dyDescent="0.2">
      <c r="B504" s="38">
        <f>$F$12*'Screening All'!F510</f>
        <v>9.2928699999999989</v>
      </c>
      <c r="C504" s="36"/>
    </row>
    <row r="505" spans="2:3" x14ac:dyDescent="0.2">
      <c r="B505" s="38">
        <f>$F$12*'Screening All'!F511</f>
        <v>7.0249099999999993</v>
      </c>
      <c r="C505" s="36"/>
    </row>
    <row r="506" spans="2:3" x14ac:dyDescent="0.2">
      <c r="B506" s="38">
        <f>$F$12*'Screening All'!F512</f>
        <v>143.18899999999999</v>
      </c>
      <c r="C506" s="36"/>
    </row>
    <row r="507" spans="2:3" x14ac:dyDescent="0.2">
      <c r="B507" s="38">
        <f>$F$12*'Screening All'!F513</f>
        <v>36.710199999999993</v>
      </c>
      <c r="C507" s="36"/>
    </row>
    <row r="508" spans="2:3" x14ac:dyDescent="0.2">
      <c r="B508" s="38">
        <f>$F$12*'Screening All'!F514</f>
        <v>6.1503999999999994</v>
      </c>
      <c r="C508" s="36"/>
    </row>
    <row r="509" spans="2:3" x14ac:dyDescent="0.2">
      <c r="B509" s="38">
        <f>$F$12*'Screening All'!F515</f>
        <v>23.928900000000002</v>
      </c>
      <c r="C509" s="36"/>
    </row>
    <row r="510" spans="2:3" x14ac:dyDescent="0.2">
      <c r="B510" s="38">
        <f>$F$12*'Screening All'!F516</f>
        <v>14.1267</v>
      </c>
      <c r="C510" s="36"/>
    </row>
    <row r="511" spans="2:3" x14ac:dyDescent="0.2">
      <c r="B511" s="38">
        <f>$F$12*'Screening All'!F517</f>
        <v>19.892699999999998</v>
      </c>
      <c r="C511" s="36"/>
    </row>
    <row r="512" spans="2:3" x14ac:dyDescent="0.2">
      <c r="B512" s="38">
        <f>$F$12*'Screening All'!F518</f>
        <v>27.7729</v>
      </c>
      <c r="C512" s="36"/>
    </row>
    <row r="513" spans="2:3" x14ac:dyDescent="0.2">
      <c r="B513" s="38">
        <f>$F$12*'Screening All'!F519</f>
        <v>13.165700000000001</v>
      </c>
      <c r="C513" s="36"/>
    </row>
    <row r="514" spans="2:3" x14ac:dyDescent="0.2">
      <c r="B514" s="38">
        <f>$F$12*'Screening All'!F520</f>
        <v>3.0655899999999998</v>
      </c>
      <c r="C514" s="36"/>
    </row>
    <row r="515" spans="2:3" x14ac:dyDescent="0.2">
      <c r="B515" s="38">
        <f>$F$12*'Screening All'!F521</f>
        <v>22.9679</v>
      </c>
      <c r="C515" s="36"/>
    </row>
    <row r="516" spans="2:3" x14ac:dyDescent="0.2">
      <c r="B516" s="38">
        <f>$F$12*'Screening All'!F522</f>
        <v>62.080599999999997</v>
      </c>
      <c r="C516" s="36"/>
    </row>
    <row r="517" spans="2:3" x14ac:dyDescent="0.2">
      <c r="B517" s="38">
        <f>$F$12*'Screening All'!F523</f>
        <v>7.6495600000000001</v>
      </c>
      <c r="C517" s="36"/>
    </row>
    <row r="518" spans="2:3" x14ac:dyDescent="0.2">
      <c r="B518" s="38">
        <f>$F$12*'Screening All'!F524</f>
        <v>44.782600000000002</v>
      </c>
      <c r="C518" s="36"/>
    </row>
    <row r="519" spans="2:3" x14ac:dyDescent="0.2">
      <c r="B519" s="38">
        <f>$F$12*'Screening All'!F525</f>
        <v>5.9966399999999993</v>
      </c>
      <c r="C519" s="36"/>
    </row>
    <row r="520" spans="2:3" x14ac:dyDescent="0.2">
      <c r="B520" s="38">
        <f>$F$12*'Screening All'!F526</f>
        <v>5.737169999999999</v>
      </c>
      <c r="C520" s="36"/>
    </row>
    <row r="521" spans="2:3" x14ac:dyDescent="0.2">
      <c r="B521" s="38">
        <f>$F$12*'Screening All'!F527</f>
        <v>7.74566</v>
      </c>
      <c r="C521" s="36"/>
    </row>
    <row r="522" spans="2:3" x14ac:dyDescent="0.2">
      <c r="B522" s="38">
        <f>$F$12*'Screening All'!F528</f>
        <v>5.8717099999999993</v>
      </c>
      <c r="C522" s="36"/>
    </row>
    <row r="523" spans="2:3" x14ac:dyDescent="0.2">
      <c r="B523" s="38">
        <f>$F$12*'Screening All'!F529</f>
        <v>123.008</v>
      </c>
      <c r="C523" s="36"/>
    </row>
    <row r="524" spans="2:3" x14ac:dyDescent="0.2">
      <c r="B524" s="38">
        <f>$F$12*'Screening All'!F530</f>
        <v>52.854999999999997</v>
      </c>
      <c r="C524" s="36"/>
    </row>
    <row r="525" spans="2:3" x14ac:dyDescent="0.2">
      <c r="B525" s="38">
        <f>$F$12*'Screening All'!F531</f>
        <v>68.615399999999994</v>
      </c>
      <c r="C525" s="36"/>
    </row>
    <row r="526" spans="2:3" x14ac:dyDescent="0.2">
      <c r="B526" s="38">
        <f>$F$12*'Screening All'!F532</f>
        <v>2.6908000000000003</v>
      </c>
      <c r="C526" s="36"/>
    </row>
    <row r="527" spans="2:3" x14ac:dyDescent="0.2">
      <c r="B527" s="38">
        <f>$F$12*'Screening All'!F533</f>
        <v>5.31433</v>
      </c>
      <c r="C527" s="36"/>
    </row>
    <row r="528" spans="2:3" x14ac:dyDescent="0.2">
      <c r="B528" s="38">
        <f>$F$12*'Screening All'!F534</f>
        <v>6.688559999999999</v>
      </c>
      <c r="C528" s="36"/>
    </row>
    <row r="529" spans="2:3" x14ac:dyDescent="0.2">
      <c r="B529" s="38">
        <f>$F$12*'Screening All'!F535</f>
        <v>12.012499999999999</v>
      </c>
      <c r="C529" s="36"/>
    </row>
    <row r="530" spans="2:3" x14ac:dyDescent="0.2">
      <c r="B530" s="38">
        <f>$F$12*'Screening All'!F536</f>
        <v>4.1130800000000001</v>
      </c>
      <c r="C530" s="36"/>
    </row>
    <row r="531" spans="2:3" x14ac:dyDescent="0.2">
      <c r="B531" s="38">
        <f>$F$12*'Screening All'!F537</f>
        <v>11.8203</v>
      </c>
      <c r="C531" s="36"/>
    </row>
    <row r="532" spans="2:3" x14ac:dyDescent="0.2">
      <c r="B532" s="38">
        <f>$F$12*'Screening All'!F538</f>
        <v>34.788199999999996</v>
      </c>
      <c r="C532" s="36"/>
    </row>
    <row r="533" spans="2:3" x14ac:dyDescent="0.2">
      <c r="B533" s="38">
        <f>$F$12*'Screening All'!F539</f>
        <v>34.692099999999996</v>
      </c>
      <c r="C533" s="36"/>
    </row>
    <row r="534" spans="2:3" x14ac:dyDescent="0.2">
      <c r="B534" s="38">
        <f>$F$12*'Screening All'!F540</f>
        <v>23.448399999999999</v>
      </c>
      <c r="C534" s="36"/>
    </row>
    <row r="535" spans="2:3" x14ac:dyDescent="0.2">
      <c r="B535" s="38">
        <f>$F$12*'Screening All'!F541</f>
        <v>7.4093099999999996</v>
      </c>
      <c r="C535" s="36"/>
    </row>
    <row r="536" spans="2:3" x14ac:dyDescent="0.2">
      <c r="B536" s="38">
        <f>$F$12*'Screening All'!F542</f>
        <v>14.703299999999999</v>
      </c>
      <c r="C536" s="36"/>
    </row>
    <row r="537" spans="2:3" x14ac:dyDescent="0.2">
      <c r="B537" s="38">
        <f>$F$12*'Screening All'!F543</f>
        <v>26.139199999999999</v>
      </c>
      <c r="C537" s="36"/>
    </row>
    <row r="538" spans="2:3" x14ac:dyDescent="0.2">
      <c r="B538" s="38">
        <f>$F$12*'Screening All'!F544</f>
        <v>28.253399999999999</v>
      </c>
      <c r="C538" s="36"/>
    </row>
    <row r="539" spans="2:3" x14ac:dyDescent="0.2">
      <c r="B539" s="38">
        <f>$F$12*'Screening All'!F545</f>
        <v>3.8151700000000002</v>
      </c>
      <c r="C539" s="36"/>
    </row>
    <row r="540" spans="2:3" x14ac:dyDescent="0.2">
      <c r="B540" s="38">
        <f>$F$12*'Screening All'!F546</f>
        <v>9.1871599999999987</v>
      </c>
      <c r="C540" s="36"/>
    </row>
    <row r="541" spans="2:3" x14ac:dyDescent="0.2">
      <c r="B541" s="38">
        <f>$F$12*'Screening All'!F547</f>
        <v>19.22</v>
      </c>
      <c r="C541" s="36"/>
    </row>
    <row r="542" spans="2:3" x14ac:dyDescent="0.2">
      <c r="B542" s="38">
        <f>$F$12*'Screening All'!F548</f>
        <v>59.485900000000001</v>
      </c>
      <c r="C542" s="36"/>
    </row>
    <row r="543" spans="2:3" x14ac:dyDescent="0.2">
      <c r="B543" s="38">
        <f>$F$12*'Screening All'!F549</f>
        <v>36.037499999999994</v>
      </c>
      <c r="C543" s="36"/>
    </row>
    <row r="544" spans="2:3" x14ac:dyDescent="0.2">
      <c r="B544" s="38">
        <f>$F$12*'Screening All'!F550</f>
        <v>15.952599999999999</v>
      </c>
      <c r="C544" s="36"/>
    </row>
    <row r="545" spans="2:3" x14ac:dyDescent="0.2">
      <c r="B545" s="38">
        <f>$F$12*'Screening All'!F551</f>
        <v>7.24594</v>
      </c>
      <c r="C545" s="36"/>
    </row>
    <row r="546" spans="2:3" x14ac:dyDescent="0.2">
      <c r="B546" s="38">
        <f>$F$12*'Screening All'!F552</f>
        <v>18.835599999999999</v>
      </c>
      <c r="C546" s="36"/>
    </row>
    <row r="547" spans="2:3" x14ac:dyDescent="0.2">
      <c r="B547" s="38">
        <f>$F$12*'Screening All'!F553</f>
        <v>10.0905</v>
      </c>
      <c r="C547" s="36"/>
    </row>
    <row r="548" spans="2:3" x14ac:dyDescent="0.2">
      <c r="B548" s="38">
        <f>$F$12*'Screening All'!F554</f>
        <v>3.87283</v>
      </c>
      <c r="C548" s="36"/>
    </row>
    <row r="549" spans="2:3" x14ac:dyDescent="0.2">
      <c r="B549" s="38">
        <f>$F$12*'Screening All'!F555</f>
        <v>11.916399999999999</v>
      </c>
      <c r="C549" s="36"/>
    </row>
    <row r="550" spans="2:3" x14ac:dyDescent="0.2">
      <c r="B550" s="38">
        <f>$F$12*'Screening All'!F556</f>
        <v>5.7852199999999998</v>
      </c>
      <c r="C550" s="36"/>
    </row>
    <row r="551" spans="2:3" x14ac:dyDescent="0.2">
      <c r="B551" s="38">
        <f>$F$12*'Screening All'!F557</f>
        <v>4.2187899999999994</v>
      </c>
      <c r="C551" s="36"/>
    </row>
    <row r="552" spans="2:3" x14ac:dyDescent="0.2">
      <c r="B552" s="38">
        <f>$F$12*'Screening All'!F558</f>
        <v>6.1888399999999999</v>
      </c>
      <c r="C552" s="36"/>
    </row>
    <row r="553" spans="2:3" x14ac:dyDescent="0.2">
      <c r="B553" s="38">
        <f>$F$12*'Screening All'!F559</f>
        <v>7.9859099999999987</v>
      </c>
      <c r="C553" s="36"/>
    </row>
    <row r="554" spans="2:3" x14ac:dyDescent="0.2">
      <c r="B554" s="38">
        <f>$F$12*'Screening All'!F560</f>
        <v>27.004099999999998</v>
      </c>
      <c r="C554" s="36"/>
    </row>
    <row r="555" spans="2:3" x14ac:dyDescent="0.2">
      <c r="B555" s="38">
        <f>$F$12*'Screening All'!F561</f>
        <v>12.5891</v>
      </c>
      <c r="C555" s="36"/>
    </row>
    <row r="556" spans="2:3" x14ac:dyDescent="0.2">
      <c r="B556" s="38">
        <f>$F$12*'Screening All'!F562</f>
        <v>2.1526399999999999</v>
      </c>
      <c r="C556" s="36"/>
    </row>
    <row r="557" spans="2:3" x14ac:dyDescent="0.2">
      <c r="B557" s="38">
        <f>$F$12*'Screening All'!F563</f>
        <v>18.835599999999999</v>
      </c>
      <c r="C557" s="36"/>
    </row>
    <row r="558" spans="2:3" x14ac:dyDescent="0.2">
      <c r="B558" s="38">
        <f>$F$12*'Screening All'!F564</f>
        <v>31.616899999999998</v>
      </c>
      <c r="C558" s="36"/>
    </row>
    <row r="559" spans="2:3" x14ac:dyDescent="0.2">
      <c r="B559" s="38">
        <f>$F$12*'Screening All'!F565</f>
        <v>10.955399999999999</v>
      </c>
      <c r="C559" s="36"/>
    </row>
    <row r="560" spans="2:3" x14ac:dyDescent="0.2">
      <c r="B560" s="38">
        <f>$F$12*'Screening All'!F566</f>
        <v>145.11099999999999</v>
      </c>
      <c r="C560" s="36"/>
    </row>
    <row r="561" spans="2:3" x14ac:dyDescent="0.2">
      <c r="B561" s="38">
        <f>$F$12*'Screening All'!F567</f>
        <v>7.0825699999999996</v>
      </c>
      <c r="C561" s="36"/>
    </row>
    <row r="562" spans="2:3" x14ac:dyDescent="0.2">
      <c r="B562" s="38">
        <f>$F$12*'Screening All'!F568</f>
        <v>636.18200000000002</v>
      </c>
      <c r="C562" s="36"/>
    </row>
    <row r="563" spans="2:3" x14ac:dyDescent="0.2">
      <c r="B563" s="38">
        <f>$F$12*'Screening All'!F569</f>
        <v>7.841759999999999</v>
      </c>
      <c r="C563" s="36"/>
    </row>
    <row r="564" spans="2:3" x14ac:dyDescent="0.2">
      <c r="B564" s="38">
        <f>$F$12*'Screening All'!F570</f>
        <v>39.497100000000003</v>
      </c>
      <c r="C564" s="36"/>
    </row>
    <row r="565" spans="2:3" x14ac:dyDescent="0.2">
      <c r="B565" s="38">
        <f>$F$12*'Screening All'!F571</f>
        <v>3.2001300000000001</v>
      </c>
      <c r="C565" s="36"/>
    </row>
    <row r="566" spans="2:3" x14ac:dyDescent="0.2">
      <c r="B566" s="38">
        <f>$F$12*'Screening All'!F572</f>
        <v>49.010999999999996</v>
      </c>
      <c r="C566" s="36"/>
    </row>
    <row r="567" spans="2:3" x14ac:dyDescent="0.2">
      <c r="B567" s="38">
        <f>$F$12*'Screening All'!F573</f>
        <v>10.2827</v>
      </c>
      <c r="C567" s="36"/>
    </row>
    <row r="568" spans="2:3" x14ac:dyDescent="0.2">
      <c r="B568" s="38">
        <f>$F$12*'Screening All'!F574</f>
        <v>12.3969</v>
      </c>
      <c r="C568" s="36"/>
    </row>
    <row r="569" spans="2:3" x14ac:dyDescent="0.2">
      <c r="B569" s="38">
        <f>$F$12*'Screening All'!F575</f>
        <v>33.250599999999999</v>
      </c>
      <c r="C569" s="36"/>
    </row>
    <row r="570" spans="2:3" x14ac:dyDescent="0.2">
      <c r="B570" s="38">
        <f>$F$12*'Screening All'!F576</f>
        <v>30.367599999999999</v>
      </c>
      <c r="C570" s="36"/>
    </row>
    <row r="571" spans="2:3" x14ac:dyDescent="0.2">
      <c r="B571" s="38">
        <f>$F$12*'Screening All'!F577</f>
        <v>18.066799999999997</v>
      </c>
      <c r="C571" s="36"/>
    </row>
    <row r="572" spans="2:3" x14ac:dyDescent="0.2">
      <c r="B572" s="38">
        <f>$F$12*'Screening All'!F578</f>
        <v>3.8824399999999999</v>
      </c>
      <c r="C572" s="36"/>
    </row>
    <row r="573" spans="2:3" x14ac:dyDescent="0.2">
      <c r="B573" s="38">
        <f>$F$12*'Screening All'!F579</f>
        <v>29.022199999999998</v>
      </c>
      <c r="C573" s="36"/>
    </row>
    <row r="574" spans="2:3" x14ac:dyDescent="0.2">
      <c r="B574" s="38">
        <f>$F$12*'Screening All'!F580</f>
        <v>10.571</v>
      </c>
      <c r="C574" s="36"/>
    </row>
    <row r="575" spans="2:3" x14ac:dyDescent="0.2">
      <c r="B575" s="38">
        <f>$F$12*'Screening All'!F581</f>
        <v>26.331400000000002</v>
      </c>
      <c r="C575" s="36"/>
    </row>
    <row r="576" spans="2:3" x14ac:dyDescent="0.2">
      <c r="B576" s="38">
        <f>$F$12*'Screening All'!F582</f>
        <v>12.3969</v>
      </c>
      <c r="C576" s="36"/>
    </row>
    <row r="577" spans="2:3" x14ac:dyDescent="0.2">
      <c r="B577" s="38">
        <f>$F$12*'Screening All'!F583</f>
        <v>11.628099999999998</v>
      </c>
      <c r="C577" s="36"/>
    </row>
    <row r="578" spans="2:3" x14ac:dyDescent="0.2">
      <c r="B578" s="38">
        <f>$F$12*'Screening All'!F584</f>
        <v>1.4991599999999998</v>
      </c>
      <c r="C578" s="36"/>
    </row>
    <row r="579" spans="2:3" x14ac:dyDescent="0.2">
      <c r="B579" s="38">
        <f>$F$12*'Screening All'!F585</f>
        <v>12.9735</v>
      </c>
      <c r="C579" s="36"/>
    </row>
    <row r="580" spans="2:3" x14ac:dyDescent="0.2">
      <c r="B580" s="38">
        <f>$F$12*'Screening All'!F586</f>
        <v>133.57900000000001</v>
      </c>
      <c r="C580" s="36"/>
    </row>
    <row r="581" spans="2:3" x14ac:dyDescent="0.2">
      <c r="B581" s="38">
        <f>$F$12*'Screening All'!F587</f>
        <v>11.8203</v>
      </c>
      <c r="C581" s="36"/>
    </row>
    <row r="582" spans="2:3" x14ac:dyDescent="0.2">
      <c r="B582" s="38">
        <f>$F$12*'Screening All'!F588</f>
        <v>7.9955199999999991</v>
      </c>
      <c r="C582" s="36"/>
    </row>
    <row r="583" spans="2:3" x14ac:dyDescent="0.2">
      <c r="B583" s="38">
        <f>$F$12*'Screening All'!F589</f>
        <v>24.697699999999998</v>
      </c>
      <c r="C583" s="36"/>
    </row>
    <row r="584" spans="2:3" x14ac:dyDescent="0.2">
      <c r="B584" s="38">
        <f>$F$12*'Screening All'!F590</f>
        <v>5.1605699999999999</v>
      </c>
      <c r="C584" s="36"/>
    </row>
    <row r="585" spans="2:3" x14ac:dyDescent="0.2">
      <c r="B585" s="38">
        <f>$F$12*'Screening All'!F591</f>
        <v>4.9491499999999995</v>
      </c>
      <c r="C585" s="36"/>
    </row>
    <row r="586" spans="2:3" x14ac:dyDescent="0.2">
      <c r="B586" s="38">
        <f>$F$12*'Screening All'!F592</f>
        <v>23.256199999999996</v>
      </c>
      <c r="C586" s="36"/>
    </row>
    <row r="587" spans="2:3" x14ac:dyDescent="0.2">
      <c r="B587" s="38">
        <f>$F$12*'Screening All'!F593</f>
        <v>3.1905199999999998</v>
      </c>
      <c r="C587" s="36"/>
    </row>
    <row r="588" spans="2:3" x14ac:dyDescent="0.2">
      <c r="B588" s="38">
        <f>$F$12*'Screening All'!F594</f>
        <v>49.299299999999995</v>
      </c>
      <c r="C588" s="36"/>
    </row>
    <row r="589" spans="2:3" x14ac:dyDescent="0.2">
      <c r="B589" s="38">
        <f>$F$12*'Screening All'!F595</f>
        <v>6.640509999999999</v>
      </c>
      <c r="C589" s="36"/>
    </row>
    <row r="590" spans="2:3" x14ac:dyDescent="0.2">
      <c r="B590" s="38">
        <f>$F$12*'Screening All'!F596</f>
        <v>472.81200000000001</v>
      </c>
      <c r="C590" s="36"/>
    </row>
    <row r="591" spans="2:3" x14ac:dyDescent="0.2">
      <c r="B591" s="38">
        <f>$F$12*'Screening All'!F597</f>
        <v>17.970700000000001</v>
      </c>
      <c r="C591" s="36"/>
    </row>
    <row r="592" spans="2:3" x14ac:dyDescent="0.2">
      <c r="B592" s="38">
        <f>$F$12*'Screening All'!F598</f>
        <v>72.459400000000002</v>
      </c>
      <c r="C592" s="36"/>
    </row>
    <row r="593" spans="2:3" x14ac:dyDescent="0.2">
      <c r="B593" s="38">
        <f>$F$12*'Screening All'!F599</f>
        <v>18.931699999999999</v>
      </c>
      <c r="C593" s="36"/>
    </row>
    <row r="594" spans="2:3" x14ac:dyDescent="0.2">
      <c r="B594" s="38">
        <f>$F$12*'Screening All'!F600</f>
        <v>6.7269999999999994</v>
      </c>
      <c r="C594" s="36"/>
    </row>
    <row r="595" spans="2:3" x14ac:dyDescent="0.2">
      <c r="B595" s="38">
        <f>$F$12*'Screening All'!F601</f>
        <v>77.744899999999987</v>
      </c>
      <c r="C595" s="36"/>
    </row>
    <row r="596" spans="2:3" x14ac:dyDescent="0.2">
      <c r="B596" s="38">
        <f>$F$12*'Screening All'!F602</f>
        <v>36.421900000000001</v>
      </c>
      <c r="C596" s="36"/>
    </row>
    <row r="597" spans="2:3" x14ac:dyDescent="0.2">
      <c r="B597" s="38">
        <f>$F$12*'Screening All'!F603</f>
        <v>7.7264400000000002</v>
      </c>
      <c r="C597" s="36"/>
    </row>
    <row r="598" spans="2:3" x14ac:dyDescent="0.2">
      <c r="B598" s="38">
        <f>$F$12*'Screening All'!F604</f>
        <v>5.6987299999999994</v>
      </c>
      <c r="C598" s="36"/>
    </row>
    <row r="599" spans="2:3" x14ac:dyDescent="0.2">
      <c r="B599" s="38">
        <f>$F$12*'Screening All'!F605</f>
        <v>8.2069399999999995</v>
      </c>
      <c r="C599" s="36"/>
    </row>
    <row r="600" spans="2:3" x14ac:dyDescent="0.2">
      <c r="B600" s="38">
        <f>$F$12*'Screening All'!F606</f>
        <v>8.0627899999999997</v>
      </c>
      <c r="C600" s="36"/>
    </row>
    <row r="601" spans="2:3" x14ac:dyDescent="0.2">
      <c r="B601" s="38">
        <f>$F$12*'Screening All'!F607</f>
        <v>1.3069600000000001</v>
      </c>
      <c r="C601" s="36"/>
    </row>
    <row r="602" spans="2:3" x14ac:dyDescent="0.2">
      <c r="B602" s="38">
        <f>$F$12*'Screening All'!F608</f>
        <v>49.107100000000003</v>
      </c>
      <c r="C602" s="36"/>
    </row>
    <row r="603" spans="2:3" x14ac:dyDescent="0.2">
      <c r="B603" s="38">
        <f>$F$12*'Screening All'!F609</f>
        <v>4.98759</v>
      </c>
      <c r="C603" s="36"/>
    </row>
    <row r="604" spans="2:3" x14ac:dyDescent="0.2">
      <c r="B604" s="38">
        <f>$F$12*'Screening All'!F610</f>
        <v>3.0367599999999997</v>
      </c>
      <c r="C604" s="36"/>
    </row>
    <row r="605" spans="2:3" x14ac:dyDescent="0.2">
      <c r="B605" s="38">
        <f>$F$12*'Screening All'!F611</f>
        <v>3.8247800000000001</v>
      </c>
      <c r="C605" s="36"/>
    </row>
    <row r="606" spans="2:3" x14ac:dyDescent="0.2">
      <c r="B606" s="38">
        <f>$F$12*'Screening All'!F612</f>
        <v>9.4850699999999986</v>
      </c>
      <c r="C606" s="36"/>
    </row>
    <row r="607" spans="2:3" x14ac:dyDescent="0.2">
      <c r="B607" s="38">
        <f>$F$12*'Screening All'!F613</f>
        <v>6.0639099999999999</v>
      </c>
      <c r="C607" s="36"/>
    </row>
    <row r="608" spans="2:3" x14ac:dyDescent="0.2">
      <c r="B608" s="38">
        <f>$F$12*'Screening All'!F614</f>
        <v>14.511099999999999</v>
      </c>
      <c r="C608" s="36"/>
    </row>
    <row r="609" spans="2:3" x14ac:dyDescent="0.2">
      <c r="B609" s="38">
        <f>$F$12*'Screening All'!F615</f>
        <v>371.90699999999998</v>
      </c>
      <c r="C609" s="36"/>
    </row>
    <row r="610" spans="2:3" x14ac:dyDescent="0.2">
      <c r="B610" s="38">
        <f>$F$12*'Screening All'!F616</f>
        <v>5.6410699999999991</v>
      </c>
      <c r="C610" s="36"/>
    </row>
    <row r="611" spans="2:3" x14ac:dyDescent="0.2">
      <c r="B611" s="38">
        <f>$F$12*'Screening All'!F617</f>
        <v>14.318899999999999</v>
      </c>
      <c r="C611" s="36"/>
    </row>
    <row r="612" spans="2:3" x14ac:dyDescent="0.2">
      <c r="B612" s="38">
        <f>$F$12*'Screening All'!F618</f>
        <v>9.1679399999999998</v>
      </c>
      <c r="C612" s="36"/>
    </row>
    <row r="613" spans="2:3" x14ac:dyDescent="0.2">
      <c r="B613" s="38">
        <f>$F$12*'Screening All'!F619</f>
        <v>2.6908000000000003</v>
      </c>
      <c r="C613" s="36"/>
    </row>
    <row r="614" spans="2:3" x14ac:dyDescent="0.2">
      <c r="B614" s="38">
        <f>$F$12*'Screening All'!F620</f>
        <v>12.5891</v>
      </c>
      <c r="C614" s="36"/>
    </row>
    <row r="615" spans="2:3" x14ac:dyDescent="0.2">
      <c r="B615" s="38">
        <f>$F$12*'Screening All'!F621</f>
        <v>13.261799999999997</v>
      </c>
      <c r="C615" s="36"/>
    </row>
    <row r="616" spans="2:3" x14ac:dyDescent="0.2">
      <c r="B616" s="38">
        <f>$F$12*'Screening All'!F622</f>
        <v>12.5891</v>
      </c>
      <c r="C616" s="36"/>
    </row>
    <row r="617" spans="2:3" x14ac:dyDescent="0.2">
      <c r="B617" s="38">
        <f>$F$12*'Screening All'!F623</f>
        <v>15.472099999999999</v>
      </c>
      <c r="C617" s="36"/>
    </row>
    <row r="618" spans="2:3" x14ac:dyDescent="0.2">
      <c r="B618" s="38">
        <f>$F$12*'Screening All'!F624</f>
        <v>8.3510899999999992</v>
      </c>
      <c r="C618" s="36"/>
    </row>
    <row r="619" spans="2:3" x14ac:dyDescent="0.2">
      <c r="B619" s="38">
        <f>$F$12*'Screening All'!F625</f>
        <v>8.0627899999999997</v>
      </c>
      <c r="C619" s="36"/>
    </row>
    <row r="620" spans="2:3" x14ac:dyDescent="0.2">
      <c r="B620" s="38">
        <f>$F$12*'Screening All'!F626</f>
        <v>2.68119</v>
      </c>
      <c r="C620" s="36"/>
    </row>
    <row r="621" spans="2:3" x14ac:dyDescent="0.2">
      <c r="B621" s="38">
        <f>$F$12*'Screening All'!F627</f>
        <v>5103.8710000000001</v>
      </c>
      <c r="C621" s="36"/>
    </row>
    <row r="622" spans="2:3" x14ac:dyDescent="0.2">
      <c r="B622" s="38">
        <f>$F$12*'Screening All'!F628</f>
        <v>7.6111199999999997</v>
      </c>
      <c r="C622" s="36"/>
    </row>
    <row r="623" spans="2:3" x14ac:dyDescent="0.2">
      <c r="B623" s="38">
        <f>$F$12*'Screening All'!F629</f>
        <v>651.55799999999988</v>
      </c>
      <c r="C623" s="36"/>
    </row>
    <row r="624" spans="2:3" x14ac:dyDescent="0.2">
      <c r="B624" s="38">
        <f>$F$12*'Screening All'!F630</f>
        <v>29.214399999999998</v>
      </c>
      <c r="C624" s="36"/>
    </row>
    <row r="625" spans="2:3" x14ac:dyDescent="0.2">
      <c r="B625" s="38">
        <f>$F$12*'Screening All'!F631</f>
        <v>23.448399999999999</v>
      </c>
      <c r="C625" s="36"/>
    </row>
    <row r="626" spans="2:3" x14ac:dyDescent="0.2">
      <c r="B626" s="38">
        <f>$F$12*'Screening All'!F632</f>
        <v>9.5427299999999988</v>
      </c>
      <c r="C626" s="36"/>
    </row>
    <row r="627" spans="2:3" x14ac:dyDescent="0.2">
      <c r="B627" s="38">
        <f>$F$12*'Screening All'!F633</f>
        <v>9.8021999999999991</v>
      </c>
      <c r="C627" s="36"/>
    </row>
    <row r="628" spans="2:3" x14ac:dyDescent="0.2">
      <c r="B628" s="38">
        <f>$F$12*'Screening All'!F634</f>
        <v>24.217199999999998</v>
      </c>
      <c r="C628" s="36"/>
    </row>
    <row r="629" spans="2:3" x14ac:dyDescent="0.2">
      <c r="B629" s="38">
        <f>$F$12*'Screening All'!F635</f>
        <v>11.339799999999999</v>
      </c>
      <c r="C629" s="36"/>
    </row>
    <row r="630" spans="2:3" x14ac:dyDescent="0.2">
      <c r="B630" s="38">
        <f>$F$12*'Screening All'!F636</f>
        <v>21.814699999999998</v>
      </c>
      <c r="C630" s="36"/>
    </row>
    <row r="631" spans="2:3" x14ac:dyDescent="0.2">
      <c r="B631" s="38">
        <f>$F$12*'Screening All'!F637</f>
        <v>21.718599999999995</v>
      </c>
      <c r="C631" s="36"/>
    </row>
    <row r="632" spans="2:3" x14ac:dyDescent="0.2">
      <c r="B632" s="38">
        <f>$F$12*'Screening All'!F638</f>
        <v>17.778500000000001</v>
      </c>
      <c r="C632" s="36"/>
    </row>
    <row r="633" spans="2:3" x14ac:dyDescent="0.2">
      <c r="B633" s="38">
        <f>$F$12*'Screening All'!F639</f>
        <v>5.8428799999999992</v>
      </c>
      <c r="C633" s="36"/>
    </row>
    <row r="634" spans="2:3" x14ac:dyDescent="0.2">
      <c r="B634" s="38">
        <f>$F$12*'Screening All'!F640</f>
        <v>0.67270000000000008</v>
      </c>
      <c r="C634" s="36"/>
    </row>
    <row r="635" spans="2:3" x14ac:dyDescent="0.2">
      <c r="B635" s="38">
        <f>$F$12*'Screening All'!F641</f>
        <v>5.3527700000000005</v>
      </c>
      <c r="C635" s="36"/>
    </row>
    <row r="636" spans="2:3" x14ac:dyDescent="0.2">
      <c r="B636" s="38">
        <f>$F$12*'Screening All'!F642</f>
        <v>12.493</v>
      </c>
      <c r="C636" s="36"/>
    </row>
    <row r="637" spans="2:3" x14ac:dyDescent="0.2">
      <c r="B637" s="38">
        <f>$F$12*'Screening All'!F643</f>
        <v>5.1317399999999997</v>
      </c>
      <c r="C637" s="36"/>
    </row>
    <row r="638" spans="2:3" x14ac:dyDescent="0.2">
      <c r="B638" s="38">
        <f>$F$12*'Screening All'!F644</f>
        <v>0.74957999999999991</v>
      </c>
      <c r="C638" s="36"/>
    </row>
    <row r="639" spans="2:3" x14ac:dyDescent="0.2">
      <c r="B639" s="38">
        <f>$F$12*'Screening All'!F645</f>
        <v>8.5625099999999996</v>
      </c>
      <c r="C639" s="36"/>
    </row>
    <row r="640" spans="2:3" x14ac:dyDescent="0.2">
      <c r="B640" s="38">
        <f>$F$12*'Screening All'!F646</f>
        <v>3.8632200000000001</v>
      </c>
      <c r="C640" s="36"/>
    </row>
    <row r="641" spans="2:3" x14ac:dyDescent="0.2">
      <c r="B641" s="38">
        <f>$F$12*'Screening All'!F647</f>
        <v>1.09554</v>
      </c>
      <c r="C641" s="36"/>
    </row>
    <row r="642" spans="2:3" x14ac:dyDescent="0.2">
      <c r="B642" s="38">
        <f>$F$12*'Screening All'!F648</f>
        <v>19.700499999999998</v>
      </c>
      <c r="C642" s="36"/>
    </row>
    <row r="643" spans="2:3" x14ac:dyDescent="0.2">
      <c r="B643" s="38">
        <f>$F$12*'Screening All'!F649</f>
        <v>7.2267199999999994</v>
      </c>
      <c r="C643" s="36"/>
    </row>
    <row r="644" spans="2:3" x14ac:dyDescent="0.2">
      <c r="B644" s="38">
        <f>$F$12*'Screening All'!F650</f>
        <v>5.3527700000000005</v>
      </c>
      <c r="C644" s="36"/>
    </row>
    <row r="645" spans="2:3" x14ac:dyDescent="0.2">
      <c r="B645" s="38">
        <f>$F$12*'Screening All'!F651</f>
        <v>68.807599999999994</v>
      </c>
      <c r="C645" s="36"/>
    </row>
    <row r="646" spans="2:3" x14ac:dyDescent="0.2">
      <c r="B646" s="38">
        <f>$F$12*'Screening All'!F652</f>
        <v>11.435899999999998</v>
      </c>
      <c r="C646" s="36"/>
    </row>
    <row r="647" spans="2:3" x14ac:dyDescent="0.2">
      <c r="B647" s="38">
        <f>$F$12*'Screening All'!F653</f>
        <v>25.5626</v>
      </c>
      <c r="C647" s="36"/>
    </row>
    <row r="648" spans="2:3" x14ac:dyDescent="0.2">
      <c r="B648" s="38">
        <f>$F$12*'Screening All'!F654</f>
        <v>7.3997000000000002</v>
      </c>
      <c r="C648" s="36"/>
    </row>
    <row r="649" spans="2:3" x14ac:dyDescent="0.2">
      <c r="B649" s="38">
        <f>$F$12*'Screening All'!F655</f>
        <v>148.95499999999998</v>
      </c>
      <c r="C649" s="36"/>
    </row>
    <row r="650" spans="2:3" x14ac:dyDescent="0.2">
      <c r="B650" s="38">
        <f>$F$12*'Screening All'!F656</f>
        <v>8.2838199999999986</v>
      </c>
      <c r="C650" s="36"/>
    </row>
    <row r="651" spans="2:3" x14ac:dyDescent="0.2">
      <c r="B651" s="38">
        <f>$F$12*'Screening All'!F657</f>
        <v>4.9779799999999996</v>
      </c>
      <c r="C651" s="36"/>
    </row>
    <row r="652" spans="2:3" x14ac:dyDescent="0.2">
      <c r="B652" s="38">
        <f>$F$12*'Screening All'!F658</f>
        <v>19.892699999999998</v>
      </c>
      <c r="C652" s="36"/>
    </row>
    <row r="653" spans="2:3" x14ac:dyDescent="0.2">
      <c r="B653" s="38">
        <f>$F$12*'Screening All'!F659</f>
        <v>25.850899999999999</v>
      </c>
      <c r="C653" s="36"/>
    </row>
    <row r="654" spans="2:3" x14ac:dyDescent="0.2">
      <c r="B654" s="38">
        <f>$F$12*'Screening All'!F660</f>
        <v>6.1792299999999996</v>
      </c>
      <c r="C654" s="36"/>
    </row>
    <row r="655" spans="2:3" x14ac:dyDescent="0.2">
      <c r="B655" s="38">
        <f>$F$12*'Screening All'!F661</f>
        <v>8.8219799999999999</v>
      </c>
      <c r="C655" s="36"/>
    </row>
    <row r="656" spans="2:3" x14ac:dyDescent="0.2">
      <c r="B656" s="38">
        <f>$F$12*'Screening All'!F662</f>
        <v>6.2561099999999996</v>
      </c>
      <c r="C656" s="36"/>
    </row>
    <row r="657" spans="2:3" x14ac:dyDescent="0.2">
      <c r="B657" s="38">
        <f>$F$12*'Screening All'!F663</f>
        <v>4.8146100000000001</v>
      </c>
      <c r="C657" s="36"/>
    </row>
    <row r="658" spans="2:3" x14ac:dyDescent="0.2">
      <c r="B658" s="38">
        <f>$F$12*'Screening All'!F664</f>
        <v>24.024999999999999</v>
      </c>
      <c r="C658" s="36"/>
    </row>
    <row r="659" spans="2:3" x14ac:dyDescent="0.2">
      <c r="B659" s="38">
        <f>$F$12*'Screening All'!F665</f>
        <v>3.6037499999999998</v>
      </c>
      <c r="C659" s="36"/>
    </row>
    <row r="660" spans="2:3" x14ac:dyDescent="0.2">
      <c r="B660" s="38">
        <f>$F$12*'Screening All'!F666</f>
        <v>19.316099999999995</v>
      </c>
      <c r="C660" s="36"/>
    </row>
    <row r="661" spans="2:3" x14ac:dyDescent="0.2">
      <c r="B661" s="38">
        <f>$F$12*'Screening All'!F667</f>
        <v>11.628099999999998</v>
      </c>
      <c r="C661" s="36"/>
    </row>
    <row r="662" spans="2:3" x14ac:dyDescent="0.2">
      <c r="B662" s="38">
        <f>$F$12*'Screening All'!F668</f>
        <v>14.414999999999999</v>
      </c>
      <c r="C662" s="36"/>
    </row>
    <row r="663" spans="2:3" x14ac:dyDescent="0.2">
      <c r="B663" s="38">
        <f>$F$12*'Screening All'!F669</f>
        <v>33.923299999999998</v>
      </c>
      <c r="C663" s="36"/>
    </row>
    <row r="664" spans="2:3" x14ac:dyDescent="0.2">
      <c r="B664" s="38">
        <f>$F$12*'Screening All'!F670</f>
        <v>9.0526199999999992</v>
      </c>
      <c r="C664" s="36"/>
    </row>
    <row r="665" spans="2:3" x14ac:dyDescent="0.2">
      <c r="B665" s="38">
        <f>$F$12*'Screening All'!F671</f>
        <v>22.199099999999998</v>
      </c>
      <c r="C665" s="36"/>
    </row>
    <row r="666" spans="2:3" x14ac:dyDescent="0.2">
      <c r="B666" s="38">
        <f>$F$12*'Screening All'!F672</f>
        <v>14.511099999999999</v>
      </c>
      <c r="C666" s="36"/>
    </row>
    <row r="667" spans="2:3" x14ac:dyDescent="0.2">
      <c r="B667" s="38">
        <f>$F$12*'Screening All'!F673</f>
        <v>2.1622499999999998</v>
      </c>
      <c r="C667" s="36"/>
    </row>
    <row r="668" spans="2:3" x14ac:dyDescent="0.2">
      <c r="B668" s="38">
        <f>$F$12*'Screening All'!F674</f>
        <v>3.4307699999999994</v>
      </c>
      <c r="C668" s="36"/>
    </row>
    <row r="669" spans="2:3" x14ac:dyDescent="0.2">
      <c r="B669" s="38">
        <f>$F$12*'Screening All'!F675</f>
        <v>8.1877199999999988</v>
      </c>
      <c r="C669" s="36"/>
    </row>
    <row r="670" spans="2:3" x14ac:dyDescent="0.2">
      <c r="B670" s="38">
        <f>$F$12*'Screening All'!F676</f>
        <v>23.448399999999999</v>
      </c>
      <c r="C670" s="36"/>
    </row>
    <row r="671" spans="2:3" x14ac:dyDescent="0.2">
      <c r="B671" s="38">
        <f>$F$12*'Screening All'!F677</f>
        <v>27.5807</v>
      </c>
      <c r="C671" s="36"/>
    </row>
    <row r="672" spans="2:3" x14ac:dyDescent="0.2">
      <c r="B672" s="38">
        <f>$F$12*'Screening All'!F678</f>
        <v>33.346699999999998</v>
      </c>
      <c r="C672" s="36"/>
    </row>
    <row r="673" spans="2:3" x14ac:dyDescent="0.2">
      <c r="B673" s="38">
        <f>$F$12*'Screening All'!F679</f>
        <v>21.526400000000002</v>
      </c>
      <c r="C673" s="36"/>
    </row>
    <row r="674" spans="2:3" x14ac:dyDescent="0.2">
      <c r="B674" s="38">
        <f>$F$12*'Screening All'!F680</f>
        <v>11.147599999999999</v>
      </c>
      <c r="C674" s="36"/>
    </row>
    <row r="675" spans="2:3" x14ac:dyDescent="0.2">
      <c r="B675" s="38">
        <f>$F$12*'Screening All'!F681</f>
        <v>420.91799999999995</v>
      </c>
      <c r="C675" s="36"/>
    </row>
    <row r="676" spans="2:3" x14ac:dyDescent="0.2">
      <c r="B676" s="38">
        <f>$F$12*'Screening All'!F682</f>
        <v>9.1391099999999987</v>
      </c>
      <c r="C676" s="36"/>
    </row>
    <row r="677" spans="2:3" x14ac:dyDescent="0.2">
      <c r="B677" s="38">
        <f>$F$12*'Screening All'!F683</f>
        <v>6.4290900000000004</v>
      </c>
      <c r="C677" s="36"/>
    </row>
    <row r="678" spans="2:3" x14ac:dyDescent="0.2">
      <c r="B678" s="38">
        <f>$F$12*'Screening All'!F684</f>
        <v>122.04699999999998</v>
      </c>
      <c r="C678" s="36"/>
    </row>
    <row r="679" spans="2:3" x14ac:dyDescent="0.2">
      <c r="B679" s="38">
        <f>$F$12*'Screening All'!F685</f>
        <v>2.9022199999999998</v>
      </c>
      <c r="C679" s="36"/>
    </row>
    <row r="680" spans="2:3" x14ac:dyDescent="0.2">
      <c r="B680" s="38">
        <f>$F$12*'Screening All'!F686</f>
        <v>3.62297</v>
      </c>
      <c r="C680" s="36"/>
    </row>
    <row r="681" spans="2:3" x14ac:dyDescent="0.2">
      <c r="B681" s="38">
        <f>$F$12*'Screening All'!F687</f>
        <v>31.809099999999997</v>
      </c>
      <c r="C681" s="36"/>
    </row>
    <row r="682" spans="2:3" x14ac:dyDescent="0.2">
      <c r="B682" s="38">
        <f>$F$12*'Screening All'!F688</f>
        <v>3.5460899999999995</v>
      </c>
      <c r="C682" s="36"/>
    </row>
    <row r="683" spans="2:3" x14ac:dyDescent="0.2">
      <c r="B683" s="38">
        <f>$F$12*'Screening All'!F689</f>
        <v>18.835599999999999</v>
      </c>
      <c r="C683" s="36"/>
    </row>
    <row r="684" spans="2:3" x14ac:dyDescent="0.2">
      <c r="B684" s="38">
        <f>$F$12*'Screening All'!F690</f>
        <v>8.8315900000000003</v>
      </c>
      <c r="C684" s="36"/>
    </row>
    <row r="685" spans="2:3" x14ac:dyDescent="0.2">
      <c r="B685" s="38">
        <f>$F$12*'Screening All'!F691</f>
        <v>9.2063799999999993</v>
      </c>
      <c r="C685" s="36"/>
    </row>
    <row r="686" spans="2:3" x14ac:dyDescent="0.2">
      <c r="B686" s="38">
        <f>$F$12*'Screening All'!F692</f>
        <v>15.856499999999999</v>
      </c>
      <c r="C686" s="36"/>
    </row>
    <row r="687" spans="2:3" x14ac:dyDescent="0.2">
      <c r="B687" s="38">
        <f>$F$12*'Screening All'!F693</f>
        <v>11.531999999999998</v>
      </c>
      <c r="C687" s="36"/>
    </row>
    <row r="688" spans="2:3" x14ac:dyDescent="0.2">
      <c r="B688" s="38">
        <f>$F$12*'Screening All'!F694</f>
        <v>4.5839699999999999</v>
      </c>
      <c r="C688" s="36"/>
    </row>
    <row r="689" spans="2:3" x14ac:dyDescent="0.2">
      <c r="B689" s="38">
        <f>$F$12*'Screening All'!F695</f>
        <v>2.5178199999999999</v>
      </c>
      <c r="C689" s="36"/>
    </row>
    <row r="690" spans="2:3" x14ac:dyDescent="0.2">
      <c r="B690" s="38">
        <f>$F$12*'Screening All'!F696</f>
        <v>15.952599999999999</v>
      </c>
      <c r="C690" s="36"/>
    </row>
    <row r="691" spans="2:3" x14ac:dyDescent="0.2">
      <c r="B691" s="38">
        <f>$F$12*'Screening All'!F697</f>
        <v>4.4686500000000002</v>
      </c>
      <c r="C691" s="36"/>
    </row>
    <row r="692" spans="2:3" x14ac:dyDescent="0.2">
      <c r="B692" s="38">
        <f>$F$12*'Screening All'!F698</f>
        <v>6.2561099999999996</v>
      </c>
      <c r="C692" s="36"/>
    </row>
    <row r="693" spans="2:3" x14ac:dyDescent="0.2">
      <c r="B693" s="38">
        <f>$F$12*'Screening All'!F699</f>
        <v>1.6913599999999998</v>
      </c>
      <c r="C693" s="36"/>
    </row>
    <row r="694" spans="2:3" x14ac:dyDescent="0.2">
      <c r="B694" s="38">
        <f>$F$12*'Screening All'!F700</f>
        <v>5.0452500000000002</v>
      </c>
      <c r="C694" s="36"/>
    </row>
    <row r="695" spans="2:3" x14ac:dyDescent="0.2">
      <c r="B695" s="38">
        <f>$F$12*'Screening All'!F701</f>
        <v>27.5807</v>
      </c>
      <c r="C695" s="36"/>
    </row>
    <row r="696" spans="2:3" x14ac:dyDescent="0.2">
      <c r="B696" s="38">
        <f>$F$12*'Screening All'!F702</f>
        <v>12.493</v>
      </c>
      <c r="C696" s="36"/>
    </row>
    <row r="697" spans="2:3" x14ac:dyDescent="0.2">
      <c r="B697" s="38">
        <f>$F$12*'Screening All'!F703</f>
        <v>15.664299999999997</v>
      </c>
      <c r="C697" s="36"/>
    </row>
    <row r="698" spans="2:3" x14ac:dyDescent="0.2">
      <c r="B698" s="38">
        <f>$F$12*'Screening All'!F704</f>
        <v>25.466499999999996</v>
      </c>
      <c r="C698" s="36"/>
    </row>
    <row r="699" spans="2:3" x14ac:dyDescent="0.2">
      <c r="B699" s="38">
        <f>$F$12*'Screening All'!F705</f>
        <v>12.8774</v>
      </c>
      <c r="C699" s="36"/>
    </row>
    <row r="700" spans="2:3" x14ac:dyDescent="0.2">
      <c r="B700" s="38">
        <f>$F$12*'Screening All'!F706</f>
        <v>13.261799999999997</v>
      </c>
      <c r="C700" s="36"/>
    </row>
    <row r="701" spans="2:3" x14ac:dyDescent="0.2">
      <c r="B701" s="38">
        <f>$F$12*'Screening All'!F707</f>
        <v>8.4087499999999995</v>
      </c>
      <c r="C701" s="36"/>
    </row>
    <row r="702" spans="2:3" x14ac:dyDescent="0.2">
      <c r="B702" s="38">
        <f>$F$12*'Screening All'!F708</f>
        <v>77.072199999999995</v>
      </c>
      <c r="C702" s="36"/>
    </row>
    <row r="703" spans="2:3" x14ac:dyDescent="0.2">
      <c r="B703" s="38">
        <f>$F$12*'Screening All'!F709</f>
        <v>3.8632200000000001</v>
      </c>
      <c r="C703" s="36"/>
    </row>
    <row r="704" spans="2:3" x14ac:dyDescent="0.2">
      <c r="B704" s="38">
        <f>$F$12*'Screening All'!F710</f>
        <v>1.9219999999999999</v>
      </c>
      <c r="C704" s="36"/>
    </row>
    <row r="705" spans="2:3" x14ac:dyDescent="0.2">
      <c r="B705" s="38">
        <f>$F$12*'Screening All'!F711</f>
        <v>40.554199999999994</v>
      </c>
      <c r="C705" s="36"/>
    </row>
    <row r="706" spans="2:3" x14ac:dyDescent="0.2">
      <c r="B706" s="38">
        <f>$F$12*'Screening All'!F712</f>
        <v>3.1713</v>
      </c>
      <c r="C706" s="36"/>
    </row>
    <row r="707" spans="2:3" x14ac:dyDescent="0.2">
      <c r="B707" s="38">
        <f>$F$12*'Screening All'!F713</f>
        <v>3.6421899999999998</v>
      </c>
      <c r="C707" s="36"/>
    </row>
    <row r="708" spans="2:3" x14ac:dyDescent="0.2">
      <c r="B708" s="38">
        <f>$F$12*'Screening All'!F714</f>
        <v>20.7576</v>
      </c>
      <c r="C708" s="36"/>
    </row>
    <row r="709" spans="2:3" x14ac:dyDescent="0.2">
      <c r="B709" s="38">
        <f>$F$12*'Screening All'!F715</f>
        <v>14.414999999999999</v>
      </c>
      <c r="C709" s="36"/>
    </row>
    <row r="710" spans="2:3" x14ac:dyDescent="0.2">
      <c r="B710" s="38">
        <f>$F$12*'Screening All'!F716</f>
        <v>6.1792299999999996</v>
      </c>
      <c r="C710" s="36"/>
    </row>
    <row r="711" spans="2:3" x14ac:dyDescent="0.2">
      <c r="B711" s="38">
        <f>$F$12*'Screening All'!F717</f>
        <v>5.2182300000000001</v>
      </c>
      <c r="C711" s="36"/>
    </row>
    <row r="712" spans="2:3" x14ac:dyDescent="0.2">
      <c r="B712" s="38">
        <f>$F$12*'Screening All'!F718</f>
        <v>2.2967899999999997</v>
      </c>
      <c r="C712" s="36"/>
    </row>
    <row r="713" spans="2:3" x14ac:dyDescent="0.2">
      <c r="B713" s="38">
        <f>$F$12*'Screening All'!F719</f>
        <v>2.4986000000000002</v>
      </c>
      <c r="C713" s="36"/>
    </row>
    <row r="714" spans="2:3" x14ac:dyDescent="0.2">
      <c r="B714" s="38">
        <f>$F$12*'Screening All'!F720</f>
        <v>28.926099999999995</v>
      </c>
      <c r="C714" s="36"/>
    </row>
    <row r="715" spans="2:3" x14ac:dyDescent="0.2">
      <c r="B715" s="38">
        <f>$F$12*'Screening All'!F721</f>
        <v>4.0554199999999998</v>
      </c>
      <c r="C715" s="36"/>
    </row>
    <row r="716" spans="2:3" x14ac:dyDescent="0.2">
      <c r="B716" s="38">
        <f>$F$12*'Screening All'!F722</f>
        <v>4.1419099999999993</v>
      </c>
      <c r="C716" s="36"/>
    </row>
    <row r="717" spans="2:3" x14ac:dyDescent="0.2">
      <c r="B717" s="38">
        <f>$F$12*'Screening All'!F723</f>
        <v>1.6817499999999999</v>
      </c>
      <c r="C717" s="36"/>
    </row>
    <row r="718" spans="2:3" x14ac:dyDescent="0.2">
      <c r="B718" s="38">
        <f>$F$12*'Screening All'!F724</f>
        <v>67.750499999999988</v>
      </c>
      <c r="C718" s="36"/>
    </row>
    <row r="719" spans="2:3" x14ac:dyDescent="0.2">
      <c r="B719" s="38">
        <f>$F$12*'Screening All'!F725</f>
        <v>29.310499999999998</v>
      </c>
      <c r="C719" s="36"/>
    </row>
    <row r="720" spans="2:3" x14ac:dyDescent="0.2">
      <c r="B720" s="38">
        <f>$F$12*'Screening All'!F726</f>
        <v>25.850899999999999</v>
      </c>
      <c r="C720" s="36"/>
    </row>
    <row r="721" spans="2:3" x14ac:dyDescent="0.2">
      <c r="B721" s="38">
        <f>$F$12*'Screening All'!F727</f>
        <v>2.96949</v>
      </c>
      <c r="C721" s="36"/>
    </row>
    <row r="722" spans="2:3" x14ac:dyDescent="0.2">
      <c r="B722" s="38">
        <f>$F$12*'Screening All'!F728</f>
        <v>7.2651599999999998</v>
      </c>
      <c r="C722" s="36"/>
    </row>
    <row r="723" spans="2:3" x14ac:dyDescent="0.2">
      <c r="B723" s="38">
        <f>$F$12*'Screening All'!F729</f>
        <v>3.6998500000000001</v>
      </c>
      <c r="C723" s="36"/>
    </row>
    <row r="724" spans="2:3" x14ac:dyDescent="0.2">
      <c r="B724" s="38">
        <f>$F$12*'Screening All'!F730</f>
        <v>3.8632200000000001</v>
      </c>
      <c r="C724" s="36"/>
    </row>
    <row r="725" spans="2:3" x14ac:dyDescent="0.2">
      <c r="B725" s="38">
        <f>$F$12*'Screening All'!F731</f>
        <v>2.2006899999999998</v>
      </c>
      <c r="C725" s="36"/>
    </row>
    <row r="726" spans="2:3" x14ac:dyDescent="0.2">
      <c r="B726" s="38">
        <f>$F$12*'Screening All'!F732</f>
        <v>39.497100000000003</v>
      </c>
      <c r="C726" s="36"/>
    </row>
    <row r="727" spans="2:3" x14ac:dyDescent="0.2">
      <c r="B727" s="38">
        <f>$F$12*'Screening All'!F733</f>
        <v>2.8445599999999995</v>
      </c>
      <c r="C727" s="36"/>
    </row>
    <row r="728" spans="2:3" x14ac:dyDescent="0.2">
      <c r="B728" s="38">
        <f>$F$12*'Screening All'!F734</f>
        <v>3.2481800000000001</v>
      </c>
      <c r="C728" s="36"/>
    </row>
    <row r="729" spans="2:3" x14ac:dyDescent="0.2">
      <c r="B729" s="38">
        <f>$F$12*'Screening All'!F735</f>
        <v>33.346699999999998</v>
      </c>
      <c r="C729" s="36"/>
    </row>
    <row r="730" spans="2:3" x14ac:dyDescent="0.2">
      <c r="B730" s="38">
        <f>$F$12*'Screening All'!F736</f>
        <v>1.87395</v>
      </c>
      <c r="C730" s="36"/>
    </row>
    <row r="731" spans="2:3" x14ac:dyDescent="0.2">
      <c r="B731" s="38">
        <f>$F$12*'Screening All'!F737</f>
        <v>6.8999799999999993</v>
      </c>
      <c r="C731" s="36"/>
    </row>
    <row r="732" spans="2:3" x14ac:dyDescent="0.2">
      <c r="B732" s="38">
        <f>$F$12*'Screening All'!F738</f>
        <v>26.811899999999998</v>
      </c>
      <c r="C732" s="36"/>
    </row>
    <row r="733" spans="2:3" x14ac:dyDescent="0.2">
      <c r="B733" s="38">
        <f>$F$12*'Screening All'!F739</f>
        <v>5.6987299999999994</v>
      </c>
      <c r="C733" s="36"/>
    </row>
    <row r="734" spans="2:3" x14ac:dyDescent="0.2">
      <c r="B734" s="38">
        <f>$F$12*'Screening All'!F740</f>
        <v>22.295199999999998</v>
      </c>
      <c r="C734" s="36"/>
    </row>
    <row r="735" spans="2:3" x14ac:dyDescent="0.2">
      <c r="B735" s="38">
        <f>$F$12*'Screening All'!F741</f>
        <v>18.066799999999997</v>
      </c>
      <c r="C735" s="36"/>
    </row>
    <row r="736" spans="2:3" x14ac:dyDescent="0.2">
      <c r="B736" s="38">
        <f>$F$12*'Screening All'!F742</f>
        <v>4.7953899999999994</v>
      </c>
      <c r="C736" s="36"/>
    </row>
    <row r="737" spans="2:3" x14ac:dyDescent="0.2">
      <c r="B737" s="38">
        <f>$F$12*'Screening All'!F743</f>
        <v>4.7473399999999994</v>
      </c>
      <c r="C737" s="36"/>
    </row>
    <row r="738" spans="2:3" x14ac:dyDescent="0.2">
      <c r="B738" s="38">
        <f>$F$12*'Screening All'!F744</f>
        <v>15.472099999999999</v>
      </c>
      <c r="C738" s="36"/>
    </row>
    <row r="739" spans="2:3" x14ac:dyDescent="0.2">
      <c r="B739" s="38">
        <f>$F$12*'Screening All'!F745</f>
        <v>14.1267</v>
      </c>
      <c r="C739" s="36"/>
    </row>
    <row r="740" spans="2:3" x14ac:dyDescent="0.2">
      <c r="B740" s="38">
        <f>$F$12*'Screening All'!F746</f>
        <v>10.2827</v>
      </c>
      <c r="C740" s="36"/>
    </row>
    <row r="741" spans="2:3" x14ac:dyDescent="0.2">
      <c r="B741" s="38">
        <f>$F$12*'Screening All'!F747</f>
        <v>2.96949</v>
      </c>
      <c r="C741" s="36"/>
    </row>
    <row r="742" spans="2:3" x14ac:dyDescent="0.2">
      <c r="B742" s="38">
        <f>$F$12*'Screening All'!F748</f>
        <v>9.2159899999999997</v>
      </c>
      <c r="C742" s="36"/>
    </row>
    <row r="743" spans="2:3" x14ac:dyDescent="0.2">
      <c r="B743" s="38">
        <f>$F$12*'Screening All'!F749</f>
        <v>22.583500000000001</v>
      </c>
      <c r="C743" s="36"/>
    </row>
    <row r="744" spans="2:3" x14ac:dyDescent="0.2">
      <c r="B744" s="38">
        <f>$F$12*'Screening All'!F750</f>
        <v>11.147599999999999</v>
      </c>
      <c r="C744" s="36"/>
    </row>
    <row r="745" spans="2:3" x14ac:dyDescent="0.2">
      <c r="B745" s="38">
        <f>$F$12*'Screening All'!F751</f>
        <v>6.3810399999999996</v>
      </c>
      <c r="C745" s="36"/>
    </row>
    <row r="746" spans="2:3" x14ac:dyDescent="0.2">
      <c r="B746" s="38">
        <f>$F$12*'Screening All'!F752</f>
        <v>1.6625299999999998</v>
      </c>
      <c r="C746" s="36"/>
    </row>
    <row r="747" spans="2:3" x14ac:dyDescent="0.2">
      <c r="B747" s="38">
        <f>$F$12*'Screening All'!F753</f>
        <v>7.6495600000000001</v>
      </c>
      <c r="C747" s="36"/>
    </row>
    <row r="748" spans="2:3" x14ac:dyDescent="0.2">
      <c r="B748" s="38">
        <f>$F$12*'Screening All'!F754</f>
        <v>10.955399999999999</v>
      </c>
      <c r="C748" s="36"/>
    </row>
    <row r="749" spans="2:3" x14ac:dyDescent="0.2">
      <c r="B749" s="38">
        <f>$F$12*'Screening All'!F755</f>
        <v>2.8926099999999999</v>
      </c>
      <c r="C749" s="36"/>
    </row>
    <row r="750" spans="2:3" x14ac:dyDescent="0.2">
      <c r="B750" s="38">
        <f>$F$12*'Screening All'!F756</f>
        <v>3.62297</v>
      </c>
      <c r="C750" s="36"/>
    </row>
    <row r="751" spans="2:3" x14ac:dyDescent="0.2">
      <c r="B751" s="38">
        <f>$F$12*'Screening All'!F757</f>
        <v>4.0650299999999993</v>
      </c>
      <c r="C751" s="36"/>
    </row>
    <row r="752" spans="2:3" x14ac:dyDescent="0.2">
      <c r="B752" s="38">
        <f>$F$12*'Screening All'!F758</f>
        <v>27.388500000000001</v>
      </c>
      <c r="C752" s="36"/>
    </row>
    <row r="753" spans="2:3" x14ac:dyDescent="0.2">
      <c r="B753" s="38">
        <f>$F$12*'Screening All'!F759</f>
        <v>3.8920500000000002</v>
      </c>
      <c r="C753" s="36"/>
    </row>
    <row r="754" spans="2:3" x14ac:dyDescent="0.2">
      <c r="B754" s="38">
        <f>$F$12*'Screening All'!F760</f>
        <v>3.0944199999999999</v>
      </c>
      <c r="C754" s="36"/>
    </row>
    <row r="755" spans="2:3" x14ac:dyDescent="0.2">
      <c r="B755" s="38">
        <f>$F$12*'Screening All'!F761</f>
        <v>2.4409399999999999</v>
      </c>
      <c r="C755" s="36"/>
    </row>
    <row r="756" spans="2:3" x14ac:dyDescent="0.2">
      <c r="B756" s="38">
        <f>$F$12*'Screening All'!F762</f>
        <v>41.226900000000001</v>
      </c>
      <c r="C756" s="36"/>
    </row>
    <row r="757" spans="2:3" x14ac:dyDescent="0.2">
      <c r="B757" s="38">
        <f>$F$12*'Screening All'!F763</f>
        <v>9.9944000000000006</v>
      </c>
      <c r="C757" s="36"/>
    </row>
    <row r="758" spans="2:3" x14ac:dyDescent="0.2">
      <c r="B758" s="38">
        <f>$F$12*'Screening All'!F764</f>
        <v>8.2357699999999987</v>
      </c>
      <c r="C758" s="36"/>
    </row>
    <row r="759" spans="2:3" x14ac:dyDescent="0.2">
      <c r="B759" s="38">
        <f>$F$12*'Screening All'!F765</f>
        <v>6.4483100000000002</v>
      </c>
      <c r="C759" s="36"/>
    </row>
    <row r="760" spans="2:3" x14ac:dyDescent="0.2">
      <c r="B760" s="38">
        <f>$F$12*'Screening All'!F766</f>
        <v>2.8061199999999995</v>
      </c>
      <c r="C760" s="36"/>
    </row>
    <row r="761" spans="2:3" x14ac:dyDescent="0.2">
      <c r="B761" s="38">
        <f>$F$12*'Screening All'!F767</f>
        <v>21.526400000000002</v>
      </c>
      <c r="C761" s="36"/>
    </row>
    <row r="762" spans="2:3" x14ac:dyDescent="0.2">
      <c r="B762" s="38">
        <f>$F$12*'Screening All'!F768</f>
        <v>20.277099999999997</v>
      </c>
      <c r="C762" s="36"/>
    </row>
    <row r="763" spans="2:3" x14ac:dyDescent="0.2">
      <c r="B763" s="38">
        <f>$F$12*'Screening All'!F769</f>
        <v>1.3934499999999999</v>
      </c>
      <c r="C763" s="36"/>
    </row>
    <row r="764" spans="2:3" x14ac:dyDescent="0.2">
      <c r="B764" s="38">
        <f>$F$12*'Screening All'!F770</f>
        <v>4.8914900000000001</v>
      </c>
      <c r="C764" s="36"/>
    </row>
    <row r="765" spans="2:3" x14ac:dyDescent="0.2">
      <c r="B765" s="38">
        <f>$F$12*'Screening All'!F771</f>
        <v>19.508299999999998</v>
      </c>
      <c r="C765" s="36"/>
    </row>
    <row r="766" spans="2:3" x14ac:dyDescent="0.2">
      <c r="B766" s="38">
        <f>$F$12*'Screening All'!F772</f>
        <v>10.4749</v>
      </c>
      <c r="C766" s="36"/>
    </row>
    <row r="767" spans="2:3" x14ac:dyDescent="0.2">
      <c r="B767" s="38">
        <f>$F$12*'Screening All'!F773</f>
        <v>102.82699999999998</v>
      </c>
      <c r="C767" s="36"/>
    </row>
    <row r="768" spans="2:3" x14ac:dyDescent="0.2">
      <c r="B768" s="38">
        <f>$F$12*'Screening All'!F774</f>
        <v>4.1515199999999997</v>
      </c>
      <c r="C768" s="36"/>
    </row>
    <row r="769" spans="2:3" x14ac:dyDescent="0.2">
      <c r="B769" s="38">
        <f>$F$12*'Screening All'!F775</f>
        <v>200.84899999999996</v>
      </c>
      <c r="C769" s="36"/>
    </row>
    <row r="770" spans="2:3" x14ac:dyDescent="0.2">
      <c r="B770" s="38">
        <f>$F$12*'Screening All'!F776</f>
        <v>12.300799999999999</v>
      </c>
      <c r="C770" s="36"/>
    </row>
    <row r="771" spans="2:3" x14ac:dyDescent="0.2">
      <c r="B771" s="38">
        <f>$F$12*'Screening All'!F777</f>
        <v>6.688559999999999</v>
      </c>
      <c r="C771" s="36"/>
    </row>
    <row r="772" spans="2:3" x14ac:dyDescent="0.2">
      <c r="B772" s="38">
        <f>$F$12*'Screening All'!F778</f>
        <v>18.835599999999999</v>
      </c>
      <c r="C772" s="36"/>
    </row>
    <row r="773" spans="2:3" x14ac:dyDescent="0.2">
      <c r="B773" s="38">
        <f>$F$12*'Screening All'!F779</f>
        <v>13.453999999999999</v>
      </c>
      <c r="C773" s="36"/>
    </row>
    <row r="774" spans="2:3" x14ac:dyDescent="0.2">
      <c r="B774" s="38">
        <f>$F$12*'Screening All'!F780</f>
        <v>3.1713</v>
      </c>
      <c r="C774" s="36"/>
    </row>
    <row r="775" spans="2:3" x14ac:dyDescent="0.2">
      <c r="B775" s="38">
        <f>$F$12*'Screening All'!F781</f>
        <v>1.8066799999999998</v>
      </c>
      <c r="C775" s="36"/>
    </row>
    <row r="776" spans="2:3" x14ac:dyDescent="0.2">
      <c r="B776" s="38">
        <f>$F$12*'Screening All'!F782</f>
        <v>4.1899600000000001</v>
      </c>
      <c r="C776" s="36"/>
    </row>
    <row r="777" spans="2:3" x14ac:dyDescent="0.2">
      <c r="B777" s="38">
        <f>$F$12*'Screening All'!F783</f>
        <v>2.3063999999999996</v>
      </c>
      <c r="C777" s="36"/>
    </row>
    <row r="778" spans="2:3" x14ac:dyDescent="0.2">
      <c r="B778" s="38">
        <f>$F$12*'Screening All'!F784</f>
        <v>172.01899999999998</v>
      </c>
      <c r="C778" s="36"/>
    </row>
    <row r="779" spans="2:3" x14ac:dyDescent="0.2">
      <c r="B779" s="38">
        <f>$F$12*'Screening All'!F785</f>
        <v>31.905199999999997</v>
      </c>
      <c r="C779" s="36"/>
    </row>
    <row r="780" spans="2:3" x14ac:dyDescent="0.2">
      <c r="B780" s="38">
        <f>$F$12*'Screening All'!F786</f>
        <v>35.941400000000002</v>
      </c>
      <c r="C780" s="36"/>
    </row>
    <row r="781" spans="2:3" x14ac:dyDescent="0.2">
      <c r="B781" s="38">
        <f>$F$12*'Screening All'!F787</f>
        <v>77.648799999999994</v>
      </c>
      <c r="C781" s="36"/>
    </row>
    <row r="782" spans="2:3" x14ac:dyDescent="0.2">
      <c r="B782" s="38">
        <f>$F$12*'Screening All'!F788</f>
        <v>15.856499999999999</v>
      </c>
      <c r="C782" s="36"/>
    </row>
    <row r="783" spans="2:3" x14ac:dyDescent="0.2">
      <c r="B783" s="38">
        <f>$F$12*'Screening All'!F789</f>
        <v>2.2871799999999998</v>
      </c>
      <c r="C783" s="36"/>
    </row>
    <row r="784" spans="2:3" x14ac:dyDescent="0.2">
      <c r="B784" s="38">
        <f>$F$12*'Screening All'!F790</f>
        <v>4.0554199999999998</v>
      </c>
      <c r="C784" s="36"/>
    </row>
    <row r="785" spans="2:3" x14ac:dyDescent="0.2">
      <c r="B785" s="38">
        <f>$F$12*'Screening All'!F791</f>
        <v>12.012499999999999</v>
      </c>
      <c r="C785" s="36"/>
    </row>
    <row r="786" spans="2:3" x14ac:dyDescent="0.2">
      <c r="B786" s="38">
        <f>$F$12*'Screening All'!F792</f>
        <v>1.8643399999999999</v>
      </c>
      <c r="C786" s="36"/>
    </row>
    <row r="787" spans="2:3" x14ac:dyDescent="0.2">
      <c r="B787" s="38">
        <f>$F$12*'Screening All'!F793</f>
        <v>5.4392599999999991</v>
      </c>
      <c r="C787" s="36"/>
    </row>
    <row r="788" spans="2:3" x14ac:dyDescent="0.2">
      <c r="B788" s="38">
        <f>$F$12*'Screening All'!F794</f>
        <v>21.718599999999995</v>
      </c>
      <c r="C788" s="36"/>
    </row>
    <row r="789" spans="2:3" x14ac:dyDescent="0.2">
      <c r="B789" s="38">
        <f>$F$12*'Screening All'!F795</f>
        <v>24.601599999999998</v>
      </c>
      <c r="C789" s="36"/>
    </row>
    <row r="790" spans="2:3" x14ac:dyDescent="0.2">
      <c r="B790" s="38">
        <f>$F$12*'Screening All'!F796</f>
        <v>1.0859300000000001</v>
      </c>
      <c r="C790" s="36"/>
    </row>
    <row r="791" spans="2:3" x14ac:dyDescent="0.2">
      <c r="B791" s="38">
        <f>$F$12*'Screening All'!F797</f>
        <v>3.7575099999999999</v>
      </c>
      <c r="C791" s="36"/>
    </row>
    <row r="792" spans="2:3" x14ac:dyDescent="0.2">
      <c r="B792" s="38">
        <f>$F$12*'Screening All'!F798</f>
        <v>19.796599999999998</v>
      </c>
      <c r="C792" s="36"/>
    </row>
    <row r="793" spans="2:3" x14ac:dyDescent="0.2">
      <c r="B793" s="38">
        <f>$F$12*'Screening All'!F799</f>
        <v>4.7953899999999994</v>
      </c>
      <c r="C793" s="36"/>
    </row>
    <row r="794" spans="2:3" x14ac:dyDescent="0.2">
      <c r="B794" s="38">
        <f>$F$12*'Screening All'!F800</f>
        <v>3.3634999999999997</v>
      </c>
      <c r="C794" s="36"/>
    </row>
    <row r="795" spans="2:3" x14ac:dyDescent="0.2">
      <c r="B795" s="38">
        <f>$F$12*'Screening All'!F801</f>
        <v>8.5528999999999993</v>
      </c>
      <c r="C795" s="36"/>
    </row>
    <row r="796" spans="2:3" x14ac:dyDescent="0.2">
      <c r="B796" s="38">
        <f>$F$12*'Screening All'!F802</f>
        <v>2.8637799999999998</v>
      </c>
      <c r="C796" s="36"/>
    </row>
    <row r="797" spans="2:3" x14ac:dyDescent="0.2">
      <c r="B797" s="38">
        <f>$F$12*'Screening All'!F803</f>
        <v>3.9208799999999995</v>
      </c>
      <c r="C797" s="36"/>
    </row>
    <row r="798" spans="2:3" x14ac:dyDescent="0.2">
      <c r="B798" s="38">
        <f>$F$12*'Screening All'!F804</f>
        <v>20.9498</v>
      </c>
      <c r="C798" s="36"/>
    </row>
    <row r="799" spans="2:3" x14ac:dyDescent="0.2">
      <c r="B799" s="38">
        <f>$F$12*'Screening All'!F805</f>
        <v>5.1509600000000004</v>
      </c>
      <c r="C799" s="36"/>
    </row>
    <row r="800" spans="2:3" x14ac:dyDescent="0.2">
      <c r="B800" s="38">
        <f>$F$12*'Screening All'!F806</f>
        <v>213.34199999999998</v>
      </c>
      <c r="C800" s="36"/>
    </row>
    <row r="801" spans="2:3" x14ac:dyDescent="0.2">
      <c r="B801" s="38">
        <f>$F$12*'Screening All'!F807</f>
        <v>2.1718600000000001</v>
      </c>
      <c r="C801" s="36"/>
    </row>
    <row r="802" spans="2:3" x14ac:dyDescent="0.2">
      <c r="B802" s="38">
        <f>$F$12*'Screening All'!F808</f>
        <v>15.856499999999999</v>
      </c>
      <c r="C802" s="36"/>
    </row>
    <row r="803" spans="2:3" x14ac:dyDescent="0.2">
      <c r="B803" s="38">
        <f>$F$12*'Screening All'!F809</f>
        <v>4.41099</v>
      </c>
      <c r="C803" s="36"/>
    </row>
    <row r="804" spans="2:3" x14ac:dyDescent="0.2">
      <c r="B804" s="38">
        <f>$F$12*'Screening All'!F810</f>
        <v>2.7868999999999997</v>
      </c>
      <c r="C804" s="36"/>
    </row>
    <row r="805" spans="2:3" x14ac:dyDescent="0.2">
      <c r="B805" s="38">
        <f>$F$12*'Screening All'!F811</f>
        <v>3.78634</v>
      </c>
      <c r="C805" s="36"/>
    </row>
    <row r="806" spans="2:3" x14ac:dyDescent="0.2">
      <c r="B806" s="38">
        <f>$F$12*'Screening All'!F812</f>
        <v>32.673999999999999</v>
      </c>
      <c r="C806" s="36"/>
    </row>
    <row r="807" spans="2:3" x14ac:dyDescent="0.2">
      <c r="B807" s="38">
        <f>$F$12*'Screening All'!F813</f>
        <v>9.0430099999999989</v>
      </c>
      <c r="C807" s="36"/>
    </row>
    <row r="808" spans="2:3" x14ac:dyDescent="0.2">
      <c r="B808" s="38">
        <f>$F$12*'Screening All'!F814</f>
        <v>2.1622499999999998</v>
      </c>
      <c r="C808" s="36"/>
    </row>
    <row r="809" spans="2:3" x14ac:dyDescent="0.2">
      <c r="B809" s="38">
        <f>$F$12*'Screening All'!F815</f>
        <v>2.5082100000000001</v>
      </c>
      <c r="C809" s="36"/>
    </row>
    <row r="810" spans="2:3" x14ac:dyDescent="0.2">
      <c r="B810" s="38">
        <f>$F$12*'Screening All'!F816</f>
        <v>12.012499999999999</v>
      </c>
      <c r="C810" s="36"/>
    </row>
    <row r="811" spans="2:3" x14ac:dyDescent="0.2">
      <c r="B811" s="38">
        <f>$F$12*'Screening All'!F817</f>
        <v>34.211599999999997</v>
      </c>
      <c r="C811" s="36"/>
    </row>
    <row r="812" spans="2:3" x14ac:dyDescent="0.2">
      <c r="B812" s="38">
        <f>$F$12*'Screening All'!F818</f>
        <v>2.9502699999999997</v>
      </c>
      <c r="C812" s="36"/>
    </row>
    <row r="813" spans="2:3" x14ac:dyDescent="0.2">
      <c r="B813" s="38">
        <f>$F$12*'Screening All'!F819</f>
        <v>5.6314599999999997</v>
      </c>
      <c r="C813" s="36"/>
    </row>
    <row r="814" spans="2:3" x14ac:dyDescent="0.2">
      <c r="B814" s="38">
        <f>$F$12*'Screening All'!F820</f>
        <v>23.3523</v>
      </c>
      <c r="C814" s="36"/>
    </row>
    <row r="815" spans="2:3" x14ac:dyDescent="0.2">
      <c r="B815" s="38">
        <f>$F$12*'Screening All'!F821</f>
        <v>2.1526399999999999</v>
      </c>
      <c r="C815" s="36"/>
    </row>
    <row r="816" spans="2:3" x14ac:dyDescent="0.2">
      <c r="B816" s="38">
        <f>$F$12*'Screening All'!F822</f>
        <v>13.646199999999999</v>
      </c>
      <c r="C816" s="36"/>
    </row>
    <row r="817" spans="2:3" x14ac:dyDescent="0.2">
      <c r="B817" s="38">
        <f>$F$12*'Screening All'!F823</f>
        <v>1.6817499999999999</v>
      </c>
      <c r="C817" s="36"/>
    </row>
    <row r="818" spans="2:3" x14ac:dyDescent="0.2">
      <c r="B818" s="38">
        <f>$F$12*'Screening All'!F824</f>
        <v>3.7286799999999998</v>
      </c>
      <c r="C818" s="36"/>
    </row>
    <row r="819" spans="2:3" x14ac:dyDescent="0.2">
      <c r="B819" s="38">
        <f>$F$12*'Screening All'!F825</f>
        <v>4.6512399999999996</v>
      </c>
      <c r="C819" s="36"/>
    </row>
    <row r="820" spans="2:3" x14ac:dyDescent="0.2">
      <c r="B820" s="38">
        <f>$F$12*'Screening All'!F826</f>
        <v>35.557000000000002</v>
      </c>
      <c r="C820" s="36"/>
    </row>
    <row r="821" spans="2:3" x14ac:dyDescent="0.2">
      <c r="B821" s="38">
        <f>$F$12*'Screening All'!F827</f>
        <v>9.4370199999999986</v>
      </c>
      <c r="C821" s="36"/>
    </row>
    <row r="822" spans="2:3" x14ac:dyDescent="0.2">
      <c r="B822" s="38">
        <f>$F$12*'Screening All'!F828</f>
        <v>2.7868999999999997</v>
      </c>
      <c r="C822" s="36"/>
    </row>
    <row r="823" spans="2:3" x14ac:dyDescent="0.2">
      <c r="B823" s="38">
        <f>$F$12*'Screening All'!F829</f>
        <v>3.29623</v>
      </c>
      <c r="C823" s="36"/>
    </row>
    <row r="824" spans="2:3" x14ac:dyDescent="0.2">
      <c r="B824" s="38">
        <f>$F$12*'Screening All'!F830</f>
        <v>2.5082100000000001</v>
      </c>
      <c r="C824" s="36"/>
    </row>
    <row r="825" spans="2:3" x14ac:dyDescent="0.2">
      <c r="B825" s="38">
        <f>$F$12*'Screening All'!F831</f>
        <v>8.9276900000000001</v>
      </c>
      <c r="C825" s="36"/>
    </row>
    <row r="826" spans="2:3" x14ac:dyDescent="0.2">
      <c r="B826" s="38">
        <f>$F$12*'Screening All'!F832</f>
        <v>4.2668400000000002</v>
      </c>
      <c r="C826" s="36"/>
    </row>
    <row r="827" spans="2:3" x14ac:dyDescent="0.2">
      <c r="B827" s="38">
        <f>$F$12*'Screening All'!F833</f>
        <v>25.1782</v>
      </c>
      <c r="C827" s="36"/>
    </row>
    <row r="828" spans="2:3" x14ac:dyDescent="0.2">
      <c r="B828" s="38"/>
      <c r="C828" s="36"/>
    </row>
    <row r="829" spans="2:3" x14ac:dyDescent="0.2">
      <c r="B829" s="38"/>
      <c r="C829" s="36"/>
    </row>
    <row r="830" spans="2:3" x14ac:dyDescent="0.2">
      <c r="B830" s="38"/>
      <c r="C830" s="36"/>
    </row>
    <row r="831" spans="2:3" x14ac:dyDescent="0.2">
      <c r="B831" s="38"/>
      <c r="C831" s="36"/>
    </row>
    <row r="832" spans="2:3" x14ac:dyDescent="0.2">
      <c r="B832" s="38"/>
      <c r="C832" s="36"/>
    </row>
    <row r="833" spans="2:3" x14ac:dyDescent="0.2">
      <c r="B833" s="38"/>
      <c r="C833" s="36"/>
    </row>
    <row r="834" spans="2:3" x14ac:dyDescent="0.2">
      <c r="B834" s="38"/>
      <c r="C834" s="36"/>
    </row>
    <row r="835" spans="2:3" x14ac:dyDescent="0.2">
      <c r="B835" s="38"/>
      <c r="C835" s="36"/>
    </row>
    <row r="836" spans="2:3" x14ac:dyDescent="0.2">
      <c r="B836" s="38"/>
      <c r="C836" s="36"/>
    </row>
    <row r="837" spans="2:3" x14ac:dyDescent="0.2">
      <c r="B837" s="38"/>
      <c r="C837" s="36"/>
    </row>
    <row r="838" spans="2:3" x14ac:dyDescent="0.2">
      <c r="B838" s="38"/>
      <c r="C838" s="36"/>
    </row>
    <row r="839" spans="2:3" x14ac:dyDescent="0.2">
      <c r="B839" s="38"/>
      <c r="C839" s="36"/>
    </row>
    <row r="840" spans="2:3" x14ac:dyDescent="0.2">
      <c r="B840" s="38"/>
      <c r="C840" s="36"/>
    </row>
    <row r="841" spans="2:3" x14ac:dyDescent="0.2">
      <c r="B841" s="38"/>
      <c r="C841" s="36"/>
    </row>
    <row r="842" spans="2:3" x14ac:dyDescent="0.2">
      <c r="B842" s="38"/>
      <c r="C842" s="36"/>
    </row>
    <row r="843" spans="2:3" x14ac:dyDescent="0.2">
      <c r="B843" s="38"/>
      <c r="C843" s="36"/>
    </row>
    <row r="844" spans="2:3" x14ac:dyDescent="0.2">
      <c r="B844" s="38"/>
      <c r="C844" s="36"/>
    </row>
    <row r="845" spans="2:3" x14ac:dyDescent="0.2">
      <c r="B845" s="38"/>
      <c r="C845" s="36"/>
    </row>
    <row r="846" spans="2:3" x14ac:dyDescent="0.2">
      <c r="B846" s="38"/>
      <c r="C846" s="36"/>
    </row>
    <row r="847" spans="2:3" x14ac:dyDescent="0.2">
      <c r="B847" s="38"/>
      <c r="C847" s="36"/>
    </row>
    <row r="848" spans="2:3" x14ac:dyDescent="0.2">
      <c r="B848" s="38"/>
      <c r="C848" s="36"/>
    </row>
    <row r="849" spans="2:3" x14ac:dyDescent="0.2">
      <c r="B849" s="38"/>
      <c r="C849" s="36"/>
    </row>
    <row r="850" spans="2:3" x14ac:dyDescent="0.2">
      <c r="B850" s="38"/>
      <c r="C850" s="36"/>
    </row>
    <row r="851" spans="2:3" x14ac:dyDescent="0.2">
      <c r="B851" s="38"/>
      <c r="C851" s="36"/>
    </row>
    <row r="852" spans="2:3" x14ac:dyDescent="0.2">
      <c r="B852" s="38"/>
      <c r="C852" s="36"/>
    </row>
    <row r="853" spans="2:3" x14ac:dyDescent="0.2">
      <c r="B853" s="38"/>
      <c r="C853" s="36"/>
    </row>
    <row r="854" spans="2:3" x14ac:dyDescent="0.2">
      <c r="B854" s="38"/>
      <c r="C854" s="36"/>
    </row>
    <row r="855" spans="2:3" x14ac:dyDescent="0.2">
      <c r="B855" s="38"/>
      <c r="C855" s="36"/>
    </row>
    <row r="856" spans="2:3" x14ac:dyDescent="0.2">
      <c r="B856" s="38"/>
      <c r="C856" s="36"/>
    </row>
    <row r="857" spans="2:3" x14ac:dyDescent="0.2">
      <c r="B857" s="38"/>
      <c r="C857" s="36"/>
    </row>
    <row r="858" spans="2:3" x14ac:dyDescent="0.2">
      <c r="B858" s="38"/>
      <c r="C858" s="36"/>
    </row>
    <row r="859" spans="2:3" x14ac:dyDescent="0.2">
      <c r="B859" s="38"/>
      <c r="C859" s="36"/>
    </row>
    <row r="860" spans="2:3" x14ac:dyDescent="0.2">
      <c r="B860" s="38"/>
      <c r="C860" s="36"/>
    </row>
    <row r="861" spans="2:3" x14ac:dyDescent="0.2">
      <c r="B861" s="38"/>
      <c r="C861" s="36"/>
    </row>
    <row r="862" spans="2:3" x14ac:dyDescent="0.2">
      <c r="B862" s="38"/>
      <c r="C862" s="36"/>
    </row>
    <row r="863" spans="2:3" x14ac:dyDescent="0.2">
      <c r="B863" s="38"/>
      <c r="C863" s="36"/>
    </row>
    <row r="864" spans="2:3" x14ac:dyDescent="0.2">
      <c r="B864" s="38"/>
      <c r="C864" s="36"/>
    </row>
    <row r="865" spans="2:3" x14ac:dyDescent="0.2">
      <c r="B865" s="38"/>
      <c r="C865" s="36"/>
    </row>
    <row r="866" spans="2:3" x14ac:dyDescent="0.2">
      <c r="B866" s="38"/>
      <c r="C866" s="36"/>
    </row>
    <row r="867" spans="2:3" x14ac:dyDescent="0.2">
      <c r="B867" s="38"/>
      <c r="C867" s="36"/>
    </row>
    <row r="868" spans="2:3" x14ac:dyDescent="0.2">
      <c r="B868" s="38"/>
      <c r="C868" s="36"/>
    </row>
    <row r="869" spans="2:3" x14ac:dyDescent="0.2">
      <c r="B869" s="38"/>
      <c r="C869" s="36"/>
    </row>
    <row r="870" spans="2:3" x14ac:dyDescent="0.2">
      <c r="B870" s="38"/>
      <c r="C870" s="36"/>
    </row>
    <row r="871" spans="2:3" x14ac:dyDescent="0.2">
      <c r="B871" s="38"/>
      <c r="C871" s="36"/>
    </row>
    <row r="872" spans="2:3" x14ac:dyDescent="0.2">
      <c r="B872" s="38"/>
      <c r="C872" s="36"/>
    </row>
    <row r="873" spans="2:3" x14ac:dyDescent="0.2">
      <c r="B873" s="38"/>
      <c r="C873" s="36"/>
    </row>
    <row r="874" spans="2:3" x14ac:dyDescent="0.2">
      <c r="B874" s="38"/>
      <c r="C874" s="36"/>
    </row>
    <row r="875" spans="2:3" x14ac:dyDescent="0.2">
      <c r="B875" s="38"/>
      <c r="C875" s="36"/>
    </row>
    <row r="876" spans="2:3" x14ac:dyDescent="0.2">
      <c r="B876" s="38"/>
      <c r="C876" s="36"/>
    </row>
    <row r="877" spans="2:3" x14ac:dyDescent="0.2">
      <c r="B877" s="38"/>
      <c r="C877" s="36"/>
    </row>
    <row r="878" spans="2:3" x14ac:dyDescent="0.2">
      <c r="B878" s="38"/>
      <c r="C878" s="36"/>
    </row>
    <row r="879" spans="2:3" x14ac:dyDescent="0.2">
      <c r="B879" s="38"/>
      <c r="C879" s="36"/>
    </row>
    <row r="880" spans="2:3" x14ac:dyDescent="0.2">
      <c r="B880" s="38"/>
      <c r="C880" s="36"/>
    </row>
    <row r="881" spans="2:3" x14ac:dyDescent="0.2">
      <c r="B881" s="38"/>
      <c r="C881" s="36"/>
    </row>
    <row r="882" spans="2:3" x14ac:dyDescent="0.2">
      <c r="B882" s="38"/>
      <c r="C882" s="36"/>
    </row>
    <row r="883" spans="2:3" x14ac:dyDescent="0.2">
      <c r="B883" s="38"/>
      <c r="C883" s="36"/>
    </row>
    <row r="884" spans="2:3" x14ac:dyDescent="0.2">
      <c r="B884" s="38"/>
      <c r="C884" s="36"/>
    </row>
    <row r="885" spans="2:3" x14ac:dyDescent="0.2">
      <c r="B885" s="38"/>
      <c r="C885" s="36"/>
    </row>
    <row r="886" spans="2:3" x14ac:dyDescent="0.2">
      <c r="B886" s="38"/>
      <c r="C886" s="36"/>
    </row>
    <row r="887" spans="2:3" x14ac:dyDescent="0.2">
      <c r="B887" s="38"/>
      <c r="C887" s="36"/>
    </row>
    <row r="888" spans="2:3" x14ac:dyDescent="0.2">
      <c r="B888" s="38"/>
      <c r="C888" s="36"/>
    </row>
    <row r="889" spans="2:3" x14ac:dyDescent="0.2">
      <c r="B889" s="38"/>
      <c r="C889" s="36"/>
    </row>
    <row r="890" spans="2:3" x14ac:dyDescent="0.2">
      <c r="B890" s="38"/>
      <c r="C890" s="36"/>
    </row>
    <row r="891" spans="2:3" x14ac:dyDescent="0.2">
      <c r="B891" s="38"/>
      <c r="C891" s="36"/>
    </row>
    <row r="892" spans="2:3" x14ac:dyDescent="0.2">
      <c r="B892" s="38"/>
      <c r="C892" s="36"/>
    </row>
    <row r="893" spans="2:3" x14ac:dyDescent="0.2">
      <c r="B893" s="38"/>
      <c r="C893" s="36"/>
    </row>
    <row r="894" spans="2:3" x14ac:dyDescent="0.2">
      <c r="B894" s="38"/>
      <c r="C894" s="36"/>
    </row>
    <row r="895" spans="2:3" x14ac:dyDescent="0.2">
      <c r="B895" s="38"/>
      <c r="C895" s="36"/>
    </row>
    <row r="896" spans="2:3" x14ac:dyDescent="0.2">
      <c r="B896" s="38"/>
      <c r="C896" s="36"/>
    </row>
    <row r="897" spans="2:3" x14ac:dyDescent="0.2">
      <c r="B897" s="38"/>
      <c r="C897" s="36"/>
    </row>
    <row r="898" spans="2:3" x14ac:dyDescent="0.2">
      <c r="B898" s="38"/>
      <c r="C898" s="36"/>
    </row>
    <row r="899" spans="2:3" x14ac:dyDescent="0.2">
      <c r="B899" s="38"/>
      <c r="C899" s="36"/>
    </row>
    <row r="900" spans="2:3" x14ac:dyDescent="0.2">
      <c r="B900" s="38"/>
      <c r="C900" s="36"/>
    </row>
    <row r="901" spans="2:3" x14ac:dyDescent="0.2">
      <c r="B901" s="38"/>
      <c r="C901" s="36"/>
    </row>
    <row r="902" spans="2:3" x14ac:dyDescent="0.2">
      <c r="B902" s="38"/>
      <c r="C902" s="36"/>
    </row>
    <row r="903" spans="2:3" x14ac:dyDescent="0.2">
      <c r="B903" s="38"/>
      <c r="C903" s="36"/>
    </row>
    <row r="904" spans="2:3" x14ac:dyDescent="0.2">
      <c r="B904" s="38"/>
      <c r="C904" s="36"/>
    </row>
    <row r="905" spans="2:3" x14ac:dyDescent="0.2">
      <c r="B905" s="38"/>
      <c r="C905" s="36"/>
    </row>
    <row r="906" spans="2:3" x14ac:dyDescent="0.2">
      <c r="B906" s="38"/>
      <c r="C906" s="36"/>
    </row>
    <row r="907" spans="2:3" x14ac:dyDescent="0.2">
      <c r="B907" s="38"/>
      <c r="C907" s="36"/>
    </row>
    <row r="908" spans="2:3" x14ac:dyDescent="0.2">
      <c r="B908" s="38"/>
      <c r="C908" s="36"/>
    </row>
    <row r="909" spans="2:3" x14ac:dyDescent="0.2">
      <c r="B909" s="38"/>
      <c r="C909" s="36"/>
    </row>
    <row r="910" spans="2:3" x14ac:dyDescent="0.2">
      <c r="B910" s="38"/>
      <c r="C910" s="36"/>
    </row>
    <row r="911" spans="2:3" x14ac:dyDescent="0.2">
      <c r="B911" s="38"/>
      <c r="C911" s="36"/>
    </row>
    <row r="912" spans="2:3" x14ac:dyDescent="0.2">
      <c r="B912" s="38"/>
      <c r="C912" s="36"/>
    </row>
    <row r="913" spans="2:3" x14ac:dyDescent="0.2">
      <c r="B913" s="38"/>
      <c r="C913" s="36"/>
    </row>
    <row r="914" spans="2:3" x14ac:dyDescent="0.2">
      <c r="B914" s="38"/>
      <c r="C914" s="36"/>
    </row>
    <row r="915" spans="2:3" x14ac:dyDescent="0.2">
      <c r="B915" s="38"/>
      <c r="C915" s="36"/>
    </row>
    <row r="916" spans="2:3" x14ac:dyDescent="0.2">
      <c r="B916" s="38"/>
      <c r="C916" s="36"/>
    </row>
    <row r="917" spans="2:3" x14ac:dyDescent="0.2">
      <c r="B917" s="38"/>
      <c r="C917" s="36"/>
    </row>
    <row r="918" spans="2:3" x14ac:dyDescent="0.2">
      <c r="B918" s="38"/>
      <c r="C918" s="36"/>
    </row>
    <row r="919" spans="2:3" x14ac:dyDescent="0.2">
      <c r="B919" s="38"/>
      <c r="C919" s="36"/>
    </row>
    <row r="920" spans="2:3" x14ac:dyDescent="0.2">
      <c r="B920" s="38"/>
      <c r="C920" s="36"/>
    </row>
    <row r="921" spans="2:3" x14ac:dyDescent="0.2">
      <c r="B921" s="38"/>
      <c r="C921" s="36"/>
    </row>
    <row r="922" spans="2:3" x14ac:dyDescent="0.2">
      <c r="B922" s="38"/>
      <c r="C922" s="36"/>
    </row>
    <row r="923" spans="2:3" x14ac:dyDescent="0.2">
      <c r="B923" s="38"/>
      <c r="C923" s="36"/>
    </row>
    <row r="924" spans="2:3" x14ac:dyDescent="0.2">
      <c r="B924" s="38"/>
      <c r="C924" s="36"/>
    </row>
    <row r="925" spans="2:3" x14ac:dyDescent="0.2">
      <c r="B925" s="38"/>
      <c r="C925" s="36"/>
    </row>
    <row r="926" spans="2:3" x14ac:dyDescent="0.2">
      <c r="B926" s="38"/>
      <c r="C926" s="36"/>
    </row>
    <row r="927" spans="2:3" x14ac:dyDescent="0.2">
      <c r="B927" s="38"/>
      <c r="C927" s="36"/>
    </row>
    <row r="928" spans="2:3" x14ac:dyDescent="0.2">
      <c r="B928" s="38"/>
      <c r="C928" s="36"/>
    </row>
    <row r="929" spans="2:3" x14ac:dyDescent="0.2">
      <c r="B929" s="38"/>
      <c r="C929" s="36"/>
    </row>
    <row r="930" spans="2:3" x14ac:dyDescent="0.2">
      <c r="B930" s="38"/>
      <c r="C930" s="36"/>
    </row>
    <row r="931" spans="2:3" x14ac:dyDescent="0.2">
      <c r="B931" s="38"/>
      <c r="C931" s="36"/>
    </row>
    <row r="932" spans="2:3" x14ac:dyDescent="0.2">
      <c r="B932" s="38"/>
      <c r="C932" s="36"/>
    </row>
    <row r="933" spans="2:3" x14ac:dyDescent="0.2">
      <c r="B933" s="38"/>
      <c r="C933" s="36"/>
    </row>
    <row r="934" spans="2:3" x14ac:dyDescent="0.2">
      <c r="B934" s="38"/>
      <c r="C934" s="36"/>
    </row>
    <row r="935" spans="2:3" x14ac:dyDescent="0.2">
      <c r="B935" s="38"/>
      <c r="C935" s="36"/>
    </row>
    <row r="936" spans="2:3" x14ac:dyDescent="0.2">
      <c r="B936" s="38"/>
      <c r="C936" s="36"/>
    </row>
    <row r="937" spans="2:3" x14ac:dyDescent="0.2">
      <c r="B937" s="38"/>
      <c r="C937" s="36"/>
    </row>
    <row r="938" spans="2:3" x14ac:dyDescent="0.2">
      <c r="B938" s="38"/>
      <c r="C938" s="36"/>
    </row>
    <row r="939" spans="2:3" x14ac:dyDescent="0.2">
      <c r="B939" s="38"/>
      <c r="C939" s="36"/>
    </row>
    <row r="940" spans="2:3" x14ac:dyDescent="0.2">
      <c r="B940" s="38"/>
      <c r="C940" s="36"/>
    </row>
    <row r="941" spans="2:3" x14ac:dyDescent="0.2">
      <c r="B941" s="38"/>
      <c r="C941" s="36"/>
    </row>
    <row r="942" spans="2:3" x14ac:dyDescent="0.2">
      <c r="B942" s="38"/>
      <c r="C942" s="36"/>
    </row>
    <row r="943" spans="2:3" x14ac:dyDescent="0.2">
      <c r="B943" s="38"/>
      <c r="C943" s="36"/>
    </row>
    <row r="944" spans="2:3" x14ac:dyDescent="0.2">
      <c r="B944" s="38"/>
      <c r="C944" s="36"/>
    </row>
    <row r="945" spans="2:3" x14ac:dyDescent="0.2">
      <c r="B945" s="38"/>
      <c r="C945" s="36"/>
    </row>
    <row r="946" spans="2:3" x14ac:dyDescent="0.2">
      <c r="B946" s="38"/>
      <c r="C946" s="36"/>
    </row>
    <row r="947" spans="2:3" x14ac:dyDescent="0.2">
      <c r="B947" s="38"/>
      <c r="C947" s="36"/>
    </row>
    <row r="948" spans="2:3" x14ac:dyDescent="0.2">
      <c r="B948" s="38"/>
      <c r="C948" s="36"/>
    </row>
    <row r="949" spans="2:3" x14ac:dyDescent="0.2">
      <c r="B949" s="38"/>
      <c r="C949" s="36"/>
    </row>
    <row r="950" spans="2:3" x14ac:dyDescent="0.2">
      <c r="B950" s="38"/>
      <c r="C950" s="36"/>
    </row>
    <row r="951" spans="2:3" x14ac:dyDescent="0.2">
      <c r="B951" s="38"/>
      <c r="C951" s="36"/>
    </row>
    <row r="952" spans="2:3" x14ac:dyDescent="0.2">
      <c r="B952" s="38"/>
      <c r="C952" s="36"/>
    </row>
    <row r="953" spans="2:3" x14ac:dyDescent="0.2">
      <c r="B953" s="38"/>
      <c r="C953" s="36"/>
    </row>
    <row r="954" spans="2:3" x14ac:dyDescent="0.2">
      <c r="B954" s="38"/>
      <c r="C954" s="36"/>
    </row>
    <row r="955" spans="2:3" x14ac:dyDescent="0.2">
      <c r="B955" s="38"/>
      <c r="C955" s="36"/>
    </row>
    <row r="956" spans="2:3" x14ac:dyDescent="0.2">
      <c r="B956" s="38"/>
      <c r="C956" s="36"/>
    </row>
    <row r="957" spans="2:3" x14ac:dyDescent="0.2">
      <c r="B957" s="38"/>
      <c r="C957" s="36"/>
    </row>
    <row r="958" spans="2:3" x14ac:dyDescent="0.2">
      <c r="B958" s="38"/>
      <c r="C958" s="36"/>
    </row>
    <row r="959" spans="2:3" x14ac:dyDescent="0.2">
      <c r="B959" s="38"/>
      <c r="C959" s="36"/>
    </row>
    <row r="960" spans="2:3" x14ac:dyDescent="0.2">
      <c r="B960" s="38"/>
      <c r="C960" s="36"/>
    </row>
    <row r="961" spans="2:3" x14ac:dyDescent="0.2">
      <c r="B961" s="38"/>
      <c r="C961" s="36"/>
    </row>
    <row r="962" spans="2:3" x14ac:dyDescent="0.2">
      <c r="B962" s="38"/>
      <c r="C962" s="36"/>
    </row>
    <row r="963" spans="2:3" x14ac:dyDescent="0.2">
      <c r="B963" s="38"/>
      <c r="C963" s="36"/>
    </row>
    <row r="964" spans="2:3" x14ac:dyDescent="0.2">
      <c r="B964" s="38"/>
      <c r="C964" s="36"/>
    </row>
    <row r="965" spans="2:3" x14ac:dyDescent="0.2">
      <c r="B965" s="38"/>
      <c r="C965" s="36"/>
    </row>
    <row r="966" spans="2:3" x14ac:dyDescent="0.2">
      <c r="B966" s="38"/>
      <c r="C966" s="36"/>
    </row>
    <row r="967" spans="2:3" x14ac:dyDescent="0.2">
      <c r="B967" s="38"/>
      <c r="C967" s="36"/>
    </row>
    <row r="968" spans="2:3" x14ac:dyDescent="0.2">
      <c r="B968" s="38"/>
      <c r="C968" s="36"/>
    </row>
    <row r="969" spans="2:3" x14ac:dyDescent="0.2">
      <c r="B969" s="38"/>
      <c r="C969" s="36"/>
    </row>
    <row r="970" spans="2:3" x14ac:dyDescent="0.2">
      <c r="B970" s="38"/>
      <c r="C970" s="36"/>
    </row>
    <row r="971" spans="2:3" x14ac:dyDescent="0.2">
      <c r="B971" s="38"/>
      <c r="C971" s="36"/>
    </row>
    <row r="972" spans="2:3" x14ac:dyDescent="0.2">
      <c r="B972" s="38"/>
      <c r="C972" s="36"/>
    </row>
    <row r="973" spans="2:3" x14ac:dyDescent="0.2">
      <c r="B973" s="38"/>
      <c r="C973" s="36"/>
    </row>
    <row r="974" spans="2:3" x14ac:dyDescent="0.2">
      <c r="B974" s="38"/>
      <c r="C974" s="36"/>
    </row>
    <row r="975" spans="2:3" x14ac:dyDescent="0.2">
      <c r="B975" s="38"/>
      <c r="C975" s="36"/>
    </row>
    <row r="976" spans="2:3" x14ac:dyDescent="0.2">
      <c r="B976" s="38"/>
      <c r="C976" s="36"/>
    </row>
    <row r="977" spans="2:3" x14ac:dyDescent="0.2">
      <c r="B977" s="38"/>
      <c r="C977" s="36"/>
    </row>
    <row r="978" spans="2:3" x14ac:dyDescent="0.2">
      <c r="B978" s="38"/>
      <c r="C978" s="36"/>
    </row>
    <row r="979" spans="2:3" x14ac:dyDescent="0.2">
      <c r="B979" s="38"/>
      <c r="C979" s="36"/>
    </row>
    <row r="980" spans="2:3" x14ac:dyDescent="0.2">
      <c r="B980" s="38"/>
      <c r="C980" s="36"/>
    </row>
    <row r="981" spans="2:3" x14ac:dyDescent="0.2">
      <c r="B981" s="38"/>
      <c r="C981" s="36"/>
    </row>
    <row r="982" spans="2:3" x14ac:dyDescent="0.2">
      <c r="B982" s="38"/>
      <c r="C982" s="36"/>
    </row>
    <row r="983" spans="2:3" x14ac:dyDescent="0.2">
      <c r="B983" s="38"/>
      <c r="C983" s="36"/>
    </row>
    <row r="984" spans="2:3" x14ac:dyDescent="0.2">
      <c r="B984" s="38"/>
      <c r="C984" s="36"/>
    </row>
    <row r="985" spans="2:3" x14ac:dyDescent="0.2">
      <c r="B985" s="38"/>
      <c r="C985" s="36"/>
    </row>
    <row r="986" spans="2:3" x14ac:dyDescent="0.2">
      <c r="B986" s="38"/>
      <c r="C986" s="36"/>
    </row>
    <row r="987" spans="2:3" x14ac:dyDescent="0.2">
      <c r="B987" s="38"/>
      <c r="C987" s="36"/>
    </row>
    <row r="988" spans="2:3" x14ac:dyDescent="0.2">
      <c r="B988" s="38"/>
      <c r="C988" s="36"/>
    </row>
    <row r="989" spans="2:3" x14ac:dyDescent="0.2">
      <c r="B989" s="38"/>
      <c r="C989" s="36"/>
    </row>
    <row r="990" spans="2:3" x14ac:dyDescent="0.2">
      <c r="B990" s="38"/>
      <c r="C990" s="36"/>
    </row>
    <row r="991" spans="2:3" x14ac:dyDescent="0.2">
      <c r="B991" s="38"/>
      <c r="C991" s="36"/>
    </row>
    <row r="992" spans="2:3" x14ac:dyDescent="0.2">
      <c r="B992" s="38"/>
      <c r="C992" s="36"/>
    </row>
    <row r="993" spans="2:3" x14ac:dyDescent="0.2">
      <c r="B993" s="38"/>
      <c r="C993" s="36"/>
    </row>
    <row r="994" spans="2:3" x14ac:dyDescent="0.2">
      <c r="B994" s="38"/>
      <c r="C994" s="36"/>
    </row>
    <row r="995" spans="2:3" x14ac:dyDescent="0.2">
      <c r="B995" s="38"/>
      <c r="C995" s="36"/>
    </row>
    <row r="996" spans="2:3" x14ac:dyDescent="0.2">
      <c r="B996" s="38"/>
      <c r="C996" s="36"/>
    </row>
    <row r="997" spans="2:3" x14ac:dyDescent="0.2">
      <c r="B997" s="38"/>
      <c r="C997" s="36"/>
    </row>
    <row r="998" spans="2:3" x14ac:dyDescent="0.2">
      <c r="B998" s="38"/>
      <c r="C998" s="36"/>
    </row>
    <row r="999" spans="2:3" x14ac:dyDescent="0.2">
      <c r="B999" s="38"/>
      <c r="C999" s="36"/>
    </row>
    <row r="1000" spans="2:3" x14ac:dyDescent="0.2">
      <c r="B1000" s="38"/>
      <c r="C1000" s="36"/>
    </row>
    <row r="1001" spans="2:3" x14ac:dyDescent="0.2">
      <c r="B1001" s="38"/>
      <c r="C1001" s="36"/>
    </row>
    <row r="1002" spans="2:3" x14ac:dyDescent="0.2">
      <c r="B1002" s="38"/>
      <c r="C1002" s="36"/>
    </row>
    <row r="1003" spans="2:3" x14ac:dyDescent="0.2">
      <c r="B1003" s="38"/>
      <c r="C1003" s="36"/>
    </row>
    <row r="1004" spans="2:3" x14ac:dyDescent="0.2">
      <c r="B1004" s="38"/>
      <c r="C1004" s="36"/>
    </row>
    <row r="1005" spans="2:3" x14ac:dyDescent="0.2">
      <c r="B1005" s="38"/>
      <c r="C1005" s="36"/>
    </row>
    <row r="1006" spans="2:3" x14ac:dyDescent="0.2">
      <c r="B1006" s="38"/>
      <c r="C1006" s="36"/>
    </row>
    <row r="1007" spans="2:3" x14ac:dyDescent="0.2">
      <c r="B1007" s="38"/>
      <c r="C1007" s="36"/>
    </row>
    <row r="1008" spans="2:3" x14ac:dyDescent="0.2">
      <c r="B1008" s="38"/>
      <c r="C1008" s="36"/>
    </row>
    <row r="1009" spans="2:3" x14ac:dyDescent="0.2">
      <c r="B1009" s="38"/>
      <c r="C1009" s="36"/>
    </row>
    <row r="1010" spans="2:3" x14ac:dyDescent="0.2">
      <c r="B1010" s="38"/>
      <c r="C1010" s="36"/>
    </row>
    <row r="1011" spans="2:3" x14ac:dyDescent="0.2">
      <c r="B1011" s="38"/>
      <c r="C1011" s="36"/>
    </row>
    <row r="1012" spans="2:3" x14ac:dyDescent="0.2">
      <c r="B1012" s="38"/>
      <c r="C1012" s="36"/>
    </row>
    <row r="1013" spans="2:3" x14ac:dyDescent="0.2">
      <c r="B1013" s="38"/>
      <c r="C1013" s="36"/>
    </row>
    <row r="1014" spans="2:3" x14ac:dyDescent="0.2">
      <c r="B1014" s="38"/>
      <c r="C1014" s="36"/>
    </row>
    <row r="1015" spans="2:3" x14ac:dyDescent="0.2">
      <c r="B1015" s="38"/>
      <c r="C1015" s="36"/>
    </row>
    <row r="1016" spans="2:3" x14ac:dyDescent="0.2">
      <c r="B1016" s="38"/>
      <c r="C1016" s="36"/>
    </row>
    <row r="1017" spans="2:3" x14ac:dyDescent="0.2">
      <c r="B1017" s="38"/>
      <c r="C1017" s="36"/>
    </row>
    <row r="1018" spans="2:3" x14ac:dyDescent="0.2">
      <c r="B1018" s="38"/>
      <c r="C1018" s="36"/>
    </row>
    <row r="1019" spans="2:3" x14ac:dyDescent="0.2">
      <c r="B1019" s="38"/>
      <c r="C1019" s="36"/>
    </row>
    <row r="1020" spans="2:3" x14ac:dyDescent="0.2">
      <c r="B1020" s="38"/>
      <c r="C1020" s="36"/>
    </row>
    <row r="1021" spans="2:3" x14ac:dyDescent="0.2">
      <c r="B1021" s="38"/>
      <c r="C1021" s="36"/>
    </row>
    <row r="1022" spans="2:3" x14ac:dyDescent="0.2">
      <c r="B1022" s="38"/>
      <c r="C1022" s="36"/>
    </row>
    <row r="1023" spans="2:3" x14ac:dyDescent="0.2">
      <c r="B1023" s="38"/>
      <c r="C1023" s="36"/>
    </row>
    <row r="1024" spans="2:3" x14ac:dyDescent="0.2">
      <c r="B1024" s="38"/>
      <c r="C1024" s="36"/>
    </row>
    <row r="1025" spans="2:3" x14ac:dyDescent="0.2">
      <c r="B1025" s="38"/>
      <c r="C1025" s="36"/>
    </row>
    <row r="1026" spans="2:3" x14ac:dyDescent="0.2">
      <c r="B1026" s="38"/>
      <c r="C1026" s="36"/>
    </row>
    <row r="1027" spans="2:3" x14ac:dyDescent="0.2">
      <c r="B1027" s="38"/>
      <c r="C1027" s="36"/>
    </row>
    <row r="1028" spans="2:3" x14ac:dyDescent="0.2">
      <c r="B1028" s="38"/>
      <c r="C1028" s="36"/>
    </row>
    <row r="1029" spans="2:3" x14ac:dyDescent="0.2">
      <c r="B1029" s="38"/>
      <c r="C1029" s="36"/>
    </row>
    <row r="1030" spans="2:3" x14ac:dyDescent="0.2">
      <c r="B1030" s="38"/>
      <c r="C1030" s="36"/>
    </row>
    <row r="1031" spans="2:3" x14ac:dyDescent="0.2">
      <c r="B1031" s="38"/>
      <c r="C1031" s="36"/>
    </row>
    <row r="1032" spans="2:3" x14ac:dyDescent="0.2">
      <c r="B1032" s="38"/>
      <c r="C1032" s="36"/>
    </row>
    <row r="1033" spans="2:3" x14ac:dyDescent="0.2">
      <c r="B1033" s="38"/>
      <c r="C1033" s="36"/>
    </row>
    <row r="1034" spans="2:3" x14ac:dyDescent="0.2">
      <c r="B1034" s="38"/>
      <c r="C1034" s="36"/>
    </row>
    <row r="1035" spans="2:3" x14ac:dyDescent="0.2">
      <c r="B1035" s="38"/>
      <c r="C1035" s="36"/>
    </row>
    <row r="1036" spans="2:3" x14ac:dyDescent="0.2">
      <c r="B1036" s="38"/>
      <c r="C1036" s="36"/>
    </row>
    <row r="1037" spans="2:3" x14ac:dyDescent="0.2">
      <c r="B1037" s="38"/>
      <c r="C1037" s="36"/>
    </row>
    <row r="1038" spans="2:3" x14ac:dyDescent="0.2">
      <c r="B1038" s="38"/>
      <c r="C1038" s="36"/>
    </row>
    <row r="1039" spans="2:3" x14ac:dyDescent="0.2">
      <c r="B1039" s="38"/>
      <c r="C1039" s="36"/>
    </row>
    <row r="1040" spans="2:3" x14ac:dyDescent="0.2">
      <c r="B1040" s="38"/>
      <c r="C1040" s="36"/>
    </row>
    <row r="1041" spans="2:3" x14ac:dyDescent="0.2">
      <c r="B1041" s="38"/>
      <c r="C1041" s="36"/>
    </row>
    <row r="1042" spans="2:3" x14ac:dyDescent="0.2">
      <c r="B1042" s="38"/>
      <c r="C1042" s="36"/>
    </row>
    <row r="1043" spans="2:3" x14ac:dyDescent="0.2">
      <c r="B1043" s="38"/>
      <c r="C1043" s="36"/>
    </row>
    <row r="1044" spans="2:3" x14ac:dyDescent="0.2">
      <c r="B1044" s="38"/>
      <c r="C1044" s="36"/>
    </row>
    <row r="1045" spans="2:3" x14ac:dyDescent="0.2">
      <c r="B1045" s="38"/>
      <c r="C1045" s="36"/>
    </row>
    <row r="1046" spans="2:3" x14ac:dyDescent="0.2">
      <c r="B1046" s="38"/>
      <c r="C1046" s="36"/>
    </row>
    <row r="1047" spans="2:3" x14ac:dyDescent="0.2">
      <c r="B1047" s="38"/>
      <c r="C1047" s="36"/>
    </row>
    <row r="1048" spans="2:3" x14ac:dyDescent="0.2">
      <c r="B1048" s="38"/>
      <c r="C1048" s="36"/>
    </row>
    <row r="1049" spans="2:3" x14ac:dyDescent="0.2">
      <c r="B1049" s="38"/>
      <c r="C1049" s="36"/>
    </row>
    <row r="1050" spans="2:3" x14ac:dyDescent="0.2">
      <c r="B1050" s="38"/>
      <c r="C1050" s="36"/>
    </row>
    <row r="1051" spans="2:3" x14ac:dyDescent="0.2">
      <c r="B1051" s="38"/>
      <c r="C1051" s="36"/>
    </row>
    <row r="1052" spans="2:3" x14ac:dyDescent="0.2">
      <c r="B1052" s="38"/>
      <c r="C1052" s="36"/>
    </row>
    <row r="1053" spans="2:3" x14ac:dyDescent="0.2">
      <c r="B1053" s="38"/>
      <c r="C1053" s="36"/>
    </row>
    <row r="1054" spans="2:3" x14ac:dyDescent="0.2">
      <c r="B1054" s="38"/>
      <c r="C1054" s="36"/>
    </row>
    <row r="1055" spans="2:3" x14ac:dyDescent="0.2">
      <c r="B1055" s="38"/>
      <c r="C1055" s="36"/>
    </row>
    <row r="1056" spans="2:3" x14ac:dyDescent="0.2">
      <c r="B1056" s="38"/>
      <c r="C1056" s="36"/>
    </row>
    <row r="1057" spans="2:3" x14ac:dyDescent="0.2">
      <c r="B1057" s="38"/>
      <c r="C1057" s="36"/>
    </row>
    <row r="1058" spans="2:3" x14ac:dyDescent="0.2">
      <c r="B1058" s="38"/>
      <c r="C1058" s="36"/>
    </row>
    <row r="1059" spans="2:3" x14ac:dyDescent="0.2">
      <c r="B1059" s="38"/>
      <c r="C1059" s="36"/>
    </row>
    <row r="1060" spans="2:3" x14ac:dyDescent="0.2">
      <c r="B1060" s="38"/>
      <c r="C1060" s="36"/>
    </row>
    <row r="1061" spans="2:3" x14ac:dyDescent="0.2">
      <c r="B1061" s="38"/>
      <c r="C1061" s="36"/>
    </row>
    <row r="1062" spans="2:3" x14ac:dyDescent="0.2">
      <c r="B1062" s="38"/>
      <c r="C1062" s="36"/>
    </row>
    <row r="1063" spans="2:3" x14ac:dyDescent="0.2">
      <c r="B1063" s="38"/>
      <c r="C1063" s="36"/>
    </row>
    <row r="1064" spans="2:3" x14ac:dyDescent="0.2">
      <c r="B1064" s="38"/>
      <c r="C1064" s="36"/>
    </row>
    <row r="1065" spans="2:3" x14ac:dyDescent="0.2">
      <c r="B1065" s="38"/>
      <c r="C1065" s="36"/>
    </row>
    <row r="1066" spans="2:3" x14ac:dyDescent="0.2">
      <c r="B1066" s="38"/>
      <c r="C1066" s="36"/>
    </row>
    <row r="1067" spans="2:3" x14ac:dyDescent="0.2">
      <c r="B1067" s="38"/>
      <c r="C1067" s="36"/>
    </row>
    <row r="1068" spans="2:3" x14ac:dyDescent="0.2">
      <c r="B1068" s="38"/>
      <c r="C1068" s="36"/>
    </row>
    <row r="1069" spans="2:3" x14ac:dyDescent="0.2">
      <c r="B1069" s="38"/>
      <c r="C1069" s="36"/>
    </row>
    <row r="1070" spans="2:3" x14ac:dyDescent="0.2">
      <c r="B1070" s="38"/>
      <c r="C1070" s="36"/>
    </row>
    <row r="1071" spans="2:3" x14ac:dyDescent="0.2">
      <c r="B1071" s="38"/>
      <c r="C1071" s="36"/>
    </row>
    <row r="1072" spans="2:3" x14ac:dyDescent="0.2">
      <c r="B1072" s="38"/>
      <c r="C1072" s="36"/>
    </row>
    <row r="1073" spans="2:3" x14ac:dyDescent="0.2">
      <c r="B1073" s="38"/>
      <c r="C1073" s="36"/>
    </row>
    <row r="1074" spans="2:3" x14ac:dyDescent="0.2">
      <c r="B1074" s="38"/>
      <c r="C1074" s="36"/>
    </row>
    <row r="1075" spans="2:3" x14ac:dyDescent="0.2">
      <c r="B1075" s="38"/>
      <c r="C1075" s="36"/>
    </row>
    <row r="1076" spans="2:3" x14ac:dyDescent="0.2">
      <c r="B1076" s="38"/>
      <c r="C1076" s="36"/>
    </row>
    <row r="1077" spans="2:3" x14ac:dyDescent="0.2">
      <c r="B1077" s="38"/>
      <c r="C1077" s="36"/>
    </row>
    <row r="1078" spans="2:3" x14ac:dyDescent="0.2">
      <c r="B1078" s="38"/>
      <c r="C1078" s="36"/>
    </row>
    <row r="1079" spans="2:3" x14ac:dyDescent="0.2">
      <c r="B1079" s="38"/>
      <c r="C1079" s="36"/>
    </row>
    <row r="1080" spans="2:3" x14ac:dyDescent="0.2">
      <c r="B1080" s="38"/>
      <c r="C1080" s="36"/>
    </row>
    <row r="1081" spans="2:3" x14ac:dyDescent="0.2">
      <c r="B1081" s="38"/>
      <c r="C1081" s="36"/>
    </row>
    <row r="1082" spans="2:3" x14ac:dyDescent="0.2">
      <c r="B1082" s="38"/>
      <c r="C1082" s="36"/>
    </row>
    <row r="1083" spans="2:3" x14ac:dyDescent="0.2">
      <c r="B1083" s="38"/>
      <c r="C1083" s="36"/>
    </row>
    <row r="1084" spans="2:3" x14ac:dyDescent="0.2">
      <c r="B1084" s="38"/>
      <c r="C1084" s="36"/>
    </row>
    <row r="1085" spans="2:3" x14ac:dyDescent="0.2">
      <c r="B1085" s="38"/>
      <c r="C1085" s="36"/>
    </row>
    <row r="1086" spans="2:3" x14ac:dyDescent="0.2">
      <c r="B1086" s="38"/>
      <c r="C1086" s="36"/>
    </row>
    <row r="1087" spans="2:3" x14ac:dyDescent="0.2">
      <c r="B1087" s="38"/>
      <c r="C1087" s="36"/>
    </row>
    <row r="1088" spans="2:3" x14ac:dyDescent="0.2">
      <c r="B1088" s="38"/>
      <c r="C1088" s="36"/>
    </row>
    <row r="1089" spans="2:3" x14ac:dyDescent="0.2">
      <c r="B1089" s="38"/>
      <c r="C1089" s="36"/>
    </row>
    <row r="1090" spans="2:3" x14ac:dyDescent="0.2">
      <c r="B1090" s="38"/>
      <c r="C1090" s="36"/>
    </row>
    <row r="1091" spans="2:3" x14ac:dyDescent="0.2">
      <c r="B1091" s="38"/>
      <c r="C1091" s="36"/>
    </row>
    <row r="1092" spans="2:3" x14ac:dyDescent="0.2">
      <c r="B1092" s="38"/>
      <c r="C1092" s="36"/>
    </row>
    <row r="1093" spans="2:3" x14ac:dyDescent="0.2">
      <c r="B1093" s="38"/>
      <c r="C1093" s="36"/>
    </row>
    <row r="1094" spans="2:3" x14ac:dyDescent="0.2">
      <c r="B1094" s="38"/>
      <c r="C1094" s="36"/>
    </row>
    <row r="1095" spans="2:3" x14ac:dyDescent="0.2">
      <c r="B1095" s="38"/>
      <c r="C1095" s="36"/>
    </row>
    <row r="1096" spans="2:3" x14ac:dyDescent="0.2">
      <c r="B1096" s="38"/>
      <c r="C1096" s="36"/>
    </row>
    <row r="1097" spans="2:3" x14ac:dyDescent="0.2">
      <c r="B1097" s="38"/>
      <c r="C1097" s="36"/>
    </row>
    <row r="1098" spans="2:3" x14ac:dyDescent="0.2">
      <c r="B1098" s="38"/>
      <c r="C1098" s="36"/>
    </row>
    <row r="1099" spans="2:3" x14ac:dyDescent="0.2">
      <c r="B1099" s="38"/>
      <c r="C1099" s="36"/>
    </row>
    <row r="1100" spans="2:3" x14ac:dyDescent="0.2">
      <c r="B1100" s="38"/>
      <c r="C1100" s="36"/>
    </row>
    <row r="1101" spans="2:3" x14ac:dyDescent="0.2">
      <c r="B1101" s="38"/>
      <c r="C1101" s="36"/>
    </row>
    <row r="1102" spans="2:3" x14ac:dyDescent="0.2">
      <c r="B1102" s="38"/>
      <c r="C1102" s="36"/>
    </row>
    <row r="1103" spans="2:3" x14ac:dyDescent="0.2">
      <c r="B1103" s="38"/>
      <c r="C1103" s="36"/>
    </row>
    <row r="1104" spans="2:3" x14ac:dyDescent="0.2">
      <c r="B1104" s="38"/>
      <c r="C1104" s="36"/>
    </row>
    <row r="1105" spans="2:3" x14ac:dyDescent="0.2">
      <c r="B1105" s="38"/>
      <c r="C1105" s="36"/>
    </row>
    <row r="1106" spans="2:3" x14ac:dyDescent="0.2">
      <c r="B1106" s="38"/>
      <c r="C1106" s="36"/>
    </row>
    <row r="1107" spans="2:3" x14ac:dyDescent="0.2">
      <c r="B1107" s="38"/>
      <c r="C1107" s="36"/>
    </row>
    <row r="1108" spans="2:3" x14ac:dyDescent="0.2">
      <c r="B1108" s="38"/>
      <c r="C1108" s="36"/>
    </row>
    <row r="1109" spans="2:3" x14ac:dyDescent="0.2">
      <c r="B1109" s="38"/>
      <c r="C1109" s="36"/>
    </row>
    <row r="1110" spans="2:3" x14ac:dyDescent="0.2">
      <c r="B1110" s="38"/>
      <c r="C1110" s="36"/>
    </row>
    <row r="1111" spans="2:3" x14ac:dyDescent="0.2">
      <c r="B1111" s="38"/>
      <c r="C1111" s="36"/>
    </row>
    <row r="1112" spans="2:3" x14ac:dyDescent="0.2">
      <c r="B1112" s="38"/>
      <c r="C1112" s="36"/>
    </row>
    <row r="1113" spans="2:3" x14ac:dyDescent="0.2">
      <c r="B1113" s="38"/>
      <c r="C1113" s="36"/>
    </row>
    <row r="1114" spans="2:3" x14ac:dyDescent="0.2">
      <c r="B1114" s="38"/>
      <c r="C1114" s="36"/>
    </row>
    <row r="1115" spans="2:3" x14ac:dyDescent="0.2">
      <c r="B1115" s="38"/>
      <c r="C1115" s="36"/>
    </row>
    <row r="1116" spans="2:3" x14ac:dyDescent="0.2">
      <c r="B1116" s="38"/>
      <c r="C1116" s="36"/>
    </row>
    <row r="1117" spans="2:3" x14ac:dyDescent="0.2">
      <c r="B1117" s="38"/>
      <c r="C1117" s="36"/>
    </row>
    <row r="1118" spans="2:3" x14ac:dyDescent="0.2">
      <c r="B1118" s="38"/>
      <c r="C1118" s="36"/>
    </row>
    <row r="1119" spans="2:3" x14ac:dyDescent="0.2">
      <c r="B1119" s="38"/>
      <c r="C1119" s="36"/>
    </row>
    <row r="1120" spans="2:3" x14ac:dyDescent="0.2">
      <c r="B1120" s="38"/>
      <c r="C1120" s="36"/>
    </row>
    <row r="1121" spans="2:3" x14ac:dyDescent="0.2">
      <c r="B1121" s="38"/>
      <c r="C1121" s="36"/>
    </row>
    <row r="1122" spans="2:3" x14ac:dyDescent="0.2">
      <c r="B1122" s="38"/>
      <c r="C1122" s="36"/>
    </row>
    <row r="1123" spans="2:3" x14ac:dyDescent="0.2">
      <c r="B1123" s="38"/>
      <c r="C1123" s="36"/>
    </row>
    <row r="1124" spans="2:3" x14ac:dyDescent="0.2">
      <c r="B1124" s="38"/>
      <c r="C1124" s="36"/>
    </row>
    <row r="1125" spans="2:3" x14ac:dyDescent="0.2">
      <c r="B1125" s="38"/>
      <c r="C1125" s="36"/>
    </row>
    <row r="1126" spans="2:3" x14ac:dyDescent="0.2">
      <c r="B1126" s="38"/>
      <c r="C1126" s="36"/>
    </row>
    <row r="1127" spans="2:3" x14ac:dyDescent="0.2">
      <c r="B1127" s="38"/>
      <c r="C1127" s="36"/>
    </row>
    <row r="1128" spans="2:3" x14ac:dyDescent="0.2">
      <c r="B1128" s="38"/>
      <c r="C1128" s="36"/>
    </row>
    <row r="1129" spans="2:3" x14ac:dyDescent="0.2">
      <c r="B1129" s="38"/>
      <c r="C1129" s="36"/>
    </row>
    <row r="1130" spans="2:3" x14ac:dyDescent="0.2">
      <c r="B1130" s="38"/>
      <c r="C1130" s="36"/>
    </row>
    <row r="1131" spans="2:3" x14ac:dyDescent="0.2">
      <c r="B1131" s="38"/>
      <c r="C1131" s="36"/>
    </row>
    <row r="1132" spans="2:3" x14ac:dyDescent="0.2">
      <c r="B1132" s="38"/>
      <c r="C1132" s="36"/>
    </row>
    <row r="1133" spans="2:3" x14ac:dyDescent="0.2">
      <c r="B1133" s="38"/>
      <c r="C1133" s="36"/>
    </row>
    <row r="1134" spans="2:3" x14ac:dyDescent="0.2">
      <c r="B1134" s="38"/>
      <c r="C1134" s="36"/>
    </row>
    <row r="1135" spans="2:3" x14ac:dyDescent="0.2">
      <c r="B1135" s="38"/>
      <c r="C1135" s="36"/>
    </row>
    <row r="1136" spans="2:3" x14ac:dyDescent="0.2">
      <c r="B1136" s="38"/>
      <c r="C1136" s="36"/>
    </row>
    <row r="1137" spans="2:3" x14ac:dyDescent="0.2">
      <c r="B1137" s="38"/>
      <c r="C1137" s="36"/>
    </row>
    <row r="1138" spans="2:3" x14ac:dyDescent="0.2">
      <c r="B1138" s="38"/>
      <c r="C1138" s="36"/>
    </row>
    <row r="1139" spans="2:3" x14ac:dyDescent="0.2">
      <c r="B1139" s="38"/>
      <c r="C1139" s="36"/>
    </row>
    <row r="1140" spans="2:3" x14ac:dyDescent="0.2">
      <c r="B1140" s="38"/>
      <c r="C1140" s="36"/>
    </row>
    <row r="1141" spans="2:3" x14ac:dyDescent="0.2">
      <c r="B1141" s="38"/>
      <c r="C1141" s="36"/>
    </row>
    <row r="1142" spans="2:3" x14ac:dyDescent="0.2">
      <c r="B1142" s="38"/>
      <c r="C1142" s="36"/>
    </row>
    <row r="1143" spans="2:3" x14ac:dyDescent="0.2">
      <c r="B1143" s="38"/>
      <c r="C1143" s="36"/>
    </row>
    <row r="1144" spans="2:3" x14ac:dyDescent="0.2">
      <c r="B1144" s="38"/>
      <c r="C1144" s="36"/>
    </row>
    <row r="1145" spans="2:3" x14ac:dyDescent="0.2">
      <c r="B1145" s="38"/>
      <c r="C1145" s="36"/>
    </row>
    <row r="1146" spans="2:3" x14ac:dyDescent="0.2">
      <c r="B1146" s="38"/>
      <c r="C1146" s="36"/>
    </row>
    <row r="1147" spans="2:3" x14ac:dyDescent="0.2">
      <c r="B1147" s="38"/>
      <c r="C1147" s="36"/>
    </row>
    <row r="1148" spans="2:3" x14ac:dyDescent="0.2">
      <c r="B1148" s="38"/>
      <c r="C1148" s="36"/>
    </row>
    <row r="1149" spans="2:3" x14ac:dyDescent="0.2">
      <c r="B1149" s="38"/>
      <c r="C1149" s="36"/>
    </row>
    <row r="1150" spans="2:3" x14ac:dyDescent="0.2">
      <c r="B1150" s="38"/>
      <c r="C1150" s="36"/>
    </row>
    <row r="1151" spans="2:3" x14ac:dyDescent="0.2">
      <c r="B1151" s="38"/>
      <c r="C1151" s="36"/>
    </row>
    <row r="1152" spans="2:3" x14ac:dyDescent="0.2">
      <c r="B1152" s="38"/>
      <c r="C1152" s="36"/>
    </row>
    <row r="1153" spans="2:3" x14ac:dyDescent="0.2">
      <c r="B1153" s="38"/>
      <c r="C1153" s="36"/>
    </row>
    <row r="1154" spans="2:3" x14ac:dyDescent="0.2">
      <c r="B1154" s="38"/>
      <c r="C1154" s="36"/>
    </row>
    <row r="1155" spans="2:3" x14ac:dyDescent="0.2">
      <c r="B1155" s="38"/>
      <c r="C1155" s="36"/>
    </row>
    <row r="1156" spans="2:3" x14ac:dyDescent="0.2">
      <c r="B1156" s="38"/>
      <c r="C1156" s="36"/>
    </row>
    <row r="1157" spans="2:3" x14ac:dyDescent="0.2">
      <c r="B1157" s="38"/>
      <c r="C1157" s="36"/>
    </row>
    <row r="1158" spans="2:3" x14ac:dyDescent="0.2">
      <c r="B1158" s="38"/>
      <c r="C1158" s="36"/>
    </row>
    <row r="1159" spans="2:3" x14ac:dyDescent="0.2">
      <c r="B1159" s="38"/>
      <c r="C1159" s="36"/>
    </row>
    <row r="1160" spans="2:3" x14ac:dyDescent="0.2">
      <c r="B1160" s="38"/>
      <c r="C1160" s="36"/>
    </row>
    <row r="1161" spans="2:3" x14ac:dyDescent="0.2">
      <c r="B1161" s="38"/>
      <c r="C1161" s="36"/>
    </row>
    <row r="1162" spans="2:3" x14ac:dyDescent="0.2">
      <c r="B1162" s="38"/>
      <c r="C1162" s="36"/>
    </row>
    <row r="1163" spans="2:3" x14ac:dyDescent="0.2">
      <c r="B1163" s="38"/>
      <c r="C1163" s="36"/>
    </row>
    <row r="1164" spans="2:3" x14ac:dyDescent="0.2">
      <c r="B1164" s="38"/>
      <c r="C1164" s="36"/>
    </row>
    <row r="1165" spans="2:3" x14ac:dyDescent="0.2">
      <c r="B1165" s="38"/>
      <c r="C1165" s="36"/>
    </row>
    <row r="1166" spans="2:3" x14ac:dyDescent="0.2">
      <c r="B1166" s="38"/>
      <c r="C1166" s="36"/>
    </row>
    <row r="1167" spans="2:3" x14ac:dyDescent="0.2">
      <c r="B1167" s="38"/>
      <c r="C1167" s="36"/>
    </row>
    <row r="1168" spans="2:3" x14ac:dyDescent="0.2">
      <c r="B1168" s="38"/>
      <c r="C1168" s="36"/>
    </row>
    <row r="1169" spans="2:3" x14ac:dyDescent="0.2">
      <c r="B1169" s="38"/>
      <c r="C1169" s="36"/>
    </row>
    <row r="1170" spans="2:3" x14ac:dyDescent="0.2">
      <c r="B1170" s="38"/>
      <c r="C1170" s="36"/>
    </row>
    <row r="1171" spans="2:3" x14ac:dyDescent="0.2">
      <c r="B1171" s="38"/>
      <c r="C1171" s="36"/>
    </row>
    <row r="1172" spans="2:3" x14ac:dyDescent="0.2">
      <c r="B1172" s="38"/>
      <c r="C1172" s="36"/>
    </row>
    <row r="1173" spans="2:3" x14ac:dyDescent="0.2">
      <c r="B1173" s="38"/>
      <c r="C1173" s="36"/>
    </row>
    <row r="1174" spans="2:3" x14ac:dyDescent="0.2">
      <c r="B1174" s="38"/>
      <c r="C1174" s="36"/>
    </row>
    <row r="1175" spans="2:3" x14ac:dyDescent="0.2">
      <c r="B1175" s="38"/>
      <c r="C1175" s="36"/>
    </row>
    <row r="1176" spans="2:3" x14ac:dyDescent="0.2">
      <c r="B1176" s="38"/>
      <c r="C1176" s="36"/>
    </row>
    <row r="1177" spans="2:3" x14ac:dyDescent="0.2">
      <c r="B1177" s="38"/>
      <c r="C1177" s="36"/>
    </row>
    <row r="1178" spans="2:3" x14ac:dyDescent="0.2">
      <c r="B1178" s="38"/>
      <c r="C1178" s="36"/>
    </row>
    <row r="1179" spans="2:3" x14ac:dyDescent="0.2">
      <c r="B1179" s="38"/>
      <c r="C1179" s="36"/>
    </row>
    <row r="1180" spans="2:3" x14ac:dyDescent="0.2">
      <c r="B1180" s="38"/>
      <c r="C1180" s="36"/>
    </row>
    <row r="1181" spans="2:3" x14ac:dyDescent="0.2">
      <c r="B1181" s="38"/>
      <c r="C1181" s="36"/>
    </row>
    <row r="1182" spans="2:3" x14ac:dyDescent="0.2">
      <c r="B1182" s="38"/>
      <c r="C1182" s="36"/>
    </row>
    <row r="1183" spans="2:3" x14ac:dyDescent="0.2">
      <c r="B1183" s="38"/>
      <c r="C1183" s="36"/>
    </row>
    <row r="1184" spans="2:3" x14ac:dyDescent="0.2">
      <c r="B1184" s="38"/>
      <c r="C1184" s="36"/>
    </row>
    <row r="1185" spans="2:3" x14ac:dyDescent="0.2">
      <c r="B1185" s="38"/>
      <c r="C1185" s="36"/>
    </row>
    <row r="1186" spans="2:3" x14ac:dyDescent="0.2">
      <c r="B1186" s="38"/>
      <c r="C1186" s="36"/>
    </row>
    <row r="1187" spans="2:3" x14ac:dyDescent="0.2">
      <c r="B1187" s="38"/>
      <c r="C1187" s="36"/>
    </row>
    <row r="1188" spans="2:3" x14ac:dyDescent="0.2">
      <c r="B1188" s="38"/>
      <c r="C1188" s="36"/>
    </row>
    <row r="1189" spans="2:3" x14ac:dyDescent="0.2">
      <c r="B1189" s="38"/>
      <c r="C1189" s="36"/>
    </row>
    <row r="1190" spans="2:3" x14ac:dyDescent="0.2">
      <c r="B1190" s="38"/>
      <c r="C1190" s="36"/>
    </row>
    <row r="1191" spans="2:3" x14ac:dyDescent="0.2">
      <c r="B1191" s="38"/>
      <c r="C1191" s="36"/>
    </row>
    <row r="1192" spans="2:3" x14ac:dyDescent="0.2">
      <c r="B1192" s="38"/>
      <c r="C1192" s="36"/>
    </row>
    <row r="1193" spans="2:3" x14ac:dyDescent="0.2">
      <c r="B1193" s="38"/>
      <c r="C1193" s="36"/>
    </row>
    <row r="1194" spans="2:3" x14ac:dyDescent="0.2">
      <c r="B1194" s="38"/>
      <c r="C1194" s="36"/>
    </row>
    <row r="1195" spans="2:3" x14ac:dyDescent="0.2">
      <c r="B1195" s="38"/>
      <c r="C1195" s="36"/>
    </row>
    <row r="1196" spans="2:3" x14ac:dyDescent="0.2">
      <c r="B1196" s="38"/>
      <c r="C1196" s="36"/>
    </row>
    <row r="1197" spans="2:3" x14ac:dyDescent="0.2">
      <c r="B1197" s="38"/>
      <c r="C1197" s="36"/>
    </row>
    <row r="1198" spans="2:3" x14ac:dyDescent="0.2">
      <c r="B1198" s="38"/>
      <c r="C1198" s="36"/>
    </row>
    <row r="1199" spans="2:3" x14ac:dyDescent="0.2">
      <c r="B1199" s="38"/>
      <c r="C1199" s="36"/>
    </row>
    <row r="1200" spans="2:3" x14ac:dyDescent="0.2">
      <c r="B1200" s="38"/>
      <c r="C1200" s="36"/>
    </row>
    <row r="1201" spans="2:3" x14ac:dyDescent="0.2">
      <c r="B1201" s="38"/>
      <c r="C1201" s="36"/>
    </row>
    <row r="1202" spans="2:3" x14ac:dyDescent="0.2">
      <c r="B1202" s="38"/>
      <c r="C1202" s="36"/>
    </row>
    <row r="1203" spans="2:3" x14ac:dyDescent="0.2">
      <c r="B1203" s="38"/>
      <c r="C1203" s="36"/>
    </row>
    <row r="1204" spans="2:3" x14ac:dyDescent="0.2">
      <c r="B1204" s="38"/>
      <c r="C1204" s="36"/>
    </row>
    <row r="1205" spans="2:3" x14ac:dyDescent="0.2">
      <c r="B1205" s="38"/>
      <c r="C1205" s="36"/>
    </row>
    <row r="1206" spans="2:3" x14ac:dyDescent="0.2">
      <c r="B1206" s="38"/>
      <c r="C1206" s="36"/>
    </row>
    <row r="1207" spans="2:3" x14ac:dyDescent="0.2">
      <c r="B1207" s="38"/>
      <c r="C1207" s="36"/>
    </row>
    <row r="1208" spans="2:3" x14ac:dyDescent="0.2">
      <c r="B1208" s="38"/>
      <c r="C1208" s="36"/>
    </row>
    <row r="1209" spans="2:3" x14ac:dyDescent="0.2">
      <c r="B1209" s="38"/>
      <c r="C1209" s="36"/>
    </row>
    <row r="1210" spans="2:3" x14ac:dyDescent="0.2">
      <c r="B1210" s="38"/>
      <c r="C1210" s="36"/>
    </row>
    <row r="1211" spans="2:3" x14ac:dyDescent="0.2">
      <c r="B1211" s="38"/>
      <c r="C1211" s="36"/>
    </row>
    <row r="1212" spans="2:3" x14ac:dyDescent="0.2">
      <c r="B1212" s="38"/>
      <c r="C1212" s="36"/>
    </row>
    <row r="1213" spans="2:3" x14ac:dyDescent="0.2">
      <c r="B1213" s="38"/>
      <c r="C1213" s="36"/>
    </row>
    <row r="1214" spans="2:3" x14ac:dyDescent="0.2">
      <c r="B1214" s="38"/>
      <c r="C1214" s="36"/>
    </row>
    <row r="1215" spans="2:3" x14ac:dyDescent="0.2">
      <c r="B1215" s="38"/>
      <c r="C1215" s="36"/>
    </row>
    <row r="1216" spans="2:3" x14ac:dyDescent="0.2">
      <c r="B1216" s="38"/>
      <c r="C1216" s="36"/>
    </row>
    <row r="1217" spans="2:3" x14ac:dyDescent="0.2">
      <c r="B1217" s="38"/>
      <c r="C1217" s="36"/>
    </row>
    <row r="1218" spans="2:3" x14ac:dyDescent="0.2">
      <c r="B1218" s="38"/>
      <c r="C1218" s="36"/>
    </row>
    <row r="1219" spans="2:3" x14ac:dyDescent="0.2">
      <c r="B1219" s="38"/>
      <c r="C1219" s="36"/>
    </row>
    <row r="1220" spans="2:3" x14ac:dyDescent="0.2">
      <c r="B1220" s="38"/>
      <c r="C1220" s="36"/>
    </row>
    <row r="1221" spans="2:3" x14ac:dyDescent="0.2">
      <c r="B1221" s="38"/>
      <c r="C1221" s="36"/>
    </row>
    <row r="1222" spans="2:3" x14ac:dyDescent="0.2">
      <c r="B1222" s="38"/>
      <c r="C1222" s="36"/>
    </row>
    <row r="1223" spans="2:3" x14ac:dyDescent="0.2">
      <c r="B1223" s="38"/>
      <c r="C1223" s="36"/>
    </row>
    <row r="1224" spans="2:3" x14ac:dyDescent="0.2">
      <c r="B1224" s="38"/>
      <c r="C1224" s="36"/>
    </row>
    <row r="1225" spans="2:3" x14ac:dyDescent="0.2">
      <c r="B1225" s="38"/>
      <c r="C1225" s="36"/>
    </row>
    <row r="1226" spans="2:3" x14ac:dyDescent="0.2">
      <c r="B1226" s="38"/>
      <c r="C1226" s="36"/>
    </row>
    <row r="1227" spans="2:3" x14ac:dyDescent="0.2">
      <c r="B1227" s="38"/>
      <c r="C1227" s="36"/>
    </row>
    <row r="1228" spans="2:3" x14ac:dyDescent="0.2">
      <c r="B1228" s="38"/>
      <c r="C1228" s="36"/>
    </row>
    <row r="1229" spans="2:3" x14ac:dyDescent="0.2">
      <c r="B1229" s="38"/>
      <c r="C1229" s="36"/>
    </row>
    <row r="1230" spans="2:3" x14ac:dyDescent="0.2">
      <c r="B1230" s="38"/>
      <c r="C1230" s="36"/>
    </row>
    <row r="1231" spans="2:3" x14ac:dyDescent="0.2">
      <c r="B1231" s="38"/>
      <c r="C1231" s="36"/>
    </row>
    <row r="1232" spans="2:3" x14ac:dyDescent="0.2">
      <c r="B1232" s="38"/>
      <c r="C1232" s="36"/>
    </row>
    <row r="1233" spans="2:3" x14ac:dyDescent="0.2">
      <c r="B1233" s="38"/>
      <c r="C1233" s="36"/>
    </row>
    <row r="1234" spans="2:3" x14ac:dyDescent="0.2">
      <c r="B1234" s="38"/>
      <c r="C1234" s="36"/>
    </row>
    <row r="1235" spans="2:3" x14ac:dyDescent="0.2">
      <c r="B1235" s="38"/>
      <c r="C1235" s="36"/>
    </row>
    <row r="1236" spans="2:3" x14ac:dyDescent="0.2">
      <c r="B1236" s="38"/>
      <c r="C1236" s="36"/>
    </row>
    <row r="1237" spans="2:3" x14ac:dyDescent="0.2">
      <c r="B1237" s="38"/>
      <c r="C1237" s="36"/>
    </row>
    <row r="1238" spans="2:3" x14ac:dyDescent="0.2">
      <c r="B1238" s="38"/>
      <c r="C1238" s="36"/>
    </row>
    <row r="1239" spans="2:3" x14ac:dyDescent="0.2">
      <c r="B1239" s="38"/>
      <c r="C1239" s="36"/>
    </row>
    <row r="1240" spans="2:3" x14ac:dyDescent="0.2">
      <c r="B1240" s="38"/>
      <c r="C1240" s="36"/>
    </row>
    <row r="1241" spans="2:3" x14ac:dyDescent="0.2">
      <c r="B1241" s="38"/>
      <c r="C1241" s="36"/>
    </row>
    <row r="1242" spans="2:3" x14ac:dyDescent="0.2">
      <c r="B1242" s="38"/>
      <c r="C1242" s="36"/>
    </row>
    <row r="1243" spans="2:3" x14ac:dyDescent="0.2">
      <c r="B1243" s="38"/>
      <c r="C1243" s="36"/>
    </row>
    <row r="1244" spans="2:3" x14ac:dyDescent="0.2">
      <c r="B1244" s="38"/>
      <c r="C1244" s="36"/>
    </row>
    <row r="1245" spans="2:3" x14ac:dyDescent="0.2">
      <c r="B1245" s="38"/>
      <c r="C1245" s="36"/>
    </row>
    <row r="1246" spans="2:3" x14ac:dyDescent="0.2">
      <c r="B1246" s="38"/>
      <c r="C1246" s="36"/>
    </row>
    <row r="1247" spans="2:3" x14ac:dyDescent="0.2">
      <c r="B1247" s="38"/>
      <c r="C1247" s="36"/>
    </row>
    <row r="1248" spans="2:3" x14ac:dyDescent="0.2">
      <c r="B1248" s="38"/>
      <c r="C1248" s="36"/>
    </row>
    <row r="1249" spans="2:3" x14ac:dyDescent="0.2">
      <c r="B1249" s="38"/>
      <c r="C1249" s="36"/>
    </row>
    <row r="1250" spans="2:3" x14ac:dyDescent="0.2">
      <c r="B1250" s="38"/>
      <c r="C1250" s="36"/>
    </row>
    <row r="1251" spans="2:3" x14ac:dyDescent="0.2">
      <c r="B1251" s="38"/>
      <c r="C1251" s="36"/>
    </row>
    <row r="1252" spans="2:3" x14ac:dyDescent="0.2">
      <c r="B1252" s="38"/>
      <c r="C1252" s="36"/>
    </row>
    <row r="1253" spans="2:3" x14ac:dyDescent="0.2">
      <c r="B1253" s="38"/>
      <c r="C1253" s="36"/>
    </row>
    <row r="1254" spans="2:3" x14ac:dyDescent="0.2">
      <c r="B1254" s="38"/>
      <c r="C1254" s="36"/>
    </row>
    <row r="1255" spans="2:3" x14ac:dyDescent="0.2">
      <c r="B1255" s="38"/>
      <c r="C1255" s="36"/>
    </row>
    <row r="1256" spans="2:3" x14ac:dyDescent="0.2">
      <c r="B1256" s="38"/>
      <c r="C1256" s="36"/>
    </row>
    <row r="1257" spans="2:3" x14ac:dyDescent="0.2">
      <c r="B1257" s="38"/>
      <c r="C1257" s="36"/>
    </row>
    <row r="1258" spans="2:3" x14ac:dyDescent="0.2">
      <c r="B1258" s="38"/>
      <c r="C1258" s="36"/>
    </row>
    <row r="1259" spans="2:3" x14ac:dyDescent="0.2">
      <c r="B1259" s="38"/>
      <c r="C1259" s="36"/>
    </row>
    <row r="1260" spans="2:3" x14ac:dyDescent="0.2">
      <c r="B1260" s="38"/>
      <c r="C1260" s="36"/>
    </row>
    <row r="1261" spans="2:3" x14ac:dyDescent="0.2">
      <c r="B1261" s="38"/>
      <c r="C1261" s="36"/>
    </row>
    <row r="1262" spans="2:3" x14ac:dyDescent="0.2">
      <c r="B1262" s="38"/>
      <c r="C1262" s="36"/>
    </row>
    <row r="1263" spans="2:3" x14ac:dyDescent="0.2">
      <c r="B1263" s="38"/>
      <c r="C1263" s="36"/>
    </row>
    <row r="1264" spans="2:3" x14ac:dyDescent="0.2">
      <c r="B1264" s="38"/>
      <c r="C1264" s="36"/>
    </row>
    <row r="1265" spans="2:3" x14ac:dyDescent="0.2">
      <c r="B1265" s="38"/>
      <c r="C1265" s="36"/>
    </row>
    <row r="1266" spans="2:3" x14ac:dyDescent="0.2">
      <c r="B1266" s="38"/>
      <c r="C1266" s="36"/>
    </row>
    <row r="1267" spans="2:3" x14ac:dyDescent="0.2">
      <c r="B1267" s="38"/>
      <c r="C1267" s="36"/>
    </row>
    <row r="1268" spans="2:3" x14ac:dyDescent="0.2">
      <c r="B1268" s="38"/>
      <c r="C1268" s="36"/>
    </row>
    <row r="1269" spans="2:3" x14ac:dyDescent="0.2">
      <c r="B1269" s="38"/>
      <c r="C1269" s="36"/>
    </row>
    <row r="1270" spans="2:3" x14ac:dyDescent="0.2">
      <c r="B1270" s="38"/>
      <c r="C1270" s="36"/>
    </row>
    <row r="1271" spans="2:3" x14ac:dyDescent="0.2">
      <c r="B1271" s="38"/>
      <c r="C1271" s="36"/>
    </row>
    <row r="1272" spans="2:3" x14ac:dyDescent="0.2">
      <c r="B1272" s="38"/>
      <c r="C1272" s="36"/>
    </row>
    <row r="1273" spans="2:3" x14ac:dyDescent="0.2">
      <c r="B1273" s="38"/>
      <c r="C1273" s="36"/>
    </row>
    <row r="1274" spans="2:3" x14ac:dyDescent="0.2">
      <c r="B1274" s="38"/>
      <c r="C1274" s="36"/>
    </row>
    <row r="1275" spans="2:3" x14ac:dyDescent="0.2">
      <c r="B1275" s="38"/>
      <c r="C1275" s="36"/>
    </row>
    <row r="1276" spans="2:3" x14ac:dyDescent="0.2">
      <c r="B1276" s="38"/>
      <c r="C1276" s="36"/>
    </row>
    <row r="1277" spans="2:3" x14ac:dyDescent="0.2">
      <c r="B1277" s="38"/>
      <c r="C1277" s="36"/>
    </row>
    <row r="1278" spans="2:3" x14ac:dyDescent="0.2">
      <c r="B1278" s="38"/>
      <c r="C1278" s="36"/>
    </row>
    <row r="1279" spans="2:3" x14ac:dyDescent="0.2">
      <c r="B1279" s="38"/>
      <c r="C1279" s="36"/>
    </row>
    <row r="1280" spans="2:3" x14ac:dyDescent="0.2">
      <c r="B1280" s="38"/>
      <c r="C1280" s="36"/>
    </row>
    <row r="1281" spans="2:3" x14ac:dyDescent="0.2">
      <c r="B1281" s="38"/>
      <c r="C1281" s="36"/>
    </row>
    <row r="1282" spans="2:3" x14ac:dyDescent="0.2">
      <c r="B1282" s="38"/>
      <c r="C1282" s="36"/>
    </row>
    <row r="1283" spans="2:3" x14ac:dyDescent="0.2">
      <c r="B1283" s="38"/>
      <c r="C1283" s="36"/>
    </row>
    <row r="1284" spans="2:3" x14ac:dyDescent="0.2">
      <c r="B1284" s="38"/>
      <c r="C1284" s="36"/>
    </row>
    <row r="1285" spans="2:3" x14ac:dyDescent="0.2">
      <c r="B1285" s="38"/>
      <c r="C1285" s="36"/>
    </row>
    <row r="1286" spans="2:3" x14ac:dyDescent="0.2">
      <c r="B1286" s="38"/>
      <c r="C1286" s="36"/>
    </row>
    <row r="1287" spans="2:3" x14ac:dyDescent="0.2">
      <c r="B1287" s="38"/>
      <c r="C1287" s="36"/>
    </row>
    <row r="1288" spans="2:3" x14ac:dyDescent="0.2">
      <c r="B1288" s="38"/>
      <c r="C1288" s="36"/>
    </row>
    <row r="1289" spans="2:3" x14ac:dyDescent="0.2">
      <c r="B1289" s="38"/>
      <c r="C1289" s="36"/>
    </row>
    <row r="1290" spans="2:3" x14ac:dyDescent="0.2">
      <c r="B1290" s="38"/>
      <c r="C1290" s="36"/>
    </row>
    <row r="1291" spans="2:3" x14ac:dyDescent="0.2">
      <c r="B1291" s="38"/>
      <c r="C1291" s="36"/>
    </row>
    <row r="1292" spans="2:3" x14ac:dyDescent="0.2">
      <c r="B1292" s="38"/>
      <c r="C1292" s="36"/>
    </row>
    <row r="1293" spans="2:3" x14ac:dyDescent="0.2">
      <c r="B1293" s="38"/>
      <c r="C1293" s="36"/>
    </row>
    <row r="1294" spans="2:3" x14ac:dyDescent="0.2">
      <c r="B1294" s="38"/>
      <c r="C1294" s="36"/>
    </row>
    <row r="1295" spans="2:3" x14ac:dyDescent="0.2">
      <c r="B1295" s="38"/>
      <c r="C1295" s="36"/>
    </row>
    <row r="1296" spans="2:3" x14ac:dyDescent="0.2">
      <c r="B1296" s="38"/>
      <c r="C1296" s="36"/>
    </row>
    <row r="1297" spans="2:3" x14ac:dyDescent="0.2">
      <c r="B1297" s="38"/>
      <c r="C1297" s="36"/>
    </row>
    <row r="1298" spans="2:3" x14ac:dyDescent="0.2">
      <c r="B1298" s="38"/>
      <c r="C1298" s="36"/>
    </row>
    <row r="1299" spans="2:3" x14ac:dyDescent="0.2">
      <c r="B1299" s="38"/>
      <c r="C1299" s="36"/>
    </row>
    <row r="1300" spans="2:3" x14ac:dyDescent="0.2">
      <c r="B1300" s="38"/>
      <c r="C1300" s="36"/>
    </row>
    <row r="1301" spans="2:3" x14ac:dyDescent="0.2">
      <c r="B1301" s="38"/>
      <c r="C1301" s="36"/>
    </row>
    <row r="1302" spans="2:3" x14ac:dyDescent="0.2">
      <c r="B1302" s="38"/>
      <c r="C1302" s="36"/>
    </row>
    <row r="1303" spans="2:3" x14ac:dyDescent="0.2">
      <c r="B1303" s="38"/>
      <c r="C1303" s="36"/>
    </row>
    <row r="1304" spans="2:3" x14ac:dyDescent="0.2">
      <c r="B1304" s="38"/>
      <c r="C1304" s="36"/>
    </row>
    <row r="1305" spans="2:3" x14ac:dyDescent="0.2">
      <c r="B1305" s="38"/>
      <c r="C1305" s="36"/>
    </row>
    <row r="1306" spans="2:3" x14ac:dyDescent="0.2">
      <c r="B1306" s="38"/>
      <c r="C1306" s="36"/>
    </row>
    <row r="1307" spans="2:3" x14ac:dyDescent="0.2">
      <c r="B1307" s="38"/>
      <c r="C1307" s="36"/>
    </row>
    <row r="1308" spans="2:3" x14ac:dyDescent="0.2">
      <c r="B1308" s="38"/>
      <c r="C1308" s="36"/>
    </row>
    <row r="1309" spans="2:3" x14ac:dyDescent="0.2">
      <c r="B1309" s="38"/>
      <c r="C1309" s="36"/>
    </row>
    <row r="1310" spans="2:3" x14ac:dyDescent="0.2">
      <c r="B1310" s="38"/>
      <c r="C1310" s="36"/>
    </row>
    <row r="1311" spans="2:3" x14ac:dyDescent="0.2">
      <c r="B1311" s="38"/>
      <c r="C1311" s="36"/>
    </row>
    <row r="1312" spans="2:3" x14ac:dyDescent="0.2">
      <c r="B1312" s="38"/>
      <c r="C1312" s="36"/>
    </row>
    <row r="1313" spans="2:3" x14ac:dyDescent="0.2">
      <c r="B1313" s="38"/>
      <c r="C1313" s="36"/>
    </row>
    <row r="1314" spans="2:3" x14ac:dyDescent="0.2">
      <c r="B1314" s="38"/>
      <c r="C1314" s="36"/>
    </row>
    <row r="1315" spans="2:3" x14ac:dyDescent="0.2">
      <c r="B1315" s="38"/>
      <c r="C1315" s="36"/>
    </row>
    <row r="1316" spans="2:3" x14ac:dyDescent="0.2">
      <c r="B1316" s="38"/>
      <c r="C1316" s="36"/>
    </row>
    <row r="1317" spans="2:3" x14ac:dyDescent="0.2">
      <c r="B1317" s="38"/>
      <c r="C1317" s="36"/>
    </row>
    <row r="1318" spans="2:3" x14ac:dyDescent="0.2">
      <c r="B1318" s="38"/>
      <c r="C1318" s="36"/>
    </row>
    <row r="1319" spans="2:3" x14ac:dyDescent="0.2">
      <c r="B1319" s="38"/>
      <c r="C1319" s="36"/>
    </row>
    <row r="1320" spans="2:3" x14ac:dyDescent="0.2">
      <c r="B1320" s="38"/>
      <c r="C1320" s="36"/>
    </row>
    <row r="1321" spans="2:3" x14ac:dyDescent="0.2">
      <c r="B1321" s="38"/>
      <c r="C1321" s="36"/>
    </row>
    <row r="1322" spans="2:3" x14ac:dyDescent="0.2">
      <c r="B1322" s="38"/>
      <c r="C1322" s="36"/>
    </row>
    <row r="1323" spans="2:3" x14ac:dyDescent="0.2">
      <c r="B1323" s="38"/>
      <c r="C1323" s="36"/>
    </row>
    <row r="1324" spans="2:3" x14ac:dyDescent="0.2">
      <c r="B1324" s="38"/>
      <c r="C1324" s="36"/>
    </row>
    <row r="1325" spans="2:3" x14ac:dyDescent="0.2">
      <c r="B1325" s="38"/>
      <c r="C1325" s="36"/>
    </row>
    <row r="1326" spans="2:3" x14ac:dyDescent="0.2">
      <c r="B1326" s="38"/>
      <c r="C1326" s="36"/>
    </row>
    <row r="1327" spans="2:3" x14ac:dyDescent="0.2">
      <c r="B1327" s="38"/>
      <c r="C1327" s="36"/>
    </row>
    <row r="1328" spans="2:3" x14ac:dyDescent="0.2">
      <c r="B1328" s="38"/>
      <c r="C1328" s="36"/>
    </row>
    <row r="1329" spans="2:3" x14ac:dyDescent="0.2">
      <c r="B1329" s="38"/>
      <c r="C1329" s="36"/>
    </row>
    <row r="1330" spans="2:3" x14ac:dyDescent="0.2">
      <c r="B1330" s="38"/>
      <c r="C1330" s="36"/>
    </row>
    <row r="1331" spans="2:3" x14ac:dyDescent="0.2">
      <c r="B1331" s="38"/>
      <c r="C1331" s="36"/>
    </row>
    <row r="1332" spans="2:3" x14ac:dyDescent="0.2">
      <c r="B1332" s="38"/>
      <c r="C1332" s="36"/>
    </row>
    <row r="1333" spans="2:3" x14ac:dyDescent="0.2">
      <c r="B1333" s="38"/>
      <c r="C1333" s="36"/>
    </row>
    <row r="1334" spans="2:3" x14ac:dyDescent="0.2">
      <c r="B1334" s="38"/>
      <c r="C1334" s="36"/>
    </row>
    <row r="1335" spans="2:3" x14ac:dyDescent="0.2">
      <c r="B1335" s="38"/>
      <c r="C1335" s="36"/>
    </row>
    <row r="1336" spans="2:3" x14ac:dyDescent="0.2">
      <c r="B1336" s="38"/>
      <c r="C1336" s="36"/>
    </row>
    <row r="1337" spans="2:3" x14ac:dyDescent="0.2">
      <c r="B1337" s="38"/>
      <c r="C1337" s="36"/>
    </row>
    <row r="1338" spans="2:3" x14ac:dyDescent="0.2">
      <c r="B1338" s="38"/>
      <c r="C1338" s="36"/>
    </row>
    <row r="1339" spans="2:3" x14ac:dyDescent="0.2">
      <c r="B1339" s="38"/>
      <c r="C1339" s="36"/>
    </row>
    <row r="1340" spans="2:3" x14ac:dyDescent="0.2">
      <c r="B1340" s="38"/>
      <c r="C1340" s="36"/>
    </row>
    <row r="1341" spans="2:3" x14ac:dyDescent="0.2">
      <c r="B1341" s="38"/>
      <c r="C1341" s="36"/>
    </row>
    <row r="1342" spans="2:3" x14ac:dyDescent="0.2">
      <c r="B1342" s="38"/>
      <c r="C1342" s="36"/>
    </row>
    <row r="1343" spans="2:3" x14ac:dyDescent="0.2">
      <c r="B1343" s="38"/>
      <c r="C1343" s="36"/>
    </row>
    <row r="1344" spans="2:3" x14ac:dyDescent="0.2">
      <c r="B1344" s="38"/>
      <c r="C1344" s="36"/>
    </row>
    <row r="1345" spans="2:3" x14ac:dyDescent="0.2">
      <c r="B1345" s="38"/>
      <c r="C1345" s="36"/>
    </row>
    <row r="1346" spans="2:3" x14ac:dyDescent="0.2">
      <c r="B1346" s="38"/>
      <c r="C1346" s="36"/>
    </row>
    <row r="1347" spans="2:3" x14ac:dyDescent="0.2">
      <c r="B1347" s="38"/>
      <c r="C1347" s="36"/>
    </row>
    <row r="1348" spans="2:3" x14ac:dyDescent="0.2">
      <c r="B1348" s="38"/>
      <c r="C1348" s="36"/>
    </row>
    <row r="1349" spans="2:3" x14ac:dyDescent="0.2">
      <c r="B1349" s="38"/>
      <c r="C1349" s="36"/>
    </row>
    <row r="1350" spans="2:3" x14ac:dyDescent="0.2">
      <c r="B1350" s="38"/>
      <c r="C1350" s="36"/>
    </row>
    <row r="1351" spans="2:3" x14ac:dyDescent="0.2">
      <c r="B1351" s="38"/>
      <c r="C1351" s="36"/>
    </row>
    <row r="1352" spans="2:3" x14ac:dyDescent="0.2">
      <c r="B1352" s="38"/>
      <c r="C1352" s="36"/>
    </row>
    <row r="1353" spans="2:3" x14ac:dyDescent="0.2">
      <c r="B1353" s="38"/>
      <c r="C1353" s="36"/>
    </row>
    <row r="1354" spans="2:3" x14ac:dyDescent="0.2">
      <c r="B1354" s="38"/>
      <c r="C1354" s="36"/>
    </row>
    <row r="1355" spans="2:3" x14ac:dyDescent="0.2">
      <c r="B1355" s="38"/>
      <c r="C1355" s="36"/>
    </row>
    <row r="1356" spans="2:3" x14ac:dyDescent="0.2">
      <c r="B1356" s="38"/>
      <c r="C1356" s="36"/>
    </row>
    <row r="1357" spans="2:3" x14ac:dyDescent="0.2">
      <c r="B1357" s="38"/>
      <c r="C1357" s="36"/>
    </row>
    <row r="1358" spans="2:3" x14ac:dyDescent="0.2">
      <c r="B1358" s="38"/>
      <c r="C1358" s="36"/>
    </row>
    <row r="1359" spans="2:3" x14ac:dyDescent="0.2">
      <c r="B1359" s="38"/>
      <c r="C1359" s="36"/>
    </row>
    <row r="1360" spans="2:3" x14ac:dyDescent="0.2">
      <c r="B1360" s="38"/>
      <c r="C1360" s="36"/>
    </row>
    <row r="1361" spans="2:3" x14ac:dyDescent="0.2">
      <c r="B1361" s="38"/>
      <c r="C1361" s="36"/>
    </row>
    <row r="1362" spans="2:3" x14ac:dyDescent="0.2">
      <c r="B1362" s="38"/>
      <c r="C1362" s="36"/>
    </row>
    <row r="1363" spans="2:3" x14ac:dyDescent="0.2">
      <c r="B1363" s="38"/>
      <c r="C1363" s="36"/>
    </row>
    <row r="1364" spans="2:3" x14ac:dyDescent="0.2">
      <c r="B1364" s="38"/>
      <c r="C1364" s="36"/>
    </row>
    <row r="1365" spans="2:3" x14ac:dyDescent="0.2">
      <c r="B1365" s="38"/>
      <c r="C1365" s="36"/>
    </row>
    <row r="1366" spans="2:3" x14ac:dyDescent="0.2">
      <c r="B1366" s="38"/>
      <c r="C1366" s="36"/>
    </row>
    <row r="1367" spans="2:3" x14ac:dyDescent="0.2">
      <c r="B1367" s="38"/>
      <c r="C1367" s="36"/>
    </row>
    <row r="1368" spans="2:3" x14ac:dyDescent="0.2">
      <c r="B1368" s="38"/>
      <c r="C1368" s="36"/>
    </row>
    <row r="1369" spans="2:3" x14ac:dyDescent="0.2">
      <c r="B1369" s="38"/>
      <c r="C1369" s="36"/>
    </row>
    <row r="1370" spans="2:3" x14ac:dyDescent="0.2">
      <c r="B1370" s="38"/>
      <c r="C1370" s="36"/>
    </row>
    <row r="1371" spans="2:3" x14ac:dyDescent="0.2">
      <c r="B1371" s="38"/>
      <c r="C1371" s="36"/>
    </row>
    <row r="1372" spans="2:3" x14ac:dyDescent="0.2">
      <c r="B1372" s="38"/>
      <c r="C1372" s="36"/>
    </row>
    <row r="1373" spans="2:3" x14ac:dyDescent="0.2">
      <c r="B1373" s="38"/>
      <c r="C1373" s="36"/>
    </row>
    <row r="1374" spans="2:3" x14ac:dyDescent="0.2">
      <c r="B1374" s="38"/>
      <c r="C1374" s="36"/>
    </row>
    <row r="1375" spans="2:3" x14ac:dyDescent="0.2">
      <c r="B1375" s="38"/>
      <c r="C1375" s="36"/>
    </row>
    <row r="1376" spans="2:3" x14ac:dyDescent="0.2">
      <c r="B1376" s="38"/>
      <c r="C1376" s="36"/>
    </row>
    <row r="1377" spans="2:3" x14ac:dyDescent="0.2">
      <c r="B1377" s="38"/>
      <c r="C1377" s="36"/>
    </row>
    <row r="1378" spans="2:3" x14ac:dyDescent="0.2">
      <c r="B1378" s="38"/>
      <c r="C1378" s="36"/>
    </row>
    <row r="1379" spans="2:3" x14ac:dyDescent="0.2">
      <c r="B1379" s="38"/>
      <c r="C1379" s="36"/>
    </row>
    <row r="1380" spans="2:3" x14ac:dyDescent="0.2">
      <c r="B1380" s="38"/>
      <c r="C1380" s="36"/>
    </row>
    <row r="1381" spans="2:3" x14ac:dyDescent="0.2">
      <c r="B1381" s="38"/>
      <c r="C1381" s="36"/>
    </row>
    <row r="1382" spans="2:3" x14ac:dyDescent="0.2">
      <c r="B1382" s="38"/>
      <c r="C1382" s="36"/>
    </row>
    <row r="1383" spans="2:3" x14ac:dyDescent="0.2">
      <c r="B1383" s="38"/>
      <c r="C1383" s="36"/>
    </row>
    <row r="1384" spans="2:3" x14ac:dyDescent="0.2">
      <c r="B1384" s="38"/>
      <c r="C1384" s="36"/>
    </row>
    <row r="1385" spans="2:3" x14ac:dyDescent="0.2">
      <c r="B1385" s="38"/>
      <c r="C1385" s="36"/>
    </row>
    <row r="1386" spans="2:3" x14ac:dyDescent="0.2">
      <c r="B1386" s="38"/>
      <c r="C1386" s="36"/>
    </row>
    <row r="1387" spans="2:3" x14ac:dyDescent="0.2">
      <c r="B1387" s="38"/>
      <c r="C1387" s="36"/>
    </row>
    <row r="1388" spans="2:3" x14ac:dyDescent="0.2">
      <c r="B1388" s="38"/>
      <c r="C1388" s="36"/>
    </row>
    <row r="1389" spans="2:3" x14ac:dyDescent="0.2">
      <c r="B1389" s="38"/>
      <c r="C1389" s="36"/>
    </row>
    <row r="1390" spans="2:3" x14ac:dyDescent="0.2">
      <c r="B1390" s="38"/>
      <c r="C1390" s="36"/>
    </row>
    <row r="1391" spans="2:3" x14ac:dyDescent="0.2">
      <c r="B1391" s="38"/>
      <c r="C1391" s="36"/>
    </row>
    <row r="1392" spans="2:3" x14ac:dyDescent="0.2">
      <c r="B1392" s="38"/>
      <c r="C1392" s="36"/>
    </row>
    <row r="1393" spans="2:3" x14ac:dyDescent="0.2">
      <c r="B1393" s="38"/>
      <c r="C1393" s="36"/>
    </row>
    <row r="1394" spans="2:3" x14ac:dyDescent="0.2">
      <c r="B1394" s="38"/>
      <c r="C1394" s="36"/>
    </row>
    <row r="1395" spans="2:3" x14ac:dyDescent="0.2">
      <c r="B1395" s="38"/>
      <c r="C1395" s="36"/>
    </row>
    <row r="1396" spans="2:3" x14ac:dyDescent="0.2">
      <c r="B1396" s="38"/>
      <c r="C1396" s="36"/>
    </row>
    <row r="1397" spans="2:3" x14ac:dyDescent="0.2">
      <c r="B1397" s="38"/>
      <c r="C1397" s="36"/>
    </row>
    <row r="1398" spans="2:3" x14ac:dyDescent="0.2">
      <c r="B1398" s="38"/>
      <c r="C1398" s="36"/>
    </row>
    <row r="1399" spans="2:3" x14ac:dyDescent="0.2">
      <c r="B1399" s="38"/>
      <c r="C1399" s="36"/>
    </row>
    <row r="1400" spans="2:3" x14ac:dyDescent="0.2">
      <c r="B1400" s="38"/>
      <c r="C1400" s="36"/>
    </row>
    <row r="1401" spans="2:3" x14ac:dyDescent="0.2">
      <c r="B1401" s="38"/>
      <c r="C1401" s="36"/>
    </row>
    <row r="1402" spans="2:3" x14ac:dyDescent="0.2">
      <c r="B1402" s="38"/>
      <c r="C1402" s="36"/>
    </row>
    <row r="1403" spans="2:3" x14ac:dyDescent="0.2">
      <c r="B1403" s="38"/>
      <c r="C1403" s="36"/>
    </row>
    <row r="1404" spans="2:3" x14ac:dyDescent="0.2">
      <c r="B1404" s="38"/>
      <c r="C1404" s="36"/>
    </row>
    <row r="1405" spans="2:3" x14ac:dyDescent="0.2">
      <c r="B1405" s="38"/>
      <c r="C1405" s="36"/>
    </row>
    <row r="1406" spans="2:3" x14ac:dyDescent="0.2">
      <c r="B1406" s="38"/>
      <c r="C1406" s="36"/>
    </row>
    <row r="1407" spans="2:3" x14ac:dyDescent="0.2">
      <c r="B1407" s="38"/>
      <c r="C1407" s="36"/>
    </row>
    <row r="1408" spans="2:3" x14ac:dyDescent="0.2">
      <c r="B1408" s="38"/>
      <c r="C1408" s="36"/>
    </row>
    <row r="1409" spans="2:3" x14ac:dyDescent="0.2">
      <c r="B1409" s="38"/>
      <c r="C1409" s="36"/>
    </row>
    <row r="1410" spans="2:3" x14ac:dyDescent="0.2">
      <c r="B1410" s="38"/>
      <c r="C1410" s="36"/>
    </row>
    <row r="1411" spans="2:3" x14ac:dyDescent="0.2">
      <c r="B1411" s="38"/>
      <c r="C1411" s="36"/>
    </row>
    <row r="1412" spans="2:3" x14ac:dyDescent="0.2">
      <c r="B1412" s="38"/>
      <c r="C1412" s="36"/>
    </row>
    <row r="1413" spans="2:3" x14ac:dyDescent="0.2">
      <c r="B1413" s="38"/>
      <c r="C1413" s="36"/>
    </row>
    <row r="1414" spans="2:3" x14ac:dyDescent="0.2">
      <c r="B1414" s="38"/>
      <c r="C1414" s="36"/>
    </row>
    <row r="1415" spans="2:3" x14ac:dyDescent="0.2">
      <c r="B1415" s="38"/>
      <c r="C1415" s="36"/>
    </row>
    <row r="1416" spans="2:3" x14ac:dyDescent="0.2">
      <c r="B1416" s="38"/>
      <c r="C1416" s="36"/>
    </row>
    <row r="1417" spans="2:3" x14ac:dyDescent="0.2">
      <c r="B1417" s="38"/>
      <c r="C1417" s="36"/>
    </row>
    <row r="1418" spans="2:3" x14ac:dyDescent="0.2">
      <c r="B1418" s="38"/>
      <c r="C1418" s="36"/>
    </row>
    <row r="1419" spans="2:3" x14ac:dyDescent="0.2">
      <c r="B1419" s="38"/>
      <c r="C1419" s="36"/>
    </row>
    <row r="1420" spans="2:3" x14ac:dyDescent="0.2">
      <c r="B1420" s="38"/>
      <c r="C1420" s="36"/>
    </row>
    <row r="1421" spans="2:3" x14ac:dyDescent="0.2">
      <c r="B1421" s="38"/>
      <c r="C1421" s="36"/>
    </row>
    <row r="1422" spans="2:3" x14ac:dyDescent="0.2">
      <c r="B1422" s="38"/>
      <c r="C1422" s="36"/>
    </row>
    <row r="1423" spans="2:3" x14ac:dyDescent="0.2">
      <c r="B1423" s="38"/>
      <c r="C1423" s="36"/>
    </row>
    <row r="1424" spans="2:3" x14ac:dyDescent="0.2">
      <c r="B1424" s="38"/>
      <c r="C1424" s="36"/>
    </row>
    <row r="1425" spans="2:3" x14ac:dyDescent="0.2">
      <c r="B1425" s="38"/>
      <c r="C1425" s="36"/>
    </row>
    <row r="1426" spans="2:3" x14ac:dyDescent="0.2">
      <c r="B1426" s="38"/>
      <c r="C1426" s="36"/>
    </row>
    <row r="1427" spans="2:3" x14ac:dyDescent="0.2">
      <c r="B1427" s="38"/>
      <c r="C1427" s="36"/>
    </row>
    <row r="1428" spans="2:3" x14ac:dyDescent="0.2">
      <c r="B1428" s="38"/>
      <c r="C1428" s="36"/>
    </row>
    <row r="1429" spans="2:3" x14ac:dyDescent="0.2">
      <c r="B1429" s="38"/>
      <c r="C1429" s="36"/>
    </row>
    <row r="1430" spans="2:3" x14ac:dyDescent="0.2">
      <c r="B1430" s="38"/>
      <c r="C1430" s="36"/>
    </row>
    <row r="1431" spans="2:3" x14ac:dyDescent="0.2">
      <c r="B1431" s="38"/>
      <c r="C1431" s="36"/>
    </row>
    <row r="1432" spans="2:3" x14ac:dyDescent="0.2">
      <c r="B1432" s="38"/>
      <c r="C1432" s="36"/>
    </row>
    <row r="1433" spans="2:3" x14ac:dyDescent="0.2">
      <c r="B1433" s="38"/>
      <c r="C1433" s="36"/>
    </row>
    <row r="1434" spans="2:3" x14ac:dyDescent="0.2">
      <c r="B1434" s="38"/>
      <c r="C1434" s="36"/>
    </row>
    <row r="1435" spans="2:3" x14ac:dyDescent="0.2">
      <c r="B1435" s="38"/>
      <c r="C1435" s="36"/>
    </row>
    <row r="1436" spans="2:3" x14ac:dyDescent="0.2">
      <c r="B1436" s="38"/>
      <c r="C1436" s="36"/>
    </row>
    <row r="1437" spans="2:3" x14ac:dyDescent="0.2">
      <c r="B1437" s="38"/>
      <c r="C1437" s="36"/>
    </row>
    <row r="1438" spans="2:3" x14ac:dyDescent="0.2">
      <c r="B1438" s="38"/>
      <c r="C1438" s="36"/>
    </row>
    <row r="1439" spans="2:3" x14ac:dyDescent="0.2">
      <c r="B1439" s="38"/>
      <c r="C1439" s="36"/>
    </row>
    <row r="1440" spans="2:3" x14ac:dyDescent="0.2">
      <c r="B1440" s="38"/>
      <c r="C1440" s="36"/>
    </row>
    <row r="1441" spans="2:3" x14ac:dyDescent="0.2">
      <c r="B1441" s="38"/>
      <c r="C1441" s="36"/>
    </row>
    <row r="1442" spans="2:3" x14ac:dyDescent="0.2">
      <c r="B1442" s="38"/>
      <c r="C1442" s="36"/>
    </row>
    <row r="1443" spans="2:3" x14ac:dyDescent="0.2">
      <c r="B1443" s="38"/>
      <c r="C1443" s="36"/>
    </row>
    <row r="1444" spans="2:3" x14ac:dyDescent="0.2">
      <c r="B1444" s="38"/>
      <c r="C1444" s="36"/>
    </row>
    <row r="1445" spans="2:3" x14ac:dyDescent="0.2">
      <c r="B1445" s="38"/>
      <c r="C1445" s="36"/>
    </row>
    <row r="1446" spans="2:3" x14ac:dyDescent="0.2">
      <c r="B1446" s="38"/>
      <c r="C1446" s="36"/>
    </row>
    <row r="1447" spans="2:3" x14ac:dyDescent="0.2">
      <c r="B1447" s="38"/>
      <c r="C1447" s="36"/>
    </row>
    <row r="1448" spans="2:3" x14ac:dyDescent="0.2">
      <c r="B1448" s="38"/>
      <c r="C1448" s="36"/>
    </row>
    <row r="1449" spans="2:3" x14ac:dyDescent="0.2">
      <c r="B1449" s="38"/>
      <c r="C1449" s="36"/>
    </row>
    <row r="1450" spans="2:3" x14ac:dyDescent="0.2">
      <c r="B1450" s="38"/>
      <c r="C1450" s="36"/>
    </row>
    <row r="1451" spans="2:3" x14ac:dyDescent="0.2">
      <c r="B1451" s="38"/>
      <c r="C1451" s="36"/>
    </row>
    <row r="1452" spans="2:3" x14ac:dyDescent="0.2">
      <c r="B1452" s="38"/>
      <c r="C1452" s="36"/>
    </row>
    <row r="1453" spans="2:3" x14ac:dyDescent="0.2">
      <c r="B1453" s="38"/>
      <c r="C1453" s="36"/>
    </row>
    <row r="1454" spans="2:3" x14ac:dyDescent="0.2">
      <c r="B1454" s="38"/>
      <c r="C1454" s="36"/>
    </row>
    <row r="1455" spans="2:3" x14ac:dyDescent="0.2">
      <c r="B1455" s="38"/>
      <c r="C1455" s="36"/>
    </row>
    <row r="1456" spans="2:3" x14ac:dyDescent="0.2">
      <c r="B1456" s="38"/>
      <c r="C1456" s="36"/>
    </row>
    <row r="1457" spans="2:3" x14ac:dyDescent="0.2">
      <c r="B1457" s="38"/>
      <c r="C1457" s="36"/>
    </row>
    <row r="1458" spans="2:3" x14ac:dyDescent="0.2">
      <c r="B1458" s="38"/>
      <c r="C1458" s="36"/>
    </row>
    <row r="1459" spans="2:3" x14ac:dyDescent="0.2">
      <c r="B1459" s="38"/>
      <c r="C1459" s="36"/>
    </row>
    <row r="1460" spans="2:3" x14ac:dyDescent="0.2">
      <c r="B1460" s="38"/>
      <c r="C1460" s="36"/>
    </row>
    <row r="1461" spans="2:3" x14ac:dyDescent="0.2">
      <c r="B1461" s="38"/>
      <c r="C1461" s="36"/>
    </row>
    <row r="1462" spans="2:3" x14ac:dyDescent="0.2">
      <c r="B1462" s="38"/>
      <c r="C1462" s="36"/>
    </row>
    <row r="1463" spans="2:3" x14ac:dyDescent="0.2">
      <c r="B1463" s="38"/>
      <c r="C1463" s="36"/>
    </row>
    <row r="1464" spans="2:3" x14ac:dyDescent="0.2">
      <c r="B1464" s="38"/>
      <c r="C1464" s="36"/>
    </row>
    <row r="1465" spans="2:3" x14ac:dyDescent="0.2">
      <c r="B1465" s="38"/>
      <c r="C1465" s="36"/>
    </row>
    <row r="1466" spans="2:3" x14ac:dyDescent="0.2">
      <c r="B1466" s="38"/>
      <c r="C1466" s="36"/>
    </row>
    <row r="1467" spans="2:3" x14ac:dyDescent="0.2">
      <c r="B1467" s="38"/>
      <c r="C1467" s="36"/>
    </row>
    <row r="1468" spans="2:3" x14ac:dyDescent="0.2">
      <c r="B1468" s="38"/>
      <c r="C1468" s="36"/>
    </row>
    <row r="1469" spans="2:3" x14ac:dyDescent="0.2">
      <c r="B1469" s="38"/>
      <c r="C1469" s="36"/>
    </row>
    <row r="1470" spans="2:3" x14ac:dyDescent="0.2">
      <c r="B1470" s="38"/>
      <c r="C1470" s="36"/>
    </row>
    <row r="1471" spans="2:3" x14ac:dyDescent="0.2">
      <c r="B1471" s="38"/>
      <c r="C1471" s="36"/>
    </row>
    <row r="1472" spans="2:3" x14ac:dyDescent="0.2">
      <c r="B1472" s="38"/>
      <c r="C1472" s="36"/>
    </row>
    <row r="1473" spans="2:3" x14ac:dyDescent="0.2">
      <c r="B1473" s="38"/>
      <c r="C1473" s="36"/>
    </row>
    <row r="1474" spans="2:3" x14ac:dyDescent="0.2">
      <c r="B1474" s="38"/>
      <c r="C1474" s="36"/>
    </row>
    <row r="1475" spans="2:3" x14ac:dyDescent="0.2">
      <c r="B1475" s="38"/>
      <c r="C1475" s="36"/>
    </row>
    <row r="1476" spans="2:3" x14ac:dyDescent="0.2">
      <c r="B1476" s="38"/>
      <c r="C1476" s="36"/>
    </row>
    <row r="1477" spans="2:3" x14ac:dyDescent="0.2">
      <c r="B1477" s="38"/>
      <c r="C1477" s="36"/>
    </row>
    <row r="1478" spans="2:3" x14ac:dyDescent="0.2">
      <c r="B1478" s="38"/>
      <c r="C1478" s="36"/>
    </row>
    <row r="1479" spans="2:3" x14ac:dyDescent="0.2">
      <c r="B1479" s="38"/>
      <c r="C1479" s="36"/>
    </row>
    <row r="1480" spans="2:3" x14ac:dyDescent="0.2">
      <c r="B1480" s="38"/>
      <c r="C1480" s="36"/>
    </row>
    <row r="1481" spans="2:3" x14ac:dyDescent="0.2">
      <c r="B1481" s="38"/>
      <c r="C1481" s="36"/>
    </row>
    <row r="1482" spans="2:3" x14ac:dyDescent="0.2">
      <c r="B1482" s="38"/>
      <c r="C1482" s="36"/>
    </row>
    <row r="1483" spans="2:3" x14ac:dyDescent="0.2">
      <c r="B1483" s="38"/>
      <c r="C1483" s="36"/>
    </row>
    <row r="1484" spans="2:3" x14ac:dyDescent="0.2">
      <c r="B1484" s="38"/>
      <c r="C1484" s="36"/>
    </row>
    <row r="1485" spans="2:3" x14ac:dyDescent="0.2">
      <c r="B1485" s="38"/>
      <c r="C1485" s="36"/>
    </row>
    <row r="1486" spans="2:3" x14ac:dyDescent="0.2">
      <c r="B1486" s="38"/>
      <c r="C1486" s="36"/>
    </row>
    <row r="1487" spans="2:3" x14ac:dyDescent="0.2">
      <c r="B1487" s="38"/>
      <c r="C1487" s="36"/>
    </row>
    <row r="1488" spans="2:3" x14ac:dyDescent="0.2">
      <c r="B1488" s="38"/>
      <c r="C1488" s="36"/>
    </row>
    <row r="1489" spans="2:3" x14ac:dyDescent="0.2">
      <c r="B1489" s="38"/>
      <c r="C1489" s="36"/>
    </row>
    <row r="1490" spans="2:3" x14ac:dyDescent="0.2">
      <c r="B1490" s="38"/>
      <c r="C1490" s="36"/>
    </row>
    <row r="1491" spans="2:3" x14ac:dyDescent="0.2">
      <c r="B1491" s="38"/>
      <c r="C1491" s="36"/>
    </row>
    <row r="1492" spans="2:3" x14ac:dyDescent="0.2">
      <c r="B1492" s="38"/>
      <c r="C1492" s="36"/>
    </row>
    <row r="1493" spans="2:3" x14ac:dyDescent="0.2">
      <c r="B1493" s="38"/>
      <c r="C1493" s="36"/>
    </row>
    <row r="1494" spans="2:3" x14ac:dyDescent="0.2">
      <c r="B1494" s="38"/>
      <c r="C1494" s="36"/>
    </row>
    <row r="1495" spans="2:3" x14ac:dyDescent="0.2">
      <c r="B1495" s="38"/>
      <c r="C1495" s="36"/>
    </row>
    <row r="1496" spans="2:3" x14ac:dyDescent="0.2">
      <c r="B1496" s="38"/>
      <c r="C1496" s="36"/>
    </row>
    <row r="1497" spans="2:3" x14ac:dyDescent="0.2">
      <c r="B1497" s="38"/>
      <c r="C1497" s="36"/>
    </row>
    <row r="1498" spans="2:3" x14ac:dyDescent="0.2">
      <c r="B1498" s="38"/>
      <c r="C1498" s="36"/>
    </row>
    <row r="1499" spans="2:3" x14ac:dyDescent="0.2">
      <c r="B1499" s="38"/>
      <c r="C1499" s="36"/>
    </row>
    <row r="1500" spans="2:3" x14ac:dyDescent="0.2">
      <c r="B1500" s="38"/>
      <c r="C1500" s="36"/>
    </row>
    <row r="1501" spans="2:3" x14ac:dyDescent="0.2">
      <c r="B1501" s="38"/>
      <c r="C1501" s="36"/>
    </row>
    <row r="1502" spans="2:3" x14ac:dyDescent="0.2">
      <c r="B1502" s="38"/>
      <c r="C1502" s="36"/>
    </row>
    <row r="1503" spans="2:3" x14ac:dyDescent="0.2">
      <c r="B1503" s="38"/>
      <c r="C1503" s="36"/>
    </row>
    <row r="1504" spans="2:3" x14ac:dyDescent="0.2">
      <c r="B1504" s="38"/>
      <c r="C1504" s="36"/>
    </row>
    <row r="1505" spans="2:3" x14ac:dyDescent="0.2">
      <c r="B1505" s="38"/>
      <c r="C1505" s="36"/>
    </row>
    <row r="1506" spans="2:3" x14ac:dyDescent="0.2">
      <c r="B1506" s="38"/>
      <c r="C1506" s="36"/>
    </row>
    <row r="1507" spans="2:3" x14ac:dyDescent="0.2">
      <c r="B1507" s="38"/>
      <c r="C1507" s="36"/>
    </row>
    <row r="1508" spans="2:3" x14ac:dyDescent="0.2">
      <c r="B1508" s="38"/>
      <c r="C1508" s="36"/>
    </row>
    <row r="1509" spans="2:3" x14ac:dyDescent="0.2">
      <c r="B1509" s="38"/>
      <c r="C1509" s="36"/>
    </row>
    <row r="1510" spans="2:3" x14ac:dyDescent="0.2">
      <c r="B1510" s="38"/>
      <c r="C1510" s="36"/>
    </row>
    <row r="1511" spans="2:3" x14ac:dyDescent="0.2">
      <c r="B1511" s="38"/>
      <c r="C1511" s="36"/>
    </row>
    <row r="1512" spans="2:3" x14ac:dyDescent="0.2">
      <c r="B1512" s="38"/>
      <c r="C1512" s="36"/>
    </row>
    <row r="1513" spans="2:3" x14ac:dyDescent="0.2">
      <c r="B1513" s="38"/>
      <c r="C1513" s="36"/>
    </row>
    <row r="1514" spans="2:3" x14ac:dyDescent="0.2">
      <c r="B1514" s="38"/>
      <c r="C1514" s="36"/>
    </row>
    <row r="1515" spans="2:3" x14ac:dyDescent="0.2">
      <c r="B1515" s="38"/>
      <c r="C1515" s="36"/>
    </row>
    <row r="1516" spans="2:3" x14ac:dyDescent="0.2">
      <c r="B1516" s="38"/>
      <c r="C1516" s="36"/>
    </row>
    <row r="1517" spans="2:3" x14ac:dyDescent="0.2">
      <c r="B1517" s="38"/>
      <c r="C1517" s="36"/>
    </row>
    <row r="1518" spans="2:3" x14ac:dyDescent="0.2">
      <c r="B1518" s="38"/>
      <c r="C1518" s="36"/>
    </row>
    <row r="1519" spans="2:3" x14ac:dyDescent="0.2">
      <c r="B1519" s="38"/>
      <c r="C1519" s="36"/>
    </row>
    <row r="1520" spans="2:3" x14ac:dyDescent="0.2">
      <c r="B1520" s="38"/>
      <c r="C1520" s="36"/>
    </row>
    <row r="1521" spans="2:3" x14ac:dyDescent="0.2">
      <c r="B1521" s="38"/>
      <c r="C1521" s="36"/>
    </row>
    <row r="1522" spans="2:3" x14ac:dyDescent="0.2">
      <c r="B1522" s="38"/>
      <c r="C1522" s="36"/>
    </row>
    <row r="1523" spans="2:3" x14ac:dyDescent="0.2">
      <c r="B1523" s="38"/>
      <c r="C1523" s="36"/>
    </row>
    <row r="1524" spans="2:3" x14ac:dyDescent="0.2">
      <c r="B1524" s="38"/>
      <c r="C1524" s="36"/>
    </row>
    <row r="1525" spans="2:3" x14ac:dyDescent="0.2">
      <c r="B1525" s="38"/>
      <c r="C1525" s="36"/>
    </row>
    <row r="1526" spans="2:3" x14ac:dyDescent="0.2">
      <c r="B1526" s="38"/>
      <c r="C1526" s="36"/>
    </row>
    <row r="1527" spans="2:3" x14ac:dyDescent="0.2">
      <c r="B1527" s="38"/>
      <c r="C1527" s="36"/>
    </row>
    <row r="1528" spans="2:3" x14ac:dyDescent="0.2">
      <c r="B1528" s="38"/>
      <c r="C1528" s="36"/>
    </row>
    <row r="1529" spans="2:3" x14ac:dyDescent="0.2">
      <c r="B1529" s="38"/>
      <c r="C1529" s="36"/>
    </row>
    <row r="1530" spans="2:3" x14ac:dyDescent="0.2">
      <c r="B1530" s="38"/>
      <c r="C1530" s="36"/>
    </row>
    <row r="1531" spans="2:3" x14ac:dyDescent="0.2">
      <c r="B1531" s="38"/>
      <c r="C1531" s="36"/>
    </row>
    <row r="1532" spans="2:3" x14ac:dyDescent="0.2">
      <c r="B1532" s="38"/>
      <c r="C1532" s="36"/>
    </row>
    <row r="1533" spans="2:3" x14ac:dyDescent="0.2">
      <c r="B1533" s="38"/>
      <c r="C1533" s="36"/>
    </row>
    <row r="1534" spans="2:3" x14ac:dyDescent="0.2">
      <c r="B1534" s="38"/>
      <c r="C1534" s="36"/>
    </row>
    <row r="1535" spans="2:3" x14ac:dyDescent="0.2">
      <c r="B1535" s="38"/>
      <c r="C1535" s="36"/>
    </row>
    <row r="1536" spans="2:3" x14ac:dyDescent="0.2">
      <c r="B1536" s="38"/>
      <c r="C1536" s="36"/>
    </row>
    <row r="1537" spans="2:3" x14ac:dyDescent="0.2">
      <c r="B1537" s="38"/>
      <c r="C1537" s="36"/>
    </row>
    <row r="1538" spans="2:3" x14ac:dyDescent="0.2">
      <c r="B1538" s="38"/>
      <c r="C1538" s="36"/>
    </row>
    <row r="1539" spans="2:3" x14ac:dyDescent="0.2">
      <c r="B1539" s="38"/>
      <c r="C1539" s="36"/>
    </row>
    <row r="1540" spans="2:3" x14ac:dyDescent="0.2">
      <c r="B1540" s="38"/>
      <c r="C1540" s="36"/>
    </row>
    <row r="1541" spans="2:3" x14ac:dyDescent="0.2">
      <c r="B1541" s="38"/>
      <c r="C1541" s="36"/>
    </row>
    <row r="1542" spans="2:3" x14ac:dyDescent="0.2">
      <c r="B1542" s="38"/>
      <c r="C1542" s="36"/>
    </row>
    <row r="1543" spans="2:3" x14ac:dyDescent="0.2">
      <c r="B1543" s="38"/>
      <c r="C1543" s="36"/>
    </row>
    <row r="1544" spans="2:3" x14ac:dyDescent="0.2">
      <c r="B1544" s="38"/>
      <c r="C1544" s="36"/>
    </row>
    <row r="1545" spans="2:3" x14ac:dyDescent="0.2">
      <c r="B1545" s="38"/>
      <c r="C1545" s="36"/>
    </row>
    <row r="1546" spans="2:3" x14ac:dyDescent="0.2">
      <c r="B1546" s="38"/>
      <c r="C1546" s="36"/>
    </row>
    <row r="1547" spans="2:3" x14ac:dyDescent="0.2">
      <c r="B1547" s="38"/>
      <c r="C1547" s="36"/>
    </row>
    <row r="1548" spans="2:3" x14ac:dyDescent="0.2">
      <c r="B1548" s="38"/>
      <c r="C1548" s="36"/>
    </row>
    <row r="1549" spans="2:3" x14ac:dyDescent="0.2">
      <c r="B1549" s="38"/>
      <c r="C1549" s="36"/>
    </row>
    <row r="1550" spans="2:3" x14ac:dyDescent="0.2">
      <c r="B1550" s="38"/>
      <c r="C1550" s="36"/>
    </row>
    <row r="1551" spans="2:3" x14ac:dyDescent="0.2">
      <c r="B1551" s="38"/>
      <c r="C1551" s="36"/>
    </row>
    <row r="1552" spans="2:3" x14ac:dyDescent="0.2">
      <c r="B1552" s="38"/>
      <c r="C1552" s="36"/>
    </row>
    <row r="1553" spans="2:3" x14ac:dyDescent="0.2">
      <c r="B1553" s="38"/>
      <c r="C1553" s="36"/>
    </row>
    <row r="1554" spans="2:3" x14ac:dyDescent="0.2">
      <c r="B1554" s="38"/>
      <c r="C1554" s="36"/>
    </row>
    <row r="1555" spans="2:3" x14ac:dyDescent="0.2">
      <c r="B1555" s="38"/>
      <c r="C1555" s="36"/>
    </row>
    <row r="1556" spans="2:3" x14ac:dyDescent="0.2">
      <c r="B1556" s="38"/>
      <c r="C1556" s="36"/>
    </row>
    <row r="1557" spans="2:3" x14ac:dyDescent="0.2">
      <c r="B1557" s="38"/>
      <c r="C1557" s="36"/>
    </row>
    <row r="1558" spans="2:3" x14ac:dyDescent="0.2">
      <c r="B1558" s="38"/>
      <c r="C1558" s="36"/>
    </row>
    <row r="1559" spans="2:3" x14ac:dyDescent="0.2">
      <c r="B1559" s="38"/>
      <c r="C1559" s="36"/>
    </row>
    <row r="1560" spans="2:3" x14ac:dyDescent="0.2">
      <c r="B1560" s="38"/>
      <c r="C1560" s="36"/>
    </row>
    <row r="1561" spans="2:3" x14ac:dyDescent="0.2">
      <c r="B1561" s="38"/>
      <c r="C1561" s="36"/>
    </row>
    <row r="1562" spans="2:3" x14ac:dyDescent="0.2">
      <c r="B1562" s="38"/>
      <c r="C1562" s="36"/>
    </row>
    <row r="1563" spans="2:3" x14ac:dyDescent="0.2">
      <c r="B1563" s="38"/>
      <c r="C1563" s="36"/>
    </row>
    <row r="1564" spans="2:3" x14ac:dyDescent="0.2">
      <c r="B1564" s="38"/>
      <c r="C1564" s="36"/>
    </row>
    <row r="1565" spans="2:3" x14ac:dyDescent="0.2">
      <c r="B1565" s="38"/>
      <c r="C1565" s="36"/>
    </row>
    <row r="1566" spans="2:3" x14ac:dyDescent="0.2">
      <c r="B1566" s="38"/>
      <c r="C1566" s="36"/>
    </row>
    <row r="1567" spans="2:3" x14ac:dyDescent="0.2">
      <c r="B1567" s="38"/>
      <c r="C1567" s="36"/>
    </row>
    <row r="1568" spans="2:3" x14ac:dyDescent="0.2">
      <c r="B1568" s="38"/>
      <c r="C1568" s="36"/>
    </row>
    <row r="1569" spans="2:3" x14ac:dyDescent="0.2">
      <c r="B1569" s="38"/>
      <c r="C1569" s="36"/>
    </row>
    <row r="1570" spans="2:3" x14ac:dyDescent="0.2">
      <c r="B1570" s="38"/>
      <c r="C1570" s="36"/>
    </row>
    <row r="1571" spans="2:3" x14ac:dyDescent="0.2">
      <c r="B1571" s="38"/>
      <c r="C1571" s="36"/>
    </row>
    <row r="1572" spans="2:3" x14ac:dyDescent="0.2">
      <c r="B1572" s="38"/>
      <c r="C1572" s="36"/>
    </row>
    <row r="1573" spans="2:3" x14ac:dyDescent="0.2">
      <c r="B1573" s="38"/>
      <c r="C1573" s="36"/>
    </row>
    <row r="1574" spans="2:3" x14ac:dyDescent="0.2">
      <c r="B1574" s="38"/>
      <c r="C1574" s="36"/>
    </row>
    <row r="1575" spans="2:3" x14ac:dyDescent="0.2">
      <c r="B1575" s="38"/>
      <c r="C1575" s="36"/>
    </row>
    <row r="1576" spans="2:3" x14ac:dyDescent="0.2">
      <c r="B1576" s="38"/>
      <c r="C1576" s="36"/>
    </row>
    <row r="1577" spans="2:3" x14ac:dyDescent="0.2">
      <c r="B1577" s="38"/>
      <c r="C1577" s="36"/>
    </row>
    <row r="1578" spans="2:3" x14ac:dyDescent="0.2">
      <c r="B1578" s="38"/>
      <c r="C1578" s="36"/>
    </row>
    <row r="1579" spans="2:3" x14ac:dyDescent="0.2">
      <c r="B1579" s="38"/>
      <c r="C1579" s="36"/>
    </row>
    <row r="1580" spans="2:3" x14ac:dyDescent="0.2">
      <c r="B1580" s="38"/>
      <c r="C1580" s="36"/>
    </row>
    <row r="1581" spans="2:3" x14ac:dyDescent="0.2">
      <c r="B1581" s="38"/>
      <c r="C1581" s="36"/>
    </row>
    <row r="1582" spans="2:3" x14ac:dyDescent="0.2">
      <c r="B1582" s="38"/>
      <c r="C1582" s="36"/>
    </row>
    <row r="1583" spans="2:3" x14ac:dyDescent="0.2">
      <c r="B1583" s="38"/>
      <c r="C1583" s="36"/>
    </row>
    <row r="1584" spans="2:3" x14ac:dyDescent="0.2">
      <c r="B1584" s="38"/>
      <c r="C1584" s="36"/>
    </row>
    <row r="1585" spans="2:3" x14ac:dyDescent="0.2">
      <c r="B1585" s="38"/>
      <c r="C1585" s="36"/>
    </row>
    <row r="1586" spans="2:3" x14ac:dyDescent="0.2">
      <c r="B1586" s="38"/>
      <c r="C1586" s="36"/>
    </row>
    <row r="1587" spans="2:3" x14ac:dyDescent="0.2">
      <c r="B1587" s="38"/>
      <c r="C1587" s="36"/>
    </row>
    <row r="1588" spans="2:3" x14ac:dyDescent="0.2">
      <c r="B1588" s="38"/>
      <c r="C1588" s="36"/>
    </row>
    <row r="1589" spans="2:3" x14ac:dyDescent="0.2">
      <c r="B1589" s="38"/>
      <c r="C1589" s="36"/>
    </row>
    <row r="1590" spans="2:3" x14ac:dyDescent="0.2">
      <c r="B1590" s="38"/>
      <c r="C1590" s="36"/>
    </row>
    <row r="1591" spans="2:3" x14ac:dyDescent="0.2">
      <c r="B1591" s="38"/>
      <c r="C1591" s="36"/>
    </row>
    <row r="1592" spans="2:3" x14ac:dyDescent="0.2">
      <c r="B1592" s="38"/>
      <c r="C1592" s="36"/>
    </row>
    <row r="1593" spans="2:3" x14ac:dyDescent="0.2">
      <c r="B1593" s="38"/>
      <c r="C1593" s="36"/>
    </row>
    <row r="1594" spans="2:3" x14ac:dyDescent="0.2">
      <c r="B1594" s="38"/>
      <c r="C1594" s="36"/>
    </row>
    <row r="1595" spans="2:3" x14ac:dyDescent="0.2">
      <c r="B1595" s="38"/>
      <c r="C1595" s="36"/>
    </row>
    <row r="1596" spans="2:3" x14ac:dyDescent="0.2">
      <c r="B1596" s="38"/>
      <c r="C1596" s="36"/>
    </row>
    <row r="1597" spans="2:3" x14ac:dyDescent="0.2">
      <c r="B1597" s="38"/>
      <c r="C1597" s="36"/>
    </row>
    <row r="1598" spans="2:3" x14ac:dyDescent="0.2">
      <c r="B1598" s="38"/>
      <c r="C1598" s="36"/>
    </row>
    <row r="1599" spans="2:3" x14ac:dyDescent="0.2">
      <c r="B1599" s="38"/>
      <c r="C1599" s="36"/>
    </row>
    <row r="1600" spans="2:3" x14ac:dyDescent="0.2">
      <c r="B1600" s="38"/>
      <c r="C1600" s="36"/>
    </row>
    <row r="1601" spans="2:3" x14ac:dyDescent="0.2">
      <c r="B1601" s="38"/>
      <c r="C1601" s="36"/>
    </row>
    <row r="1602" spans="2:3" x14ac:dyDescent="0.2">
      <c r="B1602" s="38"/>
      <c r="C1602" s="36"/>
    </row>
    <row r="1603" spans="2:3" x14ac:dyDescent="0.2">
      <c r="B1603" s="38"/>
      <c r="C1603" s="36"/>
    </row>
    <row r="1604" spans="2:3" x14ac:dyDescent="0.2">
      <c r="B1604" s="38"/>
      <c r="C1604" s="36"/>
    </row>
    <row r="1605" spans="2:3" x14ac:dyDescent="0.2">
      <c r="B1605" s="38"/>
      <c r="C1605" s="36"/>
    </row>
    <row r="1606" spans="2:3" x14ac:dyDescent="0.2">
      <c r="B1606" s="38"/>
      <c r="C1606" s="36"/>
    </row>
    <row r="1607" spans="2:3" x14ac:dyDescent="0.2">
      <c r="B1607" s="38"/>
      <c r="C1607" s="36"/>
    </row>
    <row r="1608" spans="2:3" x14ac:dyDescent="0.2">
      <c r="B1608" s="38"/>
      <c r="C1608" s="36"/>
    </row>
    <row r="1609" spans="2:3" x14ac:dyDescent="0.2">
      <c r="B1609" s="38"/>
      <c r="C1609" s="36"/>
    </row>
    <row r="1610" spans="2:3" x14ac:dyDescent="0.2">
      <c r="B1610" s="38"/>
      <c r="C1610" s="36"/>
    </row>
    <row r="1611" spans="2:3" x14ac:dyDescent="0.2">
      <c r="B1611" s="38"/>
      <c r="C1611" s="36"/>
    </row>
    <row r="1612" spans="2:3" x14ac:dyDescent="0.2">
      <c r="B1612" s="38"/>
      <c r="C1612" s="36"/>
    </row>
    <row r="1613" spans="2:3" x14ac:dyDescent="0.2">
      <c r="B1613" s="38"/>
      <c r="C1613" s="36"/>
    </row>
    <row r="1614" spans="2:3" x14ac:dyDescent="0.2">
      <c r="B1614" s="38"/>
      <c r="C1614" s="36"/>
    </row>
    <row r="1615" spans="2:3" x14ac:dyDescent="0.2">
      <c r="B1615" s="38"/>
      <c r="C1615" s="36"/>
    </row>
    <row r="1616" spans="2:3" x14ac:dyDescent="0.2">
      <c r="B1616" s="38"/>
      <c r="C1616" s="36"/>
    </row>
    <row r="1617" spans="2:3" x14ac:dyDescent="0.2">
      <c r="B1617" s="38"/>
      <c r="C1617" s="36"/>
    </row>
    <row r="1618" spans="2:3" x14ac:dyDescent="0.2">
      <c r="B1618" s="38"/>
      <c r="C1618" s="36"/>
    </row>
    <row r="1619" spans="2:3" x14ac:dyDescent="0.2">
      <c r="B1619" s="38"/>
      <c r="C1619" s="36"/>
    </row>
    <row r="1620" spans="2:3" x14ac:dyDescent="0.2">
      <c r="B1620" s="38"/>
      <c r="C1620" s="36"/>
    </row>
    <row r="1621" spans="2:3" x14ac:dyDescent="0.2">
      <c r="B1621" s="38"/>
      <c r="C1621" s="36"/>
    </row>
    <row r="1622" spans="2:3" x14ac:dyDescent="0.2">
      <c r="B1622" s="38"/>
      <c r="C1622" s="36"/>
    </row>
    <row r="1623" spans="2:3" x14ac:dyDescent="0.2">
      <c r="B1623" s="38"/>
      <c r="C1623" s="36"/>
    </row>
    <row r="1624" spans="2:3" x14ac:dyDescent="0.2">
      <c r="B1624" s="38"/>
      <c r="C1624" s="36"/>
    </row>
    <row r="1625" spans="2:3" x14ac:dyDescent="0.2">
      <c r="B1625" s="38"/>
      <c r="C1625" s="36"/>
    </row>
    <row r="1626" spans="2:3" x14ac:dyDescent="0.2">
      <c r="B1626" s="38"/>
      <c r="C1626" s="36"/>
    </row>
    <row r="1627" spans="2:3" x14ac:dyDescent="0.2">
      <c r="B1627" s="38"/>
      <c r="C1627" s="36"/>
    </row>
    <row r="1628" spans="2:3" x14ac:dyDescent="0.2">
      <c r="B1628" s="38"/>
      <c r="C1628" s="36"/>
    </row>
    <row r="1629" spans="2:3" x14ac:dyDescent="0.2">
      <c r="B1629" s="38"/>
      <c r="C1629" s="36"/>
    </row>
    <row r="1630" spans="2:3" x14ac:dyDescent="0.2">
      <c r="B1630" s="38"/>
      <c r="C1630" s="36"/>
    </row>
    <row r="1631" spans="2:3" x14ac:dyDescent="0.2">
      <c r="B1631" s="38"/>
      <c r="C1631" s="36"/>
    </row>
    <row r="1632" spans="2:3" x14ac:dyDescent="0.2">
      <c r="B1632" s="38"/>
      <c r="C1632" s="36"/>
    </row>
    <row r="1633" spans="2:3" x14ac:dyDescent="0.2">
      <c r="B1633" s="38"/>
      <c r="C1633" s="36"/>
    </row>
    <row r="1634" spans="2:3" x14ac:dyDescent="0.2">
      <c r="B1634" s="38"/>
      <c r="C1634" s="36"/>
    </row>
    <row r="1635" spans="2:3" x14ac:dyDescent="0.2">
      <c r="B1635" s="38"/>
      <c r="C1635" s="36"/>
    </row>
    <row r="1636" spans="2:3" x14ac:dyDescent="0.2">
      <c r="B1636" s="38"/>
      <c r="C1636" s="36"/>
    </row>
    <row r="1637" spans="2:3" x14ac:dyDescent="0.2">
      <c r="B1637" s="38"/>
      <c r="C1637" s="36"/>
    </row>
    <row r="1638" spans="2:3" x14ac:dyDescent="0.2">
      <c r="B1638" s="38"/>
      <c r="C1638" s="36"/>
    </row>
    <row r="1639" spans="2:3" x14ac:dyDescent="0.2">
      <c r="B1639" s="38"/>
      <c r="C1639" s="36"/>
    </row>
    <row r="1640" spans="2:3" x14ac:dyDescent="0.2">
      <c r="B1640" s="38"/>
      <c r="C1640" s="36"/>
    </row>
    <row r="1641" spans="2:3" x14ac:dyDescent="0.2">
      <c r="B1641" s="38"/>
      <c r="C1641" s="36"/>
    </row>
    <row r="1642" spans="2:3" x14ac:dyDescent="0.2">
      <c r="B1642" s="38"/>
      <c r="C1642" s="36"/>
    </row>
    <row r="1643" spans="2:3" x14ac:dyDescent="0.2">
      <c r="B1643" s="38"/>
      <c r="C1643" s="36"/>
    </row>
    <row r="1644" spans="2:3" x14ac:dyDescent="0.2">
      <c r="B1644" s="38"/>
      <c r="C1644" s="36"/>
    </row>
    <row r="1645" spans="2:3" x14ac:dyDescent="0.2">
      <c r="B1645" s="38"/>
      <c r="C1645" s="36"/>
    </row>
    <row r="1646" spans="2:3" x14ac:dyDescent="0.2">
      <c r="B1646" s="38"/>
      <c r="C1646" s="36"/>
    </row>
    <row r="1647" spans="2:3" x14ac:dyDescent="0.2">
      <c r="B1647" s="38"/>
      <c r="C1647" s="36"/>
    </row>
    <row r="1648" spans="2:3" x14ac:dyDescent="0.2">
      <c r="B1648" s="38"/>
      <c r="C1648" s="36"/>
    </row>
    <row r="1649" spans="2:3" x14ac:dyDescent="0.2">
      <c r="B1649" s="38"/>
      <c r="C1649" s="36"/>
    </row>
    <row r="1650" spans="2:3" x14ac:dyDescent="0.2">
      <c r="B1650" s="38"/>
      <c r="C1650" s="36"/>
    </row>
    <row r="1651" spans="2:3" x14ac:dyDescent="0.2">
      <c r="B1651" s="38"/>
      <c r="C1651" s="36"/>
    </row>
    <row r="1652" spans="2:3" x14ac:dyDescent="0.2">
      <c r="B1652" s="38"/>
      <c r="C1652" s="36"/>
    </row>
    <row r="1653" spans="2:3" x14ac:dyDescent="0.2">
      <c r="B1653" s="38"/>
      <c r="C1653" s="36"/>
    </row>
    <row r="1654" spans="2:3" x14ac:dyDescent="0.2">
      <c r="B1654" s="38"/>
      <c r="C1654" s="36"/>
    </row>
    <row r="1655" spans="2:3" x14ac:dyDescent="0.2">
      <c r="B1655" s="38"/>
      <c r="C1655" s="36"/>
    </row>
    <row r="1656" spans="2:3" x14ac:dyDescent="0.2">
      <c r="B1656" s="38"/>
      <c r="C1656" s="36"/>
    </row>
    <row r="1657" spans="2:3" x14ac:dyDescent="0.2">
      <c r="B1657" s="38"/>
      <c r="C1657" s="36"/>
    </row>
    <row r="1658" spans="2:3" x14ac:dyDescent="0.2">
      <c r="B1658" s="38"/>
      <c r="C1658" s="36"/>
    </row>
    <row r="1659" spans="2:3" x14ac:dyDescent="0.2">
      <c r="B1659" s="38"/>
      <c r="C1659" s="36"/>
    </row>
    <row r="1660" spans="2:3" x14ac:dyDescent="0.2">
      <c r="B1660" s="38"/>
      <c r="C1660" s="36"/>
    </row>
    <row r="1661" spans="2:3" x14ac:dyDescent="0.2">
      <c r="B1661" s="38"/>
      <c r="C1661" s="36"/>
    </row>
    <row r="1662" spans="2:3" x14ac:dyDescent="0.2">
      <c r="B1662" s="38"/>
      <c r="C1662" s="36"/>
    </row>
    <row r="1663" spans="2:3" x14ac:dyDescent="0.2">
      <c r="B1663" s="38"/>
      <c r="C1663" s="36"/>
    </row>
    <row r="1664" spans="2:3" x14ac:dyDescent="0.2">
      <c r="B1664" s="38"/>
      <c r="C1664" s="36"/>
    </row>
    <row r="1665" spans="2:3" x14ac:dyDescent="0.2">
      <c r="B1665" s="38"/>
      <c r="C1665" s="36"/>
    </row>
    <row r="1666" spans="2:3" x14ac:dyDescent="0.2">
      <c r="B1666" s="38"/>
      <c r="C1666" s="36"/>
    </row>
    <row r="1667" spans="2:3" x14ac:dyDescent="0.2">
      <c r="B1667" s="38"/>
      <c r="C1667" s="36"/>
    </row>
    <row r="1668" spans="2:3" x14ac:dyDescent="0.2">
      <c r="B1668" s="38"/>
      <c r="C1668" s="36"/>
    </row>
    <row r="1669" spans="2:3" x14ac:dyDescent="0.2">
      <c r="B1669" s="38"/>
      <c r="C1669" s="36"/>
    </row>
    <row r="1670" spans="2:3" x14ac:dyDescent="0.2">
      <c r="B1670" s="38"/>
      <c r="C1670" s="36"/>
    </row>
    <row r="1671" spans="2:3" x14ac:dyDescent="0.2">
      <c r="B1671" s="38"/>
      <c r="C1671" s="36"/>
    </row>
    <row r="1672" spans="2:3" x14ac:dyDescent="0.2">
      <c r="B1672" s="38"/>
      <c r="C1672" s="36"/>
    </row>
    <row r="1673" spans="2:3" x14ac:dyDescent="0.2">
      <c r="B1673" s="38"/>
      <c r="C1673" s="36"/>
    </row>
    <row r="1674" spans="2:3" x14ac:dyDescent="0.2">
      <c r="B1674" s="38"/>
      <c r="C1674" s="36"/>
    </row>
    <row r="1675" spans="2:3" x14ac:dyDescent="0.2">
      <c r="B1675" s="38"/>
      <c r="C1675" s="36"/>
    </row>
    <row r="1676" spans="2:3" x14ac:dyDescent="0.2">
      <c r="B1676" s="38"/>
      <c r="C1676" s="36"/>
    </row>
    <row r="1677" spans="2:3" x14ac:dyDescent="0.2">
      <c r="B1677" s="38"/>
      <c r="C1677" s="36"/>
    </row>
    <row r="1678" spans="2:3" x14ac:dyDescent="0.2">
      <c r="B1678" s="38"/>
      <c r="C1678" s="36"/>
    </row>
    <row r="1679" spans="2:3" x14ac:dyDescent="0.2">
      <c r="B1679" s="38"/>
      <c r="C1679" s="36"/>
    </row>
    <row r="1680" spans="2:3" x14ac:dyDescent="0.2">
      <c r="B1680" s="38"/>
      <c r="C1680" s="36"/>
    </row>
    <row r="1681" spans="2:3" x14ac:dyDescent="0.2">
      <c r="B1681" s="38"/>
      <c r="C1681" s="36"/>
    </row>
    <row r="1682" spans="2:3" x14ac:dyDescent="0.2">
      <c r="B1682" s="38"/>
      <c r="C1682" s="36"/>
    </row>
    <row r="1683" spans="2:3" x14ac:dyDescent="0.2">
      <c r="B1683" s="38"/>
      <c r="C1683" s="36"/>
    </row>
    <row r="1684" spans="2:3" x14ac:dyDescent="0.2">
      <c r="B1684" s="38"/>
      <c r="C1684" s="36"/>
    </row>
    <row r="1685" spans="2:3" x14ac:dyDescent="0.2">
      <c r="B1685" s="38"/>
      <c r="C1685" s="36"/>
    </row>
    <row r="1686" spans="2:3" x14ac:dyDescent="0.2">
      <c r="B1686" s="38"/>
      <c r="C1686" s="36"/>
    </row>
    <row r="1687" spans="2:3" x14ac:dyDescent="0.2">
      <c r="B1687" s="38"/>
      <c r="C1687" s="36"/>
    </row>
    <row r="1688" spans="2:3" x14ac:dyDescent="0.2">
      <c r="B1688" s="38"/>
      <c r="C1688" s="36"/>
    </row>
    <row r="1689" spans="2:3" x14ac:dyDescent="0.2">
      <c r="B1689" s="38"/>
      <c r="C1689" s="36"/>
    </row>
    <row r="1690" spans="2:3" x14ac:dyDescent="0.2">
      <c r="B1690" s="38"/>
      <c r="C1690" s="36"/>
    </row>
    <row r="1691" spans="2:3" x14ac:dyDescent="0.2">
      <c r="B1691" s="38"/>
      <c r="C1691" s="36"/>
    </row>
    <row r="1692" spans="2:3" x14ac:dyDescent="0.2">
      <c r="B1692" s="38"/>
      <c r="C1692" s="36"/>
    </row>
    <row r="1693" spans="2:3" x14ac:dyDescent="0.2">
      <c r="B1693" s="38"/>
      <c r="C1693" s="36"/>
    </row>
    <row r="1694" spans="2:3" x14ac:dyDescent="0.2">
      <c r="B1694" s="38"/>
      <c r="C1694" s="36"/>
    </row>
    <row r="1695" spans="2:3" x14ac:dyDescent="0.2">
      <c r="B1695" s="38"/>
      <c r="C1695" s="36"/>
    </row>
    <row r="1696" spans="2:3" x14ac:dyDescent="0.2">
      <c r="B1696" s="38"/>
      <c r="C1696" s="36"/>
    </row>
    <row r="1697" spans="2:3" x14ac:dyDescent="0.2">
      <c r="B1697" s="38"/>
      <c r="C1697" s="36"/>
    </row>
    <row r="1698" spans="2:3" x14ac:dyDescent="0.2">
      <c r="B1698" s="38"/>
      <c r="C1698" s="36"/>
    </row>
    <row r="1699" spans="2:3" x14ac:dyDescent="0.2">
      <c r="B1699" s="38"/>
      <c r="C1699" s="36"/>
    </row>
    <row r="1700" spans="2:3" x14ac:dyDescent="0.2">
      <c r="B1700" s="38"/>
      <c r="C1700" s="36"/>
    </row>
    <row r="1701" spans="2:3" x14ac:dyDescent="0.2">
      <c r="B1701" s="38"/>
      <c r="C1701" s="36"/>
    </row>
    <row r="1702" spans="2:3" x14ac:dyDescent="0.2">
      <c r="B1702" s="38"/>
      <c r="C1702" s="36"/>
    </row>
    <row r="1703" spans="2:3" x14ac:dyDescent="0.2">
      <c r="B1703" s="38"/>
      <c r="C1703" s="36"/>
    </row>
    <row r="1704" spans="2:3" x14ac:dyDescent="0.2">
      <c r="B1704" s="38"/>
      <c r="C1704" s="36"/>
    </row>
    <row r="1705" spans="2:3" x14ac:dyDescent="0.2">
      <c r="B1705" s="38"/>
      <c r="C1705" s="36"/>
    </row>
    <row r="1706" spans="2:3" x14ac:dyDescent="0.2">
      <c r="B1706" s="38"/>
      <c r="C1706" s="36"/>
    </row>
    <row r="1707" spans="2:3" x14ac:dyDescent="0.2">
      <c r="B1707" s="38"/>
      <c r="C1707" s="36"/>
    </row>
    <row r="1708" spans="2:3" x14ac:dyDescent="0.2">
      <c r="B1708" s="38"/>
      <c r="C1708" s="36"/>
    </row>
    <row r="1709" spans="2:3" x14ac:dyDescent="0.2">
      <c r="B1709" s="38"/>
      <c r="C1709" s="36"/>
    </row>
    <row r="1710" spans="2:3" x14ac:dyDescent="0.2">
      <c r="B1710" s="38"/>
      <c r="C1710" s="36"/>
    </row>
    <row r="1711" spans="2:3" x14ac:dyDescent="0.2">
      <c r="B1711" s="38"/>
      <c r="C1711" s="36"/>
    </row>
    <row r="1712" spans="2:3" x14ac:dyDescent="0.2">
      <c r="B1712" s="38"/>
      <c r="C1712" s="36"/>
    </row>
    <row r="1713" spans="2:3" x14ac:dyDescent="0.2">
      <c r="B1713" s="38"/>
      <c r="C1713" s="36"/>
    </row>
    <row r="1714" spans="2:3" x14ac:dyDescent="0.2">
      <c r="B1714" s="38"/>
      <c r="C1714" s="36"/>
    </row>
    <row r="1715" spans="2:3" x14ac:dyDescent="0.2">
      <c r="B1715" s="38"/>
      <c r="C1715" s="36"/>
    </row>
    <row r="1716" spans="2:3" x14ac:dyDescent="0.2">
      <c r="B1716" s="38"/>
      <c r="C1716" s="36"/>
    </row>
    <row r="1717" spans="2:3" x14ac:dyDescent="0.2">
      <c r="B1717" s="38"/>
      <c r="C1717" s="36"/>
    </row>
    <row r="1718" spans="2:3" x14ac:dyDescent="0.2">
      <c r="B1718" s="38"/>
      <c r="C1718" s="36"/>
    </row>
    <row r="1719" spans="2:3" x14ac:dyDescent="0.2">
      <c r="B1719" s="38"/>
      <c r="C1719" s="36"/>
    </row>
    <row r="1720" spans="2:3" x14ac:dyDescent="0.2">
      <c r="B1720" s="38"/>
      <c r="C1720" s="36"/>
    </row>
    <row r="1721" spans="2:3" x14ac:dyDescent="0.2">
      <c r="B1721" s="38"/>
      <c r="C1721" s="36"/>
    </row>
    <row r="1722" spans="2:3" x14ac:dyDescent="0.2">
      <c r="B1722" s="38"/>
      <c r="C1722" s="36"/>
    </row>
    <row r="1723" spans="2:3" x14ac:dyDescent="0.2">
      <c r="B1723" s="38"/>
      <c r="C1723" s="36"/>
    </row>
    <row r="1724" spans="2:3" x14ac:dyDescent="0.2">
      <c r="B1724" s="38"/>
      <c r="C1724" s="36"/>
    </row>
    <row r="1725" spans="2:3" x14ac:dyDescent="0.2">
      <c r="B1725" s="38"/>
      <c r="C1725" s="36"/>
    </row>
    <row r="1726" spans="2:3" x14ac:dyDescent="0.2">
      <c r="B1726" s="38"/>
      <c r="C1726" s="36"/>
    </row>
    <row r="1727" spans="2:3" x14ac:dyDescent="0.2">
      <c r="B1727" s="38"/>
      <c r="C1727" s="36"/>
    </row>
    <row r="1728" spans="2:3" x14ac:dyDescent="0.2">
      <c r="B1728" s="38"/>
      <c r="C1728" s="36"/>
    </row>
    <row r="1729" spans="2:3" x14ac:dyDescent="0.2">
      <c r="B1729" s="38"/>
      <c r="C1729" s="36"/>
    </row>
    <row r="1730" spans="2:3" x14ac:dyDescent="0.2">
      <c r="B1730" s="38"/>
      <c r="C1730" s="36"/>
    </row>
    <row r="1731" spans="2:3" x14ac:dyDescent="0.2">
      <c r="B1731" s="38"/>
      <c r="C1731" s="36"/>
    </row>
    <row r="1732" spans="2:3" x14ac:dyDescent="0.2">
      <c r="B1732" s="38"/>
      <c r="C1732" s="36"/>
    </row>
    <row r="1733" spans="2:3" x14ac:dyDescent="0.2">
      <c r="B1733" s="38"/>
      <c r="C1733" s="36"/>
    </row>
    <row r="1734" spans="2:3" x14ac:dyDescent="0.2">
      <c r="B1734" s="38"/>
      <c r="C1734" s="36"/>
    </row>
    <row r="1735" spans="2:3" x14ac:dyDescent="0.2">
      <c r="B1735" s="38"/>
      <c r="C1735" s="36"/>
    </row>
    <row r="1736" spans="2:3" x14ac:dyDescent="0.2">
      <c r="B1736" s="38"/>
      <c r="C1736" s="36"/>
    </row>
    <row r="1737" spans="2:3" x14ac:dyDescent="0.2">
      <c r="B1737" s="38"/>
      <c r="C1737" s="36"/>
    </row>
    <row r="1738" spans="2:3" x14ac:dyDescent="0.2">
      <c r="B1738" s="38"/>
      <c r="C1738" s="36"/>
    </row>
    <row r="1739" spans="2:3" x14ac:dyDescent="0.2">
      <c r="B1739" s="38"/>
      <c r="C1739" s="36"/>
    </row>
    <row r="1740" spans="2:3" x14ac:dyDescent="0.2">
      <c r="B1740" s="38"/>
      <c r="C1740" s="36"/>
    </row>
    <row r="1741" spans="2:3" x14ac:dyDescent="0.2">
      <c r="B1741" s="38"/>
      <c r="C1741" s="36"/>
    </row>
    <row r="1742" spans="2:3" x14ac:dyDescent="0.2">
      <c r="B1742" s="38"/>
      <c r="C1742" s="36"/>
    </row>
    <row r="1743" spans="2:3" x14ac:dyDescent="0.2">
      <c r="B1743" s="38"/>
      <c r="C1743" s="36"/>
    </row>
    <row r="1744" spans="2:3" x14ac:dyDescent="0.2">
      <c r="B1744" s="38"/>
      <c r="C1744" s="36"/>
    </row>
    <row r="1745" spans="2:3" x14ac:dyDescent="0.2">
      <c r="B1745" s="38"/>
      <c r="C1745" s="36"/>
    </row>
    <row r="1746" spans="2:3" x14ac:dyDescent="0.2">
      <c r="B1746" s="38"/>
      <c r="C1746" s="36"/>
    </row>
    <row r="1747" spans="2:3" x14ac:dyDescent="0.2">
      <c r="B1747" s="38"/>
      <c r="C1747" s="36"/>
    </row>
    <row r="1748" spans="2:3" x14ac:dyDescent="0.2">
      <c r="B1748" s="38"/>
      <c r="C1748" s="36"/>
    </row>
    <row r="1749" spans="2:3" x14ac:dyDescent="0.2">
      <c r="B1749" s="38"/>
      <c r="C1749" s="36"/>
    </row>
    <row r="1750" spans="2:3" x14ac:dyDescent="0.2">
      <c r="B1750" s="38"/>
      <c r="C1750" s="36"/>
    </row>
    <row r="1751" spans="2:3" x14ac:dyDescent="0.2">
      <c r="B1751" s="38"/>
      <c r="C1751" s="36"/>
    </row>
    <row r="1752" spans="2:3" x14ac:dyDescent="0.2">
      <c r="B1752" s="38"/>
      <c r="C1752" s="36"/>
    </row>
    <row r="1753" spans="2:3" x14ac:dyDescent="0.2">
      <c r="B1753" s="38"/>
      <c r="C1753" s="36"/>
    </row>
    <row r="1754" spans="2:3" x14ac:dyDescent="0.2">
      <c r="B1754" s="38"/>
      <c r="C1754" s="36"/>
    </row>
    <row r="1755" spans="2:3" x14ac:dyDescent="0.2">
      <c r="B1755" s="38"/>
      <c r="C1755" s="36"/>
    </row>
    <row r="1756" spans="2:3" x14ac:dyDescent="0.2">
      <c r="B1756" s="38"/>
      <c r="C1756" s="36"/>
    </row>
    <row r="1757" spans="2:3" x14ac:dyDescent="0.2">
      <c r="B1757" s="38"/>
      <c r="C1757" s="36"/>
    </row>
    <row r="1758" spans="2:3" x14ac:dyDescent="0.2">
      <c r="B1758" s="38"/>
      <c r="C1758" s="36"/>
    </row>
    <row r="1759" spans="2:3" x14ac:dyDescent="0.2">
      <c r="B1759" s="38"/>
      <c r="C1759" s="36"/>
    </row>
    <row r="1760" spans="2:3" x14ac:dyDescent="0.2">
      <c r="B1760" s="38"/>
      <c r="C1760" s="36"/>
    </row>
    <row r="1761" spans="2:3" x14ac:dyDescent="0.2">
      <c r="B1761" s="38"/>
      <c r="C1761" s="36"/>
    </row>
    <row r="1762" spans="2:3" x14ac:dyDescent="0.2">
      <c r="B1762" s="38"/>
      <c r="C1762" s="36"/>
    </row>
    <row r="1763" spans="2:3" x14ac:dyDescent="0.2">
      <c r="B1763" s="38"/>
      <c r="C1763" s="36"/>
    </row>
    <row r="1764" spans="2:3" x14ac:dyDescent="0.2">
      <c r="B1764" s="38"/>
      <c r="C1764" s="36"/>
    </row>
    <row r="1765" spans="2:3" x14ac:dyDescent="0.2">
      <c r="B1765" s="38"/>
      <c r="C1765" s="36"/>
    </row>
    <row r="1766" spans="2:3" x14ac:dyDescent="0.2">
      <c r="B1766" s="38"/>
      <c r="C1766" s="36"/>
    </row>
    <row r="1767" spans="2:3" x14ac:dyDescent="0.2">
      <c r="B1767" s="38"/>
      <c r="C1767" s="36"/>
    </row>
    <row r="1768" spans="2:3" x14ac:dyDescent="0.2">
      <c r="B1768" s="38"/>
      <c r="C1768" s="36"/>
    </row>
    <row r="1769" spans="2:3" x14ac:dyDescent="0.2">
      <c r="B1769" s="38"/>
      <c r="C1769" s="36"/>
    </row>
    <row r="1770" spans="2:3" x14ac:dyDescent="0.2">
      <c r="B1770" s="38"/>
      <c r="C1770" s="36"/>
    </row>
    <row r="1771" spans="2:3" x14ac:dyDescent="0.2">
      <c r="B1771" s="38"/>
      <c r="C1771" s="36"/>
    </row>
    <row r="1772" spans="2:3" x14ac:dyDescent="0.2">
      <c r="B1772" s="38"/>
      <c r="C1772" s="36"/>
    </row>
    <row r="1773" spans="2:3" ht="12" thickBot="1" x14ac:dyDescent="0.25">
      <c r="B1773" s="38"/>
      <c r="C1773" s="37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9D5CD-976B-4C5C-A51F-4FB0C042DDC8}">
  <sheetPr codeName="Planilha11"/>
  <dimension ref="B1:S1773"/>
  <sheetViews>
    <sheetView topLeftCell="A50" workbookViewId="0">
      <selection activeCell="E57" sqref="E57"/>
    </sheetView>
  </sheetViews>
  <sheetFormatPr defaultColWidth="9.140625" defaultRowHeight="11.25" x14ac:dyDescent="0.2"/>
  <cols>
    <col min="2" max="2" width="13.5703125" bestFit="1" customWidth="1"/>
    <col min="3" max="3" width="12.140625" bestFit="1" customWidth="1"/>
    <col min="5" max="5" width="12" bestFit="1" customWidth="1"/>
    <col min="6" max="6" width="13.5703125" bestFit="1" customWidth="1"/>
    <col min="7" max="7" width="12.140625" bestFit="1" customWidth="1"/>
    <col min="10" max="10" width="11.140625" bestFit="1" customWidth="1"/>
    <col min="12" max="12" width="9.85546875" bestFit="1" customWidth="1"/>
    <col min="16" max="16" width="11.140625" bestFit="1" customWidth="1"/>
    <col min="17" max="17" width="11.42578125" bestFit="1" customWidth="1"/>
    <col min="18" max="18" width="9.85546875" bestFit="1" customWidth="1"/>
    <col min="19" max="19" width="10.5703125" bestFit="1" customWidth="1"/>
  </cols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39" t="s">
        <v>1412</v>
      </c>
      <c r="S2" s="3" t="s">
        <v>1413</v>
      </c>
    </row>
    <row r="3" spans="2:19" x14ac:dyDescent="0.2">
      <c r="B3" s="38">
        <f>'Screening All'!M9/'Screening All'!F9</f>
        <v>5.3417244722905943</v>
      </c>
      <c r="C3" s="36">
        <f>'Screening M&amp;A'!M9/'Screening M&amp;A'!F9</f>
        <v>2.7993738221774636</v>
      </c>
      <c r="E3" s="26" t="s">
        <v>1414</v>
      </c>
      <c r="F3" s="32">
        <f>MIN(B3:B1943)</f>
        <v>3.816793893129771E-4</v>
      </c>
      <c r="G3" s="35">
        <f>MIN(C3:C1943)</f>
        <v>1.2030269710885456E-2</v>
      </c>
      <c r="I3" s="26">
        <v>1</v>
      </c>
      <c r="J3" s="42">
        <f>$F$8*I3</f>
        <v>1.3066401909020497</v>
      </c>
      <c r="K3" s="13">
        <f t="array" ref="K3:K42">FREQUENCY(B3:B1943,J3:J42)</f>
        <v>243</v>
      </c>
      <c r="L3" s="42">
        <f>$G$8*I3</f>
        <v>1.3066401909020497</v>
      </c>
      <c r="M3" s="15">
        <f t="array" ref="M3:M42">FREQUENCY(C3:C417,L3:L42)</f>
        <v>87</v>
      </c>
      <c r="O3" s="26">
        <v>1</v>
      </c>
      <c r="P3" s="30">
        <f>O3*$F$10</f>
        <v>17.528504955135933</v>
      </c>
      <c r="Q3" s="44">
        <f>_xlfn.NORM.DIST(P3,$F$5,$F$9,FALSE)</f>
        <v>6.297792837505584E-3</v>
      </c>
      <c r="R3" s="30">
        <f>O3*$G$10</f>
        <v>0.17741484256999521</v>
      </c>
      <c r="S3" s="46">
        <f>_xlfn.NORM.DIST(R3,$G$5,$G$9,FALSE)</f>
        <v>0.10057455399322283</v>
      </c>
    </row>
    <row r="4" spans="2:19" x14ac:dyDescent="0.2">
      <c r="B4" s="38">
        <f>'Screening All'!M10/'Screening All'!F10</f>
        <v>5.1507828142926311</v>
      </c>
      <c r="C4" s="36">
        <f>'Screening M&amp;A'!M10/'Screening M&amp;A'!F10</f>
        <v>1.0518931410019077</v>
      </c>
      <c r="E4" s="26" t="s">
        <v>1415</v>
      </c>
      <c r="F4" s="33">
        <f>MAX(B3:B1943)</f>
        <v>1752.8508771929826</v>
      </c>
      <c r="G4" s="36">
        <f>MAX(C3:C1943)</f>
        <v>17.753514526710404</v>
      </c>
      <c r="I4" s="26">
        <v>2</v>
      </c>
      <c r="J4" s="42">
        <f t="shared" ref="J4:J42" si="0">$F$8*I4</f>
        <v>2.6132803818040995</v>
      </c>
      <c r="K4" s="13">
        <v>161</v>
      </c>
      <c r="L4" s="42">
        <f t="shared" ref="L4:L42" si="1">$G$8*I4</f>
        <v>2.6132803818040995</v>
      </c>
      <c r="M4" s="15">
        <v>57</v>
      </c>
      <c r="O4" s="26">
        <v>2</v>
      </c>
      <c r="P4" s="30">
        <f t="shared" ref="P4:P67" si="2">O4*$F$10</f>
        <v>35.057009910271866</v>
      </c>
      <c r="Q4" s="44">
        <f t="shared" ref="Q4:Q67" si="3">_xlfn.NORM.DIST(P4,$F$5,$F$9,FALSE)</f>
        <v>5.7987288901496254E-3</v>
      </c>
      <c r="R4" s="30">
        <f t="shared" ref="R4:R67" si="4">O4*$G$10</f>
        <v>0.35482968513999041</v>
      </c>
      <c r="S4" s="46">
        <f t="shared" ref="S4:S67" si="5">_xlfn.NORM.DIST(R4,$G$5,$G$9,FALSE)</f>
        <v>0.107284378027864</v>
      </c>
    </row>
    <row r="5" spans="2:19" x14ac:dyDescent="0.2">
      <c r="B5" s="38">
        <f>'Screening All'!M11/'Screening All'!F11</f>
        <v>0.93118790028100928</v>
      </c>
      <c r="C5" s="36">
        <f>'Screening M&amp;A'!M11/'Screening M&amp;A'!F11</f>
        <v>1.8314732837529684</v>
      </c>
      <c r="E5" s="26" t="s">
        <v>1416</v>
      </c>
      <c r="F5" s="33">
        <f>AVERAGE(B3:B1943)</f>
        <v>7.839841145412298</v>
      </c>
      <c r="G5" s="36">
        <f>AVERAGE(C3:C1943)</f>
        <v>2.577797526909313</v>
      </c>
      <c r="I5" s="26">
        <v>3</v>
      </c>
      <c r="J5" s="42">
        <f t="shared" si="0"/>
        <v>3.9199205727061495</v>
      </c>
      <c r="K5" s="13">
        <v>107</v>
      </c>
      <c r="L5" s="42">
        <f t="shared" si="1"/>
        <v>3.9199205727061495</v>
      </c>
      <c r="M5" s="15">
        <v>42</v>
      </c>
      <c r="O5" s="26">
        <v>3</v>
      </c>
      <c r="P5" s="30">
        <f t="shared" si="2"/>
        <v>52.585514865407802</v>
      </c>
      <c r="Q5" s="44">
        <f t="shared" si="3"/>
        <v>4.9364856749752805E-3</v>
      </c>
      <c r="R5" s="30">
        <f t="shared" si="4"/>
        <v>0.53224452770998565</v>
      </c>
      <c r="S5" s="46">
        <f t="shared" si="5"/>
        <v>0.11387600511255881</v>
      </c>
    </row>
    <row r="6" spans="2:19" x14ac:dyDescent="0.2">
      <c r="B6" s="38">
        <f>'Screening All'!M12/'Screening All'!F12</f>
        <v>4.8516426231367538</v>
      </c>
      <c r="C6" s="36">
        <f>'Screening M&amp;A'!M12/'Screening M&amp;A'!F12</f>
        <v>0.77455663666461905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42">
        <f t="shared" si="0"/>
        <v>5.226560763608199</v>
      </c>
      <c r="K6" s="13">
        <v>76</v>
      </c>
      <c r="L6" s="42">
        <f t="shared" si="1"/>
        <v>5.226560763608199</v>
      </c>
      <c r="M6" s="15">
        <v>25</v>
      </c>
      <c r="O6" s="26">
        <v>4</v>
      </c>
      <c r="P6" s="30">
        <f t="shared" si="2"/>
        <v>70.114019820543731</v>
      </c>
      <c r="Q6" s="44">
        <f t="shared" si="3"/>
        <v>3.8854703604420228E-3</v>
      </c>
      <c r="R6" s="30">
        <f t="shared" si="4"/>
        <v>0.70965937027998083</v>
      </c>
      <c r="S6" s="46">
        <f t="shared" si="5"/>
        <v>0.12027498787211978</v>
      </c>
    </row>
    <row r="7" spans="2:19" x14ac:dyDescent="0.2">
      <c r="B7" s="38">
        <f>'Screening All'!M13/'Screening All'!F13</f>
        <v>15.017565463552726</v>
      </c>
      <c r="C7" s="36">
        <f>'Screening M&amp;A'!M13/'Screening M&amp;A'!F13</f>
        <v>4.5628134691371622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42">
        <f t="shared" si="0"/>
        <v>6.5332009545102485</v>
      </c>
      <c r="K7" s="13">
        <v>52</v>
      </c>
      <c r="L7" s="42">
        <f t="shared" si="1"/>
        <v>6.5332009545102485</v>
      </c>
      <c r="M7" s="15">
        <v>7</v>
      </c>
      <c r="O7" s="26">
        <v>5</v>
      </c>
      <c r="P7" s="30">
        <f t="shared" si="2"/>
        <v>87.642524775679661</v>
      </c>
      <c r="Q7" s="44">
        <f t="shared" si="3"/>
        <v>2.8275478451124502E-3</v>
      </c>
      <c r="R7" s="30">
        <f t="shared" si="4"/>
        <v>0.88707421284997601</v>
      </c>
      <c r="S7" s="46">
        <f t="shared" si="5"/>
        <v>0.12640544543558629</v>
      </c>
    </row>
    <row r="8" spans="2:19" x14ac:dyDescent="0.2">
      <c r="B8" s="38">
        <f>'Screening All'!M14/'Screening All'!F14</f>
        <v>3.6906140153484444</v>
      </c>
      <c r="C8" s="36">
        <f>'Screening M&amp;A'!M14/'Screening M&amp;A'!F14</f>
        <v>0.81601648135625215</v>
      </c>
      <c r="E8" s="26" t="s">
        <v>1419</v>
      </c>
      <c r="F8" s="40">
        <f>F5/6</f>
        <v>1.3066401909020497</v>
      </c>
      <c r="G8" s="41">
        <f>F8</f>
        <v>1.3066401909020497</v>
      </c>
      <c r="I8" s="26">
        <v>6</v>
      </c>
      <c r="J8" s="42">
        <f t="shared" si="0"/>
        <v>7.8398411454122989</v>
      </c>
      <c r="K8" s="13">
        <v>37</v>
      </c>
      <c r="L8" s="42">
        <f t="shared" si="1"/>
        <v>7.8398411454122989</v>
      </c>
      <c r="M8" s="15">
        <v>5</v>
      </c>
      <c r="O8" s="26">
        <v>6</v>
      </c>
      <c r="P8" s="30">
        <f t="shared" si="2"/>
        <v>105.1710297308156</v>
      </c>
      <c r="Q8" s="44">
        <f t="shared" si="3"/>
        <v>1.9024662764373292E-3</v>
      </c>
      <c r="R8" s="30">
        <f t="shared" si="4"/>
        <v>1.0644890554199713</v>
      </c>
      <c r="S8" s="46">
        <f t="shared" si="5"/>
        <v>0.13219152355664956</v>
      </c>
    </row>
    <row r="9" spans="2:19" x14ac:dyDescent="0.2">
      <c r="B9" s="38">
        <f>'Screening All'!M15/'Screening All'!F15</f>
        <v>1.1951721092755574</v>
      </c>
      <c r="C9" s="36">
        <f>'Screening M&amp;A'!M15/'Screening M&amp;A'!F15</f>
        <v>0.95297599173739145</v>
      </c>
      <c r="E9" s="26" t="s">
        <v>1420</v>
      </c>
      <c r="F9" s="33">
        <f>_xlfn.STDEV.S(B3:B1943)</f>
        <v>62.591996891699928</v>
      </c>
      <c r="G9" s="36">
        <f>_xlfn.STDEV.S(C3:C1943)</f>
        <v>2.5199777771033465</v>
      </c>
      <c r="I9" s="26">
        <v>7</v>
      </c>
      <c r="J9" s="42">
        <f t="shared" si="0"/>
        <v>9.1464813363143485</v>
      </c>
      <c r="K9" s="13">
        <v>33</v>
      </c>
      <c r="L9" s="42">
        <f t="shared" si="1"/>
        <v>9.1464813363143485</v>
      </c>
      <c r="M9" s="15">
        <v>4</v>
      </c>
      <c r="O9" s="26">
        <v>7</v>
      </c>
      <c r="P9" s="30">
        <f t="shared" si="2"/>
        <v>122.69953468595153</v>
      </c>
      <c r="Q9" s="44">
        <f t="shared" si="3"/>
        <v>1.1834900595981354E-3</v>
      </c>
      <c r="R9" s="30">
        <f t="shared" si="4"/>
        <v>1.2419038979899664</v>
      </c>
      <c r="S9" s="46">
        <f t="shared" si="5"/>
        <v>0.13755893212478829</v>
      </c>
    </row>
    <row r="10" spans="2:19" ht="12" thickBot="1" x14ac:dyDescent="0.25">
      <c r="B10" s="38">
        <f>'Screening All'!M16/'Screening All'!F16</f>
        <v>0.3434862040451106</v>
      </c>
      <c r="C10" s="36">
        <f>'Screening M&amp;A'!M16/'Screening M&amp;A'!F16</f>
        <v>5.2598570469600316</v>
      </c>
      <c r="E10" s="27" t="s">
        <v>1421</v>
      </c>
      <c r="F10" s="34">
        <f>(F4-F3)/100</f>
        <v>17.528504955135933</v>
      </c>
      <c r="G10" s="37">
        <f>(G4-G3)/100</f>
        <v>0.17741484256999521</v>
      </c>
      <c r="I10" s="26">
        <v>8</v>
      </c>
      <c r="J10" s="42">
        <f t="shared" si="0"/>
        <v>10.453121527216398</v>
      </c>
      <c r="K10" s="13">
        <v>13</v>
      </c>
      <c r="L10" s="42">
        <f t="shared" si="1"/>
        <v>10.453121527216398</v>
      </c>
      <c r="M10" s="15">
        <v>2</v>
      </c>
      <c r="O10" s="26">
        <v>8</v>
      </c>
      <c r="P10" s="30">
        <f t="shared" si="2"/>
        <v>140.22803964108746</v>
      </c>
      <c r="Q10" s="44">
        <f t="shared" si="3"/>
        <v>6.8069553942261664E-4</v>
      </c>
      <c r="R10" s="30">
        <f t="shared" si="4"/>
        <v>1.4193187405599617</v>
      </c>
      <c r="S10" s="46">
        <f t="shared" si="5"/>
        <v>0.14243651737442614</v>
      </c>
    </row>
    <row r="11" spans="2:19" x14ac:dyDescent="0.2">
      <c r="B11" s="38">
        <f>'Screening All'!M17/'Screening All'!F17</f>
        <v>3.2851819704890901</v>
      </c>
      <c r="C11" s="36">
        <f>'Screening M&amp;A'!M17/'Screening M&amp;A'!F17</f>
        <v>0.88486896647362601</v>
      </c>
      <c r="I11" s="26">
        <v>9</v>
      </c>
      <c r="J11" s="42">
        <f t="shared" si="0"/>
        <v>11.759761718118448</v>
      </c>
      <c r="K11" s="13">
        <v>18</v>
      </c>
      <c r="L11" s="42">
        <f t="shared" si="1"/>
        <v>11.759761718118448</v>
      </c>
      <c r="M11" s="15">
        <v>1</v>
      </c>
      <c r="O11" s="26">
        <v>9</v>
      </c>
      <c r="P11" s="30">
        <f t="shared" si="2"/>
        <v>157.75654459622339</v>
      </c>
      <c r="Q11" s="44">
        <f t="shared" si="3"/>
        <v>3.619777177986123E-4</v>
      </c>
      <c r="R11" s="30">
        <f t="shared" si="4"/>
        <v>1.5967335831299569</v>
      </c>
      <c r="S11" s="46">
        <f t="shared" si="5"/>
        <v>0.14675782281542812</v>
      </c>
    </row>
    <row r="12" spans="2:19" x14ac:dyDescent="0.2">
      <c r="B12" s="38">
        <f>'Screening All'!M18/'Screening All'!F18</f>
        <v>1.773730436288899</v>
      </c>
      <c r="C12" s="36">
        <f>'Screening M&amp;A'!M18/'Screening M&amp;A'!F18</f>
        <v>3.8852335285217072</v>
      </c>
      <c r="I12" s="26">
        <v>10</v>
      </c>
      <c r="J12" s="42">
        <f t="shared" si="0"/>
        <v>13.066401909020497</v>
      </c>
      <c r="K12" s="13">
        <v>16</v>
      </c>
      <c r="L12" s="42">
        <f t="shared" si="1"/>
        <v>13.066401909020497</v>
      </c>
      <c r="M12" s="15">
        <v>0</v>
      </c>
      <c r="O12" s="26">
        <v>10</v>
      </c>
      <c r="P12" s="30">
        <f t="shared" si="2"/>
        <v>175.28504955135932</v>
      </c>
      <c r="Q12" s="44">
        <f t="shared" si="3"/>
        <v>1.7797189025614319E-4</v>
      </c>
      <c r="R12" s="30">
        <f t="shared" si="4"/>
        <v>1.774148425699952</v>
      </c>
      <c r="S12" s="46">
        <f t="shared" si="5"/>
        <v>0.15046259132581691</v>
      </c>
    </row>
    <row r="13" spans="2:19" x14ac:dyDescent="0.2">
      <c r="B13" s="38">
        <f>'Screening All'!M19/'Screening All'!F19</f>
        <v>5.4306448445730773</v>
      </c>
      <c r="C13" s="36">
        <f>'Screening M&amp;A'!M19/'Screening M&amp;A'!F19</f>
        <v>5.3838378632214319</v>
      </c>
      <c r="I13" s="26">
        <v>11</v>
      </c>
      <c r="J13" s="42">
        <f t="shared" si="0"/>
        <v>14.373042099922547</v>
      </c>
      <c r="K13" s="13">
        <v>9</v>
      </c>
      <c r="L13" s="42">
        <f>$G$8*I13</f>
        <v>14.373042099922547</v>
      </c>
      <c r="M13" s="15">
        <v>2</v>
      </c>
      <c r="O13" s="26">
        <v>11</v>
      </c>
      <c r="P13" s="30">
        <f t="shared" si="2"/>
        <v>192.81355450649525</v>
      </c>
      <c r="Q13" s="44">
        <f t="shared" si="3"/>
        <v>8.0902442125597776E-5</v>
      </c>
      <c r="R13" s="30">
        <f t="shared" si="4"/>
        <v>1.9515632682699473</v>
      </c>
      <c r="S13" s="46">
        <f t="shared" si="5"/>
        <v>0.15349816111144929</v>
      </c>
    </row>
    <row r="14" spans="2:19" x14ac:dyDescent="0.2">
      <c r="B14" s="38">
        <f>'Screening All'!M20/'Screening All'!F20</f>
        <v>0.57573257197935002</v>
      </c>
      <c r="C14" s="36">
        <f>'Screening M&amp;A'!M20/'Screening M&amp;A'!F20</f>
        <v>8.5391006791473512</v>
      </c>
      <c r="I14" s="26">
        <v>12</v>
      </c>
      <c r="J14" s="42">
        <f t="shared" si="0"/>
        <v>15.679682290824598</v>
      </c>
      <c r="K14" s="13">
        <v>13</v>
      </c>
      <c r="L14" s="42">
        <f t="shared" si="1"/>
        <v>15.679682290824598</v>
      </c>
      <c r="M14" s="15">
        <v>0</v>
      </c>
      <c r="O14" s="26">
        <v>12</v>
      </c>
      <c r="P14" s="30">
        <f t="shared" si="2"/>
        <v>210.34205946163121</v>
      </c>
      <c r="Q14" s="44">
        <f t="shared" si="3"/>
        <v>3.4002628650536823E-5</v>
      </c>
      <c r="R14" s="30">
        <f t="shared" si="4"/>
        <v>2.1289781108399426</v>
      </c>
      <c r="S14" s="46">
        <f t="shared" si="5"/>
        <v>0.15582071040559725</v>
      </c>
    </row>
    <row r="15" spans="2:19" x14ac:dyDescent="0.2">
      <c r="B15" s="38">
        <f>'Screening All'!M21/'Screening All'!F21</f>
        <v>1.6266327472225417</v>
      </c>
      <c r="C15" s="36">
        <f>'Screening M&amp;A'!M21/'Screening M&amp;A'!F21</f>
        <v>3.2864268031161532</v>
      </c>
      <c r="I15" s="26">
        <v>13</v>
      </c>
      <c r="J15" s="42">
        <f t="shared" si="0"/>
        <v>16.986322481726646</v>
      </c>
      <c r="K15" s="13">
        <v>8</v>
      </c>
      <c r="L15" s="42">
        <f t="shared" si="1"/>
        <v>16.986322481726646</v>
      </c>
      <c r="M15" s="15">
        <v>0</v>
      </c>
      <c r="O15" s="26">
        <v>13</v>
      </c>
      <c r="P15" s="30">
        <f t="shared" si="2"/>
        <v>227.87056441676714</v>
      </c>
      <c r="Q15" s="44">
        <f t="shared" si="3"/>
        <v>1.3213077922443129E-5</v>
      </c>
      <c r="R15" s="30">
        <f t="shared" si="4"/>
        <v>2.3063929534099379</v>
      </c>
      <c r="S15" s="46">
        <f t="shared" si="5"/>
        <v>0.15739630981880021</v>
      </c>
    </row>
    <row r="16" spans="2:19" x14ac:dyDescent="0.2">
      <c r="B16" s="38">
        <f>'Screening All'!M22/'Screening All'!F22</f>
        <v>1.6417369311045946</v>
      </c>
      <c r="C16" s="36">
        <f>'Screening M&amp;A'!M22/'Screening M&amp;A'!F22</f>
        <v>4.5453630274890084</v>
      </c>
      <c r="I16" s="26">
        <v>14</v>
      </c>
      <c r="J16" s="42">
        <f t="shared" si="0"/>
        <v>18.292962672628697</v>
      </c>
      <c r="K16" s="13">
        <v>1</v>
      </c>
      <c r="L16" s="42">
        <f t="shared" si="1"/>
        <v>18.292962672628697</v>
      </c>
      <c r="M16" s="15">
        <v>1</v>
      </c>
      <c r="O16" s="26">
        <v>14</v>
      </c>
      <c r="P16" s="30">
        <f t="shared" si="2"/>
        <v>245.39906937190307</v>
      </c>
      <c r="Q16" s="44">
        <f t="shared" si="3"/>
        <v>4.7471848462539586E-6</v>
      </c>
      <c r="R16" s="30">
        <f t="shared" si="4"/>
        <v>2.4838077959799327</v>
      </c>
      <c r="S16" s="46">
        <f t="shared" si="5"/>
        <v>0.1582017470265758</v>
      </c>
    </row>
    <row r="17" spans="2:19" x14ac:dyDescent="0.2">
      <c r="B17" s="38">
        <f>'Screening All'!M23/'Screening All'!F23</f>
        <v>5.4842125907040593</v>
      </c>
      <c r="C17" s="36">
        <f>'Screening M&amp;A'!M23/'Screening M&amp;A'!F23</f>
        <v>0.43691624004608559</v>
      </c>
      <c r="I17" s="26">
        <v>15</v>
      </c>
      <c r="J17" s="42">
        <f t="shared" si="0"/>
        <v>19.599602863530745</v>
      </c>
      <c r="K17" s="13">
        <v>4</v>
      </c>
      <c r="L17" s="42">
        <f t="shared" si="1"/>
        <v>19.599602863530745</v>
      </c>
      <c r="M17" s="15">
        <v>0</v>
      </c>
      <c r="O17" s="26">
        <v>15</v>
      </c>
      <c r="P17" s="30">
        <f t="shared" si="2"/>
        <v>262.927574327039</v>
      </c>
      <c r="Q17" s="44">
        <f t="shared" si="3"/>
        <v>1.5769173510402684E-6</v>
      </c>
      <c r="R17" s="30">
        <f t="shared" si="4"/>
        <v>2.661222638549928</v>
      </c>
      <c r="S17" s="46">
        <f t="shared" si="5"/>
        <v>0.15822509578036398</v>
      </c>
    </row>
    <row r="18" spans="2:19" x14ac:dyDescent="0.2">
      <c r="B18" s="38">
        <f>'Screening All'!M24/'Screening All'!F24</f>
        <v>3.7340541232166853</v>
      </c>
      <c r="C18" s="36">
        <f>'Screening M&amp;A'!M24/'Screening M&amp;A'!F24</f>
        <v>3.6005080911780061</v>
      </c>
      <c r="I18" s="26">
        <v>20</v>
      </c>
      <c r="J18" s="42">
        <f t="shared" si="0"/>
        <v>26.132803818040994</v>
      </c>
      <c r="K18" s="13">
        <v>12</v>
      </c>
      <c r="L18" s="42">
        <f t="shared" si="1"/>
        <v>26.132803818040994</v>
      </c>
      <c r="M18" s="15">
        <v>0</v>
      </c>
      <c r="O18" s="26">
        <v>16</v>
      </c>
      <c r="P18" s="30">
        <f t="shared" si="2"/>
        <v>280.45607928217493</v>
      </c>
      <c r="Q18" s="44">
        <f t="shared" si="3"/>
        <v>4.8430880371681468E-7</v>
      </c>
      <c r="R18" s="30">
        <f t="shared" si="4"/>
        <v>2.8386374811199233</v>
      </c>
      <c r="S18" s="46">
        <f t="shared" si="5"/>
        <v>0.15746600974632294</v>
      </c>
    </row>
    <row r="19" spans="2:19" x14ac:dyDescent="0.2">
      <c r="B19" s="38">
        <f>'Screening All'!M25/'Screening All'!F25</f>
        <v>0.52852274594802429</v>
      </c>
      <c r="C19" s="36">
        <f>'Screening M&amp;A'!M25/'Screening M&amp;A'!F25</f>
        <v>4.9483651937741557</v>
      </c>
      <c r="I19" s="26">
        <v>21</v>
      </c>
      <c r="J19" s="42">
        <f t="shared" si="0"/>
        <v>27.439444008943045</v>
      </c>
      <c r="K19" s="13">
        <v>1</v>
      </c>
      <c r="L19" s="42">
        <f t="shared" si="1"/>
        <v>27.439444008943045</v>
      </c>
      <c r="M19" s="15">
        <v>0</v>
      </c>
      <c r="O19" s="26">
        <v>17</v>
      </c>
      <c r="P19" s="30">
        <f t="shared" si="2"/>
        <v>297.98458423731086</v>
      </c>
      <c r="Q19" s="44">
        <f t="shared" si="3"/>
        <v>1.3752334850186382E-7</v>
      </c>
      <c r="R19" s="30">
        <f t="shared" si="4"/>
        <v>3.0160523236899186</v>
      </c>
      <c r="S19" s="46">
        <f t="shared" si="5"/>
        <v>0.15593573105321151</v>
      </c>
    </row>
    <row r="20" spans="2:19" x14ac:dyDescent="0.2">
      <c r="B20" s="38">
        <f>'Screening All'!M26/'Screening All'!F26</f>
        <v>4.0594037080340737</v>
      </c>
      <c r="C20" s="36">
        <f>'Screening M&amp;A'!M26/'Screening M&amp;A'!F26</f>
        <v>0.59475885575429133</v>
      </c>
      <c r="I20" s="26">
        <v>22</v>
      </c>
      <c r="J20" s="42">
        <f t="shared" si="0"/>
        <v>28.746084199845093</v>
      </c>
      <c r="K20" s="13">
        <v>2</v>
      </c>
      <c r="L20" s="42">
        <f t="shared" si="1"/>
        <v>28.746084199845093</v>
      </c>
      <c r="M20" s="15">
        <v>0</v>
      </c>
      <c r="O20" s="26">
        <v>18</v>
      </c>
      <c r="P20" s="30">
        <f t="shared" si="2"/>
        <v>315.51308919244678</v>
      </c>
      <c r="Q20" s="44">
        <f t="shared" si="3"/>
        <v>3.6105316433455948E-8</v>
      </c>
      <c r="R20" s="30">
        <f t="shared" si="4"/>
        <v>3.1934671662599139</v>
      </c>
      <c r="S20" s="46">
        <f t="shared" si="5"/>
        <v>0.15365681325448588</v>
      </c>
    </row>
    <row r="21" spans="2:19" x14ac:dyDescent="0.2">
      <c r="B21" s="38">
        <f>'Screening All'!M27/'Screening All'!F27</f>
        <v>1.5397108419973922</v>
      </c>
      <c r="C21" s="36">
        <f>'Screening M&amp;A'!M27/'Screening M&amp;A'!F27</f>
        <v>1.6756059605589857</v>
      </c>
      <c r="I21" s="26">
        <v>23</v>
      </c>
      <c r="J21" s="42">
        <f t="shared" si="0"/>
        <v>30.052724390747144</v>
      </c>
      <c r="K21" s="13">
        <v>0</v>
      </c>
      <c r="L21" s="42">
        <f t="shared" si="1"/>
        <v>30.052724390747144</v>
      </c>
      <c r="M21" s="15">
        <v>0</v>
      </c>
      <c r="O21" s="26">
        <v>19</v>
      </c>
      <c r="P21" s="30">
        <f t="shared" si="2"/>
        <v>333.04159414758271</v>
      </c>
      <c r="Q21" s="44">
        <f t="shared" si="3"/>
        <v>8.7640836805664736E-9</v>
      </c>
      <c r="R21" s="30">
        <f t="shared" si="4"/>
        <v>3.3708820088299087</v>
      </c>
      <c r="S21" s="46">
        <f t="shared" si="5"/>
        <v>0.15066256824668642</v>
      </c>
    </row>
    <row r="22" spans="2:19" x14ac:dyDescent="0.2">
      <c r="B22" s="38">
        <f>'Screening All'!M28/'Screening All'!F28</f>
        <v>5.4822280070066185</v>
      </c>
      <c r="C22" s="36">
        <f>'Screening M&amp;A'!M28/'Screening M&amp;A'!F28</f>
        <v>0.91236894215212894</v>
      </c>
      <c r="I22" s="26">
        <v>24</v>
      </c>
      <c r="J22" s="42">
        <f t="shared" si="0"/>
        <v>31.359364581649196</v>
      </c>
      <c r="K22" s="13">
        <v>2</v>
      </c>
      <c r="L22" s="42">
        <f t="shared" si="1"/>
        <v>31.359364581649196</v>
      </c>
      <c r="M22" s="15">
        <v>0</v>
      </c>
      <c r="O22" s="26">
        <v>20</v>
      </c>
      <c r="P22" s="30">
        <f t="shared" si="2"/>
        <v>350.57009910271864</v>
      </c>
      <c r="Q22" s="44">
        <f t="shared" si="3"/>
        <v>1.9669010779664167E-9</v>
      </c>
      <c r="R22" s="30">
        <f t="shared" si="4"/>
        <v>3.548296851399904</v>
      </c>
      <c r="S22" s="46">
        <f t="shared" si="5"/>
        <v>0.14699625610127404</v>
      </c>
    </row>
    <row r="23" spans="2:19" x14ac:dyDescent="0.2">
      <c r="B23" s="38">
        <f>'Screening All'!M29/'Screening All'!F29</f>
        <v>1.6200936711526388</v>
      </c>
      <c r="C23" s="36">
        <f>'Screening M&amp;A'!M29/'Screening M&amp;A'!F29</f>
        <v>7.6329872294421044</v>
      </c>
      <c r="I23" s="26">
        <v>25</v>
      </c>
      <c r="J23" s="42">
        <f t="shared" si="0"/>
        <v>32.666004772551247</v>
      </c>
      <c r="K23" s="13">
        <v>0</v>
      </c>
      <c r="L23" s="42">
        <f t="shared" si="1"/>
        <v>32.666004772551247</v>
      </c>
      <c r="M23" s="15">
        <v>0</v>
      </c>
      <c r="O23" s="26">
        <v>21</v>
      </c>
      <c r="P23" s="30">
        <f t="shared" si="2"/>
        <v>368.09860405785457</v>
      </c>
      <c r="Q23" s="44">
        <f t="shared" si="3"/>
        <v>4.0813060577484414E-10</v>
      </c>
      <c r="R23" s="30">
        <f t="shared" si="4"/>
        <v>3.7257116939698993</v>
      </c>
      <c r="S23" s="46">
        <f t="shared" si="5"/>
        <v>0.14271004534811893</v>
      </c>
    </row>
    <row r="24" spans="2:19" x14ac:dyDescent="0.2">
      <c r="B24" s="38">
        <f>'Screening All'!M30/'Screening All'!F30</f>
        <v>2.8609165634500617</v>
      </c>
      <c r="C24" s="36">
        <f>'Screening M&amp;A'!M30/'Screening M&amp;A'!F30</f>
        <v>1.2868554715756462</v>
      </c>
      <c r="I24" s="26">
        <v>26</v>
      </c>
      <c r="J24" s="42">
        <f t="shared" si="0"/>
        <v>33.972644963453291</v>
      </c>
      <c r="K24" s="13">
        <v>0</v>
      </c>
      <c r="L24" s="42">
        <f t="shared" si="1"/>
        <v>33.972644963453291</v>
      </c>
      <c r="M24" s="15">
        <v>0</v>
      </c>
      <c r="O24" s="26">
        <v>22</v>
      </c>
      <c r="P24" s="30">
        <f t="shared" si="2"/>
        <v>385.6271090129905</v>
      </c>
      <c r="Q24" s="44">
        <f t="shared" si="3"/>
        <v>7.8299042637931091E-11</v>
      </c>
      <c r="R24" s="30">
        <f t="shared" si="4"/>
        <v>3.9031265365398946</v>
      </c>
      <c r="S24" s="46">
        <f t="shared" si="5"/>
        <v>0.13786377862846749</v>
      </c>
    </row>
    <row r="25" spans="2:19" x14ac:dyDescent="0.2">
      <c r="B25" s="38">
        <f>'Screening All'!M31/'Screening All'!F31</f>
        <v>3.8745902248061195</v>
      </c>
      <c r="C25" s="36">
        <f>'Screening M&amp;A'!M31/'Screening M&amp;A'!F31</f>
        <v>4.3421873348134046</v>
      </c>
      <c r="I25" s="26">
        <v>27</v>
      </c>
      <c r="J25" s="42">
        <f t="shared" si="0"/>
        <v>35.279285154355343</v>
      </c>
      <c r="K25" s="13">
        <v>1</v>
      </c>
      <c r="L25" s="42">
        <f t="shared" si="1"/>
        <v>35.279285154355343</v>
      </c>
      <c r="M25" s="15">
        <v>0</v>
      </c>
      <c r="O25" s="26">
        <v>23</v>
      </c>
      <c r="P25" s="30">
        <f t="shared" si="2"/>
        <v>403.15561396812643</v>
      </c>
      <c r="Q25" s="44">
        <f t="shared" si="3"/>
        <v>1.3888469290405206E-11</v>
      </c>
      <c r="R25" s="30">
        <f t="shared" si="4"/>
        <v>4.0805413791098895</v>
      </c>
      <c r="S25" s="46">
        <f t="shared" si="5"/>
        <v>0.1325235845099644</v>
      </c>
    </row>
    <row r="26" spans="2:19" x14ac:dyDescent="0.2">
      <c r="B26" s="38">
        <f>'Screening All'!M32/'Screening All'!F32</f>
        <v>2.3001489864997322</v>
      </c>
      <c r="C26" s="36">
        <f>'Screening M&amp;A'!M32/'Screening M&amp;A'!F32</f>
        <v>4.6643022247905233</v>
      </c>
      <c r="I26" s="26">
        <v>28</v>
      </c>
      <c r="J26" s="42">
        <f t="shared" si="0"/>
        <v>36.585925345257394</v>
      </c>
      <c r="K26" s="13">
        <v>1</v>
      </c>
      <c r="L26" s="42">
        <f t="shared" si="1"/>
        <v>36.585925345257394</v>
      </c>
      <c r="M26" s="15">
        <v>0</v>
      </c>
      <c r="O26" s="26">
        <v>24</v>
      </c>
      <c r="P26" s="30">
        <f t="shared" si="2"/>
        <v>420.68411892326242</v>
      </c>
      <c r="Q26" s="44">
        <f t="shared" si="3"/>
        <v>2.2776813013405698E-12</v>
      </c>
      <c r="R26" s="30">
        <f t="shared" si="4"/>
        <v>4.2579562216798852</v>
      </c>
      <c r="S26" s="46">
        <f t="shared" si="5"/>
        <v>0.12676038040187693</v>
      </c>
    </row>
    <row r="27" spans="2:19" x14ac:dyDescent="0.2">
      <c r="B27" s="38">
        <f>'Screening All'!M33/'Screening All'!F33</f>
        <v>0.80517959242473991</v>
      </c>
      <c r="C27" s="36">
        <f>'Screening M&amp;A'!M33/'Screening M&amp;A'!F33</f>
        <v>8.3447436145778582</v>
      </c>
      <c r="I27" s="26">
        <v>29</v>
      </c>
      <c r="J27" s="42">
        <f t="shared" si="0"/>
        <v>37.892565536159445</v>
      </c>
      <c r="K27" s="13">
        <v>0</v>
      </c>
      <c r="L27" s="42">
        <f t="shared" si="1"/>
        <v>37.892565536159445</v>
      </c>
      <c r="M27" s="15">
        <v>0</v>
      </c>
      <c r="O27" s="26">
        <v>25</v>
      </c>
      <c r="P27" s="30">
        <f t="shared" si="2"/>
        <v>438.21262387839835</v>
      </c>
      <c r="Q27" s="44">
        <f t="shared" si="3"/>
        <v>3.4536010905097271E-13</v>
      </c>
      <c r="R27" s="30">
        <f t="shared" si="4"/>
        <v>4.43537106424988</v>
      </c>
      <c r="S27" s="46">
        <f t="shared" si="5"/>
        <v>0.12064831379009908</v>
      </c>
    </row>
    <row r="28" spans="2:19" x14ac:dyDescent="0.2">
      <c r="B28" s="38">
        <f>'Screening All'!M34/'Screening All'!F34</f>
        <v>0.42347149934991402</v>
      </c>
      <c r="C28" s="36">
        <f>'Screening M&amp;A'!M34/'Screening M&amp;A'!F34</f>
        <v>3.4642787373162798</v>
      </c>
      <c r="I28" s="26">
        <v>30</v>
      </c>
      <c r="J28" s="42">
        <f t="shared" si="0"/>
        <v>39.199205727061489</v>
      </c>
      <c r="K28" s="13">
        <v>0</v>
      </c>
      <c r="L28" s="42">
        <f t="shared" si="1"/>
        <v>39.199205727061489</v>
      </c>
      <c r="M28" s="15">
        <v>0</v>
      </c>
      <c r="O28" s="26">
        <v>26</v>
      </c>
      <c r="P28" s="30">
        <f t="shared" si="2"/>
        <v>455.74112883353428</v>
      </c>
      <c r="Q28" s="44">
        <f t="shared" si="3"/>
        <v>4.8416348434972745E-14</v>
      </c>
      <c r="R28" s="30">
        <f t="shared" si="4"/>
        <v>4.6127859068198758</v>
      </c>
      <c r="S28" s="46">
        <f t="shared" si="5"/>
        <v>0.11426318938804858</v>
      </c>
    </row>
    <row r="29" spans="2:19" x14ac:dyDescent="0.2">
      <c r="B29" s="38">
        <f>'Screening All'!M35/'Screening All'!F35</f>
        <v>1.5854134427773667</v>
      </c>
      <c r="C29" s="36">
        <f>'Screening M&amp;A'!M35/'Screening M&amp;A'!F35</f>
        <v>2.96263266291548</v>
      </c>
      <c r="I29" s="26">
        <v>31</v>
      </c>
      <c r="J29" s="42">
        <f t="shared" si="0"/>
        <v>40.505845917963541</v>
      </c>
      <c r="K29" s="13">
        <v>1</v>
      </c>
      <c r="L29" s="42">
        <f t="shared" si="1"/>
        <v>40.505845917963541</v>
      </c>
      <c r="M29" s="15">
        <v>0</v>
      </c>
      <c r="O29" s="26">
        <v>27</v>
      </c>
      <c r="P29" s="30">
        <f t="shared" si="2"/>
        <v>473.26963378867021</v>
      </c>
      <c r="Q29" s="44">
        <f t="shared" si="3"/>
        <v>6.2755606847267256E-15</v>
      </c>
      <c r="R29" s="30">
        <f t="shared" si="4"/>
        <v>4.7902007493898706</v>
      </c>
      <c r="S29" s="46">
        <f t="shared" si="5"/>
        <v>0.10768092832383477</v>
      </c>
    </row>
    <row r="30" spans="2:19" x14ac:dyDescent="0.2">
      <c r="B30" s="38">
        <f>'Screening All'!M36/'Screening All'!F36</f>
        <v>1.0015676711374324</v>
      </c>
      <c r="C30" s="36">
        <f>'Screening M&amp;A'!M36/'Screening M&amp;A'!F36</f>
        <v>2.3949953284315715</v>
      </c>
      <c r="I30" s="26">
        <v>32</v>
      </c>
      <c r="J30" s="42">
        <f t="shared" si="0"/>
        <v>41.812486108865592</v>
      </c>
      <c r="K30" s="13">
        <v>0</v>
      </c>
      <c r="L30" s="42">
        <f t="shared" si="1"/>
        <v>41.812486108865592</v>
      </c>
      <c r="M30" s="15">
        <v>0</v>
      </c>
      <c r="O30" s="26">
        <v>28</v>
      </c>
      <c r="P30" s="30">
        <f t="shared" si="2"/>
        <v>490.79813874380613</v>
      </c>
      <c r="Q30" s="44">
        <f t="shared" si="3"/>
        <v>7.5206205665989948E-16</v>
      </c>
      <c r="R30" s="30">
        <f t="shared" si="4"/>
        <v>4.9676155919598655</v>
      </c>
      <c r="S30" s="46">
        <f t="shared" si="5"/>
        <v>0.10097610229591879</v>
      </c>
    </row>
    <row r="31" spans="2:19" x14ac:dyDescent="0.2">
      <c r="B31" s="38">
        <f>'Screening All'!M37/'Screening All'!F37</f>
        <v>0.79533947201092714</v>
      </c>
      <c r="C31" s="36">
        <f>'Screening M&amp;A'!M37/'Screening M&amp;A'!F37</f>
        <v>2.5765628718967641</v>
      </c>
      <c r="I31" s="26">
        <v>33</v>
      </c>
      <c r="J31" s="42">
        <f t="shared" si="0"/>
        <v>43.119126299767643</v>
      </c>
      <c r="K31" s="13">
        <v>1</v>
      </c>
      <c r="L31" s="42">
        <f t="shared" si="1"/>
        <v>43.119126299767643</v>
      </c>
      <c r="M31" s="15">
        <v>0</v>
      </c>
      <c r="O31" s="26">
        <v>29</v>
      </c>
      <c r="P31" s="30">
        <f t="shared" si="2"/>
        <v>508.32664369894206</v>
      </c>
      <c r="Q31" s="44">
        <f t="shared" si="3"/>
        <v>8.3328864760499867E-17</v>
      </c>
      <c r="R31" s="30">
        <f t="shared" si="4"/>
        <v>5.1450304345298612</v>
      </c>
      <c r="S31" s="46">
        <f t="shared" si="5"/>
        <v>9.4220580945018229E-2</v>
      </c>
    </row>
    <row r="32" spans="2:19" x14ac:dyDescent="0.2">
      <c r="B32" s="38">
        <f>'Screening All'!M38/'Screening All'!F38</f>
        <v>2.2527385413663881</v>
      </c>
      <c r="C32" s="36">
        <f>'Screening M&amp;A'!M38/'Screening M&amp;A'!F38</f>
        <v>1.788682240870946</v>
      </c>
      <c r="I32" s="26">
        <v>34</v>
      </c>
      <c r="J32" s="42">
        <f t="shared" si="0"/>
        <v>44.425766490669695</v>
      </c>
      <c r="K32" s="13">
        <v>1</v>
      </c>
      <c r="L32" s="42">
        <f t="shared" si="1"/>
        <v>44.425766490669695</v>
      </c>
      <c r="M32" s="15">
        <v>0</v>
      </c>
      <c r="O32" s="26">
        <v>30</v>
      </c>
      <c r="P32" s="30">
        <f t="shared" si="2"/>
        <v>525.85514865407799</v>
      </c>
      <c r="Q32" s="44">
        <f t="shared" si="3"/>
        <v>8.536461679536034E-18</v>
      </c>
      <c r="R32" s="30">
        <f t="shared" si="4"/>
        <v>5.322445277099856</v>
      </c>
      <c r="S32" s="46">
        <f t="shared" si="5"/>
        <v>8.7482324786695501E-2</v>
      </c>
    </row>
    <row r="33" spans="2:19" x14ac:dyDescent="0.2">
      <c r="B33" s="38">
        <f>'Screening All'!M39/'Screening All'!F39</f>
        <v>1.2445627932222334</v>
      </c>
      <c r="C33" s="36">
        <f>'Screening M&amp;A'!M39/'Screening M&amp;A'!F39</f>
        <v>1.2197019214667322</v>
      </c>
      <c r="I33" s="26">
        <v>35</v>
      </c>
      <c r="J33" s="42">
        <f t="shared" si="0"/>
        <v>45.732406681571739</v>
      </c>
      <c r="K33" s="13">
        <v>1</v>
      </c>
      <c r="L33" s="42">
        <f t="shared" si="1"/>
        <v>45.732406681571739</v>
      </c>
      <c r="M33" s="15">
        <v>0</v>
      </c>
      <c r="O33" s="26">
        <v>31</v>
      </c>
      <c r="P33" s="30">
        <f t="shared" si="2"/>
        <v>543.38365360921387</v>
      </c>
      <c r="Q33" s="44">
        <f t="shared" si="3"/>
        <v>8.0853899015222591E-19</v>
      </c>
      <c r="R33" s="30">
        <f t="shared" si="4"/>
        <v>5.4998601196698518</v>
      </c>
      <c r="S33" s="46">
        <f t="shared" si="5"/>
        <v>8.0824349248060576E-2</v>
      </c>
    </row>
    <row r="34" spans="2:19" x14ac:dyDescent="0.2">
      <c r="B34" s="38">
        <f>'Screening All'!M40/'Screening All'!F40</f>
        <v>0.74973885148568242</v>
      </c>
      <c r="C34" s="36">
        <f>'Screening M&amp;A'!M40/'Screening M&amp;A'!F40</f>
        <v>1.4764665049342693</v>
      </c>
      <c r="I34" s="26">
        <v>36</v>
      </c>
      <c r="J34" s="42">
        <f t="shared" si="0"/>
        <v>47.03904687247379</v>
      </c>
      <c r="K34" s="13">
        <v>0</v>
      </c>
      <c r="L34" s="42">
        <f t="shared" si="1"/>
        <v>47.03904687247379</v>
      </c>
      <c r="M34" s="15">
        <v>0</v>
      </c>
      <c r="O34" s="26">
        <v>32</v>
      </c>
      <c r="P34" s="30">
        <f t="shared" si="2"/>
        <v>560.91215856434985</v>
      </c>
      <c r="Q34" s="44">
        <f t="shared" si="3"/>
        <v>7.080512324180409E-20</v>
      </c>
      <c r="R34" s="30">
        <f t="shared" si="4"/>
        <v>5.6772749622398466</v>
      </c>
      <c r="S34" s="46">
        <f t="shared" si="5"/>
        <v>7.4303877998877513E-2</v>
      </c>
    </row>
    <row r="35" spans="2:19" x14ac:dyDescent="0.2">
      <c r="B35" s="38">
        <f>'Screening All'!M41/'Screening All'!F41</f>
        <v>11.14593741782803</v>
      </c>
      <c r="C35" s="36">
        <f>'Screening M&amp;A'!M41/'Screening M&amp;A'!F41</f>
        <v>2.0693547401234693</v>
      </c>
      <c r="I35" s="26">
        <v>37</v>
      </c>
      <c r="J35" s="42">
        <f t="shared" si="0"/>
        <v>48.345687063375841</v>
      </c>
      <c r="K35" s="13">
        <v>0</v>
      </c>
      <c r="L35" s="42">
        <f t="shared" si="1"/>
        <v>48.345687063375841</v>
      </c>
      <c r="M35" s="15">
        <v>0</v>
      </c>
      <c r="O35" s="26">
        <v>33</v>
      </c>
      <c r="P35" s="30">
        <f t="shared" si="2"/>
        <v>578.44066351948584</v>
      </c>
      <c r="Q35" s="44">
        <f t="shared" si="3"/>
        <v>5.7328297041710245E-21</v>
      </c>
      <c r="R35" s="30">
        <f t="shared" si="4"/>
        <v>5.8546898048098415</v>
      </c>
      <c r="S35" s="46">
        <f t="shared" si="5"/>
        <v>6.7971696212485E-2</v>
      </c>
    </row>
    <row r="36" spans="2:19" x14ac:dyDescent="0.2">
      <c r="B36" s="38">
        <f>'Screening All'!M42/'Screening All'!F42</f>
        <v>1.4814728187681621</v>
      </c>
      <c r="C36" s="36">
        <f>'Screening M&amp;A'!M42/'Screening M&amp;A'!F42</f>
        <v>4.4327092123769338</v>
      </c>
      <c r="I36" s="26">
        <v>38</v>
      </c>
      <c r="J36" s="42">
        <f t="shared" si="0"/>
        <v>49.652327254277893</v>
      </c>
      <c r="K36" s="13">
        <v>0</v>
      </c>
      <c r="L36" s="42">
        <f t="shared" si="1"/>
        <v>49.652327254277893</v>
      </c>
      <c r="M36" s="15">
        <v>0</v>
      </c>
      <c r="O36" s="26">
        <v>34</v>
      </c>
      <c r="P36" s="30">
        <f t="shared" si="2"/>
        <v>595.96916847462171</v>
      </c>
      <c r="Q36" s="44">
        <f t="shared" si="3"/>
        <v>4.291548666736695E-22</v>
      </c>
      <c r="R36" s="30">
        <f t="shared" si="4"/>
        <v>6.0321046473798372</v>
      </c>
      <c r="S36" s="46">
        <f t="shared" si="5"/>
        <v>6.1871706971973528E-2</v>
      </c>
    </row>
    <row r="37" spans="2:19" x14ac:dyDescent="0.2">
      <c r="B37" s="38">
        <f>'Screening All'!M43/'Screening All'!F43</f>
        <v>6.7185747934843905</v>
      </c>
      <c r="C37" s="36">
        <f>'Screening M&amp;A'!M43/'Screening M&amp;A'!F43</f>
        <v>5.1787045299459349</v>
      </c>
      <c r="I37" s="26">
        <v>39</v>
      </c>
      <c r="J37" s="42">
        <f t="shared" si="0"/>
        <v>50.958967445179937</v>
      </c>
      <c r="K37" s="13">
        <v>0</v>
      </c>
      <c r="L37" s="42">
        <f t="shared" si="1"/>
        <v>50.958967445179937</v>
      </c>
      <c r="M37" s="15">
        <v>0</v>
      </c>
      <c r="O37" s="26">
        <v>35</v>
      </c>
      <c r="P37" s="30">
        <f t="shared" si="2"/>
        <v>613.4976734297577</v>
      </c>
      <c r="Q37" s="44">
        <f t="shared" si="3"/>
        <v>2.9702956918120537E-23</v>
      </c>
      <c r="R37" s="30">
        <f t="shared" si="4"/>
        <v>6.209519489949832</v>
      </c>
      <c r="S37" s="46">
        <f t="shared" si="5"/>
        <v>5.6040687058261381E-2</v>
      </c>
    </row>
    <row r="38" spans="2:19" x14ac:dyDescent="0.2">
      <c r="B38" s="38">
        <f>'Screening All'!M44/'Screening All'!F44</f>
        <v>3.0875892366831414</v>
      </c>
      <c r="C38" s="36">
        <f>'Screening M&amp;A'!M44/'Screening M&amp;A'!F44</f>
        <v>17.753514526710404</v>
      </c>
      <c r="I38" s="26">
        <v>40</v>
      </c>
      <c r="J38" s="42">
        <f t="shared" si="0"/>
        <v>52.265607636081988</v>
      </c>
      <c r="K38" s="13">
        <v>1</v>
      </c>
      <c r="L38" s="42">
        <f t="shared" si="1"/>
        <v>52.265607636081988</v>
      </c>
      <c r="M38" s="15">
        <v>0</v>
      </c>
      <c r="O38" s="26">
        <v>36</v>
      </c>
      <c r="P38" s="30">
        <f t="shared" si="2"/>
        <v>631.02617838489357</v>
      </c>
      <c r="Q38" s="44">
        <f t="shared" si="3"/>
        <v>1.9007542556364214E-24</v>
      </c>
      <c r="R38" s="30">
        <f t="shared" si="4"/>
        <v>6.3869343325198278</v>
      </c>
      <c r="S38" s="46">
        <f t="shared" si="5"/>
        <v>5.0508232081290141E-2</v>
      </c>
    </row>
    <row r="39" spans="2:19" x14ac:dyDescent="0.2">
      <c r="B39" s="38">
        <f>'Screening All'!M45/'Screening All'!F45</f>
        <v>4.6435758037932642</v>
      </c>
      <c r="C39" s="36">
        <f>'Screening M&amp;A'!M45/'Screening M&amp;A'!F45</f>
        <v>1.2558078246911413</v>
      </c>
      <c r="I39" s="26">
        <v>41</v>
      </c>
      <c r="J39" s="42">
        <f t="shared" si="0"/>
        <v>53.572247826984039</v>
      </c>
      <c r="K39" s="13">
        <v>1</v>
      </c>
      <c r="L39" s="42">
        <f t="shared" si="1"/>
        <v>53.572247826984039</v>
      </c>
      <c r="M39" s="15">
        <v>0</v>
      </c>
      <c r="O39" s="26">
        <v>37</v>
      </c>
      <c r="P39" s="30">
        <f t="shared" si="2"/>
        <v>648.55468334002956</v>
      </c>
      <c r="Q39" s="44">
        <f t="shared" si="3"/>
        <v>1.1245865897534827E-25</v>
      </c>
      <c r="R39" s="30">
        <f t="shared" si="4"/>
        <v>6.5643491750898226</v>
      </c>
      <c r="S39" s="46">
        <f t="shared" si="5"/>
        <v>4.5296875551492269E-2</v>
      </c>
    </row>
    <row r="40" spans="2:19" x14ac:dyDescent="0.2">
      <c r="B40" s="38">
        <f>'Screening All'!M46/'Screening All'!F46</f>
        <v>0.61254691189056165</v>
      </c>
      <c r="C40" s="36">
        <f>'Screening M&amp;A'!M46/'Screening M&amp;A'!F46</f>
        <v>1.2846846237141312</v>
      </c>
      <c r="I40" s="26">
        <v>42</v>
      </c>
      <c r="J40" s="42">
        <f t="shared" si="0"/>
        <v>54.878888017886091</v>
      </c>
      <c r="K40" s="13">
        <v>3</v>
      </c>
      <c r="L40" s="42">
        <f t="shared" si="1"/>
        <v>54.878888017886091</v>
      </c>
      <c r="M40" s="15">
        <v>0</v>
      </c>
      <c r="O40" s="26">
        <v>38</v>
      </c>
      <c r="P40" s="30">
        <f t="shared" si="2"/>
        <v>666.08318829516543</v>
      </c>
      <c r="Q40" s="44">
        <f t="shared" si="3"/>
        <v>6.1517754134895473E-27</v>
      </c>
      <c r="R40" s="30">
        <f t="shared" si="4"/>
        <v>6.7417640176598175</v>
      </c>
      <c r="S40" s="46">
        <f t="shared" si="5"/>
        <v>4.042236218344028E-2</v>
      </c>
    </row>
    <row r="41" spans="2:19" x14ac:dyDescent="0.2">
      <c r="B41" s="38">
        <f>'Screening All'!M47/'Screening All'!F47</f>
        <v>4.997078258970018</v>
      </c>
      <c r="C41" s="36">
        <f>'Screening M&amp;A'!M47/'Screening M&amp;A'!F47</f>
        <v>2.9609952662258912</v>
      </c>
      <c r="I41" s="26">
        <v>43</v>
      </c>
      <c r="J41" s="42">
        <f t="shared" si="0"/>
        <v>56.185528208788142</v>
      </c>
      <c r="K41" s="13">
        <v>1</v>
      </c>
      <c r="L41" s="42">
        <f t="shared" si="1"/>
        <v>56.185528208788142</v>
      </c>
      <c r="M41" s="15">
        <v>0</v>
      </c>
      <c r="O41" s="26">
        <v>39</v>
      </c>
      <c r="P41" s="30">
        <f t="shared" si="2"/>
        <v>683.61169325030141</v>
      </c>
      <c r="Q41" s="44">
        <f t="shared" si="3"/>
        <v>3.1113486971190467E-28</v>
      </c>
      <c r="R41" s="30">
        <f t="shared" si="4"/>
        <v>6.9191788602298132</v>
      </c>
      <c r="S41" s="46">
        <f t="shared" si="5"/>
        <v>3.5894052561789534E-2</v>
      </c>
    </row>
    <row r="42" spans="2:19" ht="12" thickBot="1" x14ac:dyDescent="0.25">
      <c r="B42" s="38">
        <f>'Screening All'!M48/'Screening All'!F48</f>
        <v>84.75468975468975</v>
      </c>
      <c r="C42" s="36">
        <f>'Screening M&amp;A'!M48/'Screening M&amp;A'!F48</f>
        <v>3.09253159379104</v>
      </c>
      <c r="I42" s="27">
        <v>44</v>
      </c>
      <c r="J42" s="43">
        <f t="shared" si="0"/>
        <v>57.492168399690186</v>
      </c>
      <c r="K42" s="14">
        <v>0</v>
      </c>
      <c r="L42" s="43">
        <f t="shared" si="1"/>
        <v>57.492168399690186</v>
      </c>
      <c r="M42" s="16">
        <v>0</v>
      </c>
      <c r="O42" s="26">
        <v>40</v>
      </c>
      <c r="P42" s="30">
        <f t="shared" si="2"/>
        <v>701.14019820543729</v>
      </c>
      <c r="Q42" s="44">
        <f t="shared" si="3"/>
        <v>1.4549147386950759E-29</v>
      </c>
      <c r="R42" s="30">
        <f t="shared" si="4"/>
        <v>7.0965937027998081</v>
      </c>
      <c r="S42" s="46">
        <f t="shared" si="5"/>
        <v>3.1715434304442271E-2</v>
      </c>
    </row>
    <row r="43" spans="2:19" x14ac:dyDescent="0.2">
      <c r="B43" s="38">
        <f>'Screening All'!M49/'Screening All'!F49</f>
        <v>2.1137988530429728</v>
      </c>
      <c r="C43" s="36">
        <f>'Screening M&amp;A'!M49/'Screening M&amp;A'!F49</f>
        <v>2.936503381840541</v>
      </c>
      <c r="O43" s="26">
        <v>41</v>
      </c>
      <c r="P43" s="30">
        <f t="shared" si="2"/>
        <v>718.66870316057327</v>
      </c>
      <c r="Q43" s="44">
        <f t="shared" si="3"/>
        <v>6.2902374973363442E-31</v>
      </c>
      <c r="R43" s="30">
        <f t="shared" si="4"/>
        <v>7.2740085453698038</v>
      </c>
      <c r="S43" s="46">
        <f t="shared" si="5"/>
        <v>2.7884713995719439E-2</v>
      </c>
    </row>
    <row r="44" spans="2:19" x14ac:dyDescent="0.2">
      <c r="B44" s="38">
        <f>'Screening All'!M50/'Screening All'!F50</f>
        <v>1.6056820044152664</v>
      </c>
      <c r="C44" s="36">
        <f>'Screening M&amp;A'!M50/'Screening M&amp;A'!F50</f>
        <v>0.75501800451405043</v>
      </c>
      <c r="E44" s="24" t="s">
        <v>1446</v>
      </c>
      <c r="O44" s="26">
        <v>42</v>
      </c>
      <c r="P44" s="30">
        <f t="shared" si="2"/>
        <v>736.19720811570915</v>
      </c>
      <c r="Q44" s="44">
        <f t="shared" si="3"/>
        <v>2.5144163132754153E-32</v>
      </c>
      <c r="R44" s="30">
        <f t="shared" si="4"/>
        <v>7.4514233879397986</v>
      </c>
      <c r="S44" s="46">
        <f t="shared" si="5"/>
        <v>2.4395464350350081E-2</v>
      </c>
    </row>
    <row r="45" spans="2:19" x14ac:dyDescent="0.2">
      <c r="B45" s="38">
        <f>'Screening All'!M51/'Screening All'!F51</f>
        <v>3.2724556230581996</v>
      </c>
      <c r="C45" s="36">
        <f>'Screening M&amp;A'!M51/'Screening M&amp;A'!F51</f>
        <v>3.9407018567123555</v>
      </c>
      <c r="O45" s="26">
        <v>43</v>
      </c>
      <c r="P45" s="30">
        <f t="shared" si="2"/>
        <v>753.72571307084513</v>
      </c>
      <c r="Q45" s="44">
        <f t="shared" si="3"/>
        <v>9.292829539839315E-34</v>
      </c>
      <c r="R45" s="30">
        <f t="shared" si="4"/>
        <v>7.6288382305097935</v>
      </c>
      <c r="S45" s="46">
        <f t="shared" si="5"/>
        <v>2.1237302184484486E-2</v>
      </c>
    </row>
    <row r="46" spans="2:19" x14ac:dyDescent="0.2">
      <c r="B46" s="38">
        <f>'Screening All'!M52/'Screening All'!F52</f>
        <v>1.1821405568139878</v>
      </c>
      <c r="C46" s="36">
        <f>'Screening M&amp;A'!M52/'Screening M&amp;A'!F52</f>
        <v>3.2698625269889856</v>
      </c>
      <c r="O46" s="26">
        <v>44</v>
      </c>
      <c r="P46" s="30">
        <f t="shared" si="2"/>
        <v>771.254218025981</v>
      </c>
      <c r="Q46" s="44">
        <f t="shared" si="3"/>
        <v>3.175407007057636E-35</v>
      </c>
      <c r="R46" s="30">
        <f t="shared" si="4"/>
        <v>7.8062530730797892</v>
      </c>
      <c r="S46" s="46">
        <f t="shared" si="5"/>
        <v>1.8396574660651872E-2</v>
      </c>
    </row>
    <row r="47" spans="2:19" x14ac:dyDescent="0.2">
      <c r="B47" s="38">
        <f>'Screening All'!M53/'Screening All'!F53</f>
        <v>2.2210228521204129</v>
      </c>
      <c r="C47" s="36">
        <f>'Screening M&amp;A'!M53/'Screening M&amp;A'!F53</f>
        <v>2.2086485051849327</v>
      </c>
      <c r="O47" s="26">
        <v>45</v>
      </c>
      <c r="P47" s="30">
        <f t="shared" si="2"/>
        <v>788.78272298111699</v>
      </c>
      <c r="Q47" s="44">
        <f t="shared" si="3"/>
        <v>1.0032091149648288E-36</v>
      </c>
      <c r="R47" s="30">
        <f t="shared" si="4"/>
        <v>7.9836679156497841</v>
      </c>
      <c r="S47" s="46">
        <f t="shared" si="5"/>
        <v>1.585703376934116E-2</v>
      </c>
    </row>
    <row r="48" spans="2:19" x14ac:dyDescent="0.2">
      <c r="B48" s="38">
        <f>'Screening All'!M54/'Screening All'!F54</f>
        <v>3.8282214414585511</v>
      </c>
      <c r="C48" s="36">
        <f>'Screening M&amp;A'!M54/'Screening M&amp;A'!F54</f>
        <v>14.057439362857487</v>
      </c>
      <c r="O48" s="26">
        <v>46</v>
      </c>
      <c r="P48" s="30">
        <f t="shared" si="2"/>
        <v>806.31122793625286</v>
      </c>
      <c r="Q48" s="44">
        <f t="shared" si="3"/>
        <v>2.9303816273695272E-38</v>
      </c>
      <c r="R48" s="30">
        <f t="shared" si="4"/>
        <v>8.1610827582197789</v>
      </c>
      <c r="S48" s="46">
        <f t="shared" si="5"/>
        <v>1.3600481932995409E-2</v>
      </c>
    </row>
    <row r="49" spans="2:19" x14ac:dyDescent="0.2">
      <c r="B49" s="38">
        <f>'Screening All'!M55/'Screening All'!F55</f>
        <v>3.5194586925679361</v>
      </c>
      <c r="C49" s="36">
        <f>'Screening M&amp;A'!M55/'Screening M&amp;A'!F55</f>
        <v>1.1261153037598211</v>
      </c>
      <c r="O49" s="26">
        <v>47</v>
      </c>
      <c r="P49" s="30">
        <f t="shared" si="2"/>
        <v>823.83973289138885</v>
      </c>
      <c r="Q49" s="44">
        <f t="shared" si="3"/>
        <v>7.9140272046141661E-40</v>
      </c>
      <c r="R49" s="30">
        <f t="shared" si="4"/>
        <v>8.3384976007897755</v>
      </c>
      <c r="S49" s="46">
        <f t="shared" si="5"/>
        <v>1.1607374793475612E-2</v>
      </c>
    </row>
    <row r="50" spans="2:19" x14ac:dyDescent="0.2">
      <c r="B50" s="38">
        <f>'Screening All'!M56/'Screening All'!F56</f>
        <v>0.21950264173875228</v>
      </c>
      <c r="C50" s="36">
        <f>'Screening M&amp;A'!M56/'Screening M&amp;A'!F56</f>
        <v>2.719273943157392</v>
      </c>
      <c r="O50" s="26">
        <v>48</v>
      </c>
      <c r="P50" s="30">
        <f t="shared" si="2"/>
        <v>841.36823784652483</v>
      </c>
      <c r="Q50" s="44">
        <f t="shared" si="3"/>
        <v>1.9761119188672754E-41</v>
      </c>
      <c r="R50" s="30">
        <f t="shared" si="4"/>
        <v>8.5159124433597704</v>
      </c>
      <c r="S50" s="46">
        <f t="shared" si="5"/>
        <v>9.8573705072833376E-3</v>
      </c>
    </row>
    <row r="51" spans="2:19" x14ac:dyDescent="0.2">
      <c r="B51" s="38">
        <f>'Screening All'!M57/'Screening All'!F57</f>
        <v>6.2374431112949935</v>
      </c>
      <c r="C51" s="36">
        <f>'Screening M&amp;A'!M57/'Screening M&amp;A'!F57</f>
        <v>6.2060791968767433</v>
      </c>
      <c r="O51" s="26">
        <v>49</v>
      </c>
      <c r="P51" s="30">
        <f t="shared" si="2"/>
        <v>858.89674280166071</v>
      </c>
      <c r="Q51" s="44">
        <f t="shared" si="3"/>
        <v>4.5621144799613198E-43</v>
      </c>
      <c r="R51" s="30">
        <f t="shared" si="4"/>
        <v>8.6933272859297652</v>
      </c>
      <c r="S51" s="46">
        <f t="shared" si="5"/>
        <v>8.3298180777033118E-3</v>
      </c>
    </row>
    <row r="52" spans="2:19" x14ac:dyDescent="0.2">
      <c r="B52" s="38">
        <f>'Screening All'!M58/'Screening All'!F58</f>
        <v>3.6858698176001652</v>
      </c>
      <c r="C52" s="36">
        <f>'Screening M&amp;A'!M58/'Screening M&amp;A'!F58</f>
        <v>3.7233098859974358</v>
      </c>
      <c r="O52" s="26">
        <v>50</v>
      </c>
      <c r="P52" s="30">
        <f t="shared" si="2"/>
        <v>876.42524775679669</v>
      </c>
      <c r="Q52" s="44">
        <f t="shared" si="3"/>
        <v>9.7378137396118807E-45</v>
      </c>
      <c r="R52" s="30">
        <f t="shared" si="4"/>
        <v>8.8707421284997601</v>
      </c>
      <c r="S52" s="46">
        <f t="shared" si="5"/>
        <v>7.0041802759925071E-3</v>
      </c>
    </row>
    <row r="53" spans="2:19" x14ac:dyDescent="0.2">
      <c r="B53" s="38">
        <f>'Screening All'!M59/'Screening All'!F59</f>
        <v>5.793393516618794</v>
      </c>
      <c r="C53" s="36">
        <f>'Screening M&amp;A'!M59/'Screening M&amp;A'!F59</f>
        <v>1.5591088805567308</v>
      </c>
      <c r="O53" s="26">
        <v>51</v>
      </c>
      <c r="P53" s="30">
        <f t="shared" si="2"/>
        <v>893.95375271193257</v>
      </c>
      <c r="Q53" s="44">
        <f t="shared" si="3"/>
        <v>1.9217522146584311E-46</v>
      </c>
      <c r="R53" s="30">
        <f t="shared" si="4"/>
        <v>9.0481569710697549</v>
      </c>
      <c r="S53" s="46">
        <f t="shared" si="5"/>
        <v>5.8603894470585999E-3</v>
      </c>
    </row>
    <row r="54" spans="2:19" x14ac:dyDescent="0.2">
      <c r="B54" s="38">
        <f>'Screening All'!M60/'Screening All'!F60</f>
        <v>3.9857775239183209</v>
      </c>
      <c r="C54" s="36">
        <f>'Screening M&amp;A'!M60/'Screening M&amp;A'!F60</f>
        <v>0.99237413063199287</v>
      </c>
      <c r="O54" s="26">
        <v>52</v>
      </c>
      <c r="P54" s="30">
        <f t="shared" si="2"/>
        <v>911.48225766706855</v>
      </c>
      <c r="Q54" s="44">
        <f t="shared" si="3"/>
        <v>3.5065009417066614E-48</v>
      </c>
      <c r="R54" s="30">
        <f t="shared" si="4"/>
        <v>9.2255718136397515</v>
      </c>
      <c r="S54" s="46">
        <f t="shared" si="5"/>
        <v>4.8791368879819537E-3</v>
      </c>
    </row>
    <row r="55" spans="2:19" x14ac:dyDescent="0.2">
      <c r="B55" s="38">
        <f>'Screening All'!M61/'Screening All'!F61</f>
        <v>2.9991625898012253</v>
      </c>
      <c r="C55" s="36">
        <f>'Screening M&amp;A'!M61/'Screening M&amp;A'!F61</f>
        <v>3.7495233905264707</v>
      </c>
      <c r="O55" s="26">
        <v>53</v>
      </c>
      <c r="P55" s="30">
        <f t="shared" si="2"/>
        <v>929.01076262220442</v>
      </c>
      <c r="Q55" s="44">
        <f t="shared" si="3"/>
        <v>5.9154960979874122E-50</v>
      </c>
      <c r="R55" s="30">
        <f t="shared" si="4"/>
        <v>9.4029866562097464</v>
      </c>
      <c r="S55" s="46">
        <f t="shared" si="5"/>
        <v>4.042098485997507E-3</v>
      </c>
    </row>
    <row r="56" spans="2:19" x14ac:dyDescent="0.2">
      <c r="B56" s="38">
        <f>'Screening All'!M62/'Screening All'!F62</f>
        <v>0.28446142054806567</v>
      </c>
      <c r="C56" s="36">
        <f>'Screening M&amp;A'!M62/'Screening M&amp;A'!F62</f>
        <v>0.39923907364793992</v>
      </c>
      <c r="J56" s="123" t="s">
        <v>1423</v>
      </c>
      <c r="K56" s="123"/>
      <c r="L56" s="123"/>
      <c r="M56" s="123"/>
      <c r="O56" s="26">
        <v>54</v>
      </c>
      <c r="P56" s="30">
        <f t="shared" si="2"/>
        <v>946.53926757734041</v>
      </c>
      <c r="Q56" s="44">
        <f t="shared" si="3"/>
        <v>9.2267558167741995E-52</v>
      </c>
      <c r="R56" s="30">
        <f t="shared" si="4"/>
        <v>9.5804014987797412</v>
      </c>
      <c r="S56" s="46">
        <f t="shared" si="5"/>
        <v>3.3321008866101522E-3</v>
      </c>
    </row>
    <row r="57" spans="2:19" x14ac:dyDescent="0.2">
      <c r="B57" s="38">
        <f>'Screening All'!M63/'Screening All'!F63</f>
        <v>308.946511627907</v>
      </c>
      <c r="C57" s="36">
        <f>'Screening M&amp;A'!M63/'Screening M&amp;A'!F63</f>
        <v>3.0361974762586184</v>
      </c>
      <c r="E57" s="24" t="s">
        <v>1447</v>
      </c>
      <c r="O57" s="26">
        <v>55</v>
      </c>
      <c r="P57" s="30">
        <f t="shared" si="2"/>
        <v>964.06777253247628</v>
      </c>
      <c r="Q57" s="44">
        <f t="shared" si="3"/>
        <v>1.3306000182940689E-53</v>
      </c>
      <c r="R57" s="30">
        <f t="shared" si="4"/>
        <v>9.7578163413497361</v>
      </c>
      <c r="S57" s="46">
        <f t="shared" si="5"/>
        <v>2.7332336346075916E-3</v>
      </c>
    </row>
    <row r="58" spans="2:19" x14ac:dyDescent="0.2">
      <c r="B58" s="38">
        <f>'Screening All'!M64/'Screening All'!F64</f>
        <v>5.6184083490414238</v>
      </c>
      <c r="C58" s="36">
        <f>'Screening M&amp;A'!M64/'Screening M&amp;A'!F64</f>
        <v>1.5689867544081668</v>
      </c>
      <c r="O58" s="26">
        <v>56</v>
      </c>
      <c r="P58" s="30">
        <f t="shared" si="2"/>
        <v>981.59627748761227</v>
      </c>
      <c r="Q58" s="44">
        <f t="shared" si="3"/>
        <v>1.7741350076689215E-55</v>
      </c>
      <c r="R58" s="30">
        <f t="shared" si="4"/>
        <v>9.9352311839197309</v>
      </c>
      <c r="S58" s="46">
        <f t="shared" si="5"/>
        <v>2.2309135112780604E-3</v>
      </c>
    </row>
    <row r="59" spans="2:19" x14ac:dyDescent="0.2">
      <c r="B59" s="38">
        <f>'Screening All'!M65/'Screening All'!F65</f>
        <v>4.6708506586872884</v>
      </c>
      <c r="C59" s="36">
        <f>'Screening M&amp;A'!M65/'Screening M&amp;A'!F65</f>
        <v>4.9102273951934476</v>
      </c>
      <c r="O59" s="26">
        <v>57</v>
      </c>
      <c r="P59" s="30">
        <f t="shared" si="2"/>
        <v>999.12478244274814</v>
      </c>
      <c r="Q59" s="44">
        <f t="shared" si="3"/>
        <v>2.1870889622375905E-57</v>
      </c>
      <c r="R59" s="30">
        <f t="shared" si="4"/>
        <v>10.112646026489728</v>
      </c>
      <c r="S59" s="46">
        <f t="shared" si="5"/>
        <v>1.8119077147413249E-3</v>
      </c>
    </row>
    <row r="60" spans="2:19" x14ac:dyDescent="0.2">
      <c r="B60" s="38">
        <f>'Screening All'!M66/'Screening All'!F66</f>
        <v>2.7878613548108726</v>
      </c>
      <c r="C60" s="36">
        <f>'Screening M&amp;A'!M66/'Screening M&amp;A'!F66</f>
        <v>2.6228789103082071</v>
      </c>
      <c r="O60" s="26">
        <v>58</v>
      </c>
      <c r="P60" s="30">
        <f t="shared" si="2"/>
        <v>1016.6532873978841</v>
      </c>
      <c r="Q60" s="44">
        <f t="shared" si="3"/>
        <v>2.4927967784402331E-59</v>
      </c>
      <c r="R60" s="30">
        <f t="shared" si="4"/>
        <v>10.290060869059722</v>
      </c>
      <c r="S60" s="46">
        <f t="shared" si="5"/>
        <v>1.4643226416407647E-3</v>
      </c>
    </row>
    <row r="61" spans="2:19" x14ac:dyDescent="0.2">
      <c r="B61" s="38">
        <f>'Screening All'!M67/'Screening All'!F67</f>
        <v>2.9768624791318867</v>
      </c>
      <c r="C61" s="36">
        <f>'Screening M&amp;A'!M67/'Screening M&amp;A'!F67</f>
        <v>0.63133984647592467</v>
      </c>
      <c r="O61" s="26">
        <v>59</v>
      </c>
      <c r="P61" s="30">
        <f t="shared" si="2"/>
        <v>1034.18179235302</v>
      </c>
      <c r="Q61" s="44">
        <f t="shared" si="3"/>
        <v>2.6269266315817016E-61</v>
      </c>
      <c r="R61" s="30">
        <f t="shared" si="4"/>
        <v>10.467475711629717</v>
      </c>
      <c r="S61" s="46">
        <f t="shared" si="5"/>
        <v>1.1775648783449537E-3</v>
      </c>
    </row>
    <row r="62" spans="2:19" x14ac:dyDescent="0.2">
      <c r="B62" s="38">
        <f>'Screening All'!M68/'Screening All'!F68</f>
        <v>4.9947898269162838</v>
      </c>
      <c r="C62" s="36">
        <f>'Screening M&amp;A'!M68/'Screening M&amp;A'!F68</f>
        <v>1.7388081367216985</v>
      </c>
      <c r="O62" s="26">
        <v>60</v>
      </c>
      <c r="P62" s="30">
        <f t="shared" si="2"/>
        <v>1051.710297308156</v>
      </c>
      <c r="Q62" s="44">
        <f t="shared" si="3"/>
        <v>2.5594677090763465E-63</v>
      </c>
      <c r="R62" s="30">
        <f t="shared" si="4"/>
        <v>10.644890554199712</v>
      </c>
      <c r="S62" s="46">
        <f t="shared" si="5"/>
        <v>9.4228065165030152E-4</v>
      </c>
    </row>
    <row r="63" spans="2:19" x14ac:dyDescent="0.2">
      <c r="B63" s="38">
        <f>'Screening All'!M69/'Screening All'!F69</f>
        <v>4.864908108108108</v>
      </c>
      <c r="C63" s="36">
        <f>'Screening M&amp;A'!M69/'Screening M&amp;A'!F69</f>
        <v>6.3445936191713574</v>
      </c>
      <c r="O63" s="26">
        <v>61</v>
      </c>
      <c r="P63" s="30">
        <f t="shared" si="2"/>
        <v>1069.238802263292</v>
      </c>
      <c r="Q63" s="44">
        <f t="shared" si="3"/>
        <v>2.3056427119069478E-65</v>
      </c>
      <c r="R63" s="30">
        <f t="shared" si="4"/>
        <v>10.822305396769707</v>
      </c>
      <c r="S63" s="46">
        <f t="shared" si="5"/>
        <v>7.502794756244957E-4</v>
      </c>
    </row>
    <row r="64" spans="2:19" x14ac:dyDescent="0.2">
      <c r="B64" s="38">
        <f>'Screening All'!M70/'Screening All'!F70</f>
        <v>0.17364081451525396</v>
      </c>
      <c r="C64" s="36">
        <f>'Screening M&amp;A'!M70/'Screening M&amp;A'!F70</f>
        <v>5.0032038446135365</v>
      </c>
      <c r="O64" s="26">
        <v>62</v>
      </c>
      <c r="P64" s="30">
        <f t="shared" si="2"/>
        <v>1086.7673072184277</v>
      </c>
      <c r="Q64" s="44">
        <f t="shared" si="3"/>
        <v>1.9203261927594078E-67</v>
      </c>
      <c r="R64" s="30">
        <f t="shared" si="4"/>
        <v>10.999720239339704</v>
      </c>
      <c r="S64" s="46">
        <f t="shared" si="5"/>
        <v>5.9444711254429757E-4</v>
      </c>
    </row>
    <row r="65" spans="2:19" x14ac:dyDescent="0.2">
      <c r="B65" s="38">
        <f>'Screening All'!M71/'Screening All'!F71</f>
        <v>0.88436671087533159</v>
      </c>
      <c r="C65" s="36">
        <f>'Screening M&amp;A'!M71/'Screening M&amp;A'!F71</f>
        <v>5.8919213973799138</v>
      </c>
      <c r="O65" s="26">
        <v>63</v>
      </c>
      <c r="P65" s="30">
        <f t="shared" si="2"/>
        <v>1104.2958121735637</v>
      </c>
      <c r="Q65" s="44">
        <f t="shared" si="3"/>
        <v>1.478763236782976E-69</v>
      </c>
      <c r="R65" s="30">
        <f t="shared" si="4"/>
        <v>11.177135081909698</v>
      </c>
      <c r="S65" s="46">
        <f t="shared" si="5"/>
        <v>4.6865228685398518E-4</v>
      </c>
    </row>
    <row r="66" spans="2:19" x14ac:dyDescent="0.2">
      <c r="B66" s="38">
        <f>'Screening All'!M72/'Screening All'!F72</f>
        <v>19.622328666175388</v>
      </c>
      <c r="C66" s="36">
        <f>'Screening M&amp;A'!M72/'Screening M&amp;A'!F72</f>
        <v>1.5587682310205719</v>
      </c>
      <c r="O66" s="26">
        <v>64</v>
      </c>
      <c r="P66" s="30">
        <f t="shared" si="2"/>
        <v>1121.8243171286997</v>
      </c>
      <c r="Q66" s="44">
        <f t="shared" si="3"/>
        <v>1.052841335408126E-71</v>
      </c>
      <c r="R66" s="30">
        <f t="shared" si="4"/>
        <v>11.354549924479693</v>
      </c>
      <c r="S66" s="46">
        <f t="shared" si="5"/>
        <v>3.6765089058371503E-4</v>
      </c>
    </row>
    <row r="67" spans="2:19" x14ac:dyDescent="0.2">
      <c r="B67" s="38">
        <f>'Screening All'!M73/'Screening All'!F73</f>
        <v>3.4276933031381431</v>
      </c>
      <c r="C67" s="36">
        <f>'Screening M&amp;A'!M73/'Screening M&amp;A'!F73</f>
        <v>4.0415160738063527</v>
      </c>
      <c r="O67" s="26">
        <v>65</v>
      </c>
      <c r="P67" s="30">
        <f t="shared" si="2"/>
        <v>1139.3528220838357</v>
      </c>
      <c r="Q67" s="44">
        <f t="shared" si="3"/>
        <v>6.9305524135437919E-74</v>
      </c>
      <c r="R67" s="30">
        <f t="shared" si="4"/>
        <v>11.531964767049688</v>
      </c>
      <c r="S67" s="46">
        <f t="shared" si="5"/>
        <v>2.8699072880676216E-4</v>
      </c>
    </row>
    <row r="68" spans="2:19" x14ac:dyDescent="0.2">
      <c r="B68" s="38">
        <f>'Screening All'!M74/'Screening All'!F74</f>
        <v>2.2987980141102695</v>
      </c>
      <c r="C68" s="36">
        <f>'Screening M&amp;A'!M74/'Screening M&amp;A'!F74</f>
        <v>1.3881417989775087</v>
      </c>
      <c r="J68" s="123" t="s">
        <v>1423</v>
      </c>
      <c r="K68" s="123"/>
      <c r="L68" s="123"/>
      <c r="M68" s="123"/>
      <c r="O68" s="26">
        <v>66</v>
      </c>
      <c r="P68" s="30">
        <f t="shared" ref="P68:P102" si="6">O68*$F$10</f>
        <v>1156.8813270389717</v>
      </c>
      <c r="Q68" s="44">
        <f t="shared" ref="Q68:Q102" si="7">_xlfn.NORM.DIST(P68,$F$5,$F$9,FALSE)</f>
        <v>4.2180664769353768E-76</v>
      </c>
      <c r="R68" s="30">
        <f t="shared" ref="R68:R102" si="8">O68*$G$10</f>
        <v>11.709379609619683</v>
      </c>
      <c r="S68" s="46">
        <f t="shared" ref="S68:S102" si="9">_xlfn.NORM.DIST(R68,$G$5,$G$9,FALSE)</f>
        <v>2.2291919958603663E-4</v>
      </c>
    </row>
    <row r="69" spans="2:19" x14ac:dyDescent="0.2">
      <c r="B69" s="38">
        <f>'Screening All'!M75/'Screening All'!F75</f>
        <v>4.7874794069192754</v>
      </c>
      <c r="C69" s="36">
        <f>'Screening M&amp;A'!M75/'Screening M&amp;A'!F75</f>
        <v>0.68699935782607235</v>
      </c>
      <c r="O69" s="26">
        <v>67</v>
      </c>
      <c r="P69" s="30">
        <f t="shared" si="6"/>
        <v>1174.4098319941074</v>
      </c>
      <c r="Q69" s="44">
        <f t="shared" si="7"/>
        <v>2.3735568073448048E-78</v>
      </c>
      <c r="R69" s="30">
        <f t="shared" si="8"/>
        <v>11.88679445218968</v>
      </c>
      <c r="S69" s="46">
        <f t="shared" si="9"/>
        <v>1.7229570280669356E-4</v>
      </c>
    </row>
    <row r="70" spans="2:19" x14ac:dyDescent="0.2">
      <c r="B70" s="38">
        <f>'Screening All'!M76/'Screening All'!F76</f>
        <v>4.20407033678205</v>
      </c>
      <c r="C70" s="36">
        <f>'Screening M&amp;A'!M76/'Screening M&amp;A'!F76</f>
        <v>1.7194485759318048</v>
      </c>
      <c r="O70" s="26">
        <v>68</v>
      </c>
      <c r="P70" s="30">
        <f t="shared" si="6"/>
        <v>1191.9383369492434</v>
      </c>
      <c r="Q70" s="44">
        <f t="shared" si="7"/>
        <v>1.2348849092565525E-80</v>
      </c>
      <c r="R70" s="30">
        <f t="shared" si="8"/>
        <v>12.064209294759674</v>
      </c>
      <c r="S70" s="46">
        <f t="shared" si="9"/>
        <v>1.3251003842209219E-4</v>
      </c>
    </row>
    <row r="71" spans="2:19" x14ac:dyDescent="0.2">
      <c r="B71" s="38">
        <f>'Screening All'!M77/'Screening All'!F77</f>
        <v>3.6836471302763441</v>
      </c>
      <c r="C71" s="36">
        <f>'Screening M&amp;A'!M77/'Screening M&amp;A'!F77</f>
        <v>10.462231935527933</v>
      </c>
      <c r="O71" s="26">
        <v>69</v>
      </c>
      <c r="P71" s="30">
        <f t="shared" si="6"/>
        <v>1209.4668419043794</v>
      </c>
      <c r="Q71" s="44">
        <f t="shared" si="7"/>
        <v>5.9401030494545322E-83</v>
      </c>
      <c r="R71" s="30">
        <f t="shared" si="8"/>
        <v>12.241624137329669</v>
      </c>
      <c r="S71" s="46">
        <f t="shared" si="9"/>
        <v>1.0140759357504179E-4</v>
      </c>
    </row>
    <row r="72" spans="2:19" x14ac:dyDescent="0.2">
      <c r="B72" s="38">
        <f>'Screening All'!M78/'Screening All'!F78</f>
        <v>1.519814831623854</v>
      </c>
      <c r="C72" s="36">
        <f>'Screening M&amp;A'!M78/'Screening M&amp;A'!F78</f>
        <v>3.1725260416666665</v>
      </c>
      <c r="O72" s="26">
        <v>70</v>
      </c>
      <c r="P72" s="30">
        <f t="shared" si="6"/>
        <v>1226.9953468595154</v>
      </c>
      <c r="Q72" s="44">
        <f t="shared" si="7"/>
        <v>2.6418132724904735E-85</v>
      </c>
      <c r="R72" s="30">
        <f t="shared" si="8"/>
        <v>12.419038979899664</v>
      </c>
      <c r="S72" s="46">
        <f t="shared" si="9"/>
        <v>7.7221731797613905E-5</v>
      </c>
    </row>
    <row r="73" spans="2:19" x14ac:dyDescent="0.2">
      <c r="B73" s="38">
        <f>'Screening All'!M79/'Screening All'!F79</f>
        <v>2.3508593108525155</v>
      </c>
      <c r="C73" s="36">
        <f>'Screening M&amp;A'!M79/'Screening M&amp;A'!F79</f>
        <v>1.4978764478764479</v>
      </c>
      <c r="O73" s="26">
        <v>71</v>
      </c>
      <c r="P73" s="30">
        <f t="shared" si="6"/>
        <v>1244.5238518146512</v>
      </c>
      <c r="Q73" s="44">
        <f t="shared" si="7"/>
        <v>1.0863028000738933E-87</v>
      </c>
      <c r="R73" s="30">
        <f t="shared" si="8"/>
        <v>12.596453822469659</v>
      </c>
      <c r="S73" s="46">
        <f t="shared" si="9"/>
        <v>5.8513484347796049E-5</v>
      </c>
    </row>
    <row r="74" spans="2:19" x14ac:dyDescent="0.2">
      <c r="B74" s="38">
        <f>'Screening All'!M80/'Screening All'!F80</f>
        <v>1.9399008233088952</v>
      </c>
      <c r="C74" s="36">
        <f>'Screening M&amp;A'!M80/'Screening M&amp;A'!F80</f>
        <v>1.0382410099095771</v>
      </c>
      <c r="O74" s="26">
        <v>72</v>
      </c>
      <c r="P74" s="30">
        <f t="shared" si="6"/>
        <v>1262.0523567697871</v>
      </c>
      <c r="Q74" s="44">
        <f t="shared" si="7"/>
        <v>4.1299074840437121E-90</v>
      </c>
      <c r="R74" s="30">
        <f t="shared" si="8"/>
        <v>12.773868665039656</v>
      </c>
      <c r="S74" s="46">
        <f t="shared" si="9"/>
        <v>4.4118399231092385E-5</v>
      </c>
    </row>
    <row r="75" spans="2:19" x14ac:dyDescent="0.2">
      <c r="B75" s="38">
        <f>'Screening All'!M81/'Screening All'!F81</f>
        <v>5.0437175958522698</v>
      </c>
      <c r="C75" s="36">
        <f>'Screening M&amp;A'!M81/'Screening M&amp;A'!F81</f>
        <v>2.4626278520849723</v>
      </c>
      <c r="O75" s="26">
        <v>73</v>
      </c>
      <c r="P75" s="30">
        <f t="shared" si="6"/>
        <v>1279.5808617249231</v>
      </c>
      <c r="Q75" s="44">
        <f t="shared" si="7"/>
        <v>1.4516783155525981E-92</v>
      </c>
      <c r="R75" s="30">
        <f t="shared" si="8"/>
        <v>12.95128350760965</v>
      </c>
      <c r="S75" s="46">
        <f t="shared" si="9"/>
        <v>3.3100221163668195E-5</v>
      </c>
    </row>
    <row r="76" spans="2:19" x14ac:dyDescent="0.2">
      <c r="B76" s="38">
        <f>'Screening All'!M82/'Screening All'!F82</f>
        <v>4.0977122309656577</v>
      </c>
      <c r="C76" s="36">
        <f>'Screening M&amp;A'!M82/'Screening M&amp;A'!F82</f>
        <v>2.4432413277158722</v>
      </c>
      <c r="O76" s="26">
        <v>74</v>
      </c>
      <c r="P76" s="30">
        <f t="shared" si="6"/>
        <v>1297.1093666800591</v>
      </c>
      <c r="Q76" s="44">
        <f t="shared" si="7"/>
        <v>4.7178170870376893E-95</v>
      </c>
      <c r="R76" s="30">
        <f t="shared" si="8"/>
        <v>13.128698350179645</v>
      </c>
      <c r="S76" s="46">
        <f t="shared" si="9"/>
        <v>2.4710948061183171E-5</v>
      </c>
    </row>
    <row r="77" spans="2:19" x14ac:dyDescent="0.2">
      <c r="B77" s="38">
        <f>'Screening All'!M83/'Screening All'!F83</f>
        <v>9.8073451992980711</v>
      </c>
      <c r="C77" s="36">
        <f>'Screening M&amp;A'!M83/'Screening M&amp;A'!F83</f>
        <v>0.69910984591749137</v>
      </c>
      <c r="O77" s="26">
        <v>75</v>
      </c>
      <c r="P77" s="30">
        <f t="shared" si="6"/>
        <v>1314.6378716351949</v>
      </c>
      <c r="Q77" s="44">
        <f t="shared" si="7"/>
        <v>1.4175959085321613E-97</v>
      </c>
      <c r="R77" s="30">
        <f t="shared" si="8"/>
        <v>13.30611319274964</v>
      </c>
      <c r="S77" s="46">
        <f t="shared" si="9"/>
        <v>1.8356728439853127E-5</v>
      </c>
    </row>
    <row r="78" spans="2:19" x14ac:dyDescent="0.2">
      <c r="B78" s="38">
        <f>'Screening All'!M84/'Screening All'!F84</f>
        <v>2.1531504993077446</v>
      </c>
      <c r="C78" s="36">
        <f>'Screening M&amp;A'!M84/'Screening M&amp;A'!F84</f>
        <v>0.71856130530578211</v>
      </c>
      <c r="O78" s="26">
        <v>76</v>
      </c>
      <c r="P78" s="30">
        <f t="shared" si="6"/>
        <v>1332.1663765903309</v>
      </c>
      <c r="Q78" s="44">
        <f t="shared" si="7"/>
        <v>3.9382605573284961E-100</v>
      </c>
      <c r="R78" s="30">
        <f t="shared" si="8"/>
        <v>13.483528035319635</v>
      </c>
      <c r="S78" s="46">
        <f t="shared" si="9"/>
        <v>1.3569021219849625E-5</v>
      </c>
    </row>
    <row r="79" spans="2:19" x14ac:dyDescent="0.2">
      <c r="B79" s="38">
        <f>'Screening All'!M85/'Screening All'!F85</f>
        <v>2.4456569478698604</v>
      </c>
      <c r="C79" s="36">
        <f>'Screening M&amp;A'!M85/'Screening M&amp;A'!F85</f>
        <v>4.6908224076281284</v>
      </c>
      <c r="O79" s="26">
        <v>77</v>
      </c>
      <c r="P79" s="30">
        <f t="shared" si="6"/>
        <v>1349.6948815454668</v>
      </c>
      <c r="Q79" s="44">
        <f t="shared" si="7"/>
        <v>1.0115726608610833E-102</v>
      </c>
      <c r="R79" s="30">
        <f t="shared" si="8"/>
        <v>13.660942877889632</v>
      </c>
      <c r="S79" s="46">
        <f t="shared" si="9"/>
        <v>9.9804270153097282E-6</v>
      </c>
    </row>
    <row r="80" spans="2:19" x14ac:dyDescent="0.2">
      <c r="B80" s="38">
        <f>'Screening All'!M86/'Screening All'!F86</f>
        <v>2.8948922718575827</v>
      </c>
      <c r="C80" s="36">
        <f>'Screening M&amp;A'!M86/'Screening M&amp;A'!F86</f>
        <v>1.9591204601926544</v>
      </c>
      <c r="O80" s="26">
        <v>78</v>
      </c>
      <c r="P80" s="30">
        <f t="shared" si="6"/>
        <v>1367.2233865006028</v>
      </c>
      <c r="Q80" s="44">
        <f t="shared" si="7"/>
        <v>2.4023172715250286E-105</v>
      </c>
      <c r="R80" s="30">
        <f t="shared" si="8"/>
        <v>13.838357720459626</v>
      </c>
      <c r="S80" s="46">
        <f t="shared" si="9"/>
        <v>7.3046109100509366E-6</v>
      </c>
    </row>
    <row r="81" spans="2:19" x14ac:dyDescent="0.2">
      <c r="B81" s="38">
        <f>'Screening All'!M87/'Screening All'!F87</f>
        <v>1.6483637162310565</v>
      </c>
      <c r="C81" s="36">
        <f>'Screening M&amp;A'!M87/'Screening M&amp;A'!F87</f>
        <v>4.7955105858345384</v>
      </c>
      <c r="O81" s="26">
        <v>79</v>
      </c>
      <c r="P81" s="30">
        <f t="shared" si="6"/>
        <v>1384.7518914557386</v>
      </c>
      <c r="Q81" s="44">
        <f t="shared" si="7"/>
        <v>5.2747792202064427E-108</v>
      </c>
      <c r="R81" s="30">
        <f t="shared" si="8"/>
        <v>14.015772563029621</v>
      </c>
      <c r="S81" s="46">
        <f t="shared" si="9"/>
        <v>5.3197646001874075E-6</v>
      </c>
    </row>
    <row r="82" spans="2:19" x14ac:dyDescent="0.2">
      <c r="B82" s="38">
        <f>'Screening All'!M88/'Screening All'!F88</f>
        <v>5.9251255380200858</v>
      </c>
      <c r="C82" s="36">
        <f>'Screening M&amp;A'!M88/'Screening M&amp;A'!F88</f>
        <v>0.52770240453679096</v>
      </c>
      <c r="O82" s="26">
        <v>80</v>
      </c>
      <c r="P82" s="30">
        <f t="shared" si="6"/>
        <v>1402.2803964108746</v>
      </c>
      <c r="Q82" s="44">
        <f t="shared" si="7"/>
        <v>1.0708258640341786E-110</v>
      </c>
      <c r="R82" s="30">
        <f t="shared" si="8"/>
        <v>14.193187405599616</v>
      </c>
      <c r="S82" s="46">
        <f t="shared" si="9"/>
        <v>3.8550951870911206E-6</v>
      </c>
    </row>
    <row r="83" spans="2:19" x14ac:dyDescent="0.2">
      <c r="B83" s="38">
        <f>'Screening All'!M89/'Screening All'!F89</f>
        <v>53.752706078268112</v>
      </c>
      <c r="C83" s="36">
        <f>'Screening M&amp;A'!M89/'Screening M&amp;A'!F89</f>
        <v>2.115182639586068</v>
      </c>
      <c r="O83" s="26">
        <v>81</v>
      </c>
      <c r="P83" s="30">
        <f t="shared" si="6"/>
        <v>1419.8089013660106</v>
      </c>
      <c r="Q83" s="44">
        <f t="shared" si="7"/>
        <v>2.0098981974486154E-113</v>
      </c>
      <c r="R83" s="30">
        <f t="shared" si="8"/>
        <v>14.370602248169611</v>
      </c>
      <c r="S83" s="46">
        <f t="shared" si="9"/>
        <v>2.7798743062273297E-6</v>
      </c>
    </row>
    <row r="84" spans="2:19" x14ac:dyDescent="0.2">
      <c r="B84" s="38">
        <f>'Screening All'!M90/'Screening All'!F90</f>
        <v>2.3152724600688406</v>
      </c>
      <c r="C84" s="36">
        <f>'Screening M&amp;A'!M90/'Screening M&amp;A'!F90</f>
        <v>0.98543881780500986</v>
      </c>
      <c r="O84" s="26">
        <v>82</v>
      </c>
      <c r="P84" s="30">
        <f t="shared" si="6"/>
        <v>1437.3374063211465</v>
      </c>
      <c r="Q84" s="44">
        <f t="shared" si="7"/>
        <v>3.4879472785494666E-116</v>
      </c>
      <c r="R84" s="30">
        <f t="shared" si="8"/>
        <v>14.548017090739608</v>
      </c>
      <c r="S84" s="46">
        <f t="shared" si="9"/>
        <v>1.9946310539586721E-6</v>
      </c>
    </row>
    <row r="85" spans="2:19" x14ac:dyDescent="0.2">
      <c r="B85" s="38">
        <f>'Screening All'!M91/'Screening All'!F91</f>
        <v>12.406419341392247</v>
      </c>
      <c r="C85" s="36">
        <f>'Screening M&amp;A'!M91/'Screening M&amp;A'!F91</f>
        <v>0.96668202601637543</v>
      </c>
      <c r="O85" s="26">
        <v>83</v>
      </c>
      <c r="P85" s="30">
        <f t="shared" si="6"/>
        <v>1454.8659112762825</v>
      </c>
      <c r="Q85" s="44">
        <f t="shared" si="7"/>
        <v>5.5963698169370867E-119</v>
      </c>
      <c r="R85" s="30">
        <f t="shared" si="8"/>
        <v>14.725431933309602</v>
      </c>
      <c r="S85" s="46">
        <f t="shared" si="9"/>
        <v>1.4241225261372672E-6</v>
      </c>
    </row>
    <row r="86" spans="2:19" x14ac:dyDescent="0.2">
      <c r="B86" s="38">
        <f>'Screening All'!M92/'Screening All'!F92</f>
        <v>1.7529497589444303</v>
      </c>
      <c r="C86" s="36">
        <f>'Screening M&amp;A'!M92/'Screening M&amp;A'!F92</f>
        <v>0.19243856057239031</v>
      </c>
      <c r="O86" s="26">
        <v>84</v>
      </c>
      <c r="P86" s="30">
        <f t="shared" si="6"/>
        <v>1472.3944162314183</v>
      </c>
      <c r="Q86" s="44">
        <f t="shared" si="7"/>
        <v>8.3020155438226929E-122</v>
      </c>
      <c r="R86" s="30">
        <f t="shared" si="8"/>
        <v>14.902846775879597</v>
      </c>
      <c r="S86" s="46">
        <f t="shared" si="9"/>
        <v>1.0117646436198206E-6</v>
      </c>
    </row>
    <row r="87" spans="2:19" x14ac:dyDescent="0.2">
      <c r="B87" s="38">
        <f>'Screening All'!M93/'Screening All'!F93</f>
        <v>3.4317786069651741</v>
      </c>
      <c r="C87" s="36">
        <f>'Screening M&amp;A'!M93/'Screening M&amp;A'!F93</f>
        <v>0.47043159036007071</v>
      </c>
      <c r="O87" s="26">
        <v>85</v>
      </c>
      <c r="P87" s="30">
        <f t="shared" si="6"/>
        <v>1489.9229211865543</v>
      </c>
      <c r="Q87" s="44">
        <f t="shared" si="7"/>
        <v>1.1386790265965001E-124</v>
      </c>
      <c r="R87" s="30">
        <f t="shared" si="8"/>
        <v>15.080261618449592</v>
      </c>
      <c r="S87" s="46">
        <f t="shared" si="9"/>
        <v>7.1525187455401436E-7</v>
      </c>
    </row>
    <row r="88" spans="2:19" x14ac:dyDescent="0.2">
      <c r="B88" s="38">
        <f>'Screening All'!M94/'Screening All'!F94</f>
        <v>4.9848970251716249</v>
      </c>
      <c r="C88" s="36">
        <f>'Screening M&amp;A'!M94/'Screening M&amp;A'!F94</f>
        <v>2.7734100545124165</v>
      </c>
      <c r="O88" s="26">
        <v>86</v>
      </c>
      <c r="P88" s="30">
        <f t="shared" si="6"/>
        <v>1507.4514261416903</v>
      </c>
      <c r="Q88" s="44">
        <f t="shared" si="7"/>
        <v>1.4439752299993661E-127</v>
      </c>
      <c r="R88" s="30">
        <f t="shared" si="8"/>
        <v>15.257676461019587</v>
      </c>
      <c r="S88" s="46">
        <f t="shared" si="9"/>
        <v>5.0313655711813986E-7</v>
      </c>
    </row>
    <row r="89" spans="2:19" x14ac:dyDescent="0.2">
      <c r="B89" s="38">
        <f>'Screening All'!M95/'Screening All'!F95</f>
        <v>5.9153795953882975</v>
      </c>
      <c r="C89" s="36">
        <f>'Screening M&amp;A'!M95/'Screening M&amp;A'!F95</f>
        <v>3.8051308188922865</v>
      </c>
      <c r="O89" s="26">
        <v>87</v>
      </c>
      <c r="P89" s="30">
        <f t="shared" si="6"/>
        <v>1524.9799310968262</v>
      </c>
      <c r="Q89" s="44">
        <f t="shared" si="7"/>
        <v>1.6930072117168549E-130</v>
      </c>
      <c r="R89" s="30">
        <f t="shared" si="8"/>
        <v>15.435091303589584</v>
      </c>
      <c r="S89" s="46">
        <f t="shared" si="9"/>
        <v>3.5217628315313788E-7</v>
      </c>
    </row>
    <row r="90" spans="2:19" x14ac:dyDescent="0.2">
      <c r="B90" s="38">
        <f>'Screening All'!M96/'Screening All'!F96</f>
        <v>1.7130443116833329</v>
      </c>
      <c r="C90" s="36">
        <f>'Screening M&amp;A'!M96/'Screening M&amp;A'!F96</f>
        <v>7.5363128491620106</v>
      </c>
      <c r="O90" s="26">
        <v>88</v>
      </c>
      <c r="P90" s="30">
        <f t="shared" si="6"/>
        <v>1542.508436051962</v>
      </c>
      <c r="Q90" s="44">
        <f t="shared" si="7"/>
        <v>1.8352638723119275E-133</v>
      </c>
      <c r="R90" s="30">
        <f t="shared" si="8"/>
        <v>15.612506146159578</v>
      </c>
      <c r="S90" s="46">
        <f t="shared" si="9"/>
        <v>2.4529104909597597E-7</v>
      </c>
    </row>
    <row r="91" spans="2:19" x14ac:dyDescent="0.2">
      <c r="B91" s="38">
        <f>'Screening All'!M97/'Screening All'!F97</f>
        <v>2.2596649484536084</v>
      </c>
      <c r="C91" s="36">
        <f>'Screening M&amp;A'!M97/'Screening M&amp;A'!F97</f>
        <v>13.828877005347595</v>
      </c>
      <c r="O91" s="26">
        <v>89</v>
      </c>
      <c r="P91" s="30">
        <f t="shared" si="6"/>
        <v>1560.036941007098</v>
      </c>
      <c r="Q91" s="44">
        <f t="shared" si="7"/>
        <v>1.8394113654518848E-136</v>
      </c>
      <c r="R91" s="30">
        <f t="shared" si="8"/>
        <v>15.789920988729573</v>
      </c>
      <c r="S91" s="46">
        <f t="shared" si="9"/>
        <v>1.7000068008844143E-7</v>
      </c>
    </row>
    <row r="92" spans="2:19" x14ac:dyDescent="0.2">
      <c r="B92" s="38">
        <f>'Screening All'!M98/'Screening All'!F98</f>
        <v>9.1113232766851251</v>
      </c>
      <c r="C92" s="36">
        <f>'Screening M&amp;A'!M98/'Screening M&amp;A'!F98</f>
        <v>2.0062163282221301</v>
      </c>
      <c r="O92" s="26">
        <v>90</v>
      </c>
      <c r="P92" s="30">
        <f t="shared" si="6"/>
        <v>1577.565445962234</v>
      </c>
      <c r="Q92" s="44">
        <f t="shared" si="7"/>
        <v>1.7045111968414451E-139</v>
      </c>
      <c r="R92" s="30">
        <f t="shared" si="8"/>
        <v>15.967335831299568</v>
      </c>
      <c r="S92" s="46">
        <f t="shared" si="9"/>
        <v>1.1723761636637342E-7</v>
      </c>
    </row>
    <row r="93" spans="2:19" x14ac:dyDescent="0.2">
      <c r="B93" s="38">
        <f>'Screening All'!M99/'Screening All'!F99</f>
        <v>3.676688762626263</v>
      </c>
      <c r="C93" s="36">
        <f>'Screening M&amp;A'!M99/'Screening M&amp;A'!F99</f>
        <v>4.2831398900427606</v>
      </c>
      <c r="O93" s="26">
        <v>91</v>
      </c>
      <c r="P93" s="30">
        <f t="shared" si="6"/>
        <v>1595.09395091737</v>
      </c>
      <c r="Q93" s="44">
        <f t="shared" si="7"/>
        <v>1.460365262767222E-142</v>
      </c>
      <c r="R93" s="30">
        <f t="shared" si="8"/>
        <v>16.144750673869563</v>
      </c>
      <c r="S93" s="46">
        <f t="shared" si="9"/>
        <v>8.0450855032305996E-8</v>
      </c>
    </row>
    <row r="94" spans="2:19" x14ac:dyDescent="0.2">
      <c r="B94" s="38">
        <f>'Screening All'!M100/'Screening All'!F100</f>
        <v>0.35481206744924099</v>
      </c>
      <c r="C94" s="36">
        <f>'Screening M&amp;A'!M100/'Screening M&amp;A'!F100</f>
        <v>0.27399674169631277</v>
      </c>
      <c r="O94" s="26">
        <v>92</v>
      </c>
      <c r="P94" s="30">
        <f t="shared" si="6"/>
        <v>1612.6224558725057</v>
      </c>
      <c r="Q94" s="44">
        <f t="shared" si="7"/>
        <v>1.1568146295296771E-145</v>
      </c>
      <c r="R94" s="30">
        <f t="shared" si="8"/>
        <v>16.322165516439558</v>
      </c>
      <c r="S94" s="46">
        <f t="shared" si="9"/>
        <v>5.493406175694029E-8</v>
      </c>
    </row>
    <row r="95" spans="2:19" x14ac:dyDescent="0.2">
      <c r="B95" s="38">
        <f>'Screening All'!M101/'Screening All'!F101</f>
        <v>0.87571420270767553</v>
      </c>
      <c r="C95" s="36">
        <f>'Screening M&amp;A'!M101/'Screening M&amp;A'!F101</f>
        <v>1.7030415890751085</v>
      </c>
      <c r="O95" s="26">
        <v>93</v>
      </c>
      <c r="P95" s="30">
        <f t="shared" si="6"/>
        <v>1630.1509608276417</v>
      </c>
      <c r="Q95" s="44">
        <f t="shared" si="7"/>
        <v>8.4724047146722095E-149</v>
      </c>
      <c r="R95" s="30">
        <f t="shared" si="8"/>
        <v>16.499580359009553</v>
      </c>
      <c r="S95" s="46">
        <f t="shared" si="9"/>
        <v>3.7325026241151028E-8</v>
      </c>
    </row>
    <row r="96" spans="2:19" x14ac:dyDescent="0.2">
      <c r="B96" s="38">
        <f>'Screening All'!M102/'Screening All'!F102</f>
        <v>3.5398556409854072</v>
      </c>
      <c r="C96" s="36">
        <f>'Screening M&amp;A'!M102/'Screening M&amp;A'!F102</f>
        <v>1.6881273361051614</v>
      </c>
      <c r="O96" s="26">
        <v>94</v>
      </c>
      <c r="P96" s="30">
        <f t="shared" si="6"/>
        <v>1647.6794657827777</v>
      </c>
      <c r="Q96" s="44">
        <f t="shared" si="7"/>
        <v>5.7370714269950283E-152</v>
      </c>
      <c r="R96" s="30">
        <f t="shared" si="8"/>
        <v>16.676995201579551</v>
      </c>
      <c r="S96" s="46">
        <f t="shared" si="9"/>
        <v>2.5235150263430591E-8</v>
      </c>
    </row>
    <row r="97" spans="2:19" x14ac:dyDescent="0.2">
      <c r="B97" s="38">
        <f>'Screening All'!M103/'Screening All'!F103</f>
        <v>3.8045036687189002</v>
      </c>
      <c r="C97" s="36">
        <f>'Screening M&amp;A'!M103/'Screening M&amp;A'!F103</f>
        <v>3.0804890055792584</v>
      </c>
      <c r="O97" s="26">
        <v>95</v>
      </c>
      <c r="P97" s="30">
        <f t="shared" si="6"/>
        <v>1665.2079707379137</v>
      </c>
      <c r="Q97" s="44">
        <f t="shared" si="7"/>
        <v>3.591819164383902E-155</v>
      </c>
      <c r="R97" s="30">
        <f t="shared" si="8"/>
        <v>16.854410044149546</v>
      </c>
      <c r="S97" s="46">
        <f t="shared" si="9"/>
        <v>1.6976925057508706E-8</v>
      </c>
    </row>
    <row r="98" spans="2:19" x14ac:dyDescent="0.2">
      <c r="B98" s="38">
        <f>'Screening All'!M104/'Screening All'!F104</f>
        <v>0.42911989683772461</v>
      </c>
      <c r="C98" s="36">
        <f>'Screening M&amp;A'!M104/'Screening M&amp;A'!F104</f>
        <v>3.6816837539432177</v>
      </c>
      <c r="O98" s="26">
        <v>96</v>
      </c>
      <c r="P98" s="30">
        <f t="shared" si="6"/>
        <v>1682.7364756930497</v>
      </c>
      <c r="Q98" s="44">
        <f t="shared" si="7"/>
        <v>2.0791188335278042E-158</v>
      </c>
      <c r="R98" s="30">
        <f t="shared" si="8"/>
        <v>17.031824886719541</v>
      </c>
      <c r="S98" s="46">
        <f t="shared" si="9"/>
        <v>1.1364740693919885E-8</v>
      </c>
    </row>
    <row r="99" spans="2:19" x14ac:dyDescent="0.2">
      <c r="B99" s="38">
        <f>'Screening All'!M105/'Screening All'!F105</f>
        <v>1.636509390746679</v>
      </c>
      <c r="C99" s="36">
        <f>'Screening M&amp;A'!M105/'Screening M&amp;A'!F105</f>
        <v>2.6970540817822073</v>
      </c>
      <c r="O99" s="26">
        <v>97</v>
      </c>
      <c r="P99" s="30">
        <f t="shared" si="6"/>
        <v>1700.2649806481854</v>
      </c>
      <c r="Q99" s="44">
        <f t="shared" si="7"/>
        <v>1.1127172077379113E-161</v>
      </c>
      <c r="R99" s="30">
        <f t="shared" si="8"/>
        <v>17.209239729289536</v>
      </c>
      <c r="S99" s="46">
        <f t="shared" si="9"/>
        <v>7.5702006987815435E-9</v>
      </c>
    </row>
    <row r="100" spans="2:19" x14ac:dyDescent="0.2">
      <c r="B100" s="38">
        <f>'Screening All'!M106/'Screening All'!F106</f>
        <v>0.31443932639187167</v>
      </c>
      <c r="C100" s="36">
        <f>'Screening M&amp;A'!M106/'Screening M&amp;A'!F106</f>
        <v>0.65183843506611128</v>
      </c>
      <c r="O100" s="26">
        <v>98</v>
      </c>
      <c r="P100" s="30">
        <f t="shared" si="6"/>
        <v>1717.7934856033214</v>
      </c>
      <c r="Q100" s="44">
        <f t="shared" si="7"/>
        <v>5.5059332099256121E-165</v>
      </c>
      <c r="R100" s="30">
        <f t="shared" si="8"/>
        <v>17.38665457185953</v>
      </c>
      <c r="S100" s="46">
        <f t="shared" si="9"/>
        <v>5.0176760505773274E-9</v>
      </c>
    </row>
    <row r="101" spans="2:19" x14ac:dyDescent="0.2">
      <c r="B101" s="38">
        <f>'Screening All'!M107/'Screening All'!F107</f>
        <v>2.5736216874809625</v>
      </c>
      <c r="C101" s="36">
        <f>'Screening M&amp;A'!M107/'Screening M&amp;A'!F107</f>
        <v>3.5047571853320121</v>
      </c>
      <c r="O101" s="26">
        <v>99</v>
      </c>
      <c r="P101" s="30">
        <f t="shared" si="6"/>
        <v>1735.3219905584574</v>
      </c>
      <c r="Q101" s="44">
        <f t="shared" si="7"/>
        <v>2.5189393805524491E-168</v>
      </c>
      <c r="R101" s="30">
        <f t="shared" si="8"/>
        <v>17.564069414429525</v>
      </c>
      <c r="S101" s="46">
        <f t="shared" si="9"/>
        <v>3.3093691017991437E-9</v>
      </c>
    </row>
    <row r="102" spans="2:19" ht="12" thickBot="1" x14ac:dyDescent="0.25">
      <c r="B102" s="38">
        <f>'Screening All'!M108/'Screening All'!F108</f>
        <v>3.8794134130394178</v>
      </c>
      <c r="C102" s="36">
        <f>'Screening M&amp;A'!M108/'Screening M&amp;A'!F108</f>
        <v>1.1299161292478366</v>
      </c>
      <c r="O102" s="27">
        <v>100</v>
      </c>
      <c r="P102" s="31">
        <f t="shared" si="6"/>
        <v>1752.8504955135934</v>
      </c>
      <c r="Q102" s="45">
        <f t="shared" si="7"/>
        <v>1.0654795929331282E-171</v>
      </c>
      <c r="R102" s="31">
        <f t="shared" si="8"/>
        <v>17.74148425699952</v>
      </c>
      <c r="S102" s="47">
        <f t="shared" si="9"/>
        <v>2.1718766662078736E-9</v>
      </c>
    </row>
    <row r="103" spans="2:19" x14ac:dyDescent="0.2">
      <c r="B103" s="38">
        <f>'Screening All'!M109/'Screening All'!F109</f>
        <v>5.0973641064446964</v>
      </c>
      <c r="C103" s="36">
        <f>'Screening M&amp;A'!M109/'Screening M&amp;A'!F109</f>
        <v>2.0916448919762924</v>
      </c>
    </row>
    <row r="104" spans="2:19" x14ac:dyDescent="0.2">
      <c r="B104" s="38">
        <f>'Screening All'!M110/'Screening All'!F110</f>
        <v>1.7486770191723779</v>
      </c>
      <c r="C104" s="36">
        <f>'Screening M&amp;A'!M110/'Screening M&amp;A'!F110</f>
        <v>3.3763258379295715</v>
      </c>
    </row>
    <row r="105" spans="2:19" x14ac:dyDescent="0.2">
      <c r="B105" s="38">
        <f>'Screening All'!M111/'Screening All'!F111</f>
        <v>1752.8508771929826</v>
      </c>
      <c r="C105" s="36">
        <f>'Screening M&amp;A'!M111/'Screening M&amp;A'!F111</f>
        <v>2.1502314974777139</v>
      </c>
    </row>
    <row r="106" spans="2:19" x14ac:dyDescent="0.2">
      <c r="B106" s="38">
        <f>'Screening All'!M112/'Screening All'!F112</f>
        <v>25.983640081799596</v>
      </c>
      <c r="C106" s="36">
        <f>'Screening M&amp;A'!M112/'Screening M&amp;A'!F112</f>
        <v>2.7066050888811435</v>
      </c>
    </row>
    <row r="107" spans="2:19" x14ac:dyDescent="0.2">
      <c r="B107" s="38">
        <f>'Screening All'!M113/'Screening All'!F113</f>
        <v>7.1267439575555125</v>
      </c>
      <c r="C107" s="36">
        <f>'Screening M&amp;A'!M113/'Screening M&amp;A'!F113</f>
        <v>4.6416228399699477</v>
      </c>
    </row>
    <row r="108" spans="2:19" x14ac:dyDescent="0.2">
      <c r="B108" s="38">
        <f>'Screening All'!M114/'Screening All'!F114</f>
        <v>1.6629849638017449</v>
      </c>
      <c r="C108" s="36">
        <f>'Screening M&amp;A'!M114/'Screening M&amp;A'!F114</f>
        <v>2.7886587962066964</v>
      </c>
    </row>
    <row r="109" spans="2:19" x14ac:dyDescent="0.2">
      <c r="B109" s="38">
        <f>'Screening All'!M115/'Screening All'!F115</f>
        <v>1.1360043347995155</v>
      </c>
      <c r="C109" s="36">
        <f>'Screening M&amp;A'!M115/'Screening M&amp;A'!F115</f>
        <v>1.4470254957507083</v>
      </c>
    </row>
    <row r="110" spans="2:19" x14ac:dyDescent="0.2">
      <c r="B110" s="38">
        <f>'Screening All'!M116/'Screening All'!F116</f>
        <v>0.90637638531435472</v>
      </c>
      <c r="C110" s="36">
        <f>'Screening M&amp;A'!M116/'Screening M&amp;A'!F116</f>
        <v>0.83113676447009788</v>
      </c>
    </row>
    <row r="111" spans="2:19" x14ac:dyDescent="0.2">
      <c r="B111" s="38">
        <f>'Screening All'!M117/'Screening All'!F117</f>
        <v>2.1296682464454975</v>
      </c>
      <c r="C111" s="36">
        <f>'Screening M&amp;A'!M117/'Screening M&amp;A'!F117</f>
        <v>3.581056718901678</v>
      </c>
    </row>
    <row r="112" spans="2:19" x14ac:dyDescent="0.2">
      <c r="B112" s="38">
        <f>'Screening All'!M118/'Screening All'!F118</f>
        <v>4.0664663912880208</v>
      </c>
      <c r="C112" s="36">
        <f>'Screening M&amp;A'!M118/'Screening M&amp;A'!F118</f>
        <v>1.598231521265334</v>
      </c>
    </row>
    <row r="113" spans="2:3" x14ac:dyDescent="0.2">
      <c r="B113" s="38">
        <f>'Screening All'!M119/'Screening All'!F119</f>
        <v>0.46192062489230951</v>
      </c>
      <c r="C113" s="36">
        <f>'Screening M&amp;A'!M119/'Screening M&amp;A'!F119</f>
        <v>0.58876437995378539</v>
      </c>
    </row>
    <row r="114" spans="2:3" x14ac:dyDescent="0.2">
      <c r="B114" s="38">
        <f>'Screening All'!M120/'Screening All'!F120</f>
        <v>5.8333956619296936</v>
      </c>
      <c r="C114" s="36">
        <f>'Screening M&amp;A'!M120/'Screening M&amp;A'!F120</f>
        <v>1.3585471317382531</v>
      </c>
    </row>
    <row r="115" spans="2:3" x14ac:dyDescent="0.2">
      <c r="B115" s="38">
        <f>'Screening All'!M121/'Screening All'!F121</f>
        <v>0.79550746110699544</v>
      </c>
      <c r="C115" s="36">
        <f>'Screening M&amp;A'!M121/'Screening M&amp;A'!F121</f>
        <v>0.89526666929848808</v>
      </c>
    </row>
    <row r="116" spans="2:3" x14ac:dyDescent="0.2">
      <c r="B116" s="38">
        <f>'Screening All'!M122/'Screening All'!F122</f>
        <v>1.6055699481865287</v>
      </c>
      <c r="C116" s="36">
        <f>'Screening M&amp;A'!M122/'Screening M&amp;A'!F122</f>
        <v>4.3627952755905515</v>
      </c>
    </row>
    <row r="117" spans="2:3" x14ac:dyDescent="0.2">
      <c r="B117" s="38">
        <f>'Screening All'!M123/'Screening All'!F123</f>
        <v>4.5178284612913586</v>
      </c>
      <c r="C117" s="36">
        <f>'Screening M&amp;A'!M123/'Screening M&amp;A'!F123</f>
        <v>3.8768129245456207</v>
      </c>
    </row>
    <row r="118" spans="2:3" x14ac:dyDescent="0.2">
      <c r="B118" s="38">
        <f>'Screening All'!M124/'Screening All'!F124</f>
        <v>2.0696003592276604</v>
      </c>
      <c r="C118" s="36">
        <f>'Screening M&amp;A'!M124/'Screening M&amp;A'!F124</f>
        <v>2.5193143408981169</v>
      </c>
    </row>
    <row r="119" spans="2:3" x14ac:dyDescent="0.2">
      <c r="B119" s="38">
        <f>'Screening All'!M125/'Screening All'!F125</f>
        <v>0.83453083437796194</v>
      </c>
      <c r="C119" s="36">
        <f>'Screening M&amp;A'!M125/'Screening M&amp;A'!F125</f>
        <v>1.078823897403816</v>
      </c>
    </row>
    <row r="120" spans="2:3" x14ac:dyDescent="0.2">
      <c r="B120" s="38">
        <f>'Screening All'!M126/'Screening All'!F126</f>
        <v>2.8505334319214111</v>
      </c>
      <c r="C120" s="36">
        <f>'Screening M&amp;A'!M126/'Screening M&amp;A'!F126</f>
        <v>2.487309034043065</v>
      </c>
    </row>
    <row r="121" spans="2:3" x14ac:dyDescent="0.2">
      <c r="B121" s="38">
        <f>'Screening All'!M127/'Screening All'!F127</f>
        <v>2.7585148818656027</v>
      </c>
      <c r="C121" s="36">
        <f>'Screening M&amp;A'!M127/'Screening M&amp;A'!F127</f>
        <v>0.354834809940763</v>
      </c>
    </row>
    <row r="122" spans="2:3" x14ac:dyDescent="0.2">
      <c r="B122" s="38">
        <f>'Screening All'!M128/'Screening All'!F128</f>
        <v>4.6054747647562024</v>
      </c>
      <c r="C122" s="36">
        <f>'Screening M&amp;A'!M128/'Screening M&amp;A'!F128</f>
        <v>1.7084757063088589</v>
      </c>
    </row>
    <row r="123" spans="2:3" x14ac:dyDescent="0.2">
      <c r="B123" s="38">
        <f>'Screening All'!M129/'Screening All'!F129</f>
        <v>0.30324384661352333</v>
      </c>
      <c r="C123" s="36">
        <f>'Screening M&amp;A'!M129/'Screening M&amp;A'!F129</f>
        <v>0.94915809167446208</v>
      </c>
    </row>
    <row r="124" spans="2:3" x14ac:dyDescent="0.2">
      <c r="B124" s="38">
        <f>'Screening All'!M130/'Screening All'!F130</f>
        <v>1.3233885017421605</v>
      </c>
      <c r="C124" s="36">
        <f>'Screening M&amp;A'!M130/'Screening M&amp;A'!F130</f>
        <v>3.9274995127655425</v>
      </c>
    </row>
    <row r="125" spans="2:3" x14ac:dyDescent="0.2">
      <c r="B125" s="38">
        <f>'Screening All'!M131/'Screening All'!F131</f>
        <v>1.0388760585065435</v>
      </c>
      <c r="C125" s="36">
        <f>'Screening M&amp;A'!M131/'Screening M&amp;A'!F131</f>
        <v>0.64276338957006118</v>
      </c>
    </row>
    <row r="126" spans="2:3" x14ac:dyDescent="0.2">
      <c r="B126" s="38">
        <f>'Screening All'!M132/'Screening All'!F132</f>
        <v>1.8895522388059702</v>
      </c>
      <c r="C126" s="36">
        <f>'Screening M&amp;A'!M132/'Screening M&amp;A'!F132</f>
        <v>1.143686165273909</v>
      </c>
    </row>
    <row r="127" spans="2:3" x14ac:dyDescent="0.2">
      <c r="B127" s="38">
        <f>'Screening All'!M133/'Screening All'!F133</f>
        <v>5.5928101503759402</v>
      </c>
      <c r="C127" s="36">
        <f>'Screening M&amp;A'!M133/'Screening M&amp;A'!F133</f>
        <v>0.75732023362859235</v>
      </c>
    </row>
    <row r="128" spans="2:3" x14ac:dyDescent="0.2">
      <c r="B128" s="38">
        <f>'Screening All'!M134/'Screening All'!F134</f>
        <v>2.7683184593705965</v>
      </c>
      <c r="C128" s="36">
        <f>'Screening M&amp;A'!M134/'Screening M&amp;A'!F134</f>
        <v>2.6896307822888668</v>
      </c>
    </row>
    <row r="129" spans="2:3" x14ac:dyDescent="0.2">
      <c r="B129" s="38">
        <f>'Screening All'!M135/'Screening All'!F135</f>
        <v>1.1898747555884372</v>
      </c>
      <c r="C129" s="36">
        <f>'Screening M&amp;A'!M135/'Screening M&amp;A'!F135</f>
        <v>0.78143712574850299</v>
      </c>
    </row>
    <row r="130" spans="2:3" x14ac:dyDescent="0.2">
      <c r="B130" s="38">
        <f>'Screening All'!M136/'Screening All'!F136</f>
        <v>2.0658260708325606</v>
      </c>
      <c r="C130" s="36">
        <f>'Screening M&amp;A'!M136/'Screening M&amp;A'!F136</f>
        <v>2.0364158022511587</v>
      </c>
    </row>
    <row r="131" spans="2:3" x14ac:dyDescent="0.2">
      <c r="B131" s="38">
        <f>'Screening All'!M137/'Screening All'!F137</f>
        <v>7.0806142034548945</v>
      </c>
      <c r="C131" s="36">
        <f>'Screening M&amp;A'!M137/'Screening M&amp;A'!F137</f>
        <v>6.6965861143076335</v>
      </c>
    </row>
    <row r="132" spans="2:3" x14ac:dyDescent="0.2">
      <c r="B132" s="38">
        <f>'Screening All'!M138/'Screening All'!F138</f>
        <v>31.254596888260252</v>
      </c>
      <c r="C132" s="36">
        <f>'Screening M&amp;A'!M138/'Screening M&amp;A'!F138</f>
        <v>1.6229100318471339</v>
      </c>
    </row>
    <row r="133" spans="2:3" x14ac:dyDescent="0.2">
      <c r="B133" s="38">
        <f>'Screening All'!M139/'Screening All'!F139</f>
        <v>0.55691218055445446</v>
      </c>
      <c r="C133" s="36">
        <f>'Screening M&amp;A'!M139/'Screening M&amp;A'!F139</f>
        <v>1.3546861564918316</v>
      </c>
    </row>
    <row r="134" spans="2:3" x14ac:dyDescent="0.2">
      <c r="B134" s="38">
        <f>'Screening All'!M140/'Screening All'!F140</f>
        <v>0.20455022331464887</v>
      </c>
      <c r="C134" s="36">
        <f>'Screening M&amp;A'!M140/'Screening M&amp;A'!F140</f>
        <v>1.9760200878844947</v>
      </c>
    </row>
    <row r="135" spans="2:3" x14ac:dyDescent="0.2">
      <c r="B135" s="38">
        <f>'Screening All'!M141/'Screening All'!F141</f>
        <v>5.6707179197286601</v>
      </c>
      <c r="C135" s="36">
        <f>'Screening M&amp;A'!M141/'Screening M&amp;A'!F141</f>
        <v>10.075324675324675</v>
      </c>
    </row>
    <row r="136" spans="2:3" x14ac:dyDescent="0.2">
      <c r="B136" s="38">
        <f>'Screening All'!M142/'Screening All'!F142</f>
        <v>1.0954372832847157</v>
      </c>
      <c r="C136" s="36">
        <f>'Screening M&amp;A'!M142/'Screening M&amp;A'!F142</f>
        <v>0.28881203124392801</v>
      </c>
    </row>
    <row r="137" spans="2:3" x14ac:dyDescent="0.2">
      <c r="B137" s="38">
        <f>'Screening All'!M143/'Screening All'!F143</f>
        <v>0.99776262518644787</v>
      </c>
      <c r="C137" s="36">
        <f>'Screening M&amp;A'!M143/'Screening M&amp;A'!F143</f>
        <v>5.6671767406273919</v>
      </c>
    </row>
    <row r="138" spans="2:3" x14ac:dyDescent="0.2">
      <c r="B138" s="38">
        <f>'Screening All'!M144/'Screening All'!F144</f>
        <v>0.81912156789372748</v>
      </c>
      <c r="C138" s="36">
        <f>'Screening M&amp;A'!M144/'Screening M&amp;A'!F144</f>
        <v>1.6585197934595526</v>
      </c>
    </row>
    <row r="139" spans="2:3" x14ac:dyDescent="0.2">
      <c r="B139" s="38">
        <f>'Screening All'!M145/'Screening All'!F145</f>
        <v>1.1187542315504402</v>
      </c>
      <c r="C139" s="36">
        <f>'Screening M&amp;A'!M145/'Screening M&amp;A'!F145</f>
        <v>8.64539434075858</v>
      </c>
    </row>
    <row r="140" spans="2:3" x14ac:dyDescent="0.2">
      <c r="B140" s="38">
        <f>'Screening All'!M146/'Screening All'!F146</f>
        <v>0.22781545117943169</v>
      </c>
      <c r="C140" s="36">
        <f>'Screening M&amp;A'!M146/'Screening M&amp;A'!F146</f>
        <v>0.90187638711412998</v>
      </c>
    </row>
    <row r="141" spans="2:3" x14ac:dyDescent="0.2">
      <c r="B141" s="38">
        <f>'Screening All'!M147/'Screening All'!F147</f>
        <v>0.78081042396722766</v>
      </c>
      <c r="C141" s="36">
        <f>'Screening M&amp;A'!M147/'Screening M&amp;A'!F147</f>
        <v>3.4009228402973597</v>
      </c>
    </row>
    <row r="142" spans="2:3" x14ac:dyDescent="0.2">
      <c r="B142" s="38">
        <f>'Screening All'!M148/'Screening All'!F148</f>
        <v>2.5928266438941074</v>
      </c>
      <c r="C142" s="36">
        <f>'Screening M&amp;A'!M148/'Screening M&amp;A'!F148</f>
        <v>4.8526471677156611</v>
      </c>
    </row>
    <row r="143" spans="2:3" x14ac:dyDescent="0.2">
      <c r="B143" s="38">
        <f>'Screening All'!M149/'Screening All'!F149</f>
        <v>2.9904667328699106</v>
      </c>
      <c r="C143" s="36">
        <f>'Screening M&amp;A'!M149/'Screening M&amp;A'!F149</f>
        <v>1.6495568196851438</v>
      </c>
    </row>
    <row r="144" spans="2:3" x14ac:dyDescent="0.2">
      <c r="B144" s="38">
        <f>'Screening All'!M150/'Screening All'!F150</f>
        <v>1.6389147647880764</v>
      </c>
      <c r="C144" s="36">
        <f>'Screening M&amp;A'!M150/'Screening M&amp;A'!F150</f>
        <v>1.8819612590799031</v>
      </c>
    </row>
    <row r="145" spans="2:3" x14ac:dyDescent="0.2">
      <c r="B145" s="38">
        <f>'Screening All'!M151/'Screening All'!F151</f>
        <v>2.3407234539089852</v>
      </c>
      <c r="C145" s="36">
        <f>'Screening M&amp;A'!M151/'Screening M&amp;A'!F151</f>
        <v>3.5943974321564052</v>
      </c>
    </row>
    <row r="146" spans="2:3" x14ac:dyDescent="0.2">
      <c r="B146" s="38">
        <f>'Screening All'!M152/'Screening All'!F152</f>
        <v>5.8010774968918355</v>
      </c>
      <c r="C146" s="36">
        <f>'Screening M&amp;A'!M152/'Screening M&amp;A'!F152</f>
        <v>0.51896301358161778</v>
      </c>
    </row>
    <row r="147" spans="2:3" x14ac:dyDescent="0.2">
      <c r="B147" s="38">
        <f>'Screening All'!M153/'Screening All'!F153</f>
        <v>3.8706921105098262</v>
      </c>
      <c r="C147" s="36">
        <f>'Screening M&amp;A'!M153/'Screening M&amp;A'!F153</f>
        <v>0.84757165884084384</v>
      </c>
    </row>
    <row r="148" spans="2:3" x14ac:dyDescent="0.2">
      <c r="B148" s="38">
        <f>'Screening All'!M154/'Screening All'!F154</f>
        <v>0.77398040555935299</v>
      </c>
      <c r="C148" s="36">
        <f>'Screening M&amp;A'!M154/'Screening M&amp;A'!F154</f>
        <v>2.3761298274445357</v>
      </c>
    </row>
    <row r="149" spans="2:3" x14ac:dyDescent="0.2">
      <c r="B149" s="38">
        <f>'Screening All'!M155/'Screening All'!F155</f>
        <v>0.40589757811055643</v>
      </c>
      <c r="C149" s="36">
        <f>'Screening M&amp;A'!M155/'Screening M&amp;A'!F155</f>
        <v>0.34954655286032577</v>
      </c>
    </row>
    <row r="150" spans="2:3" x14ac:dyDescent="0.2">
      <c r="B150" s="38">
        <f>'Screening All'!M156/'Screening All'!F156</f>
        <v>2.8078161906806955</v>
      </c>
      <c r="C150" s="36">
        <f>'Screening M&amp;A'!M156/'Screening M&amp;A'!F156</f>
        <v>2.9098805646036916</v>
      </c>
    </row>
    <row r="151" spans="2:3" x14ac:dyDescent="0.2">
      <c r="B151" s="38">
        <f>'Screening All'!M157/'Screening All'!F157</f>
        <v>1.6071606786427144</v>
      </c>
      <c r="C151" s="36">
        <f>'Screening M&amp;A'!M157/'Screening M&amp;A'!F157</f>
        <v>8.7985229217328653E-2</v>
      </c>
    </row>
    <row r="152" spans="2:3" x14ac:dyDescent="0.2">
      <c r="B152" s="38">
        <f>'Screening All'!M158/'Screening All'!F158</f>
        <v>1.0329696969696969</v>
      </c>
      <c r="C152" s="36">
        <f>'Screening M&amp;A'!M158/'Screening M&amp;A'!F158</f>
        <v>3.9184782608695654</v>
      </c>
    </row>
    <row r="153" spans="2:3" x14ac:dyDescent="0.2">
      <c r="B153" s="38">
        <f>'Screening All'!M159/'Screening All'!F159</f>
        <v>55.139130434782608</v>
      </c>
      <c r="C153" s="36">
        <f>'Screening M&amp;A'!M159/'Screening M&amp;A'!F159</f>
        <v>2.1466093600764089</v>
      </c>
    </row>
    <row r="154" spans="2:3" x14ac:dyDescent="0.2">
      <c r="B154" s="38">
        <f>'Screening All'!M160/'Screening All'!F160</f>
        <v>2.4389057750759875</v>
      </c>
      <c r="C154" s="36">
        <f>'Screening M&amp;A'!M160/'Screening M&amp;A'!F160</f>
        <v>1.6804496951219514</v>
      </c>
    </row>
    <row r="155" spans="2:3" x14ac:dyDescent="0.2">
      <c r="B155" s="38">
        <f>'Screening All'!M161/'Screening All'!F161</f>
        <v>1.8699516606892252</v>
      </c>
      <c r="C155" s="36">
        <f>'Screening M&amp;A'!M161/'Screening M&amp;A'!F161</f>
        <v>3.3050974512743627</v>
      </c>
    </row>
    <row r="156" spans="2:3" x14ac:dyDescent="0.2">
      <c r="B156" s="38">
        <f>'Screening All'!M162/'Screening All'!F162</f>
        <v>4.8980522171570664</v>
      </c>
      <c r="C156" s="36">
        <f>'Screening M&amp;A'!M162/'Screening M&amp;A'!F162</f>
        <v>2.2346805736636246</v>
      </c>
    </row>
    <row r="157" spans="2:3" x14ac:dyDescent="0.2">
      <c r="B157" s="38">
        <f>'Screening All'!M163/'Screening All'!F163</f>
        <v>2.6030338389731624</v>
      </c>
      <c r="C157" s="36">
        <f>'Screening M&amp;A'!M163/'Screening M&amp;A'!F163</f>
        <v>1.5515843773028741</v>
      </c>
    </row>
    <row r="158" spans="2:3" x14ac:dyDescent="0.2">
      <c r="B158" s="38">
        <f>'Screening All'!M164/'Screening All'!F164</f>
        <v>1.0293445121951221</v>
      </c>
      <c r="C158" s="36">
        <f>'Screening M&amp;A'!M164/'Screening M&amp;A'!F164</f>
        <v>1.8629588431590656</v>
      </c>
    </row>
    <row r="159" spans="2:3" x14ac:dyDescent="0.2">
      <c r="B159" s="38">
        <f>'Screening All'!M165/'Screening All'!F165</f>
        <v>1.1058108386565011</v>
      </c>
      <c r="C159" s="36">
        <f>'Screening M&amp;A'!M165/'Screening M&amp;A'!F165</f>
        <v>1.1094104308390023</v>
      </c>
    </row>
    <row r="160" spans="2:3" x14ac:dyDescent="0.2">
      <c r="B160" s="38">
        <f>'Screening All'!M166/'Screening All'!F166</f>
        <v>1.9727389942899245</v>
      </c>
      <c r="C160" s="36">
        <f>'Screening M&amp;A'!M166/'Screening M&amp;A'!F166</f>
        <v>0.1982421875</v>
      </c>
    </row>
    <row r="161" spans="2:3" x14ac:dyDescent="0.2">
      <c r="B161" s="38">
        <f>'Screening All'!M167/'Screening All'!F167</f>
        <v>1.3015873015873014</v>
      </c>
      <c r="C161" s="36">
        <f>'Screening M&amp;A'!M167/'Screening M&amp;A'!F167</f>
        <v>0.73108922253036246</v>
      </c>
    </row>
    <row r="162" spans="2:3" x14ac:dyDescent="0.2">
      <c r="B162" s="38">
        <f>'Screening All'!M168/'Screening All'!F168</f>
        <v>4.3965591397849462</v>
      </c>
      <c r="C162" s="36">
        <f>'Screening M&amp;A'!M168/'Screening M&amp;A'!F168</f>
        <v>0.3715039315218473</v>
      </c>
    </row>
    <row r="163" spans="2:3" x14ac:dyDescent="0.2">
      <c r="B163" s="38">
        <f>'Screening All'!M169/'Screening All'!F169</f>
        <v>2.5799190692969147</v>
      </c>
      <c r="C163" s="36">
        <f>'Screening M&amp;A'!M169/'Screening M&amp;A'!F169</f>
        <v>1.5721131903240528</v>
      </c>
    </row>
    <row r="164" spans="2:3" x14ac:dyDescent="0.2">
      <c r="B164" s="38">
        <f>'Screening All'!M170/'Screening All'!F170</f>
        <v>3.7737117251680359</v>
      </c>
      <c r="C164" s="36">
        <f>'Screening M&amp;A'!M170/'Screening M&amp;A'!F170</f>
        <v>1.3950513734535541</v>
      </c>
    </row>
    <row r="165" spans="2:3" x14ac:dyDescent="0.2">
      <c r="B165" s="38">
        <f>'Screening All'!M171/'Screening All'!F171</f>
        <v>1.4065189784111753</v>
      </c>
      <c r="C165" s="36">
        <f>'Screening M&amp;A'!M171/'Screening M&amp;A'!F171</f>
        <v>1.1386523509811179</v>
      </c>
    </row>
    <row r="166" spans="2:3" x14ac:dyDescent="0.2">
      <c r="B166" s="38">
        <f>'Screening All'!M172/'Screening All'!F172</f>
        <v>1.219034720512189</v>
      </c>
      <c r="C166" s="36">
        <f>'Screening M&amp;A'!M172/'Screening M&amp;A'!F172</f>
        <v>0.8826823664560598</v>
      </c>
    </row>
    <row r="167" spans="2:3" x14ac:dyDescent="0.2">
      <c r="B167" s="38">
        <f>'Screening All'!M173/'Screening All'!F173</f>
        <v>1.6757400476352502</v>
      </c>
      <c r="C167" s="36">
        <f>'Screening M&amp;A'!M173/'Screening M&amp;A'!F173</f>
        <v>3.2693393562958781</v>
      </c>
    </row>
    <row r="168" spans="2:3" x14ac:dyDescent="0.2">
      <c r="B168" s="38">
        <f>'Screening All'!M174/'Screening All'!F174</f>
        <v>1.340221705214178</v>
      </c>
      <c r="C168" s="36">
        <f>'Screening M&amp;A'!M174/'Screening M&amp;A'!F174</f>
        <v>3.2735793790275336</v>
      </c>
    </row>
    <row r="169" spans="2:3" x14ac:dyDescent="0.2">
      <c r="B169" s="38">
        <f>'Screening All'!M175/'Screening All'!F175</f>
        <v>3.8079470198675498</v>
      </c>
      <c r="C169" s="36">
        <f>'Screening M&amp;A'!M175/'Screening M&amp;A'!F175</f>
        <v>0.64832569126024731</v>
      </c>
    </row>
    <row r="170" spans="2:3" x14ac:dyDescent="0.2">
      <c r="B170" s="38">
        <f>'Screening All'!M176/'Screening All'!F176</f>
        <v>0.94827757371190324</v>
      </c>
      <c r="C170" s="36">
        <f>'Screening M&amp;A'!M176/'Screening M&amp;A'!F176</f>
        <v>0.24598960371136327</v>
      </c>
    </row>
    <row r="171" spans="2:3" x14ac:dyDescent="0.2">
      <c r="B171" s="38">
        <f>'Screening All'!M177/'Screening All'!F177</f>
        <v>0.7562975486052409</v>
      </c>
      <c r="C171" s="36">
        <f>'Screening M&amp;A'!M177/'Screening M&amp;A'!F177</f>
        <v>0.68463611859838269</v>
      </c>
    </row>
    <row r="172" spans="2:3" x14ac:dyDescent="0.2">
      <c r="B172" s="38">
        <f>'Screening All'!M178/'Screening All'!F178</f>
        <v>2.9871125043538833</v>
      </c>
      <c r="C172" s="36">
        <f>'Screening M&amp;A'!M178/'Screening M&amp;A'!F178</f>
        <v>4.5245202558635391</v>
      </c>
    </row>
    <row r="173" spans="2:3" x14ac:dyDescent="0.2">
      <c r="B173" s="38">
        <f>'Screening All'!M179/'Screening All'!F179</f>
        <v>1.7988566589032395</v>
      </c>
      <c r="C173" s="36">
        <f>'Screening M&amp;A'!M179/'Screening M&amp;A'!F179</f>
        <v>4.8139255702280916</v>
      </c>
    </row>
    <row r="174" spans="2:3" x14ac:dyDescent="0.2">
      <c r="B174" s="38">
        <f>'Screening All'!M180/'Screening All'!F180</f>
        <v>1.9585285848172445</v>
      </c>
      <c r="C174" s="36">
        <f>'Screening M&amp;A'!M180/'Screening M&amp;A'!F180</f>
        <v>4.5431530494821635</v>
      </c>
    </row>
    <row r="175" spans="2:3" x14ac:dyDescent="0.2">
      <c r="B175" s="38">
        <f>'Screening All'!M181/'Screening All'!F181</f>
        <v>3.4028985507246374</v>
      </c>
      <c r="C175" s="36">
        <f>'Screening M&amp;A'!M181/'Screening M&amp;A'!F181</f>
        <v>0.92694063926940629</v>
      </c>
    </row>
    <row r="176" spans="2:3" x14ac:dyDescent="0.2">
      <c r="B176" s="38">
        <f>'Screening All'!M182/'Screening All'!F182</f>
        <v>2.4700210906899667</v>
      </c>
      <c r="C176" s="36">
        <f>'Screening M&amp;A'!M182/'Screening M&amp;A'!F182</f>
        <v>2.0922409115572438</v>
      </c>
    </row>
    <row r="177" spans="2:3" x14ac:dyDescent="0.2">
      <c r="B177" s="38">
        <f>'Screening All'!M183/'Screening All'!F183</f>
        <v>2.1843858246735941</v>
      </c>
      <c r="C177" s="36">
        <f>'Screening M&amp;A'!M183/'Screening M&amp;A'!F183</f>
        <v>1.0906204906204906</v>
      </c>
    </row>
    <row r="178" spans="2:3" x14ac:dyDescent="0.2">
      <c r="B178" s="38">
        <f>'Screening All'!M184/'Screening All'!F184</f>
        <v>1.1082362503386616</v>
      </c>
      <c r="C178" s="36">
        <f>'Screening M&amp;A'!M184/'Screening M&amp;A'!F184</f>
        <v>5.5445103857566762</v>
      </c>
    </row>
    <row r="179" spans="2:3" x14ac:dyDescent="0.2">
      <c r="B179" s="38">
        <f>'Screening All'!M185/'Screening All'!F185</f>
        <v>3.7227586206896555</v>
      </c>
      <c r="C179" s="36">
        <f>'Screening M&amp;A'!M185/'Screening M&amp;A'!F185</f>
        <v>0.76987799747580987</v>
      </c>
    </row>
    <row r="180" spans="2:3" x14ac:dyDescent="0.2">
      <c r="B180" s="38">
        <f>'Screening All'!M186/'Screening All'!F186</f>
        <v>12.088141025641026</v>
      </c>
      <c r="C180" s="36">
        <f>'Screening M&amp;A'!M186/'Screening M&amp;A'!F186</f>
        <v>2.1839904420549581</v>
      </c>
    </row>
    <row r="181" spans="2:3" x14ac:dyDescent="0.2">
      <c r="B181" s="38">
        <f>'Screening All'!M187/'Screening All'!F187</f>
        <v>12.861646234676007</v>
      </c>
      <c r="C181" s="36">
        <f>'Screening M&amp;A'!M187/'Screening M&amp;A'!F187</f>
        <v>3.8068893528183718</v>
      </c>
    </row>
    <row r="182" spans="2:3" x14ac:dyDescent="0.2">
      <c r="B182" s="38">
        <f>'Screening All'!M188/'Screening All'!F188</f>
        <v>0.46203780309298037</v>
      </c>
      <c r="C182" s="36">
        <f>'Screening M&amp;A'!M188/'Screening M&amp;A'!F188</f>
        <v>1.3902936378466557</v>
      </c>
    </row>
    <row r="183" spans="2:3" x14ac:dyDescent="0.2">
      <c r="B183" s="38">
        <f>'Screening All'!M189/'Screening All'!F189</f>
        <v>0.78224055579678675</v>
      </c>
      <c r="C183" s="36">
        <f>'Screening M&amp;A'!M189/'Screening M&amp;A'!F189</f>
        <v>1.5401119402985073</v>
      </c>
    </row>
    <row r="184" spans="2:3" x14ac:dyDescent="0.2">
      <c r="B184" s="38">
        <f>'Screening All'!M190/'Screening All'!F190</f>
        <v>0.41409949143625413</v>
      </c>
      <c r="C184" s="36">
        <f>'Screening M&amp;A'!M190/'Screening M&amp;A'!F190</f>
        <v>0.66565839887074019</v>
      </c>
    </row>
    <row r="185" spans="2:3" x14ac:dyDescent="0.2">
      <c r="B185" s="38">
        <f>'Screening All'!M191/'Screening All'!F191</f>
        <v>1.0914153132250581</v>
      </c>
      <c r="C185" s="36">
        <f>'Screening M&amp;A'!M191/'Screening M&amp;A'!F191</f>
        <v>0.49259979070115117</v>
      </c>
    </row>
    <row r="186" spans="2:3" x14ac:dyDescent="0.2">
      <c r="B186" s="38">
        <f>'Screening All'!M192/'Screening All'!F192</f>
        <v>4.4671009771986974</v>
      </c>
      <c r="C186" s="36">
        <f>'Screening M&amp;A'!M192/'Screening M&amp;A'!F192</f>
        <v>2.5488782051282053</v>
      </c>
    </row>
    <row r="187" spans="2:3" x14ac:dyDescent="0.2">
      <c r="B187" s="38">
        <f>'Screening All'!M193/'Screening All'!F193</f>
        <v>0.56982543640897754</v>
      </c>
      <c r="C187" s="36">
        <f>'Screening M&amp;A'!M193/'Screening M&amp;A'!F193</f>
        <v>1.0772399588053554</v>
      </c>
    </row>
    <row r="188" spans="2:3" x14ac:dyDescent="0.2">
      <c r="B188" s="38">
        <f>'Screening All'!M194/'Screening All'!F194</f>
        <v>0.27144009681323111</v>
      </c>
      <c r="C188" s="36">
        <f>'Screening M&amp;A'!M194/'Screening M&amp;A'!F194</f>
        <v>0.80863874345549736</v>
      </c>
    </row>
    <row r="189" spans="2:3" x14ac:dyDescent="0.2">
      <c r="B189" s="38">
        <f>'Screening All'!M195/'Screening All'!F195</f>
        <v>7.2934407364787104</v>
      </c>
      <c r="C189" s="36">
        <f>'Screening M&amp;A'!M195/'Screening M&amp;A'!F195</f>
        <v>1.3999077490774907</v>
      </c>
    </row>
    <row r="190" spans="2:3" x14ac:dyDescent="0.2">
      <c r="B190" s="38">
        <f>'Screening All'!M196/'Screening All'!F196</f>
        <v>0.40866548857909546</v>
      </c>
      <c r="C190" s="36">
        <f>'Screening M&amp;A'!M196/'Screening M&amp;A'!F196</f>
        <v>7.4987341772151899</v>
      </c>
    </row>
    <row r="191" spans="2:3" x14ac:dyDescent="0.2">
      <c r="B191" s="38">
        <f>'Screening All'!M197/'Screening All'!F197</f>
        <v>3.550484883057615</v>
      </c>
      <c r="C191" s="36">
        <f>'Screening M&amp;A'!M197/'Screening M&amp;A'!F197</f>
        <v>2.0317208564631244</v>
      </c>
    </row>
    <row r="192" spans="2:3" x14ac:dyDescent="0.2">
      <c r="B192" s="38">
        <f>'Screening All'!M198/'Screening All'!F198</f>
        <v>0.55754199982032171</v>
      </c>
      <c r="C192" s="36">
        <f>'Screening M&amp;A'!M198/'Screening M&amp;A'!F198</f>
        <v>4.3802197802197806</v>
      </c>
    </row>
    <row r="193" spans="2:3" x14ac:dyDescent="0.2">
      <c r="B193" s="38">
        <f>'Screening All'!M199/'Screening All'!F199</f>
        <v>2.0618837130227812</v>
      </c>
      <c r="C193" s="36">
        <f>'Screening M&amp;A'!M199/'Screening M&amp;A'!F199</f>
        <v>3.8336713995943206</v>
      </c>
    </row>
    <row r="194" spans="2:3" x14ac:dyDescent="0.2">
      <c r="B194" s="38">
        <f>'Screening All'!M200/'Screening All'!F200</f>
        <v>0.5034164673727366</v>
      </c>
      <c r="C194" s="36">
        <f>'Screening M&amp;A'!M200/'Screening M&amp;A'!F200</f>
        <v>0.69878542510121455</v>
      </c>
    </row>
    <row r="195" spans="2:3" x14ac:dyDescent="0.2">
      <c r="B195" s="38">
        <f>'Screening All'!M201/'Screening All'!F201</f>
        <v>8.9340463458110513</v>
      </c>
      <c r="C195" s="36">
        <f>'Screening M&amp;A'!M201/'Screening M&amp;A'!F201</f>
        <v>0.52237890864500314</v>
      </c>
    </row>
    <row r="196" spans="2:3" x14ac:dyDescent="0.2">
      <c r="B196" s="38">
        <f>'Screening All'!M202/'Screening All'!F202</f>
        <v>13.222527472527473</v>
      </c>
      <c r="C196" s="36">
        <f>'Screening M&amp;A'!M202/'Screening M&amp;A'!F202</f>
        <v>3.4099378881987579</v>
      </c>
    </row>
    <row r="197" spans="2:3" x14ac:dyDescent="0.2">
      <c r="B197" s="38">
        <f>'Screening All'!M203/'Screening All'!F203</f>
        <v>2.1326485037963376</v>
      </c>
      <c r="C197" s="36">
        <f>'Screening M&amp;A'!M203/'Screening M&amp;A'!F203</f>
        <v>0.12946713465220167</v>
      </c>
    </row>
    <row r="198" spans="2:3" x14ac:dyDescent="0.2">
      <c r="B198" s="38">
        <f>'Screening All'!M204/'Screening All'!F204</f>
        <v>0.31307785073026934</v>
      </c>
      <c r="C198" s="36">
        <f>'Screening M&amp;A'!M204/'Screening M&amp;A'!F204</f>
        <v>1.0630568882796436</v>
      </c>
    </row>
    <row r="199" spans="2:3" x14ac:dyDescent="0.2">
      <c r="B199" s="38">
        <f>'Screening All'!M205/'Screening All'!F205</f>
        <v>0.26748757081743552</v>
      </c>
      <c r="C199" s="36">
        <f>'Screening M&amp;A'!M205/'Screening M&amp;A'!F205</f>
        <v>1.9255050505050504</v>
      </c>
    </row>
    <row r="200" spans="2:3" x14ac:dyDescent="0.2">
      <c r="B200" s="38">
        <f>'Screening All'!M206/'Screening All'!F206</f>
        <v>51.206703910614529</v>
      </c>
      <c r="C200" s="36">
        <f>'Screening M&amp;A'!M206/'Screening M&amp;A'!F206</f>
        <v>0.30746539596097117</v>
      </c>
    </row>
    <row r="201" spans="2:3" x14ac:dyDescent="0.2">
      <c r="B201" s="38">
        <f>'Screening All'!M207/'Screening All'!F207</f>
        <v>6.3305322128851538</v>
      </c>
      <c r="C201" s="36">
        <f>'Screening M&amp;A'!M207/'Screening M&amp;A'!F207</f>
        <v>4.6068417083704669E-2</v>
      </c>
    </row>
    <row r="202" spans="2:3" x14ac:dyDescent="0.2">
      <c r="B202" s="38">
        <f>'Screening All'!M208/'Screening All'!F208</f>
        <v>3.5036674816625912</v>
      </c>
      <c r="C202" s="36">
        <f>'Screening M&amp;A'!M208/'Screening M&amp;A'!F208</f>
        <v>3.4159779614325072</v>
      </c>
    </row>
    <row r="203" spans="2:3" x14ac:dyDescent="0.2">
      <c r="B203" s="38">
        <f>'Screening All'!M209/'Screening All'!F209</f>
        <v>13.711974110032363</v>
      </c>
      <c r="C203" s="36">
        <f>'Screening M&amp;A'!M209/'Screening M&amp;A'!F209</f>
        <v>8.5</v>
      </c>
    </row>
    <row r="204" spans="2:3" x14ac:dyDescent="0.2">
      <c r="B204" s="38">
        <f>'Screening All'!M210/'Screening All'!F210</f>
        <v>0.33038371182458887</v>
      </c>
      <c r="C204" s="36">
        <f>'Screening M&amp;A'!M210/'Screening M&amp;A'!F210</f>
        <v>4.7622950819672134</v>
      </c>
    </row>
    <row r="205" spans="2:3" x14ac:dyDescent="0.2">
      <c r="B205" s="38">
        <f>'Screening All'!M211/'Screening All'!F211</f>
        <v>1.3034927093930146</v>
      </c>
      <c r="C205" s="36">
        <f>'Screening M&amp;A'!M211/'Screening M&amp;A'!F211</f>
        <v>4.3991228070175437</v>
      </c>
    </row>
    <row r="206" spans="2:3" x14ac:dyDescent="0.2">
      <c r="B206" s="38">
        <f>'Screening All'!M212/'Screening All'!F212</f>
        <v>1.3747252747252747</v>
      </c>
      <c r="C206" s="36">
        <f>'Screening M&amp;A'!M212/'Screening M&amp;A'!F212</f>
        <v>2.0292887029288704</v>
      </c>
    </row>
    <row r="207" spans="2:3" x14ac:dyDescent="0.2">
      <c r="B207" s="38">
        <f>'Screening All'!M213/'Screening All'!F213</f>
        <v>16.37117903930131</v>
      </c>
      <c r="C207" s="36">
        <f>'Screening M&amp;A'!M213/'Screening M&amp;A'!F213</f>
        <v>9.0782571459158537E-2</v>
      </c>
    </row>
    <row r="208" spans="2:3" x14ac:dyDescent="0.2">
      <c r="B208" s="38">
        <f>'Screening All'!M214/'Screening All'!F214</f>
        <v>4.1680280046674447</v>
      </c>
      <c r="C208" s="36">
        <f>'Screening M&amp;A'!M214/'Screening M&amp;A'!F214</f>
        <v>0.94982896237172176</v>
      </c>
    </row>
    <row r="209" spans="2:3" x14ac:dyDescent="0.2">
      <c r="B209" s="38">
        <f>'Screening All'!M215/'Screening All'!F215</f>
        <v>3.7133825079030554</v>
      </c>
      <c r="C209" s="36">
        <f>'Screening M&amp;A'!M215/'Screening M&amp;A'!F215</f>
        <v>0.57652303120356607</v>
      </c>
    </row>
    <row r="210" spans="2:3" x14ac:dyDescent="0.2">
      <c r="B210" s="38">
        <f>'Screening All'!M216/'Screening All'!F216</f>
        <v>0.1786219544144616</v>
      </c>
      <c r="C210" s="36">
        <f>'Screening M&amp;A'!M216/'Screening M&amp;A'!F216</f>
        <v>7.1262135922330101</v>
      </c>
    </row>
    <row r="211" spans="2:3" x14ac:dyDescent="0.2">
      <c r="B211" s="38">
        <f>'Screening All'!M217/'Screening All'!F217</f>
        <v>0.1541247849316309</v>
      </c>
      <c r="C211" s="36">
        <f>'Screening M&amp;A'!M217/'Screening M&amp;A'!F217</f>
        <v>1.8279569892473118</v>
      </c>
    </row>
    <row r="212" spans="2:3" x14ac:dyDescent="0.2">
      <c r="B212" s="38">
        <f>'Screening All'!M218/'Screening All'!F218</f>
        <v>6.1522935779816512</v>
      </c>
      <c r="C212" s="36">
        <f>'Screening M&amp;A'!M218/'Screening M&amp;A'!F218</f>
        <v>1.2444444444444445</v>
      </c>
    </row>
    <row r="213" spans="2:3" x14ac:dyDescent="0.2">
      <c r="B213" s="38">
        <f>'Screening All'!M219/'Screening All'!F219</f>
        <v>3.9745123410072997E-2</v>
      </c>
      <c r="C213" s="36">
        <f>'Screening M&amp;A'!M219/'Screening M&amp;A'!F219</f>
        <v>2.7892156862745101</v>
      </c>
    </row>
    <row r="214" spans="2:3" x14ac:dyDescent="0.2">
      <c r="B214" s="38">
        <f>'Screening All'!M220/'Screening All'!F220</f>
        <v>0.26232693709011418</v>
      </c>
      <c r="C214" s="36">
        <f>'Screening M&amp;A'!M220/'Screening M&amp;A'!F220</f>
        <v>0.12954440865163366</v>
      </c>
    </row>
    <row r="215" spans="2:3" x14ac:dyDescent="0.2">
      <c r="B215" s="38">
        <f>'Screening All'!M221/'Screening All'!F221</f>
        <v>2.9622815087396503</v>
      </c>
      <c r="C215" s="36">
        <f>'Screening M&amp;A'!M221/'Screening M&amp;A'!F221</f>
        <v>9.3873873873873883</v>
      </c>
    </row>
    <row r="216" spans="2:3" x14ac:dyDescent="0.2">
      <c r="B216" s="38">
        <f>'Screening All'!M222/'Screening All'!F222</f>
        <v>7.2013422818791932</v>
      </c>
      <c r="C216" s="36">
        <f>'Screening M&amp;A'!M222/'Screening M&amp;A'!F222</f>
        <v>0.21478708469817501</v>
      </c>
    </row>
    <row r="217" spans="2:3" x14ac:dyDescent="0.2">
      <c r="B217" s="38">
        <f>'Screening All'!M223/'Screening All'!F223</f>
        <v>0.77571221632061815</v>
      </c>
      <c r="C217" s="36">
        <f>'Screening M&amp;A'!M223/'Screening M&amp;A'!F223</f>
        <v>1.5868544600938965</v>
      </c>
    </row>
    <row r="218" spans="2:3" x14ac:dyDescent="0.2">
      <c r="B218" s="38">
        <f>'Screening All'!M224/'Screening All'!F224</f>
        <v>0.98611111111111105</v>
      </c>
      <c r="C218" s="36">
        <f>'Screening M&amp;A'!M224/'Screening M&amp;A'!F224</f>
        <v>2.8016862813982083E-2</v>
      </c>
    </row>
    <row r="219" spans="2:3" x14ac:dyDescent="0.2">
      <c r="B219" s="38">
        <f>'Screening All'!M225/'Screening All'!F225</f>
        <v>6.5224839400428269</v>
      </c>
      <c r="C219" s="36">
        <f>'Screening M&amp;A'!M225/'Screening M&amp;A'!F225</f>
        <v>0.46075581395348836</v>
      </c>
    </row>
    <row r="220" spans="2:3" x14ac:dyDescent="0.2">
      <c r="B220" s="38">
        <f>'Screening All'!M226/'Screening All'!F226</f>
        <v>0.51173391862231987</v>
      </c>
      <c r="C220" s="36">
        <f>'Screening M&amp;A'!M226/'Screening M&amp;A'!F226</f>
        <v>0.37004405286343617</v>
      </c>
    </row>
    <row r="221" spans="2:3" x14ac:dyDescent="0.2">
      <c r="B221" s="38">
        <f>'Screening All'!M227/'Screening All'!F227</f>
        <v>2.1894049346879534</v>
      </c>
      <c r="C221" s="36">
        <f>'Screening M&amp;A'!M227/'Screening M&amp;A'!F227</f>
        <v>0.71428571428571419</v>
      </c>
    </row>
    <row r="222" spans="2:3" x14ac:dyDescent="0.2">
      <c r="B222" s="38">
        <f>'Screening All'!M228/'Screening All'!F228</f>
        <v>0.51508734780307031</v>
      </c>
      <c r="C222" s="36">
        <f>'Screening M&amp;A'!M228/'Screening M&amp;A'!F228</f>
        <v>0.13291925465838508</v>
      </c>
    </row>
    <row r="223" spans="2:3" x14ac:dyDescent="0.2">
      <c r="B223" s="38">
        <f>'Screening All'!M229/'Screening All'!F229</f>
        <v>4.4446227929373991</v>
      </c>
      <c r="C223" s="36">
        <f>'Screening M&amp;A'!M229/'Screening M&amp;A'!F229</f>
        <v>1.2030269710885456E-2</v>
      </c>
    </row>
    <row r="224" spans="2:3" x14ac:dyDescent="0.2">
      <c r="B224" s="38">
        <f>'Screening All'!M230/'Screening All'!F230</f>
        <v>0.83595641646489105</v>
      </c>
      <c r="C224" s="36">
        <f>'Screening M&amp;A'!M230/'Screening M&amp;A'!F230</f>
        <v>2.906764168190128</v>
      </c>
    </row>
    <row r="225" spans="2:3" x14ac:dyDescent="0.2">
      <c r="B225" s="38">
        <f>'Screening All'!M231/'Screening All'!F231</f>
        <v>2.577109602327837</v>
      </c>
      <c r="C225" s="36">
        <f>'Screening M&amp;A'!M231/'Screening M&amp;A'!F231</f>
        <v>3.1368421052631579</v>
      </c>
    </row>
    <row r="226" spans="2:3" x14ac:dyDescent="0.2">
      <c r="B226" s="38">
        <f>'Screening All'!M232/'Screening All'!F232</f>
        <v>0.95667046750285045</v>
      </c>
      <c r="C226" s="36">
        <f>'Screening M&amp;A'!M232/'Screening M&amp;A'!F232</f>
        <v>0.23817034700315456</v>
      </c>
    </row>
    <row r="227" spans="2:3" x14ac:dyDescent="0.2">
      <c r="B227" s="38">
        <f>'Screening All'!M233/'Screening All'!F233</f>
        <v>6.5628272251308895</v>
      </c>
      <c r="C227" s="36">
        <f>'Screening M&amp;A'!M233/'Screening M&amp;A'!F233</f>
        <v>4.5620437956204372</v>
      </c>
    </row>
    <row r="228" spans="2:3" x14ac:dyDescent="0.2">
      <c r="B228" s="38">
        <f>'Screening All'!M234/'Screening All'!F234</f>
        <v>0.27073466240775418</v>
      </c>
      <c r="C228" s="36">
        <f>'Screening M&amp;A'!M234/'Screening M&amp;A'!F234</f>
        <v>0.46492537313432836</v>
      </c>
    </row>
    <row r="229" spans="2:3" x14ac:dyDescent="0.2">
      <c r="B229" s="38">
        <f>'Screening All'!M235/'Screening All'!F235</f>
        <v>2.5418875927889713</v>
      </c>
      <c r="C229" s="36">
        <f>'Screening M&amp;A'!M235/'Screening M&amp;A'!F235</f>
        <v>2.0099009900990099</v>
      </c>
    </row>
    <row r="230" spans="2:3" x14ac:dyDescent="0.2">
      <c r="B230" s="38">
        <f>'Screening All'!M236/'Screening All'!F236</f>
        <v>2.7313432835820897</v>
      </c>
      <c r="C230" s="36">
        <f>'Screening M&amp;A'!M236/'Screening M&amp;A'!F236</f>
        <v>4.0937019969278038E-2</v>
      </c>
    </row>
    <row r="231" spans="2:3" x14ac:dyDescent="0.2">
      <c r="B231" s="38">
        <f>'Screening All'!M237/'Screening All'!F237</f>
        <v>3.559757942511347</v>
      </c>
      <c r="C231" s="36">
        <f>'Screening M&amp;A'!M237/'Screening M&amp;A'!F237</f>
        <v>0.15484949832775921</v>
      </c>
    </row>
    <row r="232" spans="2:3" x14ac:dyDescent="0.2">
      <c r="B232" s="38">
        <f>'Screening All'!M238/'Screening All'!F238</f>
        <v>4.3290203327171897</v>
      </c>
      <c r="C232" s="36">
        <f>'Screening M&amp;A'!M238/'Screening M&amp;A'!F238</f>
        <v>0.37948717948717953</v>
      </c>
    </row>
    <row r="233" spans="2:3" x14ac:dyDescent="0.2">
      <c r="B233" s="38">
        <f>'Screening All'!M239/'Screening All'!F239</f>
        <v>0.40980704549477787</v>
      </c>
      <c r="C233" s="36">
        <f>'Screening M&amp;A'!M239/'Screening M&amp;A'!F239</f>
        <v>0.95364238410596025</v>
      </c>
    </row>
    <row r="234" spans="2:3" x14ac:dyDescent="0.2">
      <c r="B234" s="38">
        <f>'Screening All'!M240/'Screening All'!F240</f>
        <v>2.2534791252485089</v>
      </c>
      <c r="C234" s="36">
        <f>'Screening M&amp;A'!M240/'Screening M&amp;A'!F240</f>
        <v>5.7499999999999996E-2</v>
      </c>
    </row>
    <row r="235" spans="2:3" x14ac:dyDescent="0.2">
      <c r="B235" s="38">
        <f>'Screening All'!M241/'Screening All'!F241</f>
        <v>3.8747855917667242</v>
      </c>
      <c r="C235" s="36">
        <f>'Screening M&amp;A'!M241/'Screening M&amp;A'!F241</f>
        <v>0.40476190476190471</v>
      </c>
    </row>
    <row r="236" spans="2:3" x14ac:dyDescent="0.2">
      <c r="B236" s="38">
        <f>'Screening All'!M242/'Screening All'!F242</f>
        <v>0.69656059144969451</v>
      </c>
      <c r="C236" s="36"/>
    </row>
    <row r="237" spans="2:3" x14ac:dyDescent="0.2">
      <c r="B237" s="38">
        <f>'Screening All'!M243/'Screening All'!F243</f>
        <v>9</v>
      </c>
      <c r="C237" s="36"/>
    </row>
    <row r="238" spans="2:3" x14ac:dyDescent="0.2">
      <c r="B238" s="38">
        <f>'Screening All'!M244/'Screening All'!F244</f>
        <v>1.0320670942279231</v>
      </c>
      <c r="C238" s="36"/>
    </row>
    <row r="239" spans="2:3" x14ac:dyDescent="0.2">
      <c r="B239" s="38">
        <f>'Screening All'!M245/'Screening All'!F245</f>
        <v>0.39936293051960975</v>
      </c>
      <c r="C239" s="36"/>
    </row>
    <row r="240" spans="2:3" x14ac:dyDescent="0.2">
      <c r="B240" s="38">
        <f>'Screening All'!M246/'Screening All'!F246</f>
        <v>0.78809523809523807</v>
      </c>
      <c r="C240" s="36"/>
    </row>
    <row r="241" spans="2:3" x14ac:dyDescent="0.2">
      <c r="B241" s="38">
        <f>'Screening All'!M247/'Screening All'!F247</f>
        <v>10.54301075268817</v>
      </c>
      <c r="C241" s="36"/>
    </row>
    <row r="242" spans="2:3" x14ac:dyDescent="0.2">
      <c r="B242" s="38">
        <f>'Screening All'!M248/'Screening All'!F248</f>
        <v>5.741935483870968</v>
      </c>
      <c r="C242" s="36"/>
    </row>
    <row r="243" spans="2:3" x14ac:dyDescent="0.2">
      <c r="B243" s="38">
        <f>'Screening All'!M249/'Screening All'!F249</f>
        <v>52.833787465940055</v>
      </c>
      <c r="C243" s="36"/>
    </row>
    <row r="244" spans="2:3" x14ac:dyDescent="0.2">
      <c r="B244" s="38">
        <f>'Screening All'!M250/'Screening All'!F250</f>
        <v>36.271186440677965</v>
      </c>
      <c r="C244" s="36"/>
    </row>
    <row r="245" spans="2:3" x14ac:dyDescent="0.2">
      <c r="B245" s="38">
        <f>'Screening All'!M251/'Screening All'!F251</f>
        <v>4.7261306532663321</v>
      </c>
      <c r="C245" s="36"/>
    </row>
    <row r="246" spans="2:3" x14ac:dyDescent="0.2">
      <c r="B246" s="38">
        <f>'Screening All'!M252/'Screening All'!F252</f>
        <v>0.65522074281709886</v>
      </c>
      <c r="C246" s="36"/>
    </row>
    <row r="247" spans="2:3" x14ac:dyDescent="0.2">
      <c r="B247" s="38">
        <f>'Screening All'!M253/'Screening All'!F253</f>
        <v>16.927272727272726</v>
      </c>
      <c r="C247" s="36"/>
    </row>
    <row r="248" spans="2:3" x14ac:dyDescent="0.2">
      <c r="B248" s="38">
        <f>'Screening All'!M254/'Screening All'!F254</f>
        <v>1.5471226021684736</v>
      </c>
      <c r="C248" s="36"/>
    </row>
    <row r="249" spans="2:3" x14ac:dyDescent="0.2">
      <c r="B249" s="38">
        <f>'Screening All'!M255/'Screening All'!F255</f>
        <v>8.7298578199052113</v>
      </c>
      <c r="C249" s="36"/>
    </row>
    <row r="250" spans="2:3" x14ac:dyDescent="0.2">
      <c r="B250" s="38">
        <f>'Screening All'!M256/'Screening All'!F256</f>
        <v>2.7123287671232874</v>
      </c>
      <c r="C250" s="36"/>
    </row>
    <row r="251" spans="2:3" x14ac:dyDescent="0.2">
      <c r="B251" s="38">
        <f>'Screening All'!M257/'Screening All'!F257</f>
        <v>8.0135746606334841</v>
      </c>
      <c r="C251" s="36"/>
    </row>
    <row r="252" spans="2:3" x14ac:dyDescent="0.2">
      <c r="B252" s="38">
        <f>'Screening All'!M258/'Screening All'!F258</f>
        <v>1.5103270223752152</v>
      </c>
      <c r="C252" s="36"/>
    </row>
    <row r="253" spans="2:3" x14ac:dyDescent="0.2">
      <c r="B253" s="38">
        <f>'Screening All'!M259/'Screening All'!F259</f>
        <v>1.3740831295843521</v>
      </c>
      <c r="C253" s="36"/>
    </row>
    <row r="254" spans="2:3" x14ac:dyDescent="0.2">
      <c r="B254" s="38">
        <f>'Screening All'!M260/'Screening All'!F260</f>
        <v>8.6861313868613135E-2</v>
      </c>
      <c r="C254" s="36"/>
    </row>
    <row r="255" spans="2:3" x14ac:dyDescent="0.2">
      <c r="B255" s="38">
        <f>'Screening All'!M261/'Screening All'!F261</f>
        <v>3.3387096774193545</v>
      </c>
      <c r="C255" s="36"/>
    </row>
    <row r="256" spans="2:3" x14ac:dyDescent="0.2">
      <c r="B256" s="38">
        <f>'Screening All'!M262/'Screening All'!F262</f>
        <v>1.2637614678899083</v>
      </c>
      <c r="C256" s="36"/>
    </row>
    <row r="257" spans="2:3" x14ac:dyDescent="0.2">
      <c r="B257" s="38">
        <f>'Screening All'!M263/'Screening All'!F263</f>
        <v>5.7517482517482517</v>
      </c>
      <c r="C257" s="36"/>
    </row>
    <row r="258" spans="2:3" x14ac:dyDescent="0.2">
      <c r="B258" s="38">
        <f>'Screening All'!M264/'Screening All'!F264</f>
        <v>3.4813186813186814</v>
      </c>
      <c r="C258" s="36"/>
    </row>
    <row r="259" spans="2:3" x14ac:dyDescent="0.2">
      <c r="B259" s="38">
        <f>'Screening All'!M265/'Screening All'!F265</f>
        <v>4.7335329341317367</v>
      </c>
      <c r="C259" s="36"/>
    </row>
    <row r="260" spans="2:3" x14ac:dyDescent="0.2">
      <c r="B260" s="38">
        <f>'Screening All'!M266/'Screening All'!F266</f>
        <v>22.682926829268293</v>
      </c>
      <c r="C260" s="36"/>
    </row>
    <row r="261" spans="2:3" x14ac:dyDescent="0.2">
      <c r="B261" s="38">
        <f>'Screening All'!M267/'Screening All'!F267</f>
        <v>7.882352941176471</v>
      </c>
      <c r="C261" s="36"/>
    </row>
    <row r="262" spans="2:3" x14ac:dyDescent="0.2">
      <c r="B262" s="38">
        <f>'Screening All'!M268/'Screening All'!F268</f>
        <v>1.3216911764705883</v>
      </c>
      <c r="C262" s="36"/>
    </row>
    <row r="263" spans="2:3" x14ac:dyDescent="0.2">
      <c r="B263" s="38">
        <f>'Screening All'!M269/'Screening All'!F269</f>
        <v>1.2438380281690142</v>
      </c>
      <c r="C263" s="36"/>
    </row>
    <row r="264" spans="2:3" x14ac:dyDescent="0.2">
      <c r="B264" s="38">
        <f>'Screening All'!M270/'Screening All'!F270</f>
        <v>14.267650158061118</v>
      </c>
      <c r="C264" s="36"/>
    </row>
    <row r="265" spans="2:3" x14ac:dyDescent="0.2">
      <c r="B265" s="38">
        <f>'Screening All'!M271/'Screening All'!F271</f>
        <v>25.834932821497119</v>
      </c>
      <c r="C265" s="36"/>
    </row>
    <row r="266" spans="2:3" x14ac:dyDescent="0.2">
      <c r="B266" s="38">
        <f>'Screening All'!M272/'Screening All'!F272</f>
        <v>1.5542168674698795</v>
      </c>
      <c r="C266" s="36"/>
    </row>
    <row r="267" spans="2:3" x14ac:dyDescent="0.2">
      <c r="B267" s="38">
        <f>'Screening All'!M273/'Screening All'!F273</f>
        <v>0.78340451494813912</v>
      </c>
      <c r="C267" s="36"/>
    </row>
    <row r="268" spans="2:3" x14ac:dyDescent="0.2">
      <c r="B268" s="38">
        <f>'Screening All'!M274/'Screening All'!F274</f>
        <v>2.5375494071146245</v>
      </c>
      <c r="C268" s="36"/>
    </row>
    <row r="269" spans="2:3" x14ac:dyDescent="0.2">
      <c r="B269" s="38">
        <f>'Screening All'!M275/'Screening All'!F275</f>
        <v>12.038834951456311</v>
      </c>
      <c r="C269" s="36"/>
    </row>
    <row r="270" spans="2:3" x14ac:dyDescent="0.2">
      <c r="B270" s="38">
        <f>'Screening All'!M276/'Screening All'!F276</f>
        <v>0.22366440933032355</v>
      </c>
      <c r="C270" s="36"/>
    </row>
    <row r="271" spans="2:3" x14ac:dyDescent="0.2">
      <c r="B271" s="38">
        <f>'Screening All'!M277/'Screening All'!F277</f>
        <v>0.25607886089813803</v>
      </c>
      <c r="C271" s="36"/>
    </row>
    <row r="272" spans="2:3" x14ac:dyDescent="0.2">
      <c r="B272" s="38">
        <f>'Screening All'!M278/'Screening All'!F278</f>
        <v>1.5635359116022098</v>
      </c>
      <c r="C272" s="36"/>
    </row>
    <row r="273" spans="2:3" x14ac:dyDescent="0.2">
      <c r="B273" s="38">
        <f>'Screening All'!M279/'Screening All'!F279</f>
        <v>0.65988023952095809</v>
      </c>
      <c r="C273" s="36"/>
    </row>
    <row r="274" spans="2:3" x14ac:dyDescent="0.2">
      <c r="B274" s="38">
        <f>'Screening All'!M280/'Screening All'!F280</f>
        <v>5.7947368421052632</v>
      </c>
      <c r="C274" s="36"/>
    </row>
    <row r="275" spans="2:3" x14ac:dyDescent="0.2">
      <c r="B275" s="38">
        <f>'Screening All'!M281/'Screening All'!F281</f>
        <v>0.70167525773195882</v>
      </c>
      <c r="C275" s="36"/>
    </row>
    <row r="276" spans="2:3" x14ac:dyDescent="0.2">
      <c r="B276" s="38">
        <f>'Screening All'!M282/'Screening All'!F282</f>
        <v>1.5345557122708038</v>
      </c>
      <c r="C276" s="36"/>
    </row>
    <row r="277" spans="2:3" x14ac:dyDescent="0.2">
      <c r="B277" s="38">
        <f>'Screening All'!M283/'Screening All'!F283</f>
        <v>0.61351819757365689</v>
      </c>
      <c r="C277" s="36"/>
    </row>
    <row r="278" spans="2:3" x14ac:dyDescent="0.2">
      <c r="B278" s="38">
        <f>'Screening All'!M284/'Screening All'!F284</f>
        <v>1.146868250539957</v>
      </c>
      <c r="C278" s="36"/>
    </row>
    <row r="279" spans="2:3" x14ac:dyDescent="0.2">
      <c r="B279" s="38">
        <f>'Screening All'!M285/'Screening All'!F285</f>
        <v>1.1037735849056602</v>
      </c>
      <c r="C279" s="36"/>
    </row>
    <row r="280" spans="2:3" x14ac:dyDescent="0.2">
      <c r="B280" s="38">
        <f>'Screening All'!M286/'Screening All'!F286</f>
        <v>0.18324324324324326</v>
      </c>
      <c r="C280" s="36"/>
    </row>
    <row r="281" spans="2:3" x14ac:dyDescent="0.2">
      <c r="B281" s="38">
        <f>'Screening All'!M287/'Screening All'!F287</f>
        <v>1.4316239316239316</v>
      </c>
      <c r="C281" s="36"/>
    </row>
    <row r="282" spans="2:3" x14ac:dyDescent="0.2">
      <c r="B282" s="38">
        <f>'Screening All'!M288/'Screening All'!F288</f>
        <v>8.3747577723481334E-2</v>
      </c>
      <c r="C282" s="36"/>
    </row>
    <row r="283" spans="2:3" x14ac:dyDescent="0.2">
      <c r="B283" s="38">
        <f>'Screening All'!M289/'Screening All'!F289</f>
        <v>2.1086956521739131</v>
      </c>
      <c r="C283" s="36"/>
    </row>
    <row r="284" spans="2:3" x14ac:dyDescent="0.2">
      <c r="B284" s="38">
        <f>'Screening All'!M290/'Screening All'!F290</f>
        <v>11.394517282479141</v>
      </c>
      <c r="C284" s="36"/>
    </row>
    <row r="285" spans="2:3" x14ac:dyDescent="0.2">
      <c r="B285" s="38">
        <f>'Screening All'!M291/'Screening All'!F291</f>
        <v>0.75853658536585367</v>
      </c>
      <c r="C285" s="36"/>
    </row>
    <row r="286" spans="2:3" x14ac:dyDescent="0.2">
      <c r="B286" s="38">
        <f>'Screening All'!M292/'Screening All'!F292</f>
        <v>0.70960000000000001</v>
      </c>
      <c r="C286" s="36"/>
    </row>
    <row r="287" spans="2:3" x14ac:dyDescent="0.2">
      <c r="B287" s="38">
        <f>'Screening All'!M293/'Screening All'!F293</f>
        <v>0.57217165149544857</v>
      </c>
      <c r="C287" s="36"/>
    </row>
    <row r="288" spans="2:3" x14ac:dyDescent="0.2">
      <c r="B288" s="38">
        <f>'Screening All'!M294/'Screening All'!F294</f>
        <v>1.3503086419753088</v>
      </c>
      <c r="C288" s="36"/>
    </row>
    <row r="289" spans="2:3" x14ac:dyDescent="0.2">
      <c r="B289" s="38">
        <f>'Screening All'!M295/'Screening All'!F295</f>
        <v>0.11078643120315081</v>
      </c>
      <c r="C289" s="36"/>
    </row>
    <row r="290" spans="2:3" x14ac:dyDescent="0.2">
      <c r="B290" s="38">
        <f>'Screening All'!M296/'Screening All'!F296</f>
        <v>12.00557103064067</v>
      </c>
      <c r="C290" s="36"/>
    </row>
    <row r="291" spans="2:3" x14ac:dyDescent="0.2">
      <c r="B291" s="38">
        <f>'Screening All'!M297/'Screening All'!F297</f>
        <v>10.85638998682477</v>
      </c>
      <c r="C291" s="36"/>
    </row>
    <row r="292" spans="2:3" x14ac:dyDescent="0.2">
      <c r="B292" s="38">
        <f>'Screening All'!M298/'Screening All'!F298</f>
        <v>1.8703703703703702</v>
      </c>
      <c r="C292" s="36"/>
    </row>
    <row r="293" spans="2:3" x14ac:dyDescent="0.2">
      <c r="B293" s="38">
        <f>'Screening All'!M299/'Screening All'!F299</f>
        <v>15.170454545454543</v>
      </c>
      <c r="C293" s="36"/>
    </row>
    <row r="294" spans="2:3" x14ac:dyDescent="0.2">
      <c r="B294" s="38">
        <f>'Screening All'!M300/'Screening All'!F300</f>
        <v>11.285310734463277</v>
      </c>
      <c r="C294" s="36"/>
    </row>
    <row r="295" spans="2:3" x14ac:dyDescent="0.2">
      <c r="B295" s="38">
        <f>'Screening All'!M301/'Screening All'!F301</f>
        <v>0.50066312997347473</v>
      </c>
      <c r="C295" s="36"/>
    </row>
    <row r="296" spans="2:3" x14ac:dyDescent="0.2">
      <c r="B296" s="38">
        <f>'Screening All'!M302/'Screening All'!F302</f>
        <v>0.23720190779014308</v>
      </c>
      <c r="C296" s="36"/>
    </row>
    <row r="297" spans="2:3" x14ac:dyDescent="0.2">
      <c r="B297" s="38">
        <f>'Screening All'!M303/'Screening All'!F303</f>
        <v>1.5374999999999999</v>
      </c>
      <c r="C297" s="36"/>
    </row>
    <row r="298" spans="2:3" x14ac:dyDescent="0.2">
      <c r="B298" s="38">
        <f>'Screening All'!M304/'Screening All'!F304</f>
        <v>8.851269649334947</v>
      </c>
      <c r="C298" s="36"/>
    </row>
    <row r="299" spans="2:3" x14ac:dyDescent="0.2">
      <c r="B299" s="38">
        <f>'Screening All'!M305/'Screening All'!F305</f>
        <v>8.4795321637426895</v>
      </c>
      <c r="C299" s="36"/>
    </row>
    <row r="300" spans="2:3" x14ac:dyDescent="0.2">
      <c r="B300" s="38">
        <f>'Screening All'!M306/'Screening All'!F306</f>
        <v>0.77573131094257852</v>
      </c>
      <c r="C300" s="36"/>
    </row>
    <row r="301" spans="2:3" x14ac:dyDescent="0.2">
      <c r="B301" s="38">
        <f>'Screening All'!M307/'Screening All'!F307</f>
        <v>14.831223628691982</v>
      </c>
      <c r="C301" s="36"/>
    </row>
    <row r="302" spans="2:3" x14ac:dyDescent="0.2">
      <c r="B302" s="38">
        <f>'Screening All'!M308/'Screening All'!F308</f>
        <v>85.714285714285722</v>
      </c>
      <c r="C302" s="36"/>
    </row>
    <row r="303" spans="2:3" x14ac:dyDescent="0.2">
      <c r="B303" s="38">
        <f>'Screening All'!M309/'Screening All'!F309</f>
        <v>0.90172642762284205</v>
      </c>
      <c r="C303" s="36"/>
    </row>
    <row r="304" spans="2:3" x14ac:dyDescent="0.2">
      <c r="B304" s="38">
        <f>'Screening All'!M310/'Screening All'!F310</f>
        <v>2.6825396825396823</v>
      </c>
      <c r="C304" s="36"/>
    </row>
    <row r="305" spans="2:3" x14ac:dyDescent="0.2">
      <c r="B305" s="38">
        <f>'Screening All'!M311/'Screening All'!F311</f>
        <v>0.70338058887677202</v>
      </c>
      <c r="C305" s="36"/>
    </row>
    <row r="306" spans="2:3" x14ac:dyDescent="0.2">
      <c r="B306" s="38">
        <f>'Screening All'!M312/'Screening All'!F312</f>
        <v>1.3383297644539613</v>
      </c>
      <c r="C306" s="36"/>
    </row>
    <row r="307" spans="2:3" x14ac:dyDescent="0.2">
      <c r="B307" s="38">
        <f>'Screening All'!M313/'Screening All'!F313</f>
        <v>42.992700729927002</v>
      </c>
      <c r="C307" s="36"/>
    </row>
    <row r="308" spans="2:3" x14ac:dyDescent="0.2">
      <c r="B308" s="38">
        <f>'Screening All'!M314/'Screening All'!F314</f>
        <v>1.8092307692307692</v>
      </c>
      <c r="C308" s="36"/>
    </row>
    <row r="309" spans="2:3" x14ac:dyDescent="0.2">
      <c r="B309" s="38">
        <f>'Screening All'!M315/'Screening All'!F315</f>
        <v>9.6235679214402605</v>
      </c>
      <c r="C309" s="36"/>
    </row>
    <row r="310" spans="2:3" x14ac:dyDescent="0.2">
      <c r="B310" s="38">
        <f>'Screening All'!M316/'Screening All'!F316</f>
        <v>2.1832061068702293</v>
      </c>
      <c r="C310" s="36"/>
    </row>
    <row r="311" spans="2:3" x14ac:dyDescent="0.2">
      <c r="B311" s="38">
        <f>'Screening All'!M317/'Screening All'!F317</f>
        <v>3.5403726708074532</v>
      </c>
      <c r="C311" s="36"/>
    </row>
    <row r="312" spans="2:3" x14ac:dyDescent="0.2">
      <c r="B312" s="38">
        <f>'Screening All'!M318/'Screening All'!F318</f>
        <v>4.4719999999999995</v>
      </c>
      <c r="C312" s="36"/>
    </row>
    <row r="313" spans="2:3" x14ac:dyDescent="0.2">
      <c r="B313" s="38">
        <f>'Screening All'!M319/'Screening All'!F319</f>
        <v>23.086956521739133</v>
      </c>
      <c r="C313" s="36"/>
    </row>
    <row r="314" spans="2:3" x14ac:dyDescent="0.2">
      <c r="B314" s="38">
        <f>'Screening All'!M320/'Screening All'!F320</f>
        <v>1.7398648648648647</v>
      </c>
      <c r="C314" s="36"/>
    </row>
    <row r="315" spans="2:3" x14ac:dyDescent="0.2">
      <c r="B315" s="38">
        <f>'Screening All'!M321/'Screening All'!F321</f>
        <v>3.7727272727272729</v>
      </c>
      <c r="C315" s="36"/>
    </row>
    <row r="316" spans="2:3" x14ac:dyDescent="0.2">
      <c r="B316" s="38">
        <f>'Screening All'!M322/'Screening All'!F322</f>
        <v>7.6934984520123848</v>
      </c>
      <c r="C316" s="36"/>
    </row>
    <row r="317" spans="2:3" x14ac:dyDescent="0.2">
      <c r="B317" s="38">
        <f>'Screening All'!M323/'Screening All'!F323</f>
        <v>9.0346083788706739</v>
      </c>
      <c r="C317" s="36"/>
    </row>
    <row r="318" spans="2:3" x14ac:dyDescent="0.2">
      <c r="B318" s="38">
        <f>'Screening All'!M324/'Screening All'!F324</f>
        <v>3.7322834645669292</v>
      </c>
      <c r="C318" s="36"/>
    </row>
    <row r="319" spans="2:3" x14ac:dyDescent="0.2">
      <c r="B319" s="38">
        <f>'Screening All'!M325/'Screening All'!F325</f>
        <v>13.970149253731343</v>
      </c>
      <c r="C319" s="36"/>
    </row>
    <row r="320" spans="2:3" x14ac:dyDescent="0.2">
      <c r="B320" s="38">
        <f>'Screening All'!M326/'Screening All'!F326</f>
        <v>20.848214285714285</v>
      </c>
      <c r="C320" s="36"/>
    </row>
    <row r="321" spans="2:3" x14ac:dyDescent="0.2">
      <c r="B321" s="38">
        <f>'Screening All'!M327/'Screening All'!F327</f>
        <v>8.1468531468531467</v>
      </c>
      <c r="C321" s="36"/>
    </row>
    <row r="322" spans="2:3" x14ac:dyDescent="0.2">
      <c r="B322" s="38">
        <f>'Screening All'!M328/'Screening All'!F328</f>
        <v>0.71718749999999998</v>
      </c>
      <c r="C322" s="36"/>
    </row>
    <row r="323" spans="2:3" x14ac:dyDescent="0.2">
      <c r="B323" s="38">
        <f>'Screening All'!M329/'Screening All'!F329</f>
        <v>12.179836512261581</v>
      </c>
      <c r="C323" s="36"/>
    </row>
    <row r="324" spans="2:3" x14ac:dyDescent="0.2">
      <c r="B324" s="38">
        <f>'Screening All'!M330/'Screening All'!F330</f>
        <v>7.4662162162162167</v>
      </c>
      <c r="C324" s="36"/>
    </row>
    <row r="325" spans="2:3" x14ac:dyDescent="0.2">
      <c r="B325" s="38">
        <f>'Screening All'!M331/'Screening All'!F331</f>
        <v>18.52320675105485</v>
      </c>
      <c r="C325" s="36"/>
    </row>
    <row r="326" spans="2:3" x14ac:dyDescent="0.2">
      <c r="B326" s="38">
        <f>'Screening All'!M332/'Screening All'!F332</f>
        <v>0.45539419087136923</v>
      </c>
      <c r="C326" s="36"/>
    </row>
    <row r="327" spans="2:3" x14ac:dyDescent="0.2">
      <c r="B327" s="38">
        <f>'Screening All'!M333/'Screening All'!F333</f>
        <v>3.8508771929824559</v>
      </c>
      <c r="C327" s="36"/>
    </row>
    <row r="328" spans="2:3" x14ac:dyDescent="0.2">
      <c r="B328" s="38">
        <f>'Screening All'!M334/'Screening All'!F334</f>
        <v>6.4353312302839116</v>
      </c>
      <c r="C328" s="36"/>
    </row>
    <row r="329" spans="2:3" x14ac:dyDescent="0.2">
      <c r="B329" s="38">
        <f>'Screening All'!M335/'Screening All'!F335</f>
        <v>4.53125</v>
      </c>
      <c r="C329" s="36"/>
    </row>
    <row r="330" spans="2:3" x14ac:dyDescent="0.2">
      <c r="B330" s="38">
        <f>'Screening All'!M336/'Screening All'!F336</f>
        <v>53.856382978723403</v>
      </c>
      <c r="C330" s="36"/>
    </row>
    <row r="331" spans="2:3" x14ac:dyDescent="0.2">
      <c r="B331" s="38">
        <f>'Screening All'!M337/'Screening All'!F337</f>
        <v>2.6979865771812084</v>
      </c>
      <c r="C331" s="36"/>
    </row>
    <row r="332" spans="2:3" x14ac:dyDescent="0.2">
      <c r="B332" s="38">
        <f>'Screening All'!M338/'Screening All'!F338</f>
        <v>5.1351351351351351</v>
      </c>
      <c r="C332" s="36"/>
    </row>
    <row r="333" spans="2:3" x14ac:dyDescent="0.2">
      <c r="B333" s="38">
        <f>'Screening All'!M339/'Screening All'!F339</f>
        <v>34.736842105263165</v>
      </c>
      <c r="C333" s="36"/>
    </row>
    <row r="334" spans="2:3" x14ac:dyDescent="0.2">
      <c r="B334" s="38">
        <f>'Screening All'!M340/'Screening All'!F340</f>
        <v>6.6780238500851796</v>
      </c>
      <c r="C334" s="36"/>
    </row>
    <row r="335" spans="2:3" x14ac:dyDescent="0.2">
      <c r="B335" s="38">
        <f>'Screening All'!M341/'Screening All'!F341</f>
        <v>2.1675977653631286</v>
      </c>
      <c r="C335" s="36"/>
    </row>
    <row r="336" spans="2:3" x14ac:dyDescent="0.2">
      <c r="B336" s="38">
        <f>'Screening All'!M342/'Screening All'!F342</f>
        <v>2.4258064516129032</v>
      </c>
      <c r="C336" s="36"/>
    </row>
    <row r="337" spans="2:3" x14ac:dyDescent="0.2">
      <c r="B337" s="38">
        <f>'Screening All'!M343/'Screening All'!F343</f>
        <v>22.576687116564418</v>
      </c>
      <c r="C337" s="36"/>
    </row>
    <row r="338" spans="2:3" x14ac:dyDescent="0.2">
      <c r="B338" s="38">
        <f>'Screening All'!M344/'Screening All'!F344</f>
        <v>10.98802395209581</v>
      </c>
      <c r="C338" s="36"/>
    </row>
    <row r="339" spans="2:3" x14ac:dyDescent="0.2">
      <c r="B339" s="38">
        <f>'Screening All'!M345/'Screening All'!F345</f>
        <v>6.2339441685220071E-2</v>
      </c>
      <c r="C339" s="36"/>
    </row>
    <row r="340" spans="2:3" x14ac:dyDescent="0.2">
      <c r="B340" s="38">
        <f>'Screening All'!M346/'Screening All'!F346</f>
        <v>3.8069989395546129</v>
      </c>
      <c r="C340" s="36"/>
    </row>
    <row r="341" spans="2:3" x14ac:dyDescent="0.2">
      <c r="B341" s="38">
        <f>'Screening All'!M347/'Screening All'!F347</f>
        <v>15.458515283842793</v>
      </c>
      <c r="C341" s="36"/>
    </row>
    <row r="342" spans="2:3" x14ac:dyDescent="0.2">
      <c r="B342" s="38">
        <f>'Screening All'!M348/'Screening All'!F348</f>
        <v>2.5285714285714285</v>
      </c>
      <c r="C342" s="36"/>
    </row>
    <row r="343" spans="2:3" x14ac:dyDescent="0.2">
      <c r="B343" s="38">
        <f>'Screening All'!M349/'Screening All'!F349</f>
        <v>5.5242566510172146</v>
      </c>
      <c r="C343" s="36"/>
    </row>
    <row r="344" spans="2:3" x14ac:dyDescent="0.2">
      <c r="B344" s="38">
        <f>'Screening All'!M350/'Screening All'!F350</f>
        <v>4.2460796139927632</v>
      </c>
      <c r="C344" s="36"/>
    </row>
    <row r="345" spans="2:3" x14ac:dyDescent="0.2">
      <c r="B345" s="38">
        <f>'Screening All'!M351/'Screening All'!F351</f>
        <v>0.57595993322203676</v>
      </c>
      <c r="C345" s="36"/>
    </row>
    <row r="346" spans="2:3" x14ac:dyDescent="0.2">
      <c r="B346" s="38">
        <f>'Screening All'!M352/'Screening All'!F352</f>
        <v>18.395721925133689</v>
      </c>
      <c r="C346" s="36"/>
    </row>
    <row r="347" spans="2:3" x14ac:dyDescent="0.2">
      <c r="B347" s="38">
        <f>'Screening All'!M353/'Screening All'!F353</f>
        <v>5.5740432612312816</v>
      </c>
      <c r="C347" s="36"/>
    </row>
    <row r="348" spans="2:3" x14ac:dyDescent="0.2">
      <c r="B348" s="38">
        <f>'Screening All'!M354/'Screening All'!F354</f>
        <v>14.799999999999999</v>
      </c>
      <c r="C348" s="36"/>
    </row>
    <row r="349" spans="2:3" x14ac:dyDescent="0.2">
      <c r="B349" s="38">
        <f>'Screening All'!M355/'Screening All'!F355</f>
        <v>9.3696275071633242</v>
      </c>
      <c r="C349" s="36"/>
    </row>
    <row r="350" spans="2:3" x14ac:dyDescent="0.2">
      <c r="B350" s="38">
        <f>'Screening All'!M356/'Screening All'!F356</f>
        <v>1.6432160804020104</v>
      </c>
      <c r="C350" s="36"/>
    </row>
    <row r="351" spans="2:3" x14ac:dyDescent="0.2">
      <c r="B351" s="38">
        <f>'Screening All'!M357/'Screening All'!F357</f>
        <v>8.6052631578947381</v>
      </c>
      <c r="C351" s="36"/>
    </row>
    <row r="352" spans="2:3" x14ac:dyDescent="0.2">
      <c r="B352" s="38">
        <f>'Screening All'!M358/'Screening All'!F358</f>
        <v>0.80357142857142849</v>
      </c>
      <c r="C352" s="36"/>
    </row>
    <row r="353" spans="2:3" x14ac:dyDescent="0.2">
      <c r="B353" s="38">
        <f>'Screening All'!M359/'Screening All'!F359</f>
        <v>1.1115107913669064</v>
      </c>
      <c r="C353" s="36"/>
    </row>
    <row r="354" spans="2:3" x14ac:dyDescent="0.2">
      <c r="B354" s="38">
        <f>'Screening All'!M360/'Screening All'!F360</f>
        <v>12.833333333333334</v>
      </c>
      <c r="C354" s="36"/>
    </row>
    <row r="355" spans="2:3" x14ac:dyDescent="0.2">
      <c r="B355" s="38">
        <f>'Screening All'!M361/'Screening All'!F361</f>
        <v>3.8392857142857144</v>
      </c>
      <c r="C355" s="36"/>
    </row>
    <row r="356" spans="2:3" x14ac:dyDescent="0.2">
      <c r="B356" s="38">
        <f>'Screening All'!M362/'Screening All'!F362</f>
        <v>16.611111111111111</v>
      </c>
      <c r="C356" s="36"/>
    </row>
    <row r="357" spans="2:3" x14ac:dyDescent="0.2">
      <c r="B357" s="38">
        <f>'Screening All'!M363/'Screening All'!F363</f>
        <v>14.723618090452261</v>
      </c>
      <c r="C357" s="36"/>
    </row>
    <row r="358" spans="2:3" x14ac:dyDescent="0.2">
      <c r="B358" s="38">
        <f>'Screening All'!M364/'Screening All'!F364</f>
        <v>8.861538461538462</v>
      </c>
      <c r="C358" s="36"/>
    </row>
    <row r="359" spans="2:3" x14ac:dyDescent="0.2">
      <c r="B359" s="38">
        <f>'Screening All'!M365/'Screening All'!F365</f>
        <v>1.869281045751634</v>
      </c>
      <c r="C359" s="36"/>
    </row>
    <row r="360" spans="2:3" x14ac:dyDescent="0.2">
      <c r="B360" s="38">
        <f>'Screening All'!M366/'Screening All'!F366</f>
        <v>8.4615384615384617</v>
      </c>
      <c r="C360" s="36"/>
    </row>
    <row r="361" spans="2:3" x14ac:dyDescent="0.2">
      <c r="B361" s="38">
        <f>'Screening All'!M367/'Screening All'!F367</f>
        <v>16.149425287356323</v>
      </c>
      <c r="C361" s="36"/>
    </row>
    <row r="362" spans="2:3" x14ac:dyDescent="0.2">
      <c r="B362" s="38">
        <f>'Screening All'!M368/'Screening All'!F368</f>
        <v>27.9</v>
      </c>
      <c r="C362" s="36"/>
    </row>
    <row r="363" spans="2:3" x14ac:dyDescent="0.2">
      <c r="B363" s="38">
        <f>'Screening All'!M369/'Screening All'!F369</f>
        <v>16.272189349112427</v>
      </c>
      <c r="C363" s="36"/>
    </row>
    <row r="364" spans="2:3" x14ac:dyDescent="0.2">
      <c r="B364" s="38">
        <f>'Screening All'!M370/'Screening All'!F370</f>
        <v>2.1240310077519378</v>
      </c>
      <c r="C364" s="36"/>
    </row>
    <row r="365" spans="2:3" x14ac:dyDescent="0.2">
      <c r="B365" s="38">
        <f>'Screening All'!M371/'Screening All'!F371</f>
        <v>0.31647058823529411</v>
      </c>
      <c r="C365" s="36"/>
    </row>
    <row r="366" spans="2:3" x14ac:dyDescent="0.2">
      <c r="B366" s="38">
        <f>'Screening All'!M372/'Screening All'!F372</f>
        <v>1.4560439560439562</v>
      </c>
      <c r="C366" s="36"/>
    </row>
    <row r="367" spans="2:3" x14ac:dyDescent="0.2">
      <c r="B367" s="38">
        <f>'Screening All'!M373/'Screening All'!F373</f>
        <v>2.3245614035087718</v>
      </c>
      <c r="C367" s="36"/>
    </row>
    <row r="368" spans="2:3" x14ac:dyDescent="0.2">
      <c r="B368" s="38">
        <f>'Screening All'!M374/'Screening All'!F374</f>
        <v>0.25606207565470418</v>
      </c>
      <c r="C368" s="36"/>
    </row>
    <row r="369" spans="2:3" x14ac:dyDescent="0.2">
      <c r="B369" s="38">
        <f>'Screening All'!M375/'Screening All'!F375</f>
        <v>19.923664122137406</v>
      </c>
      <c r="C369" s="36"/>
    </row>
    <row r="370" spans="2:3" x14ac:dyDescent="0.2">
      <c r="B370" s="38">
        <f>'Screening All'!M376/'Screening All'!F376</f>
        <v>7.5366568914956007</v>
      </c>
      <c r="C370" s="36"/>
    </row>
    <row r="371" spans="2:3" x14ac:dyDescent="0.2">
      <c r="B371" s="38">
        <f>'Screening All'!M377/'Screening All'!F377</f>
        <v>8.7671232876712342</v>
      </c>
      <c r="C371" s="36"/>
    </row>
    <row r="372" spans="2:3" x14ac:dyDescent="0.2">
      <c r="B372" s="38">
        <f>'Screening All'!M378/'Screening All'!F378</f>
        <v>8</v>
      </c>
      <c r="C372" s="36"/>
    </row>
    <row r="373" spans="2:3" x14ac:dyDescent="0.2">
      <c r="B373" s="38">
        <f>'Screening All'!M379/'Screening All'!F379</f>
        <v>1.0537190082644627</v>
      </c>
      <c r="C373" s="36"/>
    </row>
    <row r="374" spans="2:3" x14ac:dyDescent="0.2">
      <c r="B374" s="38">
        <f>'Screening All'!M380/'Screening All'!F380</f>
        <v>13.701657458563536</v>
      </c>
      <c r="C374" s="36"/>
    </row>
    <row r="375" spans="2:3" x14ac:dyDescent="0.2">
      <c r="B375" s="38">
        <f>'Screening All'!M381/'Screening All'!F381</f>
        <v>2.2452830188679247</v>
      </c>
      <c r="C375" s="36"/>
    </row>
    <row r="376" spans="2:3" x14ac:dyDescent="0.2">
      <c r="B376" s="38">
        <f>'Screening All'!M382/'Screening All'!F382</f>
        <v>1.2756756756756757</v>
      </c>
      <c r="C376" s="36"/>
    </row>
    <row r="377" spans="2:3" x14ac:dyDescent="0.2">
      <c r="B377" s="38">
        <f>'Screening All'!M383/'Screening All'!F383</f>
        <v>3.3428165007112374</v>
      </c>
      <c r="C377" s="36"/>
    </row>
    <row r="378" spans="2:3" x14ac:dyDescent="0.2">
      <c r="B378" s="38">
        <f>'Screening All'!M384/'Screening All'!F384</f>
        <v>4.0734265734265733</v>
      </c>
      <c r="C378" s="36"/>
    </row>
    <row r="379" spans="2:3" x14ac:dyDescent="0.2">
      <c r="B379" s="38">
        <f>'Screening All'!M385/'Screening All'!F385</f>
        <v>5.8</v>
      </c>
      <c r="C379" s="36"/>
    </row>
    <row r="380" spans="2:3" x14ac:dyDescent="0.2">
      <c r="B380" s="38">
        <f>'Screening All'!M386/'Screening All'!F386</f>
        <v>6.5994236311239183</v>
      </c>
      <c r="C380" s="36"/>
    </row>
    <row r="381" spans="2:3" x14ac:dyDescent="0.2">
      <c r="B381" s="38">
        <f>'Screening All'!M387/'Screening All'!F387</f>
        <v>11.45</v>
      </c>
      <c r="C381" s="36"/>
    </row>
    <row r="382" spans="2:3" x14ac:dyDescent="0.2">
      <c r="B382" s="38">
        <f>'Screening All'!M388/'Screening All'!F388</f>
        <v>16.402877697841728</v>
      </c>
      <c r="C382" s="36"/>
    </row>
    <row r="383" spans="2:3" x14ac:dyDescent="0.2">
      <c r="B383" s="38">
        <f>'Screening All'!M389/'Screening All'!F389</f>
        <v>6.7655786350148368</v>
      </c>
      <c r="C383" s="36"/>
    </row>
    <row r="384" spans="2:3" x14ac:dyDescent="0.2">
      <c r="B384" s="38">
        <f>'Screening All'!M390/'Screening All'!F390</f>
        <v>10.372093023255815</v>
      </c>
      <c r="C384" s="36"/>
    </row>
    <row r="385" spans="2:3" x14ac:dyDescent="0.2">
      <c r="B385" s="38">
        <f>'Screening All'!M391/'Screening All'!F391</f>
        <v>1.0333333333333332</v>
      </c>
      <c r="C385" s="36"/>
    </row>
    <row r="386" spans="2:3" x14ac:dyDescent="0.2">
      <c r="B386" s="38">
        <f>'Screening All'!M392/'Screening All'!F392</f>
        <v>19.369369369369366</v>
      </c>
      <c r="C386" s="36"/>
    </row>
    <row r="387" spans="2:3" x14ac:dyDescent="0.2">
      <c r="B387" s="38">
        <f>'Screening All'!M393/'Screening All'!F393</f>
        <v>2.108910891089109</v>
      </c>
      <c r="C387" s="36"/>
    </row>
    <row r="388" spans="2:3" x14ac:dyDescent="0.2">
      <c r="B388" s="38">
        <f>'Screening All'!M394/'Screening All'!F394</f>
        <v>14.383561643835616</v>
      </c>
      <c r="C388" s="36"/>
    </row>
    <row r="389" spans="2:3" x14ac:dyDescent="0.2">
      <c r="B389" s="38">
        <f>'Screening All'!M395/'Screening All'!F395</f>
        <v>8.2677165354330704</v>
      </c>
      <c r="C389" s="36"/>
    </row>
    <row r="390" spans="2:3" x14ac:dyDescent="0.2">
      <c r="B390" s="38">
        <f>'Screening All'!M396/'Screening All'!F396</f>
        <v>7.7985074626865662</v>
      </c>
      <c r="C390" s="36"/>
    </row>
    <row r="391" spans="2:3" x14ac:dyDescent="0.2">
      <c r="B391" s="38">
        <f>'Screening All'!M397/'Screening All'!F397</f>
        <v>1.6829268292682926</v>
      </c>
      <c r="C391" s="36"/>
    </row>
    <row r="392" spans="2:3" x14ac:dyDescent="0.2">
      <c r="B392" s="38">
        <f>'Screening All'!M398/'Screening All'!F398</f>
        <v>4.2443064182194616</v>
      </c>
      <c r="C392" s="36"/>
    </row>
    <row r="393" spans="2:3" x14ac:dyDescent="0.2">
      <c r="B393" s="38">
        <f>'Screening All'!M399/'Screening All'!F399</f>
        <v>5.7636887608069163</v>
      </c>
      <c r="C393" s="36"/>
    </row>
    <row r="394" spans="2:3" x14ac:dyDescent="0.2">
      <c r="B394" s="38">
        <f>'Screening All'!M400/'Screening All'!F400</f>
        <v>3.0948678071539657</v>
      </c>
      <c r="C394" s="36"/>
    </row>
    <row r="395" spans="2:3" x14ac:dyDescent="0.2">
      <c r="B395" s="38">
        <f>'Screening All'!M401/'Screening All'!F401</f>
        <v>12.61437908496732</v>
      </c>
      <c r="C395" s="36"/>
    </row>
    <row r="396" spans="2:3" x14ac:dyDescent="0.2">
      <c r="B396" s="38">
        <f>'Screening All'!M402/'Screening All'!F402</f>
        <v>1.010752688172043</v>
      </c>
      <c r="C396" s="36"/>
    </row>
    <row r="397" spans="2:3" x14ac:dyDescent="0.2">
      <c r="B397" s="38">
        <f>'Screening All'!M403/'Screening All'!F403</f>
        <v>7.6734693877551017</v>
      </c>
      <c r="C397" s="36"/>
    </row>
    <row r="398" spans="2:3" x14ac:dyDescent="0.2">
      <c r="B398" s="38">
        <f>'Screening All'!M404/'Screening All'!F404</f>
        <v>0.37176938369781315</v>
      </c>
      <c r="C398" s="36"/>
    </row>
    <row r="399" spans="2:3" x14ac:dyDescent="0.2">
      <c r="B399" s="38">
        <f>'Screening All'!M405/'Screening All'!F405</f>
        <v>4.1797752808988768</v>
      </c>
      <c r="C399" s="36"/>
    </row>
    <row r="400" spans="2:3" x14ac:dyDescent="0.2">
      <c r="B400" s="38">
        <f>'Screening All'!M406/'Screening All'!F406</f>
        <v>44.019138755980862</v>
      </c>
      <c r="C400" s="36"/>
    </row>
    <row r="401" spans="2:3" x14ac:dyDescent="0.2">
      <c r="B401" s="38">
        <f>'Screening All'!M407/'Screening All'!F407</f>
        <v>0.95811518324607325</v>
      </c>
      <c r="C401" s="36"/>
    </row>
    <row r="402" spans="2:3" x14ac:dyDescent="0.2">
      <c r="B402" s="38">
        <f>'Screening All'!M408/'Screening All'!F408</f>
        <v>0.86666666666666659</v>
      </c>
      <c r="C402" s="36"/>
    </row>
    <row r="403" spans="2:3" x14ac:dyDescent="0.2">
      <c r="B403" s="38">
        <f>'Screening All'!M409/'Screening All'!F409</f>
        <v>11.776315789473683</v>
      </c>
      <c r="C403" s="36"/>
    </row>
    <row r="404" spans="2:3" x14ac:dyDescent="0.2">
      <c r="B404" s="38">
        <f>'Screening All'!M410/'Screening All'!F410</f>
        <v>2.8896103896103895</v>
      </c>
      <c r="C404" s="36"/>
    </row>
    <row r="405" spans="2:3" x14ac:dyDescent="0.2">
      <c r="B405" s="38">
        <f>'Screening All'!M411/'Screening All'!F411</f>
        <v>0.23796791443850268</v>
      </c>
      <c r="C405" s="36"/>
    </row>
    <row r="406" spans="2:3" x14ac:dyDescent="0.2">
      <c r="B406" s="38">
        <f>'Screening All'!M412/'Screening All'!F412</f>
        <v>3.876651982378855</v>
      </c>
      <c r="C406" s="36"/>
    </row>
    <row r="407" spans="2:3" x14ac:dyDescent="0.2">
      <c r="B407" s="38">
        <f>'Screening All'!M413/'Screening All'!F413</f>
        <v>9.6111111111111107</v>
      </c>
      <c r="C407" s="36"/>
    </row>
    <row r="408" spans="2:3" x14ac:dyDescent="0.2">
      <c r="B408" s="38">
        <f>'Screening All'!M414/'Screening All'!F414</f>
        <v>9.480812641083522E-2</v>
      </c>
      <c r="C408" s="36"/>
    </row>
    <row r="409" spans="2:3" x14ac:dyDescent="0.2">
      <c r="B409" s="38">
        <f>'Screening All'!M415/'Screening All'!F415</f>
        <v>5.729166666666667</v>
      </c>
      <c r="C409" s="36"/>
    </row>
    <row r="410" spans="2:3" x14ac:dyDescent="0.2">
      <c r="B410" s="38">
        <f>'Screening All'!M416/'Screening All'!F416</f>
        <v>13.388429752066115</v>
      </c>
      <c r="C410" s="36"/>
    </row>
    <row r="411" spans="2:3" x14ac:dyDescent="0.2">
      <c r="B411" s="38">
        <f>'Screening All'!M417/'Screening All'!F417</f>
        <v>21.857923497267759</v>
      </c>
      <c r="C411" s="36"/>
    </row>
    <row r="412" spans="2:3" x14ac:dyDescent="0.2">
      <c r="B412" s="38">
        <f>'Screening All'!M418/'Screening All'!F418</f>
        <v>3.9162561576354684</v>
      </c>
      <c r="C412" s="36"/>
    </row>
    <row r="413" spans="2:3" x14ac:dyDescent="0.2">
      <c r="B413" s="38">
        <f>'Screening All'!M419/'Screening All'!F419</f>
        <v>4.1755319148936172</v>
      </c>
      <c r="C413" s="36"/>
    </row>
    <row r="414" spans="2:3" x14ac:dyDescent="0.2">
      <c r="B414" s="38">
        <f>'Screening All'!M420/'Screening All'!F420</f>
        <v>10.54054054054054</v>
      </c>
      <c r="C414" s="36"/>
    </row>
    <row r="415" spans="2:3" x14ac:dyDescent="0.2">
      <c r="B415" s="38">
        <f>'Screening All'!M421/'Screening All'!F421</f>
        <v>6.7543859649122817</v>
      </c>
      <c r="C415" s="36"/>
    </row>
    <row r="416" spans="2:3" x14ac:dyDescent="0.2">
      <c r="B416" s="38">
        <f>'Screening All'!M422/'Screening All'!F422</f>
        <v>3.1677018633540373</v>
      </c>
      <c r="C416" s="36"/>
    </row>
    <row r="417" spans="2:3" x14ac:dyDescent="0.2">
      <c r="B417" s="38">
        <f>'Screening All'!M423/'Screening All'!F423</f>
        <v>6.9724770642201825</v>
      </c>
      <c r="C417" s="36"/>
    </row>
    <row r="418" spans="2:3" x14ac:dyDescent="0.2">
      <c r="B418" s="38">
        <f>'Screening All'!M424/'Screening All'!F424</f>
        <v>0.62295081967213117</v>
      </c>
      <c r="C418" s="36"/>
    </row>
    <row r="419" spans="2:3" x14ac:dyDescent="0.2">
      <c r="B419" s="38">
        <f>'Screening All'!M425/'Screening All'!F425</f>
        <v>4.1144414168937331</v>
      </c>
      <c r="C419" s="36"/>
    </row>
    <row r="420" spans="2:3" x14ac:dyDescent="0.2">
      <c r="B420" s="38">
        <f>'Screening All'!M426/'Screening All'!F426</f>
        <v>2.7504553734061927</v>
      </c>
      <c r="C420" s="36"/>
    </row>
    <row r="421" spans="2:3" x14ac:dyDescent="0.2">
      <c r="B421" s="38">
        <f>'Screening All'!M427/'Screening All'!F427</f>
        <v>1.7709563164108617</v>
      </c>
      <c r="C421" s="36"/>
    </row>
    <row r="422" spans="2:3" x14ac:dyDescent="0.2">
      <c r="B422" s="38">
        <f>'Screening All'!M428/'Screening All'!F428</f>
        <v>12.956521739130435</v>
      </c>
      <c r="C422" s="36"/>
    </row>
    <row r="423" spans="2:3" x14ac:dyDescent="0.2">
      <c r="B423" s="38">
        <f>'Screening All'!M429/'Screening All'!F429</f>
        <v>6.9626168224299061</v>
      </c>
      <c r="C423" s="36"/>
    </row>
    <row r="424" spans="2:3" x14ac:dyDescent="0.2">
      <c r="B424" s="38">
        <f>'Screening All'!M430/'Screening All'!F430</f>
        <v>17.696969696969699</v>
      </c>
      <c r="C424" s="36"/>
    </row>
    <row r="425" spans="2:3" x14ac:dyDescent="0.2">
      <c r="B425" s="38">
        <f>'Screening All'!M431/'Screening All'!F431</f>
        <v>8.7425149700598812</v>
      </c>
      <c r="C425" s="36"/>
    </row>
    <row r="426" spans="2:3" x14ac:dyDescent="0.2">
      <c r="B426" s="38">
        <f>'Screening All'!M432/'Screening All'!F432</f>
        <v>5.9591836734693873</v>
      </c>
      <c r="C426" s="36"/>
    </row>
    <row r="427" spans="2:3" x14ac:dyDescent="0.2">
      <c r="B427" s="38">
        <f>'Screening All'!M433/'Screening All'!F433</f>
        <v>1.5508021390374331</v>
      </c>
      <c r="C427" s="36"/>
    </row>
    <row r="428" spans="2:3" x14ac:dyDescent="0.2">
      <c r="B428" s="38">
        <f>'Screening All'!M434/'Screening All'!F434</f>
        <v>7.9234972677595623</v>
      </c>
      <c r="C428" s="36"/>
    </row>
    <row r="429" spans="2:3" x14ac:dyDescent="0.2">
      <c r="B429" s="38">
        <f>'Screening All'!M435/'Screening All'!F435</f>
        <v>11.259842519685039</v>
      </c>
      <c r="C429" s="36"/>
    </row>
    <row r="430" spans="2:3" x14ac:dyDescent="0.2">
      <c r="B430" s="38">
        <f>'Screening All'!M436/'Screening All'!F436</f>
        <v>3.080260303687635</v>
      </c>
      <c r="C430" s="36"/>
    </row>
    <row r="431" spans="2:3" x14ac:dyDescent="0.2">
      <c r="B431" s="38">
        <f>'Screening All'!M437/'Screening All'!F437</f>
        <v>2.286634460547504</v>
      </c>
      <c r="C431" s="36"/>
    </row>
    <row r="432" spans="2:3" x14ac:dyDescent="0.2">
      <c r="B432" s="38">
        <f>'Screening All'!M438/'Screening All'!F438</f>
        <v>14.35793731041456</v>
      </c>
      <c r="C432" s="36"/>
    </row>
    <row r="433" spans="2:3" x14ac:dyDescent="0.2">
      <c r="B433" s="38">
        <f>'Screening All'!M439/'Screening All'!F439</f>
        <v>7.1649484536082477</v>
      </c>
      <c r="C433" s="36"/>
    </row>
    <row r="434" spans="2:3" x14ac:dyDescent="0.2">
      <c r="B434" s="38">
        <f>'Screening All'!M440/'Screening All'!F440</f>
        <v>12.56880733944954</v>
      </c>
      <c r="C434" s="36"/>
    </row>
    <row r="435" spans="2:3" x14ac:dyDescent="0.2">
      <c r="B435" s="38">
        <f>'Screening All'!M441/'Screening All'!F441</f>
        <v>0.97163120567375882</v>
      </c>
      <c r="C435" s="36"/>
    </row>
    <row r="436" spans="2:3" x14ac:dyDescent="0.2">
      <c r="B436" s="38">
        <f>'Screening All'!M442/'Screening All'!F442</f>
        <v>2.7346938775510203</v>
      </c>
      <c r="C436" s="36"/>
    </row>
    <row r="437" spans="2:3" x14ac:dyDescent="0.2">
      <c r="B437" s="38">
        <f>'Screening All'!M443/'Screening All'!F443</f>
        <v>5.8771929824561413</v>
      </c>
      <c r="C437" s="36"/>
    </row>
    <row r="438" spans="2:3" x14ac:dyDescent="0.2">
      <c r="B438" s="38">
        <f>'Screening All'!M444/'Screening All'!F444</f>
        <v>9.4285714285714288</v>
      </c>
      <c r="C438" s="36"/>
    </row>
    <row r="439" spans="2:3" x14ac:dyDescent="0.2">
      <c r="B439" s="38">
        <f>'Screening All'!M445/'Screening All'!F445</f>
        <v>5.8666666666666663</v>
      </c>
      <c r="C439" s="36"/>
    </row>
    <row r="440" spans="2:3" x14ac:dyDescent="0.2">
      <c r="B440" s="38">
        <f>'Screening All'!M446/'Screening All'!F446</f>
        <v>7.1978021978021971</v>
      </c>
      <c r="C440" s="36"/>
    </row>
    <row r="441" spans="2:3" x14ac:dyDescent="0.2">
      <c r="B441" s="38">
        <f>'Screening All'!M447/'Screening All'!F447</f>
        <v>8.2278481012658222</v>
      </c>
      <c r="C441" s="36"/>
    </row>
    <row r="442" spans="2:3" x14ac:dyDescent="0.2">
      <c r="B442" s="38">
        <f>'Screening All'!M448/'Screening All'!F448</f>
        <v>1.6496163682864451</v>
      </c>
      <c r="C442" s="36"/>
    </row>
    <row r="443" spans="2:3" x14ac:dyDescent="0.2">
      <c r="B443" s="38">
        <f>'Screening All'!M449/'Screening All'!F449</f>
        <v>2.7526881720430105</v>
      </c>
      <c r="C443" s="36"/>
    </row>
    <row r="444" spans="2:3" x14ac:dyDescent="0.2">
      <c r="B444" s="38">
        <f>'Screening All'!M450/'Screening All'!F450</f>
        <v>6.4646464646464654</v>
      </c>
      <c r="C444" s="36"/>
    </row>
    <row r="445" spans="2:3" x14ac:dyDescent="0.2">
      <c r="B445" s="38">
        <f>'Screening All'!M451/'Screening All'!F451</f>
        <v>15.058823529411766</v>
      </c>
      <c r="C445" s="36"/>
    </row>
    <row r="446" spans="2:3" x14ac:dyDescent="0.2">
      <c r="B446" s="38">
        <f>'Screening All'!M452/'Screening All'!F452</f>
        <v>10.956521739130435</v>
      </c>
      <c r="C446" s="36"/>
    </row>
    <row r="447" spans="2:3" x14ac:dyDescent="0.2">
      <c r="B447" s="38">
        <f>'Screening All'!M453/'Screening All'!F453</f>
        <v>3.7878787878787881</v>
      </c>
      <c r="C447" s="36"/>
    </row>
    <row r="448" spans="2:3" x14ac:dyDescent="0.2">
      <c r="B448" s="38">
        <f>'Screening All'!M454/'Screening All'!F454</f>
        <v>0.18656716417910449</v>
      </c>
      <c r="C448" s="36"/>
    </row>
    <row r="449" spans="2:3" x14ac:dyDescent="0.2">
      <c r="B449" s="38">
        <f>'Screening All'!M455/'Screening All'!F455</f>
        <v>14.695340501792115</v>
      </c>
      <c r="C449" s="36"/>
    </row>
    <row r="450" spans="2:3" x14ac:dyDescent="0.2">
      <c r="B450" s="38">
        <f>'Screening All'!M456/'Screening All'!F456</f>
        <v>8.7142857142857135</v>
      </c>
      <c r="C450" s="36"/>
    </row>
    <row r="451" spans="2:3" x14ac:dyDescent="0.2">
      <c r="B451" s="38">
        <f>'Screening All'!M457/'Screening All'!F457</f>
        <v>5.9405940594059405</v>
      </c>
      <c r="C451" s="36"/>
    </row>
    <row r="452" spans="2:3" x14ac:dyDescent="0.2">
      <c r="B452" s="38">
        <f>'Screening All'!M458/'Screening All'!F458</f>
        <v>2.165137614678899</v>
      </c>
      <c r="C452" s="36"/>
    </row>
    <row r="453" spans="2:3" x14ac:dyDescent="0.2">
      <c r="B453" s="38">
        <f>'Screening All'!M459/'Screening All'!F459</f>
        <v>3.9333333333333336</v>
      </c>
      <c r="C453" s="36"/>
    </row>
    <row r="454" spans="2:3" x14ac:dyDescent="0.2">
      <c r="B454" s="38">
        <f>'Screening All'!M460/'Screening All'!F460</f>
        <v>6.6666666666666661</v>
      </c>
      <c r="C454" s="36"/>
    </row>
    <row r="455" spans="2:3" x14ac:dyDescent="0.2">
      <c r="B455" s="38">
        <f>'Screening All'!M461/'Screening All'!F461</f>
        <v>15.667574931880109</v>
      </c>
      <c r="C455" s="36"/>
    </row>
    <row r="456" spans="2:3" x14ac:dyDescent="0.2">
      <c r="B456" s="38">
        <f>'Screening All'!M462/'Screening All'!F462</f>
        <v>2.0955882352941178</v>
      </c>
      <c r="C456" s="36"/>
    </row>
    <row r="457" spans="2:3" x14ac:dyDescent="0.2">
      <c r="B457" s="38">
        <f>'Screening All'!M463/'Screening All'!F463</f>
        <v>6.4571428571428573</v>
      </c>
      <c r="C457" s="36"/>
    </row>
    <row r="458" spans="2:3" x14ac:dyDescent="0.2">
      <c r="B458" s="38">
        <f>'Screening All'!M464/'Screening All'!F464</f>
        <v>3.3433734939759039</v>
      </c>
      <c r="C458" s="36"/>
    </row>
    <row r="459" spans="2:3" x14ac:dyDescent="0.2">
      <c r="B459" s="38">
        <f>'Screening All'!M465/'Screening All'!F465</f>
        <v>3.0965909090909092</v>
      </c>
      <c r="C459" s="36"/>
    </row>
    <row r="460" spans="2:3" x14ac:dyDescent="0.2">
      <c r="B460" s="38">
        <f>'Screening All'!M466/'Screening All'!F466</f>
        <v>8.4251968503937E-2</v>
      </c>
      <c r="C460" s="36"/>
    </row>
    <row r="461" spans="2:3" x14ac:dyDescent="0.2">
      <c r="B461" s="38">
        <f>'Screening All'!M467/'Screening All'!F467</f>
        <v>16.158536585365852</v>
      </c>
      <c r="C461" s="36"/>
    </row>
    <row r="462" spans="2:3" x14ac:dyDescent="0.2">
      <c r="B462" s="38">
        <f>'Screening All'!M468/'Screening All'!F468</f>
        <v>0.16109422492401215</v>
      </c>
      <c r="C462" s="36"/>
    </row>
    <row r="463" spans="2:3" x14ac:dyDescent="0.2">
      <c r="B463" s="38">
        <f>'Screening All'!M469/'Screening All'!F469</f>
        <v>2.397260273972603</v>
      </c>
      <c r="C463" s="36"/>
    </row>
    <row r="464" spans="2:3" x14ac:dyDescent="0.2">
      <c r="B464" s="38">
        <f>'Screening All'!M470/'Screening All'!F470</f>
        <v>3.4090909090909092</v>
      </c>
      <c r="C464" s="36"/>
    </row>
    <row r="465" spans="2:3" x14ac:dyDescent="0.2">
      <c r="B465" s="38">
        <f>'Screening All'!M471/'Screening All'!F471</f>
        <v>5.5913978494623651</v>
      </c>
      <c r="C465" s="36"/>
    </row>
    <row r="466" spans="2:3" x14ac:dyDescent="0.2">
      <c r="B466" s="38">
        <f>'Screening All'!M472/'Screening All'!F472</f>
        <v>1.8693284936479131</v>
      </c>
      <c r="C466" s="36"/>
    </row>
    <row r="467" spans="2:3" x14ac:dyDescent="0.2">
      <c r="B467" s="38">
        <f>'Screening All'!M473/'Screening All'!F473</f>
        <v>3.125</v>
      </c>
      <c r="C467" s="36"/>
    </row>
    <row r="468" spans="2:3" x14ac:dyDescent="0.2">
      <c r="B468" s="38">
        <f>'Screening All'!M474/'Screening All'!F474</f>
        <v>9.0373831775700921</v>
      </c>
      <c r="C468" s="36"/>
    </row>
    <row r="469" spans="2:3" x14ac:dyDescent="0.2">
      <c r="B469" s="38">
        <f>'Screening All'!M475/'Screening All'!F475</f>
        <v>0.17413479052823316</v>
      </c>
      <c r="C469" s="36"/>
    </row>
    <row r="470" spans="2:3" x14ac:dyDescent="0.2">
      <c r="B470" s="38">
        <f>'Screening All'!M476/'Screening All'!F476</f>
        <v>0.34050179211469533</v>
      </c>
      <c r="C470" s="36"/>
    </row>
    <row r="471" spans="2:3" x14ac:dyDescent="0.2">
      <c r="B471" s="38">
        <f>'Screening All'!M477/'Screening All'!F477</f>
        <v>2.0086580086580086</v>
      </c>
      <c r="C471" s="36"/>
    </row>
    <row r="472" spans="2:3" x14ac:dyDescent="0.2">
      <c r="B472" s="38">
        <f>'Screening All'!M478/'Screening All'!F478</f>
        <v>7.9316239316239319</v>
      </c>
      <c r="C472" s="36"/>
    </row>
    <row r="473" spans="2:3" x14ac:dyDescent="0.2">
      <c r="B473" s="38">
        <f>'Screening All'!M479/'Screening All'!F479</f>
        <v>3.9656652360515019</v>
      </c>
      <c r="C473" s="36"/>
    </row>
    <row r="474" spans="2:3" x14ac:dyDescent="0.2">
      <c r="B474" s="38">
        <f>'Screening All'!M480/'Screening All'!F480</f>
        <v>4.6331658291457289</v>
      </c>
      <c r="C474" s="36"/>
    </row>
    <row r="475" spans="2:3" x14ac:dyDescent="0.2">
      <c r="B475" s="38">
        <f>'Screening All'!M481/'Screening All'!F481</f>
        <v>5.2571428571428571</v>
      </c>
      <c r="C475" s="36"/>
    </row>
    <row r="476" spans="2:3" x14ac:dyDescent="0.2">
      <c r="B476" s="38">
        <f>'Screening All'!M482/'Screening All'!F482</f>
        <v>186.93877551020407</v>
      </c>
      <c r="C476" s="36"/>
    </row>
    <row r="477" spans="2:3" x14ac:dyDescent="0.2">
      <c r="B477" s="38">
        <f>'Screening All'!M483/'Screening All'!F483</f>
        <v>4.1500000000000004</v>
      </c>
      <c r="C477" s="36"/>
    </row>
    <row r="478" spans="2:3" x14ac:dyDescent="0.2">
      <c r="B478" s="38">
        <f>'Screening All'!M484/'Screening All'!F484</f>
        <v>3.8760683760683765</v>
      </c>
      <c r="C478" s="36"/>
    </row>
    <row r="479" spans="2:3" x14ac:dyDescent="0.2">
      <c r="B479" s="38">
        <f>'Screening All'!M485/'Screening All'!F485</f>
        <v>11.274999999999999</v>
      </c>
      <c r="C479" s="36"/>
    </row>
    <row r="480" spans="2:3" x14ac:dyDescent="0.2">
      <c r="B480" s="38">
        <f>'Screening All'!M486/'Screening All'!F486</f>
        <v>4.7712765957446814</v>
      </c>
      <c r="C480" s="36"/>
    </row>
    <row r="481" spans="2:3" x14ac:dyDescent="0.2">
      <c r="B481" s="38">
        <f>'Screening All'!M487/'Screening All'!F487</f>
        <v>3.9014821272885782E-2</v>
      </c>
      <c r="C481" s="36"/>
    </row>
    <row r="482" spans="2:3" x14ac:dyDescent="0.2">
      <c r="B482" s="38">
        <f>'Screening All'!M488/'Screening All'!F488</f>
        <v>2.4081081081081082</v>
      </c>
      <c r="C482" s="36"/>
    </row>
    <row r="483" spans="2:3" x14ac:dyDescent="0.2">
      <c r="B483" s="38">
        <f>'Screening All'!M489/'Screening All'!F489</f>
        <v>5.2994011976047908</v>
      </c>
      <c r="C483" s="36"/>
    </row>
    <row r="484" spans="2:3" x14ac:dyDescent="0.2">
      <c r="B484" s="38">
        <f>'Screening All'!M490/'Screening All'!F490</f>
        <v>7.1229508196721305</v>
      </c>
      <c r="C484" s="36"/>
    </row>
    <row r="485" spans="2:3" x14ac:dyDescent="0.2">
      <c r="B485" s="38">
        <f>'Screening All'!M491/'Screening All'!F491</f>
        <v>0.88211382113821135</v>
      </c>
      <c r="C485" s="36"/>
    </row>
    <row r="486" spans="2:3" x14ac:dyDescent="0.2">
      <c r="B486" s="38">
        <f>'Screening All'!M492/'Screening All'!F492</f>
        <v>18.971553610503282</v>
      </c>
      <c r="C486" s="36"/>
    </row>
    <row r="487" spans="2:3" x14ac:dyDescent="0.2">
      <c r="B487" s="38">
        <f>'Screening All'!M493/'Screening All'!F493</f>
        <v>4.3266331658291453</v>
      </c>
      <c r="C487" s="36"/>
    </row>
    <row r="488" spans="2:3" x14ac:dyDescent="0.2">
      <c r="B488" s="38">
        <f>'Screening All'!M494/'Screening All'!F494</f>
        <v>2.140350877192982</v>
      </c>
      <c r="C488" s="36"/>
    </row>
    <row r="489" spans="2:3" x14ac:dyDescent="0.2">
      <c r="B489" s="38">
        <f>'Screening All'!M495/'Screening All'!F495</f>
        <v>4.9244186046511631</v>
      </c>
      <c r="C489" s="36"/>
    </row>
    <row r="490" spans="2:3" x14ac:dyDescent="0.2">
      <c r="B490" s="38">
        <f>'Screening All'!M496/'Screening All'!F496</f>
        <v>1.7356557377049182</v>
      </c>
      <c r="C490" s="36"/>
    </row>
    <row r="491" spans="2:3" x14ac:dyDescent="0.2">
      <c r="B491" s="38">
        <f>'Screening All'!M497/'Screening All'!F497</f>
        <v>10.83223249669749</v>
      </c>
      <c r="C491" s="36"/>
    </row>
    <row r="492" spans="2:3" x14ac:dyDescent="0.2">
      <c r="B492" s="38">
        <f>'Screening All'!M498/'Screening All'!F498</f>
        <v>7.2212389380530979</v>
      </c>
      <c r="C492" s="36"/>
    </row>
    <row r="493" spans="2:3" x14ac:dyDescent="0.2">
      <c r="B493" s="38">
        <f>'Screening All'!M499/'Screening All'!F499</f>
        <v>1.6516393442622952</v>
      </c>
      <c r="C493" s="36"/>
    </row>
    <row r="494" spans="2:3" x14ac:dyDescent="0.2">
      <c r="B494" s="38">
        <f>'Screening All'!M500/'Screening All'!F500</f>
        <v>6.9913043478260866</v>
      </c>
      <c r="C494" s="36"/>
    </row>
    <row r="495" spans="2:3" x14ac:dyDescent="0.2">
      <c r="B495" s="38">
        <f>'Screening All'!M501/'Screening All'!F501</f>
        <v>10.204342273307791</v>
      </c>
      <c r="C495" s="36"/>
    </row>
    <row r="496" spans="2:3" x14ac:dyDescent="0.2">
      <c r="B496" s="38">
        <f>'Screening All'!M502/'Screening All'!F502</f>
        <v>7.9597989949748742</v>
      </c>
      <c r="C496" s="36"/>
    </row>
    <row r="497" spans="2:3" x14ac:dyDescent="0.2">
      <c r="B497" s="38">
        <f>'Screening All'!M503/'Screening All'!F503</f>
        <v>0.54374999999999996</v>
      </c>
      <c r="C497" s="36"/>
    </row>
    <row r="498" spans="2:3" x14ac:dyDescent="0.2">
      <c r="B498" s="38">
        <f>'Screening All'!M504/'Screening All'!F504</f>
        <v>8.1808622502628818</v>
      </c>
      <c r="C498" s="36"/>
    </row>
    <row r="499" spans="2:3" x14ac:dyDescent="0.2">
      <c r="B499" s="38">
        <f>'Screening All'!M505/'Screening All'!F505</f>
        <v>7.8744939271255063</v>
      </c>
      <c r="C499" s="36"/>
    </row>
    <row r="500" spans="2:3" x14ac:dyDescent="0.2">
      <c r="B500" s="38">
        <f>'Screening All'!M506/'Screening All'!F506</f>
        <v>3.4594594594594592</v>
      </c>
      <c r="C500" s="36"/>
    </row>
    <row r="501" spans="2:3" x14ac:dyDescent="0.2">
      <c r="B501" s="38">
        <f>'Screening All'!M507/'Screening All'!F507</f>
        <v>54.492753623188399</v>
      </c>
      <c r="C501" s="36"/>
    </row>
    <row r="502" spans="2:3" x14ac:dyDescent="0.2">
      <c r="B502" s="38">
        <f>'Screening All'!M508/'Screening All'!F508</f>
        <v>0.75126390293225476</v>
      </c>
      <c r="C502" s="36"/>
    </row>
    <row r="503" spans="2:3" x14ac:dyDescent="0.2">
      <c r="B503" s="38">
        <f>'Screening All'!M509/'Screening All'!F509</f>
        <v>4.4107142857142856</v>
      </c>
      <c r="C503" s="36"/>
    </row>
    <row r="504" spans="2:3" x14ac:dyDescent="0.2">
      <c r="B504" s="38">
        <f>'Screening All'!M510/'Screening All'!F510</f>
        <v>7.631851085832472</v>
      </c>
      <c r="C504" s="36"/>
    </row>
    <row r="505" spans="2:3" x14ac:dyDescent="0.2">
      <c r="B505" s="38">
        <f>'Screening All'!M511/'Screening All'!F511</f>
        <v>10</v>
      </c>
      <c r="C505" s="36"/>
    </row>
    <row r="506" spans="2:3" x14ac:dyDescent="0.2">
      <c r="B506" s="38">
        <f>'Screening All'!M512/'Screening All'!F512</f>
        <v>0.48724832214765096</v>
      </c>
      <c r="C506" s="36"/>
    </row>
    <row r="507" spans="2:3" x14ac:dyDescent="0.2">
      <c r="B507" s="38">
        <f>'Screening All'!M513/'Screening All'!F513</f>
        <v>1.8926701570680631</v>
      </c>
      <c r="C507" s="36"/>
    </row>
    <row r="508" spans="2:3" x14ac:dyDescent="0.2">
      <c r="B508" s="38">
        <f>'Screening All'!M514/'Screening All'!F514</f>
        <v>11.28125</v>
      </c>
      <c r="C508" s="36"/>
    </row>
    <row r="509" spans="2:3" x14ac:dyDescent="0.2">
      <c r="B509" s="38">
        <f>'Screening All'!M515/'Screening All'!F515</f>
        <v>2.867469879518072</v>
      </c>
      <c r="C509" s="36"/>
    </row>
    <row r="510" spans="2:3" x14ac:dyDescent="0.2">
      <c r="B510" s="38">
        <f>'Screening All'!M516/'Screening All'!F516</f>
        <v>4.8435374149659864</v>
      </c>
      <c r="C510" s="36"/>
    </row>
    <row r="511" spans="2:3" x14ac:dyDescent="0.2">
      <c r="B511" s="38">
        <f>'Screening All'!M517/'Screening All'!F517</f>
        <v>3.4154589371980681</v>
      </c>
      <c r="C511" s="36"/>
    </row>
    <row r="512" spans="2:3" x14ac:dyDescent="0.2">
      <c r="B512" s="38">
        <f>'Screening All'!M518/'Screening All'!F518</f>
        <v>2.4290657439446366</v>
      </c>
      <c r="C512" s="36"/>
    </row>
    <row r="513" spans="2:3" x14ac:dyDescent="0.2">
      <c r="B513" s="38">
        <f>'Screening All'!M519/'Screening All'!F519</f>
        <v>5.10948905109489</v>
      </c>
      <c r="C513" s="36"/>
    </row>
    <row r="514" spans="2:3" x14ac:dyDescent="0.2">
      <c r="B514" s="38">
        <f>'Screening All'!M520/'Screening All'!F520</f>
        <v>21.504702194357368</v>
      </c>
      <c r="C514" s="36"/>
    </row>
    <row r="515" spans="2:3" x14ac:dyDescent="0.2">
      <c r="B515" s="38">
        <f>'Screening All'!M521/'Screening All'!F521</f>
        <v>2.8661087866108783</v>
      </c>
      <c r="C515" s="36"/>
    </row>
    <row r="516" spans="2:3" x14ac:dyDescent="0.2">
      <c r="B516" s="38">
        <f>'Screening All'!M522/'Screening All'!F522</f>
        <v>1.0603715170278638</v>
      </c>
      <c r="C516" s="36"/>
    </row>
    <row r="517" spans="2:3" x14ac:dyDescent="0.2">
      <c r="B517" s="38">
        <f>'Screening All'!M523/'Screening All'!F523</f>
        <v>8.5804020100502516</v>
      </c>
      <c r="C517" s="36"/>
    </row>
    <row r="518" spans="2:3" x14ac:dyDescent="0.2">
      <c r="B518" s="38">
        <f>'Screening All'!M524/'Screening All'!F524</f>
        <v>1.4592274678111588</v>
      </c>
      <c r="C518" s="36"/>
    </row>
    <row r="519" spans="2:3" x14ac:dyDescent="0.2">
      <c r="B519" s="38">
        <f>'Screening All'!M525/'Screening All'!F525</f>
        <v>10.849358974358974</v>
      </c>
      <c r="C519" s="36"/>
    </row>
    <row r="520" spans="2:3" x14ac:dyDescent="0.2">
      <c r="B520" s="38">
        <f>'Screening All'!M526/'Screening All'!F526</f>
        <v>11.206030150753771</v>
      </c>
      <c r="C520" s="36"/>
    </row>
    <row r="521" spans="2:3" x14ac:dyDescent="0.2">
      <c r="B521" s="38">
        <f>'Screening All'!M527/'Screening All'!F527</f>
        <v>8.2630272952853598</v>
      </c>
      <c r="C521" s="36"/>
    </row>
    <row r="522" spans="2:3" x14ac:dyDescent="0.2">
      <c r="B522" s="38">
        <f>'Screening All'!M528/'Screening All'!F528</f>
        <v>10.88379705400982</v>
      </c>
      <c r="C522" s="36"/>
    </row>
    <row r="523" spans="2:3" x14ac:dyDescent="0.2">
      <c r="B523" s="38">
        <f>'Screening All'!M529/'Screening All'!F529</f>
        <v>0.51874999999999993</v>
      </c>
      <c r="C523" s="36"/>
    </row>
    <row r="524" spans="2:3" x14ac:dyDescent="0.2">
      <c r="B524" s="38">
        <f>'Screening All'!M530/'Screening All'!F530</f>
        <v>1.2036363636363636</v>
      </c>
      <c r="C524" s="36"/>
    </row>
    <row r="525" spans="2:3" x14ac:dyDescent="0.2">
      <c r="B525" s="38">
        <f>'Screening All'!M531/'Screening All'!F531</f>
        <v>0.91596638655462193</v>
      </c>
      <c r="C525" s="36"/>
    </row>
    <row r="526" spans="2:3" x14ac:dyDescent="0.2">
      <c r="B526" s="38">
        <f>'Screening All'!M532/'Screening All'!F532</f>
        <v>23.285714285714281</v>
      </c>
      <c r="C526" s="36"/>
    </row>
    <row r="527" spans="2:3" x14ac:dyDescent="0.2">
      <c r="B527" s="38">
        <f>'Screening All'!M533/'Screening All'!F533</f>
        <v>11.627486437613019</v>
      </c>
      <c r="C527" s="36"/>
    </row>
    <row r="528" spans="2:3" x14ac:dyDescent="0.2">
      <c r="B528" s="38">
        <f>'Screening All'!M534/'Screening All'!F534</f>
        <v>9.1954022988505759</v>
      </c>
      <c r="C528" s="36"/>
    </row>
    <row r="529" spans="2:3" x14ac:dyDescent="0.2">
      <c r="B529" s="38">
        <f>'Screening All'!M535/'Screening All'!F535</f>
        <v>5.1120000000000001</v>
      </c>
      <c r="C529" s="36"/>
    </row>
    <row r="530" spans="2:3" x14ac:dyDescent="0.2">
      <c r="B530" s="38">
        <f>'Screening All'!M536/'Screening All'!F536</f>
        <v>14.906542056074766</v>
      </c>
      <c r="C530" s="36"/>
    </row>
    <row r="531" spans="2:3" x14ac:dyDescent="0.2">
      <c r="B531" s="38">
        <f>'Screening All'!M537/'Screening All'!F537</f>
        <v>5.178861788617886</v>
      </c>
      <c r="C531" s="36"/>
    </row>
    <row r="532" spans="2:3" x14ac:dyDescent="0.2">
      <c r="B532" s="38">
        <f>'Screening All'!M538/'Screening All'!F538</f>
        <v>1.7569060773480663</v>
      </c>
      <c r="C532" s="36"/>
    </row>
    <row r="533" spans="2:3" x14ac:dyDescent="0.2">
      <c r="B533" s="38">
        <f>'Screening All'!M539/'Screening All'!F539</f>
        <v>1.7451523545706371</v>
      </c>
      <c r="C533" s="36"/>
    </row>
    <row r="534" spans="2:3" x14ac:dyDescent="0.2">
      <c r="B534" s="38">
        <f>'Screening All'!M540/'Screening All'!F540</f>
        <v>2.5614754098360657</v>
      </c>
      <c r="C534" s="36"/>
    </row>
    <row r="535" spans="2:3" x14ac:dyDescent="0.2">
      <c r="B535" s="38">
        <f>'Screening All'!M541/'Screening All'!F541</f>
        <v>8.1063553826199737</v>
      </c>
      <c r="C535" s="36"/>
    </row>
    <row r="536" spans="2:3" x14ac:dyDescent="0.2">
      <c r="B536" s="38">
        <f>'Screening All'!M542/'Screening All'!F542</f>
        <v>4.0784313725490193</v>
      </c>
      <c r="C536" s="36"/>
    </row>
    <row r="537" spans="2:3" x14ac:dyDescent="0.2">
      <c r="B537" s="38">
        <f>'Screening All'!M543/'Screening All'!F543</f>
        <v>2.2720588235294117</v>
      </c>
      <c r="C537" s="36"/>
    </row>
    <row r="538" spans="2:3" x14ac:dyDescent="0.2">
      <c r="B538" s="38">
        <f>'Screening All'!M544/'Screening All'!F544</f>
        <v>2.0986394557823131</v>
      </c>
      <c r="C538" s="36"/>
    </row>
    <row r="539" spans="2:3" x14ac:dyDescent="0.2">
      <c r="B539" s="38">
        <f>'Screening All'!M545/'Screening All'!F545</f>
        <v>15.516372795969772</v>
      </c>
      <c r="C539" s="36"/>
    </row>
    <row r="540" spans="2:3" x14ac:dyDescent="0.2">
      <c r="B540" s="38">
        <f>'Screening All'!M546/'Screening All'!F546</f>
        <v>6.43305439330544</v>
      </c>
      <c r="C540" s="36"/>
    </row>
    <row r="541" spans="2:3" x14ac:dyDescent="0.2">
      <c r="B541" s="38">
        <f>'Screening All'!M547/'Screening All'!F547</f>
        <v>3.07</v>
      </c>
      <c r="C541" s="36"/>
    </row>
    <row r="542" spans="2:3" x14ac:dyDescent="0.2">
      <c r="B542" s="38">
        <f>'Screening All'!M548/'Screening All'!F548</f>
        <v>0.98546042003231005</v>
      </c>
      <c r="C542" s="36"/>
    </row>
    <row r="543" spans="2:3" x14ac:dyDescent="0.2">
      <c r="B543" s="38">
        <f>'Screening All'!M549/'Screening All'!F549</f>
        <v>1.6159999999999999</v>
      </c>
      <c r="C543" s="36"/>
    </row>
    <row r="544" spans="2:3" x14ac:dyDescent="0.2">
      <c r="B544" s="38">
        <f>'Screening All'!M550/'Screening All'!F550</f>
        <v>3.6204819277108435</v>
      </c>
      <c r="C544" s="36"/>
    </row>
    <row r="545" spans="2:3" x14ac:dyDescent="0.2">
      <c r="B545" s="38">
        <f>'Screening All'!M551/'Screening All'!F551</f>
        <v>7.9575596816976129</v>
      </c>
      <c r="C545" s="36"/>
    </row>
    <row r="546" spans="2:3" x14ac:dyDescent="0.2">
      <c r="B546" s="38">
        <f>'Screening All'!M552/'Screening All'!F552</f>
        <v>3.0408163265306123</v>
      </c>
      <c r="C546" s="36"/>
    </row>
    <row r="547" spans="2:3" x14ac:dyDescent="0.2">
      <c r="B547" s="38">
        <f>'Screening All'!M553/'Screening All'!F553</f>
        <v>5.6380952380952376</v>
      </c>
      <c r="C547" s="36"/>
    </row>
    <row r="548" spans="2:3" x14ac:dyDescent="0.2">
      <c r="B548" s="38">
        <f>'Screening All'!M554/'Screening All'!F554</f>
        <v>14.540942928039701</v>
      </c>
      <c r="C548" s="36"/>
    </row>
    <row r="549" spans="2:3" x14ac:dyDescent="0.2">
      <c r="B549" s="38">
        <f>'Screening All'!M555/'Screening All'!F555</f>
        <v>4.7258064516129039</v>
      </c>
      <c r="C549" s="36"/>
    </row>
    <row r="550" spans="2:3" x14ac:dyDescent="0.2">
      <c r="B550" s="38">
        <f>'Screening All'!M556/'Screening All'!F556</f>
        <v>9.6843853820598014</v>
      </c>
      <c r="C550" s="36"/>
    </row>
    <row r="551" spans="2:3" x14ac:dyDescent="0.2">
      <c r="B551" s="38">
        <f>'Screening All'!M557/'Screening All'!F557</f>
        <v>13.234624145785876</v>
      </c>
      <c r="C551" s="36"/>
    </row>
    <row r="552" spans="2:3" x14ac:dyDescent="0.2">
      <c r="B552" s="38">
        <f>'Screening All'!M558/'Screening All'!F558</f>
        <v>9.0062111801242235</v>
      </c>
      <c r="C552" s="36"/>
    </row>
    <row r="553" spans="2:3" x14ac:dyDescent="0.2">
      <c r="B553" s="38">
        <f>'Screening All'!M559/'Screening All'!F559</f>
        <v>6.9675090252707585</v>
      </c>
      <c r="C553" s="36"/>
    </row>
    <row r="554" spans="2:3" x14ac:dyDescent="0.2">
      <c r="B554" s="38">
        <f>'Screening All'!M560/'Screening All'!F560</f>
        <v>2.0604982206405693</v>
      </c>
      <c r="C554" s="36"/>
    </row>
    <row r="555" spans="2:3" x14ac:dyDescent="0.2">
      <c r="B555" s="38">
        <f>'Screening All'!M561/'Screening All'!F561</f>
        <v>4.3969465648854955</v>
      </c>
      <c r="C555" s="36"/>
    </row>
    <row r="556" spans="2:3" x14ac:dyDescent="0.2">
      <c r="B556" s="38">
        <f>'Screening All'!M562/'Screening All'!F562</f>
        <v>25.535714285714285</v>
      </c>
      <c r="C556" s="36"/>
    </row>
    <row r="557" spans="2:3" x14ac:dyDescent="0.2">
      <c r="B557" s="38">
        <f>'Screening All'!M563/'Screening All'!F563</f>
        <v>2.8877551020408165</v>
      </c>
      <c r="C557" s="36"/>
    </row>
    <row r="558" spans="2:3" x14ac:dyDescent="0.2">
      <c r="B558" s="38">
        <f>'Screening All'!M564/'Screening All'!F564</f>
        <v>1.6990881458966565</v>
      </c>
      <c r="C558" s="36"/>
    </row>
    <row r="559" spans="2:3" x14ac:dyDescent="0.2">
      <c r="B559" s="38">
        <f>'Screening All'!M565/'Screening All'!F565</f>
        <v>4.859649122807018</v>
      </c>
      <c r="C559" s="36"/>
    </row>
    <row r="560" spans="2:3" x14ac:dyDescent="0.2">
      <c r="B560" s="38">
        <f>'Screening All'!M566/'Screening All'!F566</f>
        <v>0.36688741721854307</v>
      </c>
      <c r="C560" s="36"/>
    </row>
    <row r="561" spans="2:3" x14ac:dyDescent="0.2">
      <c r="B561" s="38">
        <f>'Screening All'!M567/'Screening All'!F567</f>
        <v>7.5033921302578026</v>
      </c>
      <c r="C561" s="36"/>
    </row>
    <row r="562" spans="2:3" x14ac:dyDescent="0.2">
      <c r="B562" s="38">
        <f>'Screening All'!M568/'Screening All'!F568</f>
        <v>8.3081570996978854E-2</v>
      </c>
      <c r="C562" s="36"/>
    </row>
    <row r="563" spans="2:3" x14ac:dyDescent="0.2">
      <c r="B563" s="38">
        <f>'Screening All'!M569/'Screening All'!F569</f>
        <v>6.6789215686274517</v>
      </c>
      <c r="C563" s="36"/>
    </row>
    <row r="564" spans="2:3" x14ac:dyDescent="0.2">
      <c r="B564" s="38">
        <f>'Screening All'!M570/'Screening All'!F570</f>
        <v>1.3090024330900243</v>
      </c>
      <c r="C564" s="36"/>
    </row>
    <row r="565" spans="2:3" x14ac:dyDescent="0.2">
      <c r="B565" s="38">
        <f>'Screening All'!M571/'Screening All'!F571</f>
        <v>16.066066066066064</v>
      </c>
      <c r="C565" s="36"/>
    </row>
    <row r="566" spans="2:3" x14ac:dyDescent="0.2">
      <c r="B566" s="38">
        <f>'Screening All'!M572/'Screening All'!F572</f>
        <v>1.0411764705882354</v>
      </c>
      <c r="C566" s="36"/>
    </row>
    <row r="567" spans="2:3" x14ac:dyDescent="0.2">
      <c r="B567" s="38">
        <f>'Screening All'!M573/'Screening All'!F573</f>
        <v>4.9626168224299061</v>
      </c>
      <c r="C567" s="36"/>
    </row>
    <row r="568" spans="2:3" x14ac:dyDescent="0.2">
      <c r="B568" s="38">
        <f>'Screening All'!M574/'Screening All'!F574</f>
        <v>4.0930232558139537</v>
      </c>
      <c r="C568" s="36"/>
    </row>
    <row r="569" spans="2:3" x14ac:dyDescent="0.2">
      <c r="B569" s="38">
        <f>'Screening All'!M575/'Screening All'!F575</f>
        <v>1.5057803468208093</v>
      </c>
      <c r="C569" s="36"/>
    </row>
    <row r="570" spans="2:3" x14ac:dyDescent="0.2">
      <c r="B570" s="38">
        <f>'Screening All'!M576/'Screening All'!F576</f>
        <v>1.6455696202531644</v>
      </c>
      <c r="C570" s="36"/>
    </row>
    <row r="571" spans="2:3" x14ac:dyDescent="0.2">
      <c r="B571" s="38">
        <f>'Screening All'!M577/'Screening All'!F577</f>
        <v>2.6595744680851063</v>
      </c>
      <c r="C571" s="36"/>
    </row>
    <row r="572" spans="2:3" x14ac:dyDescent="0.2">
      <c r="B572" s="38">
        <f>'Screening All'!M578/'Screening All'!F578</f>
        <v>12.35148514851485</v>
      </c>
      <c r="C572" s="36"/>
    </row>
    <row r="573" spans="2:3" x14ac:dyDescent="0.2">
      <c r="B573" s="38">
        <f>'Screening All'!M579/'Screening All'!F579</f>
        <v>1.6423841059602649</v>
      </c>
      <c r="C573" s="36"/>
    </row>
    <row r="574" spans="2:3" x14ac:dyDescent="0.2">
      <c r="B574" s="38">
        <f>'Screening All'!M580/'Screening All'!F580</f>
        <v>4.418181818181818</v>
      </c>
      <c r="C574" s="36"/>
    </row>
    <row r="575" spans="2:3" x14ac:dyDescent="0.2">
      <c r="B575" s="38">
        <f>'Screening All'!M581/'Screening All'!F581</f>
        <v>1.7664233576642334</v>
      </c>
      <c r="C575" s="36"/>
    </row>
    <row r="576" spans="2:3" x14ac:dyDescent="0.2">
      <c r="B576" s="38">
        <f>'Screening All'!M582/'Screening All'!F582</f>
        <v>3.7131782945736433</v>
      </c>
      <c r="C576" s="36"/>
    </row>
    <row r="577" spans="2:3" x14ac:dyDescent="0.2">
      <c r="B577" s="38">
        <f>'Screening All'!M583/'Screening All'!F583</f>
        <v>3.9256198347107438</v>
      </c>
      <c r="C577" s="36"/>
    </row>
    <row r="578" spans="2:3" x14ac:dyDescent="0.2">
      <c r="B578" s="38">
        <f>'Screening All'!M584/'Screening All'!F584</f>
        <v>30.320512820512825</v>
      </c>
      <c r="C578" s="36"/>
    </row>
    <row r="579" spans="2:3" x14ac:dyDescent="0.2">
      <c r="B579" s="38">
        <f>'Screening All'!M585/'Screening All'!F585</f>
        <v>3.4814814814814814</v>
      </c>
      <c r="C579" s="36"/>
    </row>
    <row r="580" spans="2:3" x14ac:dyDescent="0.2">
      <c r="B580" s="38">
        <f>'Screening All'!M586/'Screening All'!F586</f>
        <v>0.33309352517985608</v>
      </c>
      <c r="C580" s="36"/>
    </row>
    <row r="581" spans="2:3" x14ac:dyDescent="0.2">
      <c r="B581" s="38">
        <f>'Screening All'!M587/'Screening All'!F587</f>
        <v>3.6341463414634143</v>
      </c>
      <c r="C581" s="36"/>
    </row>
    <row r="582" spans="2:3" x14ac:dyDescent="0.2">
      <c r="B582" s="38">
        <f>'Screening All'!M588/'Screening All'!F588</f>
        <v>5.3725961538461542</v>
      </c>
      <c r="C582" s="36"/>
    </row>
    <row r="583" spans="2:3" x14ac:dyDescent="0.2">
      <c r="B583" s="38">
        <f>'Screening All'!M589/'Screening All'!F589</f>
        <v>1.7159533073929962</v>
      </c>
      <c r="C583" s="36"/>
    </row>
    <row r="584" spans="2:3" x14ac:dyDescent="0.2">
      <c r="B584" s="38">
        <f>'Screening All'!M590/'Screening All'!F590</f>
        <v>8.1564245810055862</v>
      </c>
      <c r="C584" s="36"/>
    </row>
    <row r="585" spans="2:3" x14ac:dyDescent="0.2">
      <c r="B585" s="38">
        <f>'Screening All'!M591/'Screening All'!F591</f>
        <v>8.4271844660194173</v>
      </c>
      <c r="C585" s="36"/>
    </row>
    <row r="586" spans="2:3" x14ac:dyDescent="0.2">
      <c r="B586" s="38">
        <f>'Screening All'!M592/'Screening All'!F592</f>
        <v>1.78099173553719</v>
      </c>
      <c r="C586" s="36"/>
    </row>
    <row r="587" spans="2:3" x14ac:dyDescent="0.2">
      <c r="B587" s="38">
        <f>'Screening All'!M593/'Screening All'!F593</f>
        <v>12.951807228915662</v>
      </c>
      <c r="C587" s="36"/>
    </row>
    <row r="588" spans="2:3" x14ac:dyDescent="0.2">
      <c r="B588" s="38">
        <f>'Screening All'!M594/'Screening All'!F594</f>
        <v>0.82651072124756342</v>
      </c>
      <c r="C588" s="36"/>
    </row>
    <row r="589" spans="2:3" x14ac:dyDescent="0.2">
      <c r="B589" s="38">
        <f>'Screening All'!M595/'Screening All'!F595</f>
        <v>6.1070911722141821</v>
      </c>
      <c r="C589" s="36"/>
    </row>
    <row r="590" spans="2:3" x14ac:dyDescent="0.2">
      <c r="B590" s="38">
        <f>'Screening All'!M596/'Screening All'!F596</f>
        <v>8.5162601626016257E-2</v>
      </c>
      <c r="C590" s="36"/>
    </row>
    <row r="591" spans="2:3" x14ac:dyDescent="0.2">
      <c r="B591" s="38">
        <f>'Screening All'!M597/'Screening All'!F597</f>
        <v>2.2299465240641712</v>
      </c>
      <c r="C591" s="36"/>
    </row>
    <row r="592" spans="2:3" x14ac:dyDescent="0.2">
      <c r="B592" s="38">
        <f>'Screening All'!M598/'Screening All'!F598</f>
        <v>0.5503978779840849</v>
      </c>
      <c r="C592" s="36"/>
    </row>
    <row r="593" spans="2:3" x14ac:dyDescent="0.2">
      <c r="B593" s="38">
        <f>'Screening All'!M599/'Screening All'!F599</f>
        <v>2.0761421319796955</v>
      </c>
      <c r="C593" s="36"/>
    </row>
    <row r="594" spans="2:3" x14ac:dyDescent="0.2">
      <c r="B594" s="38">
        <f>'Screening All'!M600/'Screening All'!F600</f>
        <v>5.8142857142857149</v>
      </c>
      <c r="C594" s="36"/>
    </row>
    <row r="595" spans="2:3" x14ac:dyDescent="0.2">
      <c r="B595" s="38">
        <f>'Screening All'!M601/'Screening All'!F601</f>
        <v>0.49814585908529052</v>
      </c>
      <c r="C595" s="36"/>
    </row>
    <row r="596" spans="2:3" x14ac:dyDescent="0.2">
      <c r="B596" s="38">
        <f>'Screening All'!M602/'Screening All'!F602</f>
        <v>1.0606860158311344</v>
      </c>
      <c r="C596" s="36"/>
    </row>
    <row r="597" spans="2:3" x14ac:dyDescent="0.2">
      <c r="B597" s="38">
        <f>'Screening All'!M603/'Screening All'!F603</f>
        <v>4.9999999999999991</v>
      </c>
      <c r="C597" s="36"/>
    </row>
    <row r="598" spans="2:3" x14ac:dyDescent="0.2">
      <c r="B598" s="38">
        <f>'Screening All'!M604/'Screening All'!F604</f>
        <v>6.7116357504215856</v>
      </c>
      <c r="C598" s="36"/>
    </row>
    <row r="599" spans="2:3" x14ac:dyDescent="0.2">
      <c r="B599" s="38">
        <f>'Screening All'!M605/'Screening All'!F605</f>
        <v>4.6252927400468389</v>
      </c>
      <c r="C599" s="36"/>
    </row>
    <row r="600" spans="2:3" x14ac:dyDescent="0.2">
      <c r="B600" s="38">
        <f>'Screening All'!M606/'Screening All'!F606</f>
        <v>4.6841477949940407</v>
      </c>
      <c r="C600" s="36"/>
    </row>
    <row r="601" spans="2:3" x14ac:dyDescent="0.2">
      <c r="B601" s="38">
        <f>'Screening All'!M607/'Screening All'!F607</f>
        <v>28.67647058823529</v>
      </c>
      <c r="C601" s="36"/>
    </row>
    <row r="602" spans="2:3" x14ac:dyDescent="0.2">
      <c r="B602" s="38">
        <f>'Screening All'!M608/'Screening All'!F608</f>
        <v>0.76320939334637961</v>
      </c>
      <c r="C602" s="36"/>
    </row>
    <row r="603" spans="2:3" x14ac:dyDescent="0.2">
      <c r="B603" s="38">
        <f>'Screening All'!M609/'Screening All'!F609</f>
        <v>7.4951830443159926</v>
      </c>
      <c r="C603" s="36"/>
    </row>
    <row r="604" spans="2:3" x14ac:dyDescent="0.2">
      <c r="B604" s="38">
        <f>'Screening All'!M610/'Screening All'!F610</f>
        <v>12.215189873417721</v>
      </c>
      <c r="C604" s="36"/>
    </row>
    <row r="605" spans="2:3" x14ac:dyDescent="0.2">
      <c r="B605" s="38">
        <f>'Screening All'!M611/'Screening All'!F611</f>
        <v>9.6482412060301499</v>
      </c>
      <c r="C605" s="36"/>
    </row>
    <row r="606" spans="2:3" x14ac:dyDescent="0.2">
      <c r="B606" s="38">
        <f>'Screening All'!M612/'Screening All'!F612</f>
        <v>3.8297872340425529</v>
      </c>
      <c r="C606" s="36"/>
    </row>
    <row r="607" spans="2:3" x14ac:dyDescent="0.2">
      <c r="B607" s="38">
        <f>'Screening All'!M613/'Screening All'!F613</f>
        <v>5.9746434231378762</v>
      </c>
      <c r="C607" s="36"/>
    </row>
    <row r="608" spans="2:3" x14ac:dyDescent="0.2">
      <c r="B608" s="38">
        <f>'Screening All'!M614/'Screening All'!F614</f>
        <v>2.4966887417218544</v>
      </c>
      <c r="C608" s="36"/>
    </row>
    <row r="609" spans="2:3" x14ac:dyDescent="0.2">
      <c r="B609" s="38">
        <f>'Screening All'!M615/'Screening All'!F615</f>
        <v>9.7157622739018082E-2</v>
      </c>
      <c r="C609" s="36"/>
    </row>
    <row r="610" spans="2:3" x14ac:dyDescent="0.2">
      <c r="B610" s="38">
        <f>'Screening All'!M616/'Screening All'!F616</f>
        <v>6.3543441226575812</v>
      </c>
      <c r="C610" s="36"/>
    </row>
    <row r="611" spans="2:3" x14ac:dyDescent="0.2">
      <c r="B611" s="38">
        <f>'Screening All'!M617/'Screening All'!F617</f>
        <v>2.5033557046979866</v>
      </c>
      <c r="C611" s="36"/>
    </row>
    <row r="612" spans="2:3" x14ac:dyDescent="0.2">
      <c r="B612" s="38">
        <f>'Screening All'!M618/'Screening All'!F618</f>
        <v>3.8993710691823904</v>
      </c>
      <c r="C612" s="36"/>
    </row>
    <row r="613" spans="2:3" x14ac:dyDescent="0.2">
      <c r="B613" s="38">
        <f>'Screening All'!M619/'Screening All'!F619</f>
        <v>13.285714285714285</v>
      </c>
      <c r="C613" s="36"/>
    </row>
    <row r="614" spans="2:3" x14ac:dyDescent="0.2">
      <c r="B614" s="38">
        <f>'Screening All'!M620/'Screening All'!F620</f>
        <v>2.8167938931297707</v>
      </c>
      <c r="C614" s="36"/>
    </row>
    <row r="615" spans="2:3" x14ac:dyDescent="0.2">
      <c r="B615" s="38">
        <f>'Screening All'!M621/'Screening All'!F621</f>
        <v>2.6521739130434785</v>
      </c>
      <c r="C615" s="36"/>
    </row>
    <row r="616" spans="2:3" x14ac:dyDescent="0.2">
      <c r="B616" s="38">
        <f>'Screening All'!M622/'Screening All'!F622</f>
        <v>2.7938931297709924</v>
      </c>
      <c r="C616" s="36"/>
    </row>
    <row r="617" spans="2:3" x14ac:dyDescent="0.2">
      <c r="B617" s="38">
        <f>'Screening All'!M623/'Screening All'!F623</f>
        <v>2.2608695652173911</v>
      </c>
      <c r="C617" s="36"/>
    </row>
    <row r="618" spans="2:3" x14ac:dyDescent="0.2">
      <c r="B618" s="38">
        <f>'Screening All'!M624/'Screening All'!F624</f>
        <v>4.1887226697353279</v>
      </c>
      <c r="C618" s="36"/>
    </row>
    <row r="619" spans="2:3" x14ac:dyDescent="0.2">
      <c r="B619" s="38">
        <f>'Screening All'!M625/'Screening All'!F625</f>
        <v>4.2789034564958284</v>
      </c>
      <c r="C619" s="36"/>
    </row>
    <row r="620" spans="2:3" x14ac:dyDescent="0.2">
      <c r="B620" s="38">
        <f>'Screening All'!M626/'Screening All'!F626</f>
        <v>12.508960573476703</v>
      </c>
      <c r="C620" s="36"/>
    </row>
    <row r="621" spans="2:3" x14ac:dyDescent="0.2">
      <c r="B621" s="38">
        <f>'Screening All'!M627/'Screening All'!F627</f>
        <v>6.5336094897382796E-3</v>
      </c>
      <c r="C621" s="36"/>
    </row>
    <row r="622" spans="2:3" x14ac:dyDescent="0.2">
      <c r="B622" s="38">
        <f>'Screening All'!M628/'Screening All'!F628</f>
        <v>4.3686868686868685</v>
      </c>
      <c r="C622" s="36"/>
    </row>
    <row r="623" spans="2:3" x14ac:dyDescent="0.2">
      <c r="B623" s="38">
        <f>'Screening All'!M629/'Screening All'!F629</f>
        <v>5.0589970501474929E-2</v>
      </c>
      <c r="C623" s="36"/>
    </row>
    <row r="624" spans="2:3" x14ac:dyDescent="0.2">
      <c r="B624" s="38">
        <f>'Screening All'!M630/'Screening All'!F630</f>
        <v>1.118421052631579</v>
      </c>
      <c r="C624" s="36"/>
    </row>
    <row r="625" spans="2:3" x14ac:dyDescent="0.2">
      <c r="B625" s="38">
        <f>'Screening All'!M631/'Screening All'!F631</f>
        <v>1.3729508196721312</v>
      </c>
      <c r="C625" s="36"/>
    </row>
    <row r="626" spans="2:3" x14ac:dyDescent="0.2">
      <c r="B626" s="38">
        <f>'Screening All'!M632/'Screening All'!F632</f>
        <v>3.3333333333333335</v>
      </c>
      <c r="C626" s="36"/>
    </row>
    <row r="627" spans="2:3" x14ac:dyDescent="0.2">
      <c r="B627" s="38">
        <f>'Screening All'!M633/'Screening All'!F633</f>
        <v>3.2156862745098036</v>
      </c>
      <c r="C627" s="36"/>
    </row>
    <row r="628" spans="2:3" x14ac:dyDescent="0.2">
      <c r="B628" s="38">
        <f>'Screening All'!M634/'Screening All'!F634</f>
        <v>1.2976190476190477</v>
      </c>
      <c r="C628" s="36"/>
    </row>
    <row r="629" spans="2:3" x14ac:dyDescent="0.2">
      <c r="B629" s="38">
        <f>'Screening All'!M635/'Screening All'!F635</f>
        <v>2.7627118644067794</v>
      </c>
      <c r="C629" s="36"/>
    </row>
    <row r="630" spans="2:3" x14ac:dyDescent="0.2">
      <c r="B630" s="38">
        <f>'Screening All'!M636/'Screening All'!F636</f>
        <v>1.436123348017621</v>
      </c>
      <c r="C630" s="36"/>
    </row>
    <row r="631" spans="2:3" x14ac:dyDescent="0.2">
      <c r="B631" s="38">
        <f>'Screening All'!M637/'Screening All'!F637</f>
        <v>1.4380530973451329</v>
      </c>
      <c r="C631" s="36"/>
    </row>
    <row r="632" spans="2:3" x14ac:dyDescent="0.2">
      <c r="B632" s="38">
        <f>'Screening All'!M638/'Screening All'!F638</f>
        <v>1.7405405405405405</v>
      </c>
      <c r="C632" s="36"/>
    </row>
    <row r="633" spans="2:3" x14ac:dyDescent="0.2">
      <c r="B633" s="38">
        <f>'Screening All'!M639/'Screening All'!F639</f>
        <v>5.2796052631578947</v>
      </c>
      <c r="C633" s="36"/>
    </row>
    <row r="634" spans="2:3" x14ac:dyDescent="0.2">
      <c r="B634" s="38">
        <f>'Screening All'!M640/'Screening All'!F640</f>
        <v>45.714285714285715</v>
      </c>
      <c r="C634" s="36"/>
    </row>
    <row r="635" spans="2:3" x14ac:dyDescent="0.2">
      <c r="B635" s="38">
        <f>'Screening All'!M641/'Screening All'!F641</f>
        <v>5.6912028725314174</v>
      </c>
      <c r="C635" s="36"/>
    </row>
    <row r="636" spans="2:3" x14ac:dyDescent="0.2">
      <c r="B636" s="38">
        <f>'Screening All'!M642/'Screening All'!F642</f>
        <v>2.4076923076923076</v>
      </c>
      <c r="C636" s="36"/>
    </row>
    <row r="637" spans="2:3" x14ac:dyDescent="0.2">
      <c r="B637" s="38">
        <f>'Screening All'!M643/'Screening All'!F643</f>
        <v>5.8239700374531829</v>
      </c>
      <c r="C637" s="36"/>
    </row>
    <row r="638" spans="2:3" x14ac:dyDescent="0.2">
      <c r="B638" s="38">
        <f>'Screening All'!M644/'Screening All'!F644</f>
        <v>39.871794871794869</v>
      </c>
      <c r="C638" s="36"/>
    </row>
    <row r="639" spans="2:3" x14ac:dyDescent="0.2">
      <c r="B639" s="38">
        <f>'Screening All'!M645/'Screening All'!F645</f>
        <v>3.4231200897867562</v>
      </c>
      <c r="C639" s="36"/>
    </row>
    <row r="640" spans="2:3" x14ac:dyDescent="0.2">
      <c r="B640" s="38">
        <f>'Screening All'!M646/'Screening All'!F646</f>
        <v>7.512437810945273</v>
      </c>
      <c r="C640" s="36"/>
    </row>
    <row r="641" spans="2:3" x14ac:dyDescent="0.2">
      <c r="B641" s="38">
        <f>'Screening All'!M647/'Screening All'!F647</f>
        <v>26.228070175438596</v>
      </c>
      <c r="C641" s="36"/>
    </row>
    <row r="642" spans="2:3" x14ac:dyDescent="0.2">
      <c r="B642" s="38">
        <f>'Screening All'!M648/'Screening All'!F648</f>
        <v>1.4487804878048782</v>
      </c>
      <c r="C642" s="36"/>
    </row>
    <row r="643" spans="2:3" x14ac:dyDescent="0.2">
      <c r="B643" s="38">
        <f>'Screening All'!M649/'Screening All'!F649</f>
        <v>3.9361702127659575</v>
      </c>
      <c r="C643" s="36"/>
    </row>
    <row r="644" spans="2:3" x14ac:dyDescent="0.2">
      <c r="B644" s="38">
        <f>'Screening All'!M650/'Screening All'!F650</f>
        <v>5.2782764811490122</v>
      </c>
      <c r="C644" s="36"/>
    </row>
    <row r="645" spans="2:3" x14ac:dyDescent="0.2">
      <c r="B645" s="38">
        <f>'Screening All'!M651/'Screening All'!F651</f>
        <v>0.40921787709497209</v>
      </c>
      <c r="C645" s="36"/>
    </row>
    <row r="646" spans="2:3" x14ac:dyDescent="0.2">
      <c r="B646" s="38">
        <f>'Screening All'!M652/'Screening All'!F652</f>
        <v>2.4453781512605044</v>
      </c>
      <c r="C646" s="36"/>
    </row>
    <row r="647" spans="2:3" x14ac:dyDescent="0.2">
      <c r="B647" s="38">
        <f>'Screening All'!M653/'Screening All'!F653</f>
        <v>1.0902255639097744</v>
      </c>
      <c r="C647" s="36"/>
    </row>
    <row r="648" spans="2:3" x14ac:dyDescent="0.2">
      <c r="B648" s="38">
        <f>'Screening All'!M654/'Screening All'!F654</f>
        <v>3.7012987012987013</v>
      </c>
      <c r="C648" s="36"/>
    </row>
    <row r="649" spans="2:3" x14ac:dyDescent="0.2">
      <c r="B649" s="38">
        <f>'Screening All'!M655/'Screening All'!F655</f>
        <v>0.1832258064516129</v>
      </c>
      <c r="C649" s="36"/>
    </row>
    <row r="650" spans="2:3" x14ac:dyDescent="0.2">
      <c r="B650" s="38">
        <f>'Screening All'!M656/'Screening All'!F656</f>
        <v>3.225058004640371</v>
      </c>
      <c r="C650" s="36"/>
    </row>
    <row r="651" spans="2:3" x14ac:dyDescent="0.2">
      <c r="B651" s="38">
        <f>'Screening All'!M657/'Screening All'!F657</f>
        <v>5.3474903474903472</v>
      </c>
      <c r="C651" s="36"/>
    </row>
    <row r="652" spans="2:3" x14ac:dyDescent="0.2">
      <c r="B652" s="38">
        <f>'Screening All'!M658/'Screening All'!F658</f>
        <v>1.3381642512077296</v>
      </c>
      <c r="C652" s="36"/>
    </row>
    <row r="653" spans="2:3" x14ac:dyDescent="0.2">
      <c r="B653" s="38">
        <f>'Screening All'!M659/'Screening All'!F659</f>
        <v>1.0260223048327137</v>
      </c>
      <c r="C653" s="36"/>
    </row>
    <row r="654" spans="2:3" x14ac:dyDescent="0.2">
      <c r="B654" s="38">
        <f>'Screening All'!M660/'Screening All'!F660</f>
        <v>4.2768273716951786</v>
      </c>
      <c r="C654" s="36"/>
    </row>
    <row r="655" spans="2:3" x14ac:dyDescent="0.2">
      <c r="B655" s="38">
        <f>'Screening All'!M661/'Screening All'!F661</f>
        <v>2.9629629629629632</v>
      </c>
      <c r="C655" s="36"/>
    </row>
    <row r="656" spans="2:3" x14ac:dyDescent="0.2">
      <c r="B656" s="38">
        <f>'Screening All'!M662/'Screening All'!F662</f>
        <v>4.0706605222734256</v>
      </c>
      <c r="C656" s="36"/>
    </row>
    <row r="657" spans="2:3" x14ac:dyDescent="0.2">
      <c r="B657" s="38">
        <f>'Screening All'!M663/'Screening All'!F663</f>
        <v>5.2495009980039917</v>
      </c>
      <c r="C657" s="36"/>
    </row>
    <row r="658" spans="2:3" x14ac:dyDescent="0.2">
      <c r="B658" s="38">
        <f>'Screening All'!M664/'Screening All'!F664</f>
        <v>1.052</v>
      </c>
      <c r="C658" s="36"/>
    </row>
    <row r="659" spans="2:3" x14ac:dyDescent="0.2">
      <c r="B659" s="38">
        <f>'Screening All'!M665/'Screening All'!F665</f>
        <v>6.9333333333333336</v>
      </c>
      <c r="C659" s="36"/>
    </row>
    <row r="660" spans="2:3" x14ac:dyDescent="0.2">
      <c r="B660" s="38">
        <f>'Screening All'!M666/'Screening All'!F666</f>
        <v>1.2885572139303483</v>
      </c>
      <c r="C660" s="36"/>
    </row>
    <row r="661" spans="2:3" x14ac:dyDescent="0.2">
      <c r="B661" s="38">
        <f>'Screening All'!M667/'Screening All'!F667</f>
        <v>2.115702479338843</v>
      </c>
      <c r="C661" s="36"/>
    </row>
    <row r="662" spans="2:3" x14ac:dyDescent="0.2">
      <c r="B662" s="38">
        <f>'Screening All'!M668/'Screening All'!F668</f>
        <v>1.7</v>
      </c>
      <c r="C662" s="36"/>
    </row>
    <row r="663" spans="2:3" x14ac:dyDescent="0.2">
      <c r="B663" s="38">
        <f>'Screening All'!M669/'Screening All'!F669</f>
        <v>0.72237960339943341</v>
      </c>
      <c r="C663" s="36"/>
    </row>
    <row r="664" spans="2:3" x14ac:dyDescent="0.2">
      <c r="B664" s="38">
        <f>'Screening All'!M670/'Screening All'!F670</f>
        <v>2.6857749469214438</v>
      </c>
      <c r="C664" s="36"/>
    </row>
    <row r="665" spans="2:3" x14ac:dyDescent="0.2">
      <c r="B665" s="38">
        <f>'Screening All'!M671/'Screening All'!F671</f>
        <v>1.0952380952380951</v>
      </c>
      <c r="C665" s="36"/>
    </row>
    <row r="666" spans="2:3" x14ac:dyDescent="0.2">
      <c r="B666" s="38">
        <f>'Screening All'!M672/'Screening All'!F672</f>
        <v>1.6688741721854305</v>
      </c>
      <c r="C666" s="36"/>
    </row>
    <row r="667" spans="2:3" x14ac:dyDescent="0.2">
      <c r="B667" s="38">
        <f>'Screening All'!M673/'Screening All'!F673</f>
        <v>11.155555555555555</v>
      </c>
      <c r="C667" s="36"/>
    </row>
    <row r="668" spans="2:3" x14ac:dyDescent="0.2">
      <c r="B668" s="38">
        <f>'Screening All'!M674/'Screening All'!F674</f>
        <v>7.0028011204481793</v>
      </c>
      <c r="C668" s="36"/>
    </row>
    <row r="669" spans="2:3" x14ac:dyDescent="0.2">
      <c r="B669" s="38">
        <f>'Screening All'!M675/'Screening All'!F675</f>
        <v>2.887323943661972</v>
      </c>
      <c r="C669" s="36"/>
    </row>
    <row r="670" spans="2:3" x14ac:dyDescent="0.2">
      <c r="B670" s="38">
        <f>'Screening All'!M676/'Screening All'!F676</f>
        <v>1.0040983606557379</v>
      </c>
      <c r="C670" s="36"/>
    </row>
    <row r="671" spans="2:3" x14ac:dyDescent="0.2">
      <c r="B671" s="38">
        <f>'Screening All'!M677/'Screening All'!F677</f>
        <v>0.85365853658536583</v>
      </c>
      <c r="C671" s="36"/>
    </row>
    <row r="672" spans="2:3" x14ac:dyDescent="0.2">
      <c r="B672" s="38">
        <f>'Screening All'!M678/'Screening All'!F678</f>
        <v>0.68876080691642649</v>
      </c>
      <c r="C672" s="36"/>
    </row>
    <row r="673" spans="2:3" x14ac:dyDescent="0.2">
      <c r="B673" s="38">
        <f>'Screening All'!M679/'Screening All'!F679</f>
        <v>1.0669642857142856</v>
      </c>
      <c r="C673" s="36"/>
    </row>
    <row r="674" spans="2:3" x14ac:dyDescent="0.2">
      <c r="B674" s="38">
        <f>'Screening All'!M680/'Screening All'!F680</f>
        <v>2.0517241379310347</v>
      </c>
      <c r="C674" s="36"/>
    </row>
    <row r="675" spans="2:3" x14ac:dyDescent="0.2">
      <c r="B675" s="38">
        <f>'Screening All'!M681/'Screening All'!F681</f>
        <v>5.4109589041095897E-2</v>
      </c>
      <c r="C675" s="36"/>
    </row>
    <row r="676" spans="2:3" x14ac:dyDescent="0.2">
      <c r="B676" s="38">
        <f>'Screening All'!M682/'Screening All'!F682</f>
        <v>2.4921135646687698</v>
      </c>
      <c r="C676" s="36"/>
    </row>
    <row r="677" spans="2:3" x14ac:dyDescent="0.2">
      <c r="B677" s="38">
        <f>'Screening All'!M683/'Screening All'!F683</f>
        <v>3.5276532137518681</v>
      </c>
      <c r="C677" s="36"/>
    </row>
    <row r="678" spans="2:3" x14ac:dyDescent="0.2">
      <c r="B678" s="38">
        <f>'Screening All'!M684/'Screening All'!F684</f>
        <v>0.18503937007874016</v>
      </c>
      <c r="C678" s="36"/>
    </row>
    <row r="679" spans="2:3" x14ac:dyDescent="0.2">
      <c r="B679" s="38">
        <f>'Screening All'!M685/'Screening All'!F685</f>
        <v>7.6821192052980125</v>
      </c>
      <c r="C679" s="36"/>
    </row>
    <row r="680" spans="2:3" x14ac:dyDescent="0.2">
      <c r="B680" s="38">
        <f>'Screening All'!M686/'Screening All'!F686</f>
        <v>6.0742705570291777</v>
      </c>
      <c r="C680" s="36"/>
    </row>
    <row r="681" spans="2:3" x14ac:dyDescent="0.2">
      <c r="B681" s="38">
        <f>'Screening All'!M687/'Screening All'!F687</f>
        <v>0.69184290030211482</v>
      </c>
      <c r="C681" s="36"/>
    </row>
    <row r="682" spans="2:3" x14ac:dyDescent="0.2">
      <c r="B682" s="38">
        <f>'Screening All'!M688/'Screening All'!F688</f>
        <v>6.0975609756097562</v>
      </c>
      <c r="C682" s="36"/>
    </row>
    <row r="683" spans="2:3" x14ac:dyDescent="0.2">
      <c r="B683" s="38">
        <f>'Screening All'!M689/'Screening All'!F689</f>
        <v>1.1479591836734695</v>
      </c>
      <c r="C683" s="36"/>
    </row>
    <row r="684" spans="2:3" x14ac:dyDescent="0.2">
      <c r="B684" s="38">
        <f>'Screening All'!M690/'Screening All'!F690</f>
        <v>2.4374319912948859</v>
      </c>
      <c r="C684" s="36"/>
    </row>
    <row r="685" spans="2:3" x14ac:dyDescent="0.2">
      <c r="B685" s="38">
        <f>'Screening All'!M691/'Screening All'!F691</f>
        <v>2.3068893528183718</v>
      </c>
      <c r="C685" s="36"/>
    </row>
    <row r="686" spans="2:3" x14ac:dyDescent="0.2">
      <c r="B686" s="38">
        <f>'Screening All'!M692/'Screening All'!F692</f>
        <v>1.3090909090909093</v>
      </c>
      <c r="C686" s="36"/>
    </row>
    <row r="687" spans="2:3" x14ac:dyDescent="0.2">
      <c r="B687" s="38">
        <f>'Screening All'!M693/'Screening All'!F693</f>
        <v>1.7916666666666667</v>
      </c>
      <c r="C687" s="36"/>
    </row>
    <row r="688" spans="2:3" x14ac:dyDescent="0.2">
      <c r="B688" s="38">
        <f>'Screening All'!M694/'Screening All'!F694</f>
        <v>4.4654088050314469</v>
      </c>
      <c r="C688" s="36"/>
    </row>
    <row r="689" spans="2:3" x14ac:dyDescent="0.2">
      <c r="B689" s="38">
        <f>'Screening All'!M695/'Screening All'!F695</f>
        <v>8.1297709923664119</v>
      </c>
      <c r="C689" s="36"/>
    </row>
    <row r="690" spans="2:3" x14ac:dyDescent="0.2">
      <c r="B690" s="38">
        <f>'Screening All'!M696/'Screening All'!F696</f>
        <v>1.2650602409638556</v>
      </c>
      <c r="C690" s="36"/>
    </row>
    <row r="691" spans="2:3" x14ac:dyDescent="0.2">
      <c r="B691" s="38">
        <f>'Screening All'!M697/'Screening All'!F697</f>
        <v>4.5161290322580641</v>
      </c>
      <c r="C691" s="36"/>
    </row>
    <row r="692" spans="2:3" x14ac:dyDescent="0.2">
      <c r="B692" s="38">
        <f>'Screening All'!M698/'Screening All'!F698</f>
        <v>3.2104454685099841</v>
      </c>
      <c r="C692" s="36"/>
    </row>
    <row r="693" spans="2:3" x14ac:dyDescent="0.2">
      <c r="B693" s="38">
        <f>'Screening All'!M699/'Screening All'!F699</f>
        <v>11.761363636363637</v>
      </c>
      <c r="C693" s="36"/>
    </row>
    <row r="694" spans="2:3" x14ac:dyDescent="0.2">
      <c r="B694" s="38">
        <f>'Screening All'!M700/'Screening All'!F700</f>
        <v>3.8857142857142857</v>
      </c>
      <c r="C694" s="36"/>
    </row>
    <row r="695" spans="2:3" x14ac:dyDescent="0.2">
      <c r="B695" s="38">
        <f>'Screening All'!M701/'Screening All'!F701</f>
        <v>0.70731707317073156</v>
      </c>
      <c r="C695" s="36"/>
    </row>
    <row r="696" spans="2:3" x14ac:dyDescent="0.2">
      <c r="B696" s="38">
        <f>'Screening All'!M702/'Screening All'!F702</f>
        <v>1.5615384615384613</v>
      </c>
      <c r="C696" s="36"/>
    </row>
    <row r="697" spans="2:3" x14ac:dyDescent="0.2">
      <c r="B697" s="38">
        <f>'Screening All'!M703/'Screening All'!F703</f>
        <v>1.2392638036809818</v>
      </c>
      <c r="C697" s="36"/>
    </row>
    <row r="698" spans="2:3" x14ac:dyDescent="0.2">
      <c r="B698" s="38">
        <f>'Screening All'!M704/'Screening All'!F704</f>
        <v>0.76226415094339628</v>
      </c>
      <c r="C698" s="36"/>
    </row>
    <row r="699" spans="2:3" x14ac:dyDescent="0.2">
      <c r="B699" s="38">
        <f>'Screening All'!M705/'Screening All'!F705</f>
        <v>1.4999999999999998</v>
      </c>
      <c r="C699" s="36"/>
    </row>
    <row r="700" spans="2:3" x14ac:dyDescent="0.2">
      <c r="B700" s="38">
        <f>'Screening All'!M706/'Screening All'!F706</f>
        <v>1.4420289855072466</v>
      </c>
      <c r="C700" s="36"/>
    </row>
    <row r="701" spans="2:3" x14ac:dyDescent="0.2">
      <c r="B701" s="38">
        <f>'Screening All'!M707/'Screening All'!F707</f>
        <v>2.2514285714285713</v>
      </c>
      <c r="C701" s="36"/>
    </row>
    <row r="702" spans="2:3" x14ac:dyDescent="0.2">
      <c r="B702" s="38">
        <f>'Screening All'!M708/'Screening All'!F708</f>
        <v>0.24563591022443892</v>
      </c>
      <c r="C702" s="36"/>
    </row>
    <row r="703" spans="2:3" x14ac:dyDescent="0.2">
      <c r="B703" s="38">
        <f>'Screening All'!M709/'Screening All'!F709</f>
        <v>4.8756218905472632</v>
      </c>
      <c r="C703" s="36"/>
    </row>
    <row r="704" spans="2:3" x14ac:dyDescent="0.2">
      <c r="B704" s="38">
        <f>'Screening All'!M710/'Screening All'!F710</f>
        <v>9.7999999999999989</v>
      </c>
      <c r="C704" s="36"/>
    </row>
    <row r="705" spans="2:3" x14ac:dyDescent="0.2">
      <c r="B705" s="38">
        <f>'Screening All'!M711/'Screening All'!F711</f>
        <v>0.46445497630331756</v>
      </c>
      <c r="C705" s="36"/>
    </row>
    <row r="706" spans="2:3" x14ac:dyDescent="0.2">
      <c r="B706" s="38">
        <f>'Screening All'!M712/'Screening All'!F712</f>
        <v>5.9090909090909083</v>
      </c>
      <c r="C706" s="36"/>
    </row>
    <row r="707" spans="2:3" x14ac:dyDescent="0.2">
      <c r="B707" s="38">
        <f>'Screening All'!M713/'Screening All'!F713</f>
        <v>5.0923482849604218</v>
      </c>
      <c r="C707" s="36"/>
    </row>
    <row r="708" spans="2:3" x14ac:dyDescent="0.2">
      <c r="B708" s="38">
        <f>'Screening All'!M714/'Screening All'!F714</f>
        <v>0.89351851851851838</v>
      </c>
      <c r="C708" s="36"/>
    </row>
    <row r="709" spans="2:3" x14ac:dyDescent="0.2">
      <c r="B709" s="38">
        <f>'Screening All'!M715/'Screening All'!F715</f>
        <v>1.26</v>
      </c>
      <c r="C709" s="36"/>
    </row>
    <row r="710" spans="2:3" x14ac:dyDescent="0.2">
      <c r="B710" s="38">
        <f>'Screening All'!M716/'Screening All'!F716</f>
        <v>2.9237947122861585</v>
      </c>
      <c r="C710" s="36"/>
    </row>
    <row r="711" spans="2:3" x14ac:dyDescent="0.2">
      <c r="B711" s="38">
        <f>'Screening All'!M717/'Screening All'!F717</f>
        <v>3.3885819521178635</v>
      </c>
      <c r="C711" s="36"/>
    </row>
    <row r="712" spans="2:3" x14ac:dyDescent="0.2">
      <c r="B712" s="38">
        <f>'Screening All'!M718/'Screening All'!F718</f>
        <v>7.6569037656903776</v>
      </c>
      <c r="C712" s="36"/>
    </row>
    <row r="713" spans="2:3" x14ac:dyDescent="0.2">
      <c r="B713" s="38">
        <f>'Screening All'!M719/'Screening All'!F719</f>
        <v>6.9615384615384617</v>
      </c>
      <c r="C713" s="36"/>
    </row>
    <row r="714" spans="2:3" x14ac:dyDescent="0.2">
      <c r="B714" s="38">
        <f>'Screening All'!M720/'Screening All'!F720</f>
        <v>0.59800664451827246</v>
      </c>
      <c r="C714" s="36"/>
    </row>
    <row r="715" spans="2:3" x14ac:dyDescent="0.2">
      <c r="B715" s="38">
        <f>'Screening All'!M721/'Screening All'!F721</f>
        <v>4.1943127962085311</v>
      </c>
      <c r="C715" s="36"/>
    </row>
    <row r="716" spans="2:3" x14ac:dyDescent="0.2">
      <c r="B716" s="38">
        <f>'Screening All'!M722/'Screening All'!F722</f>
        <v>4.0603248259860791</v>
      </c>
      <c r="C716" s="36"/>
    </row>
    <row r="717" spans="2:3" x14ac:dyDescent="0.2">
      <c r="B717" s="38">
        <f>'Screening All'!M723/'Screening All'!F723</f>
        <v>9.9428571428571431</v>
      </c>
      <c r="C717" s="36"/>
    </row>
    <row r="718" spans="2:3" x14ac:dyDescent="0.2">
      <c r="B718" s="38">
        <f>'Screening All'!M724/'Screening All'!F724</f>
        <v>0.24255319148936169</v>
      </c>
      <c r="C718" s="36"/>
    </row>
    <row r="719" spans="2:3" x14ac:dyDescent="0.2">
      <c r="B719" s="38">
        <f>'Screening All'!M725/'Screening All'!F725</f>
        <v>0.56065573770491806</v>
      </c>
      <c r="C719" s="36"/>
    </row>
    <row r="720" spans="2:3" x14ac:dyDescent="0.2">
      <c r="B720" s="38">
        <f>'Screening All'!M726/'Screening All'!F726</f>
        <v>0.620817843866171</v>
      </c>
      <c r="C720" s="36"/>
    </row>
    <row r="721" spans="2:3" x14ac:dyDescent="0.2">
      <c r="B721" s="38">
        <f>'Screening All'!M727/'Screening All'!F727</f>
        <v>5.2103559870550162</v>
      </c>
      <c r="C721" s="36"/>
    </row>
    <row r="722" spans="2:3" x14ac:dyDescent="0.2">
      <c r="B722" s="38">
        <f>'Screening All'!M728/'Screening All'!F728</f>
        <v>2.1164021164021163</v>
      </c>
      <c r="C722" s="36"/>
    </row>
    <row r="723" spans="2:3" x14ac:dyDescent="0.2">
      <c r="B723" s="38">
        <f>'Screening All'!M729/'Screening All'!F729</f>
        <v>4.0259740259740262</v>
      </c>
      <c r="C723" s="36"/>
    </row>
    <row r="724" spans="2:3" x14ac:dyDescent="0.2">
      <c r="B724" s="38">
        <f>'Screening All'!M730/'Screening All'!F730</f>
        <v>3.8308457711442783</v>
      </c>
      <c r="C724" s="36"/>
    </row>
    <row r="725" spans="2:3" x14ac:dyDescent="0.2">
      <c r="B725" s="38">
        <f>'Screening All'!M731/'Screening All'!F731</f>
        <v>6.5938864628820957</v>
      </c>
      <c r="C725" s="36"/>
    </row>
    <row r="726" spans="2:3" x14ac:dyDescent="0.2">
      <c r="B726" s="38">
        <f>'Screening All'!M732/'Screening All'!F732</f>
        <v>0.36739659367396593</v>
      </c>
      <c r="C726" s="36"/>
    </row>
    <row r="727" spans="2:3" x14ac:dyDescent="0.2">
      <c r="B727" s="38">
        <f>'Screening All'!M733/'Screening All'!F733</f>
        <v>4.9324324324324325</v>
      </c>
      <c r="C727" s="36"/>
    </row>
    <row r="728" spans="2:3" x14ac:dyDescent="0.2">
      <c r="B728" s="38">
        <f>'Screening All'!M734/'Screening All'!F734</f>
        <v>4.2603550295857984</v>
      </c>
      <c r="C728" s="36"/>
    </row>
    <row r="729" spans="2:3" x14ac:dyDescent="0.2">
      <c r="B729" s="38">
        <f>'Screening All'!M735/'Screening All'!F735</f>
        <v>0.41498559077809793</v>
      </c>
      <c r="C729" s="36"/>
    </row>
    <row r="730" spans="2:3" x14ac:dyDescent="0.2">
      <c r="B730" s="38">
        <f>'Screening All'!M736/'Screening All'!F736</f>
        <v>7.3846153846153841</v>
      </c>
      <c r="C730" s="36"/>
    </row>
    <row r="731" spans="2:3" x14ac:dyDescent="0.2">
      <c r="B731" s="38">
        <f>'Screening All'!M737/'Screening All'!F737</f>
        <v>1.9637883008356545</v>
      </c>
      <c r="C731" s="36"/>
    </row>
    <row r="732" spans="2:3" x14ac:dyDescent="0.2">
      <c r="B732" s="38">
        <f>'Screening All'!M738/'Screening All'!F738</f>
        <v>0.50179211469534046</v>
      </c>
      <c r="C732" s="36"/>
    </row>
    <row r="733" spans="2:3" x14ac:dyDescent="0.2">
      <c r="B733" s="38">
        <f>'Screening All'!M739/'Screening All'!F739</f>
        <v>2.2259696458684655</v>
      </c>
      <c r="C733" s="36"/>
    </row>
    <row r="734" spans="2:3" x14ac:dyDescent="0.2">
      <c r="B734" s="38">
        <f>'Screening All'!M740/'Screening All'!F740</f>
        <v>0.55603448275862077</v>
      </c>
      <c r="C734" s="36"/>
    </row>
    <row r="735" spans="2:3" x14ac:dyDescent="0.2">
      <c r="B735" s="38">
        <f>'Screening All'!M741/'Screening All'!F741</f>
        <v>0.67553191489361708</v>
      </c>
      <c r="C735" s="36"/>
    </row>
    <row r="736" spans="2:3" x14ac:dyDescent="0.2">
      <c r="B736" s="38">
        <f>'Screening All'!M742/'Screening All'!F742</f>
        <v>2.5250501002004007</v>
      </c>
      <c r="C736" s="36"/>
    </row>
    <row r="737" spans="2:3" x14ac:dyDescent="0.2">
      <c r="B737" s="38">
        <f>'Screening All'!M743/'Screening All'!F743</f>
        <v>2.5303643724696356</v>
      </c>
      <c r="C737" s="36"/>
    </row>
    <row r="738" spans="2:3" x14ac:dyDescent="0.2">
      <c r="B738" s="38">
        <f>'Screening All'!M744/'Screening All'!F744</f>
        <v>0.77639751552795022</v>
      </c>
      <c r="C738" s="36"/>
    </row>
    <row r="739" spans="2:3" x14ac:dyDescent="0.2">
      <c r="B739" s="38">
        <f>'Screening All'!M745/'Screening All'!F745</f>
        <v>0.85034013605442182</v>
      </c>
      <c r="C739" s="36"/>
    </row>
    <row r="740" spans="2:3" x14ac:dyDescent="0.2">
      <c r="B740" s="38">
        <f>'Screening All'!M746/'Screening All'!F746</f>
        <v>1.1121495327102802</v>
      </c>
      <c r="C740" s="36"/>
    </row>
    <row r="741" spans="2:3" x14ac:dyDescent="0.2">
      <c r="B741" s="38">
        <f>'Screening All'!M747/'Screening All'!F747</f>
        <v>3.8511326860841422</v>
      </c>
      <c r="C741" s="36"/>
    </row>
    <row r="742" spans="2:3" x14ac:dyDescent="0.2">
      <c r="B742" s="38">
        <f>'Screening All'!M748/'Screening All'!F748</f>
        <v>1.2304483837330553</v>
      </c>
      <c r="C742" s="36"/>
    </row>
    <row r="743" spans="2:3" x14ac:dyDescent="0.2">
      <c r="B743" s="38">
        <f>'Screening All'!M749/'Screening All'!F749</f>
        <v>0.47234042553191491</v>
      </c>
      <c r="C743" s="36"/>
    </row>
    <row r="744" spans="2:3" x14ac:dyDescent="0.2">
      <c r="B744" s="38">
        <f>'Screening All'!M750/'Screening All'!F750</f>
        <v>0.94827586206896564</v>
      </c>
      <c r="C744" s="36"/>
    </row>
    <row r="745" spans="2:3" x14ac:dyDescent="0.2">
      <c r="B745" s="38">
        <f>'Screening All'!M751/'Screening All'!F751</f>
        <v>1.6415662650602409</v>
      </c>
      <c r="C745" s="36"/>
    </row>
    <row r="746" spans="2:3" x14ac:dyDescent="0.2">
      <c r="B746" s="38">
        <f>'Screening All'!M752/'Screening All'!F752</f>
        <v>6.1849710982658967</v>
      </c>
      <c r="C746" s="36"/>
    </row>
    <row r="747" spans="2:3" x14ac:dyDescent="0.2">
      <c r="B747" s="38">
        <f>'Screening All'!M753/'Screening All'!F753</f>
        <v>1.3442211055276383</v>
      </c>
      <c r="C747" s="36"/>
    </row>
    <row r="748" spans="2:3" x14ac:dyDescent="0.2">
      <c r="B748" s="38">
        <f>'Screening All'!M754/'Screening All'!F754</f>
        <v>0.92105263157894746</v>
      </c>
      <c r="C748" s="36"/>
    </row>
    <row r="749" spans="2:3" x14ac:dyDescent="0.2">
      <c r="B749" s="38">
        <f>'Screening All'!M755/'Screening All'!F755</f>
        <v>3.4883720930232562</v>
      </c>
      <c r="C749" s="36"/>
    </row>
    <row r="750" spans="2:3" x14ac:dyDescent="0.2">
      <c r="B750" s="38">
        <f>'Screening All'!M756/'Screening All'!F756</f>
        <v>2.7586206896551726</v>
      </c>
      <c r="C750" s="36"/>
    </row>
    <row r="751" spans="2:3" x14ac:dyDescent="0.2">
      <c r="B751" s="38">
        <f>'Screening All'!M757/'Screening All'!F757</f>
        <v>2.4349881796690309</v>
      </c>
      <c r="C751" s="36"/>
    </row>
    <row r="752" spans="2:3" x14ac:dyDescent="0.2">
      <c r="B752" s="38">
        <f>'Screening All'!M758/'Screening All'!F758</f>
        <v>0.36140350877192984</v>
      </c>
      <c r="C752" s="36"/>
    </row>
    <row r="753" spans="2:3" x14ac:dyDescent="0.2">
      <c r="B753" s="38">
        <f>'Screening All'!M759/'Screening All'!F759</f>
        <v>2.5185185185185186</v>
      </c>
      <c r="C753" s="36"/>
    </row>
    <row r="754" spans="2:3" x14ac:dyDescent="0.2">
      <c r="B754" s="38">
        <f>'Screening All'!M760/'Screening All'!F760</f>
        <v>3.1677018633540373</v>
      </c>
      <c r="C754" s="36"/>
    </row>
    <row r="755" spans="2:3" x14ac:dyDescent="0.2">
      <c r="B755" s="38">
        <f>'Screening All'!M761/'Screening All'!F761</f>
        <v>4.015748031496063</v>
      </c>
      <c r="C755" s="36"/>
    </row>
    <row r="756" spans="2:3" x14ac:dyDescent="0.2">
      <c r="B756" s="38">
        <f>'Screening All'!M762/'Screening All'!F762</f>
        <v>0.23170163170163169</v>
      </c>
      <c r="C756" s="36"/>
    </row>
    <row r="757" spans="2:3" x14ac:dyDescent="0.2">
      <c r="B757" s="38">
        <f>'Screening All'!M763/'Screening All'!F763</f>
        <v>0.95192307692307687</v>
      </c>
      <c r="C757" s="36"/>
    </row>
    <row r="758" spans="2:3" x14ac:dyDescent="0.2">
      <c r="B758" s="38">
        <f>'Screening All'!M764/'Screening All'!F764</f>
        <v>1.1458576429404901</v>
      </c>
      <c r="C758" s="36"/>
    </row>
    <row r="759" spans="2:3" x14ac:dyDescent="0.2">
      <c r="B759" s="38">
        <f>'Screening All'!M765/'Screening All'!F765</f>
        <v>1.435171385991058</v>
      </c>
      <c r="C759" s="36"/>
    </row>
    <row r="760" spans="2:3" x14ac:dyDescent="0.2">
      <c r="B760" s="38">
        <f>'Screening All'!M766/'Screening All'!F766</f>
        <v>3.2226027397260273</v>
      </c>
      <c r="C760" s="36"/>
    </row>
    <row r="761" spans="2:3" x14ac:dyDescent="0.2">
      <c r="B761" s="38">
        <f>'Screening All'!M767/'Screening All'!F767</f>
        <v>0.41339285714285712</v>
      </c>
      <c r="C761" s="36"/>
    </row>
    <row r="762" spans="2:3" x14ac:dyDescent="0.2">
      <c r="B762" s="38">
        <f>'Screening All'!M768/'Screening All'!F768</f>
        <v>0.43554502369668252</v>
      </c>
      <c r="C762" s="36"/>
    </row>
    <row r="763" spans="2:3" x14ac:dyDescent="0.2">
      <c r="B763" s="38">
        <f>'Screening All'!M769/'Screening All'!F769</f>
        <v>6.2965517241379318</v>
      </c>
      <c r="C763" s="36"/>
    </row>
    <row r="764" spans="2:3" x14ac:dyDescent="0.2">
      <c r="B764" s="38">
        <f>'Screening All'!M770/'Screening All'!F770</f>
        <v>1.7897838899803538</v>
      </c>
      <c r="C764" s="36"/>
    </row>
    <row r="765" spans="2:3" x14ac:dyDescent="0.2">
      <c r="B765" s="38">
        <f>'Screening All'!M771/'Screening All'!F771</f>
        <v>0.43891625615763552</v>
      </c>
      <c r="C765" s="36"/>
    </row>
    <row r="766" spans="2:3" x14ac:dyDescent="0.2">
      <c r="B766" s="38">
        <f>'Screening All'!M772/'Screening All'!F772</f>
        <v>0.79541284403669721</v>
      </c>
      <c r="C766" s="36"/>
    </row>
    <row r="767" spans="2:3" x14ac:dyDescent="0.2">
      <c r="B767" s="38">
        <f>'Screening All'!M773/'Screening All'!F773</f>
        <v>7.9439252336448607E-2</v>
      </c>
      <c r="C767" s="36"/>
    </row>
    <row r="768" spans="2:3" x14ac:dyDescent="0.2">
      <c r="B768" s="38">
        <f>'Screening All'!M774/'Screening All'!F774</f>
        <v>1.9259259259259258</v>
      </c>
      <c r="C768" s="36"/>
    </row>
    <row r="769" spans="2:3" x14ac:dyDescent="0.2">
      <c r="B769" s="38">
        <f>'Screening All'!M775/'Screening All'!F775</f>
        <v>3.9521531100478471E-2</v>
      </c>
      <c r="C769" s="36"/>
    </row>
    <row r="770" spans="2:3" x14ac:dyDescent="0.2">
      <c r="B770" s="38">
        <f>'Screening All'!M776/'Screening All'!F776</f>
        <v>0.63671875</v>
      </c>
      <c r="C770" s="36"/>
    </row>
    <row r="771" spans="2:3" x14ac:dyDescent="0.2">
      <c r="B771" s="38">
        <f>'Screening All'!M777/'Screening All'!F777</f>
        <v>1.1206896551724139</v>
      </c>
      <c r="C771" s="36"/>
    </row>
    <row r="772" spans="2:3" x14ac:dyDescent="0.2">
      <c r="B772" s="38">
        <f>'Screening All'!M778/'Screening All'!F778</f>
        <v>0.38979591836734695</v>
      </c>
      <c r="C772" s="36"/>
    </row>
    <row r="773" spans="2:3" x14ac:dyDescent="0.2">
      <c r="B773" s="38">
        <f>'Screening All'!M779/'Screening All'!F779</f>
        <v>0.54214285714285715</v>
      </c>
      <c r="C773" s="36"/>
    </row>
    <row r="774" spans="2:3" x14ac:dyDescent="0.2">
      <c r="B774" s="38">
        <f>'Screening All'!M780/'Screening All'!F780</f>
        <v>2.2666666666666666</v>
      </c>
      <c r="C774" s="36"/>
    </row>
    <row r="775" spans="2:3" x14ac:dyDescent="0.2">
      <c r="B775" s="38">
        <f>'Screening All'!M781/'Screening All'!F781</f>
        <v>3.8670212765957444</v>
      </c>
      <c r="C775" s="36"/>
    </row>
    <row r="776" spans="2:3" x14ac:dyDescent="0.2">
      <c r="B776" s="38">
        <f>'Screening All'!M782/'Screening All'!F782</f>
        <v>1.6605504587155964</v>
      </c>
      <c r="C776" s="36"/>
    </row>
    <row r="777" spans="2:3" x14ac:dyDescent="0.2">
      <c r="B777" s="38">
        <f>'Screening All'!M783/'Screening All'!F783</f>
        <v>3</v>
      </c>
      <c r="C777" s="36"/>
    </row>
    <row r="778" spans="2:3" x14ac:dyDescent="0.2">
      <c r="B778" s="38">
        <f>'Screening All'!M784/'Screening All'!F784</f>
        <v>3.9329608938547485E-2</v>
      </c>
      <c r="C778" s="36"/>
    </row>
    <row r="779" spans="2:3" x14ac:dyDescent="0.2">
      <c r="B779" s="38">
        <f>'Screening All'!M785/'Screening All'!F785</f>
        <v>0.2060240963855422</v>
      </c>
      <c r="C779" s="36"/>
    </row>
    <row r="780" spans="2:3" x14ac:dyDescent="0.2">
      <c r="B780" s="38">
        <f>'Screening All'!M786/'Screening All'!F786</f>
        <v>0.18128342245989304</v>
      </c>
      <c r="C780" s="36"/>
    </row>
    <row r="781" spans="2:3" x14ac:dyDescent="0.2">
      <c r="B781" s="38">
        <f>'Screening All'!M787/'Screening All'!F787</f>
        <v>8.3539603960396044E-2</v>
      </c>
      <c r="C781" s="36"/>
    </row>
    <row r="782" spans="2:3" x14ac:dyDescent="0.2">
      <c r="B782" s="38">
        <f>'Screening All'!M788/'Screening All'!F788</f>
        <v>0.4</v>
      </c>
      <c r="C782" s="36"/>
    </row>
    <row r="783" spans="2:3" x14ac:dyDescent="0.2">
      <c r="B783" s="38">
        <f>'Screening All'!M789/'Screening All'!F789</f>
        <v>2.7605042016806727</v>
      </c>
      <c r="C783" s="36"/>
    </row>
    <row r="784" spans="2:3" x14ac:dyDescent="0.2">
      <c r="B784" s="38">
        <f>'Screening All'!M790/'Screening All'!F790</f>
        <v>1.5450236966824646</v>
      </c>
      <c r="C784" s="36"/>
    </row>
    <row r="785" spans="2:3" x14ac:dyDescent="0.2">
      <c r="B785" s="38">
        <f>'Screening All'!M791/'Screening All'!F791</f>
        <v>0.50719999999999998</v>
      </c>
      <c r="C785" s="36"/>
    </row>
    <row r="786" spans="2:3" x14ac:dyDescent="0.2">
      <c r="B786" s="38">
        <f>'Screening All'!M792/'Screening All'!F792</f>
        <v>3.206185567010309</v>
      </c>
      <c r="C786" s="36"/>
    </row>
    <row r="787" spans="2:3" x14ac:dyDescent="0.2">
      <c r="B787" s="38">
        <f>'Screening All'!M793/'Screening All'!F793</f>
        <v>1.0971731448763251</v>
      </c>
      <c r="C787" s="36"/>
    </row>
    <row r="788" spans="2:3" x14ac:dyDescent="0.2">
      <c r="B788" s="38">
        <f>'Screening All'!M794/'Screening All'!F794</f>
        <v>0.2575221238938053</v>
      </c>
      <c r="C788" s="36"/>
    </row>
    <row r="789" spans="2:3" x14ac:dyDescent="0.2">
      <c r="B789" s="38">
        <f>'Screening All'!M795/'Screening All'!F795</f>
        <v>0.22070312499999997</v>
      </c>
      <c r="C789" s="36"/>
    </row>
    <row r="790" spans="2:3" x14ac:dyDescent="0.2">
      <c r="B790" s="38">
        <f>'Screening All'!M796/'Screening All'!F796</f>
        <v>4.9292035398230087</v>
      </c>
      <c r="C790" s="36"/>
    </row>
    <row r="791" spans="2:3" x14ac:dyDescent="0.2">
      <c r="B791" s="38">
        <f>'Screening All'!M797/'Screening All'!F797</f>
        <v>1.4143222506393862</v>
      </c>
      <c r="C791" s="36"/>
    </row>
    <row r="792" spans="2:3" x14ac:dyDescent="0.2">
      <c r="B792" s="38">
        <f>'Screening All'!M798/'Screening All'!F798</f>
        <v>0.26844660194174758</v>
      </c>
      <c r="C792" s="36"/>
    </row>
    <row r="793" spans="2:3" x14ac:dyDescent="0.2">
      <c r="B793" s="38">
        <f>'Screening All'!M799/'Screening All'!F799</f>
        <v>1.1002004008016033</v>
      </c>
      <c r="C793" s="36"/>
    </row>
    <row r="794" spans="2:3" x14ac:dyDescent="0.2">
      <c r="B794" s="38">
        <f>'Screening All'!M800/'Screening All'!F800</f>
        <v>1.5342857142857145</v>
      </c>
      <c r="C794" s="36"/>
    </row>
    <row r="795" spans="2:3" x14ac:dyDescent="0.2">
      <c r="B795" s="38">
        <f>'Screening All'!M801/'Screening All'!F801</f>
        <v>0.58089887640449434</v>
      </c>
      <c r="C795" s="36"/>
    </row>
    <row r="796" spans="2:3" x14ac:dyDescent="0.2">
      <c r="B796" s="38">
        <f>'Screening All'!M802/'Screening All'!F802</f>
        <v>1.7080536912751678</v>
      </c>
      <c r="C796" s="36"/>
    </row>
    <row r="797" spans="2:3" x14ac:dyDescent="0.2">
      <c r="B797" s="38">
        <f>'Screening All'!M803/'Screening All'!F803</f>
        <v>1.215686274509804</v>
      </c>
      <c r="C797" s="36"/>
    </row>
    <row r="798" spans="2:3" x14ac:dyDescent="0.2">
      <c r="B798" s="38">
        <f>'Screening All'!M804/'Screening All'!F804</f>
        <v>0.21697247706422015</v>
      </c>
      <c r="C798" s="36"/>
    </row>
    <row r="799" spans="2:3" x14ac:dyDescent="0.2">
      <c r="B799" s="38">
        <f>'Screening All'!M805/'Screening All'!F805</f>
        <v>0.86567164179104472</v>
      </c>
      <c r="C799" s="36"/>
    </row>
    <row r="800" spans="2:3" x14ac:dyDescent="0.2">
      <c r="B800" s="38">
        <f>'Screening All'!M806/'Screening All'!F806</f>
        <v>1.9099099099099098E-2</v>
      </c>
      <c r="C800" s="36"/>
    </row>
    <row r="801" spans="2:3" x14ac:dyDescent="0.2">
      <c r="B801" s="38">
        <f>'Screening All'!M807/'Screening All'!F807</f>
        <v>1.8584070796460175</v>
      </c>
      <c r="C801" s="36"/>
    </row>
    <row r="802" spans="2:3" x14ac:dyDescent="0.2">
      <c r="B802" s="38">
        <f>'Screening All'!M808/'Screening All'!F808</f>
        <v>0.24848484848484848</v>
      </c>
      <c r="C802" s="36"/>
    </row>
    <row r="803" spans="2:3" x14ac:dyDescent="0.2">
      <c r="B803" s="38">
        <f>'Screening All'!M809/'Screening All'!F809</f>
        <v>0.88017429193899788</v>
      </c>
      <c r="C803" s="36"/>
    </row>
    <row r="804" spans="2:3" x14ac:dyDescent="0.2">
      <c r="B804" s="38">
        <f>'Screening All'!M810/'Screening All'!F810</f>
        <v>1.3862068965517242</v>
      </c>
      <c r="C804" s="36"/>
    </row>
    <row r="805" spans="2:3" x14ac:dyDescent="0.2">
      <c r="B805" s="38">
        <f>'Screening All'!M811/'Screening All'!F811</f>
        <v>0.98984771573604058</v>
      </c>
      <c r="C805" s="36"/>
    </row>
    <row r="806" spans="2:3" x14ac:dyDescent="0.2">
      <c r="B806" s="38">
        <f>'Screening All'!M812/'Screening All'!F812</f>
        <v>0.1123529411764706</v>
      </c>
      <c r="C806" s="36"/>
    </row>
    <row r="807" spans="2:3" x14ac:dyDescent="0.2">
      <c r="B807" s="38">
        <f>'Screening All'!M813/'Screening All'!F813</f>
        <v>0.38788522848034007</v>
      </c>
      <c r="C807" s="36"/>
    </row>
    <row r="808" spans="2:3" x14ac:dyDescent="0.2">
      <c r="B808" s="38">
        <f>'Screening All'!M814/'Screening All'!F814</f>
        <v>1.1866666666666668</v>
      </c>
      <c r="C808" s="36"/>
    </row>
    <row r="809" spans="2:3" x14ac:dyDescent="0.2">
      <c r="B809" s="38">
        <f>'Screening All'!M815/'Screening All'!F815</f>
        <v>0.89655172413793105</v>
      </c>
      <c r="C809" s="36"/>
    </row>
    <row r="810" spans="2:3" x14ac:dyDescent="0.2">
      <c r="B810" s="38">
        <f>'Screening All'!M816/'Screening All'!F816</f>
        <v>0.1792</v>
      </c>
      <c r="C810" s="36"/>
    </row>
    <row r="811" spans="2:3" x14ac:dyDescent="0.2">
      <c r="B811" s="38">
        <f>'Screening All'!M817/'Screening All'!F817</f>
        <v>5.1966292134831463E-2</v>
      </c>
      <c r="C811" s="36"/>
    </row>
    <row r="812" spans="2:3" x14ac:dyDescent="0.2">
      <c r="B812" s="38">
        <f>'Screening All'!M818/'Screening All'!F818</f>
        <v>0.60260586319218246</v>
      </c>
      <c r="C812" s="36"/>
    </row>
    <row r="813" spans="2:3" x14ac:dyDescent="0.2">
      <c r="B813" s="38">
        <f>'Screening All'!M819/'Screening All'!F819</f>
        <v>0.25085324232081913</v>
      </c>
      <c r="C813" s="36"/>
    </row>
    <row r="814" spans="2:3" x14ac:dyDescent="0.2">
      <c r="B814" s="38">
        <f>'Screening All'!M820/'Screening All'!F820</f>
        <v>6.0082304526748967E-2</v>
      </c>
      <c r="C814" s="36"/>
    </row>
    <row r="815" spans="2:3" x14ac:dyDescent="0.2">
      <c r="B815" s="38">
        <f>'Screening All'!M821/'Screening All'!F821</f>
        <v>0.5982142857142857</v>
      </c>
      <c r="C815" s="36"/>
    </row>
    <row r="816" spans="2:3" x14ac:dyDescent="0.2">
      <c r="B816" s="38">
        <f>'Screening All'!M822/'Screening All'!F822</f>
        <v>9.2253521126760565E-2</v>
      </c>
      <c r="C816" s="36"/>
    </row>
    <row r="817" spans="2:3" x14ac:dyDescent="0.2">
      <c r="B817" s="38">
        <f>'Screening All'!M823/'Screening All'!F823</f>
        <v>0.74285714285714288</v>
      </c>
      <c r="C817" s="36"/>
    </row>
    <row r="818" spans="2:3" x14ac:dyDescent="0.2">
      <c r="B818" s="38">
        <f>'Screening All'!M824/'Screening All'!F824</f>
        <v>0.32989690721649484</v>
      </c>
      <c r="C818" s="36"/>
    </row>
    <row r="819" spans="2:3" x14ac:dyDescent="0.2">
      <c r="B819" s="38">
        <f>'Screening All'!M825/'Screening All'!F825</f>
        <v>0.26239669421487605</v>
      </c>
      <c r="C819" s="36"/>
    </row>
    <row r="820" spans="2:3" x14ac:dyDescent="0.2">
      <c r="B820" s="38">
        <f>'Screening All'!M826/'Screening All'!F826</f>
        <v>2.9729729729729728E-2</v>
      </c>
      <c r="C820" s="36"/>
    </row>
    <row r="821" spans="2:3" x14ac:dyDescent="0.2">
      <c r="B821" s="38">
        <f>'Screening All'!M827/'Screening All'!F827</f>
        <v>8.1466395112016296E-2</v>
      </c>
      <c r="C821" s="36"/>
    </row>
    <row r="822" spans="2:3" x14ac:dyDescent="0.2">
      <c r="B822" s="38">
        <f>'Screening All'!M828/'Screening All'!F828</f>
        <v>0.2620689655172414</v>
      </c>
      <c r="C822" s="36"/>
    </row>
    <row r="823" spans="2:3" x14ac:dyDescent="0.2">
      <c r="B823" s="38">
        <f>'Screening All'!M829/'Screening All'!F829</f>
        <v>0.18367346938775508</v>
      </c>
      <c r="C823" s="36"/>
    </row>
    <row r="824" spans="2:3" x14ac:dyDescent="0.2">
      <c r="B824" s="38">
        <f>'Screening All'!M830/'Screening All'!F830</f>
        <v>0.17241379310344826</v>
      </c>
      <c r="C824" s="36"/>
    </row>
    <row r="825" spans="2:3" x14ac:dyDescent="0.2">
      <c r="B825" s="38">
        <f>'Screening All'!M831/'Screening All'!F831</f>
        <v>3.1216361679224973E-2</v>
      </c>
      <c r="C825" s="36"/>
    </row>
    <row r="826" spans="2:3" x14ac:dyDescent="0.2">
      <c r="B826" s="38">
        <f>'Screening All'!M832/'Screening All'!F832</f>
        <v>4.9549549549549543E-2</v>
      </c>
      <c r="C826" s="36"/>
    </row>
    <row r="827" spans="2:3" x14ac:dyDescent="0.2">
      <c r="B827" s="38">
        <f>'Screening All'!M833/'Screening All'!F833</f>
        <v>3.816793893129771E-4</v>
      </c>
      <c r="C827" s="36"/>
    </row>
    <row r="828" spans="2:3" x14ac:dyDescent="0.2">
      <c r="B828" s="38"/>
      <c r="C828" s="36"/>
    </row>
    <row r="829" spans="2:3" x14ac:dyDescent="0.2">
      <c r="B829" s="38"/>
      <c r="C829" s="36"/>
    </row>
    <row r="830" spans="2:3" x14ac:dyDescent="0.2">
      <c r="B830" s="38"/>
      <c r="C830" s="36"/>
    </row>
    <row r="831" spans="2:3" x14ac:dyDescent="0.2">
      <c r="B831" s="38"/>
      <c r="C831" s="36"/>
    </row>
    <row r="832" spans="2:3" x14ac:dyDescent="0.2">
      <c r="B832" s="38"/>
      <c r="C832" s="36"/>
    </row>
    <row r="833" spans="2:3" x14ac:dyDescent="0.2">
      <c r="B833" s="38"/>
      <c r="C833" s="36"/>
    </row>
    <row r="834" spans="2:3" x14ac:dyDescent="0.2">
      <c r="B834" s="38"/>
      <c r="C834" s="36"/>
    </row>
    <row r="835" spans="2:3" x14ac:dyDescent="0.2">
      <c r="B835" s="38"/>
      <c r="C835" s="36"/>
    </row>
    <row r="836" spans="2:3" x14ac:dyDescent="0.2">
      <c r="B836" s="38"/>
      <c r="C836" s="36"/>
    </row>
    <row r="837" spans="2:3" x14ac:dyDescent="0.2">
      <c r="B837" s="38"/>
      <c r="C837" s="36"/>
    </row>
    <row r="838" spans="2:3" x14ac:dyDescent="0.2">
      <c r="B838" s="38"/>
      <c r="C838" s="36"/>
    </row>
    <row r="839" spans="2:3" x14ac:dyDescent="0.2">
      <c r="B839" s="38"/>
      <c r="C839" s="36"/>
    </row>
    <row r="840" spans="2:3" x14ac:dyDescent="0.2">
      <c r="B840" s="38"/>
      <c r="C840" s="36"/>
    </row>
    <row r="841" spans="2:3" x14ac:dyDescent="0.2">
      <c r="B841" s="38"/>
      <c r="C841" s="36"/>
    </row>
    <row r="842" spans="2:3" x14ac:dyDescent="0.2">
      <c r="B842" s="38"/>
      <c r="C842" s="36"/>
    </row>
    <row r="843" spans="2:3" x14ac:dyDescent="0.2">
      <c r="B843" s="38"/>
      <c r="C843" s="36"/>
    </row>
    <row r="844" spans="2:3" x14ac:dyDescent="0.2">
      <c r="B844" s="38"/>
      <c r="C844" s="36"/>
    </row>
    <row r="845" spans="2:3" x14ac:dyDescent="0.2">
      <c r="B845" s="38"/>
      <c r="C845" s="36"/>
    </row>
    <row r="846" spans="2:3" x14ac:dyDescent="0.2">
      <c r="B846" s="38"/>
      <c r="C846" s="36"/>
    </row>
    <row r="847" spans="2:3" x14ac:dyDescent="0.2">
      <c r="B847" s="38"/>
      <c r="C847" s="36"/>
    </row>
    <row r="848" spans="2:3" x14ac:dyDescent="0.2">
      <c r="B848" s="38"/>
      <c r="C848" s="36"/>
    </row>
    <row r="849" spans="2:3" x14ac:dyDescent="0.2">
      <c r="B849" s="38"/>
      <c r="C849" s="36"/>
    </row>
    <row r="850" spans="2:3" x14ac:dyDescent="0.2">
      <c r="B850" s="38"/>
      <c r="C850" s="36"/>
    </row>
    <row r="851" spans="2:3" x14ac:dyDescent="0.2">
      <c r="B851" s="38"/>
      <c r="C851" s="36"/>
    </row>
    <row r="852" spans="2:3" x14ac:dyDescent="0.2">
      <c r="B852" s="38"/>
      <c r="C852" s="36"/>
    </row>
    <row r="853" spans="2:3" x14ac:dyDescent="0.2">
      <c r="B853" s="38"/>
      <c r="C853" s="36"/>
    </row>
    <row r="854" spans="2:3" x14ac:dyDescent="0.2">
      <c r="B854" s="38"/>
      <c r="C854" s="36"/>
    </row>
    <row r="855" spans="2:3" x14ac:dyDescent="0.2">
      <c r="B855" s="38"/>
      <c r="C855" s="36"/>
    </row>
    <row r="856" spans="2:3" x14ac:dyDescent="0.2">
      <c r="B856" s="38"/>
      <c r="C856" s="36"/>
    </row>
    <row r="857" spans="2:3" x14ac:dyDescent="0.2">
      <c r="B857" s="38"/>
      <c r="C857" s="36"/>
    </row>
    <row r="858" spans="2:3" x14ac:dyDescent="0.2">
      <c r="B858" s="38"/>
      <c r="C858" s="36"/>
    </row>
    <row r="859" spans="2:3" x14ac:dyDescent="0.2">
      <c r="B859" s="38"/>
      <c r="C859" s="36"/>
    </row>
    <row r="860" spans="2:3" x14ac:dyDescent="0.2">
      <c r="B860" s="38"/>
      <c r="C860" s="36"/>
    </row>
    <row r="861" spans="2:3" x14ac:dyDescent="0.2">
      <c r="B861" s="38"/>
      <c r="C861" s="36"/>
    </row>
    <row r="862" spans="2:3" x14ac:dyDescent="0.2">
      <c r="B862" s="38"/>
      <c r="C862" s="36"/>
    </row>
    <row r="863" spans="2:3" x14ac:dyDescent="0.2">
      <c r="B863" s="38"/>
      <c r="C863" s="36"/>
    </row>
    <row r="864" spans="2:3" x14ac:dyDescent="0.2">
      <c r="B864" s="38"/>
      <c r="C864" s="36"/>
    </row>
    <row r="865" spans="2:3" x14ac:dyDescent="0.2">
      <c r="B865" s="38"/>
      <c r="C865" s="36"/>
    </row>
    <row r="866" spans="2:3" x14ac:dyDescent="0.2">
      <c r="B866" s="38"/>
      <c r="C866" s="36"/>
    </row>
    <row r="867" spans="2:3" x14ac:dyDescent="0.2">
      <c r="B867" s="38"/>
      <c r="C867" s="36"/>
    </row>
    <row r="868" spans="2:3" x14ac:dyDescent="0.2">
      <c r="B868" s="38"/>
      <c r="C868" s="36"/>
    </row>
    <row r="869" spans="2:3" x14ac:dyDescent="0.2">
      <c r="B869" s="38"/>
      <c r="C869" s="36"/>
    </row>
    <row r="870" spans="2:3" x14ac:dyDescent="0.2">
      <c r="B870" s="38"/>
      <c r="C870" s="36"/>
    </row>
    <row r="871" spans="2:3" x14ac:dyDescent="0.2">
      <c r="B871" s="38"/>
      <c r="C871" s="36"/>
    </row>
    <row r="872" spans="2:3" x14ac:dyDescent="0.2">
      <c r="B872" s="38"/>
      <c r="C872" s="36"/>
    </row>
    <row r="873" spans="2:3" x14ac:dyDescent="0.2">
      <c r="B873" s="38"/>
      <c r="C873" s="36"/>
    </row>
    <row r="874" spans="2:3" x14ac:dyDescent="0.2">
      <c r="B874" s="38"/>
      <c r="C874" s="36"/>
    </row>
    <row r="875" spans="2:3" x14ac:dyDescent="0.2">
      <c r="B875" s="38"/>
      <c r="C875" s="36"/>
    </row>
    <row r="876" spans="2:3" x14ac:dyDescent="0.2">
      <c r="B876" s="38"/>
      <c r="C876" s="36"/>
    </row>
    <row r="877" spans="2:3" x14ac:dyDescent="0.2">
      <c r="B877" s="38"/>
      <c r="C877" s="36"/>
    </row>
    <row r="878" spans="2:3" x14ac:dyDescent="0.2">
      <c r="B878" s="38"/>
      <c r="C878" s="36"/>
    </row>
    <row r="879" spans="2:3" x14ac:dyDescent="0.2">
      <c r="B879" s="38"/>
      <c r="C879" s="36"/>
    </row>
    <row r="880" spans="2:3" x14ac:dyDescent="0.2">
      <c r="B880" s="38"/>
      <c r="C880" s="36"/>
    </row>
    <row r="881" spans="2:3" x14ac:dyDescent="0.2">
      <c r="B881" s="38"/>
      <c r="C881" s="36"/>
    </row>
    <row r="882" spans="2:3" x14ac:dyDescent="0.2">
      <c r="B882" s="38"/>
      <c r="C882" s="36"/>
    </row>
    <row r="883" spans="2:3" x14ac:dyDescent="0.2">
      <c r="B883" s="38"/>
      <c r="C883" s="36"/>
    </row>
    <row r="884" spans="2:3" x14ac:dyDescent="0.2">
      <c r="B884" s="38"/>
      <c r="C884" s="36"/>
    </row>
    <row r="885" spans="2:3" x14ac:dyDescent="0.2">
      <c r="B885" s="38"/>
      <c r="C885" s="36"/>
    </row>
    <row r="886" spans="2:3" x14ac:dyDescent="0.2">
      <c r="B886" s="38"/>
      <c r="C886" s="36"/>
    </row>
    <row r="887" spans="2:3" x14ac:dyDescent="0.2">
      <c r="B887" s="38"/>
      <c r="C887" s="36"/>
    </row>
    <row r="888" spans="2:3" x14ac:dyDescent="0.2">
      <c r="B888" s="38"/>
      <c r="C888" s="36"/>
    </row>
    <row r="889" spans="2:3" x14ac:dyDescent="0.2">
      <c r="B889" s="38"/>
      <c r="C889" s="36"/>
    </row>
    <row r="890" spans="2:3" x14ac:dyDescent="0.2">
      <c r="B890" s="38"/>
      <c r="C890" s="36"/>
    </row>
    <row r="891" spans="2:3" x14ac:dyDescent="0.2">
      <c r="B891" s="38"/>
      <c r="C891" s="36"/>
    </row>
    <row r="892" spans="2:3" x14ac:dyDescent="0.2">
      <c r="B892" s="38"/>
      <c r="C892" s="36"/>
    </row>
    <row r="893" spans="2:3" x14ac:dyDescent="0.2">
      <c r="B893" s="38"/>
      <c r="C893" s="36"/>
    </row>
    <row r="894" spans="2:3" x14ac:dyDescent="0.2">
      <c r="B894" s="38"/>
      <c r="C894" s="36"/>
    </row>
    <row r="895" spans="2:3" x14ac:dyDescent="0.2">
      <c r="B895" s="38"/>
      <c r="C895" s="36"/>
    </row>
    <row r="896" spans="2:3" x14ac:dyDescent="0.2">
      <c r="B896" s="38"/>
      <c r="C896" s="36"/>
    </row>
    <row r="897" spans="2:3" x14ac:dyDescent="0.2">
      <c r="B897" s="38"/>
      <c r="C897" s="36"/>
    </row>
    <row r="898" spans="2:3" x14ac:dyDescent="0.2">
      <c r="B898" s="38"/>
      <c r="C898" s="36"/>
    </row>
    <row r="899" spans="2:3" x14ac:dyDescent="0.2">
      <c r="B899" s="38"/>
      <c r="C899" s="36"/>
    </row>
    <row r="900" spans="2:3" x14ac:dyDescent="0.2">
      <c r="B900" s="38"/>
      <c r="C900" s="36"/>
    </row>
    <row r="901" spans="2:3" x14ac:dyDescent="0.2">
      <c r="B901" s="38"/>
      <c r="C901" s="36"/>
    </row>
    <row r="902" spans="2:3" x14ac:dyDescent="0.2">
      <c r="B902" s="38"/>
      <c r="C902" s="36"/>
    </row>
    <row r="903" spans="2:3" x14ac:dyDescent="0.2">
      <c r="B903" s="38"/>
      <c r="C903" s="36"/>
    </row>
    <row r="904" spans="2:3" x14ac:dyDescent="0.2">
      <c r="B904" s="38"/>
      <c r="C904" s="36"/>
    </row>
    <row r="905" spans="2:3" x14ac:dyDescent="0.2">
      <c r="B905" s="38"/>
      <c r="C905" s="36"/>
    </row>
    <row r="906" spans="2:3" x14ac:dyDescent="0.2">
      <c r="B906" s="38"/>
      <c r="C906" s="36"/>
    </row>
    <row r="907" spans="2:3" x14ac:dyDescent="0.2">
      <c r="B907" s="38"/>
      <c r="C907" s="36"/>
    </row>
    <row r="908" spans="2:3" x14ac:dyDescent="0.2">
      <c r="B908" s="38"/>
      <c r="C908" s="36"/>
    </row>
    <row r="909" spans="2:3" x14ac:dyDescent="0.2">
      <c r="B909" s="38"/>
      <c r="C909" s="36"/>
    </row>
    <row r="910" spans="2:3" x14ac:dyDescent="0.2">
      <c r="B910" s="38"/>
      <c r="C910" s="36"/>
    </row>
    <row r="911" spans="2:3" x14ac:dyDescent="0.2">
      <c r="B911" s="38"/>
      <c r="C911" s="36"/>
    </row>
    <row r="912" spans="2:3" x14ac:dyDescent="0.2">
      <c r="B912" s="38"/>
      <c r="C912" s="36"/>
    </row>
    <row r="913" spans="2:3" x14ac:dyDescent="0.2">
      <c r="B913" s="38"/>
      <c r="C913" s="36"/>
    </row>
    <row r="914" spans="2:3" x14ac:dyDescent="0.2">
      <c r="B914" s="38"/>
      <c r="C914" s="36"/>
    </row>
    <row r="915" spans="2:3" x14ac:dyDescent="0.2">
      <c r="B915" s="38"/>
      <c r="C915" s="36"/>
    </row>
    <row r="916" spans="2:3" x14ac:dyDescent="0.2">
      <c r="B916" s="38"/>
      <c r="C916" s="36"/>
    </row>
    <row r="917" spans="2:3" x14ac:dyDescent="0.2">
      <c r="B917" s="38"/>
      <c r="C917" s="36"/>
    </row>
    <row r="918" spans="2:3" x14ac:dyDescent="0.2">
      <c r="B918" s="38"/>
      <c r="C918" s="36"/>
    </row>
    <row r="919" spans="2:3" x14ac:dyDescent="0.2">
      <c r="B919" s="38"/>
      <c r="C919" s="36"/>
    </row>
    <row r="920" spans="2:3" x14ac:dyDescent="0.2">
      <c r="B920" s="38"/>
      <c r="C920" s="36"/>
    </row>
    <row r="921" spans="2:3" x14ac:dyDescent="0.2">
      <c r="B921" s="38"/>
      <c r="C921" s="36"/>
    </row>
    <row r="922" spans="2:3" x14ac:dyDescent="0.2">
      <c r="B922" s="38"/>
      <c r="C922" s="36"/>
    </row>
    <row r="923" spans="2:3" x14ac:dyDescent="0.2">
      <c r="B923" s="38"/>
      <c r="C923" s="36"/>
    </row>
    <row r="924" spans="2:3" x14ac:dyDescent="0.2">
      <c r="B924" s="38"/>
      <c r="C924" s="36"/>
    </row>
    <row r="925" spans="2:3" x14ac:dyDescent="0.2">
      <c r="B925" s="38"/>
      <c r="C925" s="36"/>
    </row>
    <row r="926" spans="2:3" x14ac:dyDescent="0.2">
      <c r="B926" s="38"/>
      <c r="C926" s="36"/>
    </row>
    <row r="927" spans="2:3" x14ac:dyDescent="0.2">
      <c r="B927" s="38"/>
      <c r="C927" s="36"/>
    </row>
    <row r="928" spans="2:3" x14ac:dyDescent="0.2">
      <c r="B928" s="38"/>
      <c r="C928" s="36"/>
    </row>
    <row r="929" spans="2:3" x14ac:dyDescent="0.2">
      <c r="B929" s="38"/>
      <c r="C929" s="36"/>
    </row>
    <row r="930" spans="2:3" x14ac:dyDescent="0.2">
      <c r="B930" s="38"/>
      <c r="C930" s="36"/>
    </row>
    <row r="931" spans="2:3" x14ac:dyDescent="0.2">
      <c r="B931" s="38"/>
      <c r="C931" s="36"/>
    </row>
    <row r="932" spans="2:3" x14ac:dyDescent="0.2">
      <c r="B932" s="38"/>
      <c r="C932" s="36"/>
    </row>
    <row r="933" spans="2:3" x14ac:dyDescent="0.2">
      <c r="B933" s="38"/>
      <c r="C933" s="36"/>
    </row>
    <row r="934" spans="2:3" x14ac:dyDescent="0.2">
      <c r="B934" s="38"/>
      <c r="C934" s="36"/>
    </row>
    <row r="935" spans="2:3" x14ac:dyDescent="0.2">
      <c r="B935" s="38"/>
      <c r="C935" s="36"/>
    </row>
    <row r="936" spans="2:3" x14ac:dyDescent="0.2">
      <c r="B936" s="38"/>
      <c r="C936" s="36"/>
    </row>
    <row r="937" spans="2:3" x14ac:dyDescent="0.2">
      <c r="B937" s="38"/>
      <c r="C937" s="36"/>
    </row>
    <row r="938" spans="2:3" x14ac:dyDescent="0.2">
      <c r="B938" s="38"/>
      <c r="C938" s="36"/>
    </row>
    <row r="939" spans="2:3" x14ac:dyDescent="0.2">
      <c r="B939" s="38"/>
      <c r="C939" s="36"/>
    </row>
    <row r="940" spans="2:3" x14ac:dyDescent="0.2">
      <c r="B940" s="38"/>
      <c r="C940" s="36"/>
    </row>
    <row r="941" spans="2:3" x14ac:dyDescent="0.2">
      <c r="B941" s="38"/>
      <c r="C941" s="36"/>
    </row>
    <row r="942" spans="2:3" x14ac:dyDescent="0.2">
      <c r="B942" s="38"/>
      <c r="C942" s="36"/>
    </row>
    <row r="943" spans="2:3" x14ac:dyDescent="0.2">
      <c r="B943" s="38"/>
      <c r="C943" s="36"/>
    </row>
    <row r="944" spans="2:3" x14ac:dyDescent="0.2">
      <c r="B944" s="38"/>
      <c r="C944" s="36"/>
    </row>
    <row r="945" spans="2:3" x14ac:dyDescent="0.2">
      <c r="B945" s="38"/>
      <c r="C945" s="36"/>
    </row>
    <row r="946" spans="2:3" x14ac:dyDescent="0.2">
      <c r="B946" s="38"/>
      <c r="C946" s="36"/>
    </row>
    <row r="947" spans="2:3" x14ac:dyDescent="0.2">
      <c r="B947" s="38"/>
      <c r="C947" s="36"/>
    </row>
    <row r="948" spans="2:3" x14ac:dyDescent="0.2">
      <c r="B948" s="38"/>
      <c r="C948" s="36"/>
    </row>
    <row r="949" spans="2:3" x14ac:dyDescent="0.2">
      <c r="B949" s="38"/>
      <c r="C949" s="36"/>
    </row>
    <row r="950" spans="2:3" x14ac:dyDescent="0.2">
      <c r="B950" s="38"/>
      <c r="C950" s="36"/>
    </row>
    <row r="951" spans="2:3" x14ac:dyDescent="0.2">
      <c r="B951" s="38"/>
      <c r="C951" s="36"/>
    </row>
    <row r="952" spans="2:3" x14ac:dyDescent="0.2">
      <c r="B952" s="38"/>
      <c r="C952" s="36"/>
    </row>
    <row r="953" spans="2:3" x14ac:dyDescent="0.2">
      <c r="B953" s="38"/>
      <c r="C953" s="36"/>
    </row>
    <row r="954" spans="2:3" x14ac:dyDescent="0.2">
      <c r="B954" s="38"/>
      <c r="C954" s="36"/>
    </row>
    <row r="955" spans="2:3" x14ac:dyDescent="0.2">
      <c r="B955" s="38"/>
      <c r="C955" s="36"/>
    </row>
    <row r="956" spans="2:3" x14ac:dyDescent="0.2">
      <c r="B956" s="38"/>
      <c r="C956" s="36"/>
    </row>
    <row r="957" spans="2:3" x14ac:dyDescent="0.2">
      <c r="B957" s="38"/>
      <c r="C957" s="36"/>
    </row>
    <row r="958" spans="2:3" x14ac:dyDescent="0.2">
      <c r="B958" s="38"/>
      <c r="C958" s="36"/>
    </row>
    <row r="959" spans="2:3" x14ac:dyDescent="0.2">
      <c r="B959" s="38"/>
      <c r="C959" s="36"/>
    </row>
    <row r="960" spans="2:3" x14ac:dyDescent="0.2">
      <c r="B960" s="38"/>
      <c r="C960" s="36"/>
    </row>
    <row r="961" spans="2:3" x14ac:dyDescent="0.2">
      <c r="B961" s="38"/>
      <c r="C961" s="36"/>
    </row>
    <row r="962" spans="2:3" x14ac:dyDescent="0.2">
      <c r="B962" s="38"/>
      <c r="C962" s="36"/>
    </row>
    <row r="963" spans="2:3" x14ac:dyDescent="0.2">
      <c r="B963" s="38"/>
      <c r="C963" s="36"/>
    </row>
    <row r="964" spans="2:3" x14ac:dyDescent="0.2">
      <c r="B964" s="38"/>
      <c r="C964" s="36"/>
    </row>
    <row r="965" spans="2:3" x14ac:dyDescent="0.2">
      <c r="B965" s="38"/>
      <c r="C965" s="36"/>
    </row>
    <row r="966" spans="2:3" x14ac:dyDescent="0.2">
      <c r="B966" s="38"/>
      <c r="C966" s="36"/>
    </row>
    <row r="967" spans="2:3" x14ac:dyDescent="0.2">
      <c r="B967" s="38"/>
      <c r="C967" s="36"/>
    </row>
    <row r="968" spans="2:3" x14ac:dyDescent="0.2">
      <c r="B968" s="38"/>
      <c r="C968" s="36"/>
    </row>
    <row r="969" spans="2:3" x14ac:dyDescent="0.2">
      <c r="B969" s="38"/>
      <c r="C969" s="36"/>
    </row>
    <row r="970" spans="2:3" x14ac:dyDescent="0.2">
      <c r="B970" s="38"/>
      <c r="C970" s="36"/>
    </row>
    <row r="971" spans="2:3" x14ac:dyDescent="0.2">
      <c r="B971" s="38"/>
      <c r="C971" s="36"/>
    </row>
    <row r="972" spans="2:3" x14ac:dyDescent="0.2">
      <c r="B972" s="38"/>
      <c r="C972" s="36"/>
    </row>
    <row r="973" spans="2:3" x14ac:dyDescent="0.2">
      <c r="B973" s="38"/>
      <c r="C973" s="36"/>
    </row>
    <row r="974" spans="2:3" x14ac:dyDescent="0.2">
      <c r="B974" s="38"/>
      <c r="C974" s="36"/>
    </row>
    <row r="975" spans="2:3" x14ac:dyDescent="0.2">
      <c r="B975" s="38"/>
      <c r="C975" s="36"/>
    </row>
    <row r="976" spans="2:3" x14ac:dyDescent="0.2">
      <c r="B976" s="38"/>
      <c r="C976" s="36"/>
    </row>
    <row r="977" spans="2:3" x14ac:dyDescent="0.2">
      <c r="B977" s="38"/>
      <c r="C977" s="36"/>
    </row>
    <row r="978" spans="2:3" x14ac:dyDescent="0.2">
      <c r="B978" s="38"/>
      <c r="C978" s="36"/>
    </row>
    <row r="979" spans="2:3" x14ac:dyDescent="0.2">
      <c r="B979" s="38"/>
      <c r="C979" s="36"/>
    </row>
    <row r="980" spans="2:3" x14ac:dyDescent="0.2">
      <c r="B980" s="38"/>
      <c r="C980" s="36"/>
    </row>
    <row r="981" spans="2:3" x14ac:dyDescent="0.2">
      <c r="B981" s="38"/>
      <c r="C981" s="36"/>
    </row>
    <row r="982" spans="2:3" x14ac:dyDescent="0.2">
      <c r="B982" s="38"/>
      <c r="C982" s="36"/>
    </row>
    <row r="983" spans="2:3" x14ac:dyDescent="0.2">
      <c r="B983" s="38"/>
      <c r="C983" s="36"/>
    </row>
    <row r="984" spans="2:3" x14ac:dyDescent="0.2">
      <c r="B984" s="38"/>
      <c r="C984" s="36"/>
    </row>
    <row r="985" spans="2:3" x14ac:dyDescent="0.2">
      <c r="B985" s="38"/>
      <c r="C985" s="36"/>
    </row>
    <row r="986" spans="2:3" x14ac:dyDescent="0.2">
      <c r="B986" s="38"/>
      <c r="C986" s="36"/>
    </row>
    <row r="987" spans="2:3" x14ac:dyDescent="0.2">
      <c r="B987" s="38"/>
      <c r="C987" s="36"/>
    </row>
    <row r="988" spans="2:3" x14ac:dyDescent="0.2">
      <c r="B988" s="38"/>
      <c r="C988" s="36"/>
    </row>
    <row r="989" spans="2:3" x14ac:dyDescent="0.2">
      <c r="B989" s="38"/>
      <c r="C989" s="36"/>
    </row>
    <row r="990" spans="2:3" x14ac:dyDescent="0.2">
      <c r="B990" s="38"/>
      <c r="C990" s="36"/>
    </row>
    <row r="991" spans="2:3" x14ac:dyDescent="0.2">
      <c r="B991" s="38"/>
      <c r="C991" s="36"/>
    </row>
    <row r="992" spans="2:3" x14ac:dyDescent="0.2">
      <c r="B992" s="38"/>
      <c r="C992" s="36"/>
    </row>
    <row r="993" spans="2:3" x14ac:dyDescent="0.2">
      <c r="B993" s="38"/>
      <c r="C993" s="36"/>
    </row>
    <row r="994" spans="2:3" x14ac:dyDescent="0.2">
      <c r="B994" s="38"/>
      <c r="C994" s="36"/>
    </row>
    <row r="995" spans="2:3" x14ac:dyDescent="0.2">
      <c r="B995" s="38"/>
      <c r="C995" s="36"/>
    </row>
    <row r="996" spans="2:3" x14ac:dyDescent="0.2">
      <c r="B996" s="38"/>
      <c r="C996" s="36"/>
    </row>
    <row r="997" spans="2:3" x14ac:dyDescent="0.2">
      <c r="B997" s="38"/>
      <c r="C997" s="36"/>
    </row>
    <row r="998" spans="2:3" x14ac:dyDescent="0.2">
      <c r="B998" s="38"/>
      <c r="C998" s="36"/>
    </row>
    <row r="999" spans="2:3" x14ac:dyDescent="0.2">
      <c r="B999" s="38"/>
      <c r="C999" s="36"/>
    </row>
    <row r="1000" spans="2:3" x14ac:dyDescent="0.2">
      <c r="B1000" s="38"/>
      <c r="C1000" s="36"/>
    </row>
    <row r="1001" spans="2:3" x14ac:dyDescent="0.2">
      <c r="B1001" s="38"/>
      <c r="C1001" s="36"/>
    </row>
    <row r="1002" spans="2:3" x14ac:dyDescent="0.2">
      <c r="B1002" s="38"/>
      <c r="C1002" s="36"/>
    </row>
    <row r="1003" spans="2:3" x14ac:dyDescent="0.2">
      <c r="B1003" s="38"/>
      <c r="C1003" s="36"/>
    </row>
    <row r="1004" spans="2:3" x14ac:dyDescent="0.2">
      <c r="B1004" s="38"/>
      <c r="C1004" s="36"/>
    </row>
    <row r="1005" spans="2:3" x14ac:dyDescent="0.2">
      <c r="B1005" s="38"/>
      <c r="C1005" s="36"/>
    </row>
    <row r="1006" spans="2:3" x14ac:dyDescent="0.2">
      <c r="B1006" s="38"/>
      <c r="C1006" s="36"/>
    </row>
    <row r="1007" spans="2:3" x14ac:dyDescent="0.2">
      <c r="B1007" s="38"/>
      <c r="C1007" s="36"/>
    </row>
    <row r="1008" spans="2:3" x14ac:dyDescent="0.2">
      <c r="B1008" s="38"/>
      <c r="C1008" s="36"/>
    </row>
    <row r="1009" spans="2:3" x14ac:dyDescent="0.2">
      <c r="B1009" s="38"/>
      <c r="C1009" s="36"/>
    </row>
    <row r="1010" spans="2:3" x14ac:dyDescent="0.2">
      <c r="B1010" s="38"/>
      <c r="C1010" s="36"/>
    </row>
    <row r="1011" spans="2:3" x14ac:dyDescent="0.2">
      <c r="B1011" s="38"/>
      <c r="C1011" s="36"/>
    </row>
    <row r="1012" spans="2:3" x14ac:dyDescent="0.2">
      <c r="B1012" s="38"/>
      <c r="C1012" s="36"/>
    </row>
    <row r="1013" spans="2:3" x14ac:dyDescent="0.2">
      <c r="B1013" s="38"/>
      <c r="C1013" s="36"/>
    </row>
    <row r="1014" spans="2:3" x14ac:dyDescent="0.2">
      <c r="B1014" s="38"/>
      <c r="C1014" s="36"/>
    </row>
    <row r="1015" spans="2:3" x14ac:dyDescent="0.2">
      <c r="B1015" s="38"/>
      <c r="C1015" s="36"/>
    </row>
    <row r="1016" spans="2:3" x14ac:dyDescent="0.2">
      <c r="B1016" s="38"/>
      <c r="C1016" s="36"/>
    </row>
    <row r="1017" spans="2:3" x14ac:dyDescent="0.2">
      <c r="B1017" s="38"/>
      <c r="C1017" s="36"/>
    </row>
    <row r="1018" spans="2:3" x14ac:dyDescent="0.2">
      <c r="B1018" s="38"/>
      <c r="C1018" s="36"/>
    </row>
    <row r="1019" spans="2:3" x14ac:dyDescent="0.2">
      <c r="B1019" s="38"/>
      <c r="C1019" s="36"/>
    </row>
    <row r="1020" spans="2:3" x14ac:dyDescent="0.2">
      <c r="B1020" s="38"/>
      <c r="C1020" s="36"/>
    </row>
    <row r="1021" spans="2:3" x14ac:dyDescent="0.2">
      <c r="B1021" s="38"/>
      <c r="C1021" s="36"/>
    </row>
    <row r="1022" spans="2:3" x14ac:dyDescent="0.2">
      <c r="B1022" s="38"/>
      <c r="C1022" s="36"/>
    </row>
    <row r="1023" spans="2:3" x14ac:dyDescent="0.2">
      <c r="B1023" s="38"/>
      <c r="C1023" s="36"/>
    </row>
    <row r="1024" spans="2:3" x14ac:dyDescent="0.2">
      <c r="B1024" s="38"/>
      <c r="C1024" s="36"/>
    </row>
    <row r="1025" spans="2:3" x14ac:dyDescent="0.2">
      <c r="B1025" s="38"/>
      <c r="C1025" s="36"/>
    </row>
    <row r="1026" spans="2:3" x14ac:dyDescent="0.2">
      <c r="B1026" s="38"/>
      <c r="C1026" s="36"/>
    </row>
    <row r="1027" spans="2:3" x14ac:dyDescent="0.2">
      <c r="B1027" s="38"/>
      <c r="C1027" s="36"/>
    </row>
    <row r="1028" spans="2:3" x14ac:dyDescent="0.2">
      <c r="B1028" s="38"/>
      <c r="C1028" s="36"/>
    </row>
    <row r="1029" spans="2:3" x14ac:dyDescent="0.2">
      <c r="B1029" s="38"/>
      <c r="C1029" s="36"/>
    </row>
    <row r="1030" spans="2:3" x14ac:dyDescent="0.2">
      <c r="B1030" s="38"/>
      <c r="C1030" s="36"/>
    </row>
    <row r="1031" spans="2:3" x14ac:dyDescent="0.2">
      <c r="B1031" s="38"/>
      <c r="C1031" s="36"/>
    </row>
    <row r="1032" spans="2:3" x14ac:dyDescent="0.2">
      <c r="B1032" s="38"/>
      <c r="C1032" s="36"/>
    </row>
    <row r="1033" spans="2:3" x14ac:dyDescent="0.2">
      <c r="B1033" s="38"/>
      <c r="C1033" s="36"/>
    </row>
    <row r="1034" spans="2:3" x14ac:dyDescent="0.2">
      <c r="B1034" s="38"/>
      <c r="C1034" s="36"/>
    </row>
    <row r="1035" spans="2:3" x14ac:dyDescent="0.2">
      <c r="B1035" s="38"/>
      <c r="C1035" s="36"/>
    </row>
    <row r="1036" spans="2:3" x14ac:dyDescent="0.2">
      <c r="B1036" s="38"/>
      <c r="C1036" s="36"/>
    </row>
    <row r="1037" spans="2:3" x14ac:dyDescent="0.2">
      <c r="B1037" s="38"/>
      <c r="C1037" s="36"/>
    </row>
    <row r="1038" spans="2:3" x14ac:dyDescent="0.2">
      <c r="B1038" s="38"/>
      <c r="C1038" s="36"/>
    </row>
    <row r="1039" spans="2:3" x14ac:dyDescent="0.2">
      <c r="B1039" s="38"/>
      <c r="C1039" s="36"/>
    </row>
    <row r="1040" spans="2:3" x14ac:dyDescent="0.2">
      <c r="B1040" s="38"/>
      <c r="C1040" s="36"/>
    </row>
    <row r="1041" spans="2:3" x14ac:dyDescent="0.2">
      <c r="B1041" s="38"/>
      <c r="C1041" s="36"/>
    </row>
    <row r="1042" spans="2:3" x14ac:dyDescent="0.2">
      <c r="B1042" s="38"/>
      <c r="C1042" s="36"/>
    </row>
    <row r="1043" spans="2:3" x14ac:dyDescent="0.2">
      <c r="B1043" s="38"/>
      <c r="C1043" s="36"/>
    </row>
    <row r="1044" spans="2:3" x14ac:dyDescent="0.2">
      <c r="B1044" s="38"/>
      <c r="C1044" s="36"/>
    </row>
    <row r="1045" spans="2:3" x14ac:dyDescent="0.2">
      <c r="B1045" s="38"/>
      <c r="C1045" s="36"/>
    </row>
    <row r="1046" spans="2:3" x14ac:dyDescent="0.2">
      <c r="B1046" s="38"/>
      <c r="C1046" s="36"/>
    </row>
    <row r="1047" spans="2:3" x14ac:dyDescent="0.2">
      <c r="B1047" s="38"/>
      <c r="C1047" s="36"/>
    </row>
    <row r="1048" spans="2:3" x14ac:dyDescent="0.2">
      <c r="B1048" s="38"/>
      <c r="C1048" s="36"/>
    </row>
    <row r="1049" spans="2:3" x14ac:dyDescent="0.2">
      <c r="B1049" s="38"/>
      <c r="C1049" s="36"/>
    </row>
    <row r="1050" spans="2:3" x14ac:dyDescent="0.2">
      <c r="B1050" s="38"/>
      <c r="C1050" s="36"/>
    </row>
    <row r="1051" spans="2:3" x14ac:dyDescent="0.2">
      <c r="B1051" s="38"/>
      <c r="C1051" s="36"/>
    </row>
    <row r="1052" spans="2:3" x14ac:dyDescent="0.2">
      <c r="B1052" s="38"/>
      <c r="C1052" s="36"/>
    </row>
    <row r="1053" spans="2:3" x14ac:dyDescent="0.2">
      <c r="B1053" s="38"/>
      <c r="C1053" s="36"/>
    </row>
    <row r="1054" spans="2:3" x14ac:dyDescent="0.2">
      <c r="B1054" s="38"/>
      <c r="C1054" s="36"/>
    </row>
    <row r="1055" spans="2:3" x14ac:dyDescent="0.2">
      <c r="B1055" s="38"/>
      <c r="C1055" s="36"/>
    </row>
    <row r="1056" spans="2:3" x14ac:dyDescent="0.2">
      <c r="B1056" s="38"/>
      <c r="C1056" s="36"/>
    </row>
    <row r="1057" spans="2:3" x14ac:dyDescent="0.2">
      <c r="B1057" s="38"/>
      <c r="C1057" s="36"/>
    </row>
    <row r="1058" spans="2:3" x14ac:dyDescent="0.2">
      <c r="B1058" s="38"/>
      <c r="C1058" s="36"/>
    </row>
    <row r="1059" spans="2:3" x14ac:dyDescent="0.2">
      <c r="B1059" s="38"/>
      <c r="C1059" s="36"/>
    </row>
    <row r="1060" spans="2:3" x14ac:dyDescent="0.2">
      <c r="B1060" s="38"/>
      <c r="C1060" s="36"/>
    </row>
    <row r="1061" spans="2:3" x14ac:dyDescent="0.2">
      <c r="B1061" s="38"/>
      <c r="C1061" s="36"/>
    </row>
    <row r="1062" spans="2:3" x14ac:dyDescent="0.2">
      <c r="B1062" s="38"/>
      <c r="C1062" s="36"/>
    </row>
    <row r="1063" spans="2:3" x14ac:dyDescent="0.2">
      <c r="B1063" s="38"/>
      <c r="C1063" s="36"/>
    </row>
    <row r="1064" spans="2:3" x14ac:dyDescent="0.2">
      <c r="B1064" s="38"/>
      <c r="C1064" s="36"/>
    </row>
    <row r="1065" spans="2:3" x14ac:dyDescent="0.2">
      <c r="B1065" s="38"/>
      <c r="C1065" s="36"/>
    </row>
    <row r="1066" spans="2:3" x14ac:dyDescent="0.2">
      <c r="B1066" s="38"/>
      <c r="C1066" s="36"/>
    </row>
    <row r="1067" spans="2:3" x14ac:dyDescent="0.2">
      <c r="B1067" s="38"/>
      <c r="C1067" s="36"/>
    </row>
    <row r="1068" spans="2:3" x14ac:dyDescent="0.2">
      <c r="B1068" s="38"/>
      <c r="C1068" s="36"/>
    </row>
    <row r="1069" spans="2:3" x14ac:dyDescent="0.2">
      <c r="B1069" s="38"/>
      <c r="C1069" s="36"/>
    </row>
    <row r="1070" spans="2:3" x14ac:dyDescent="0.2">
      <c r="B1070" s="38"/>
      <c r="C1070" s="36"/>
    </row>
    <row r="1071" spans="2:3" x14ac:dyDescent="0.2">
      <c r="B1071" s="38"/>
      <c r="C1071" s="36"/>
    </row>
    <row r="1072" spans="2:3" x14ac:dyDescent="0.2">
      <c r="B1072" s="38"/>
      <c r="C1072" s="36"/>
    </row>
    <row r="1073" spans="2:3" x14ac:dyDescent="0.2">
      <c r="B1073" s="38"/>
      <c r="C1073" s="36"/>
    </row>
    <row r="1074" spans="2:3" x14ac:dyDescent="0.2">
      <c r="B1074" s="38"/>
      <c r="C1074" s="36"/>
    </row>
    <row r="1075" spans="2:3" x14ac:dyDescent="0.2">
      <c r="B1075" s="38"/>
      <c r="C1075" s="36"/>
    </row>
    <row r="1076" spans="2:3" x14ac:dyDescent="0.2">
      <c r="B1076" s="38"/>
      <c r="C1076" s="36"/>
    </row>
    <row r="1077" spans="2:3" x14ac:dyDescent="0.2">
      <c r="B1077" s="38"/>
      <c r="C1077" s="36"/>
    </row>
    <row r="1078" spans="2:3" x14ac:dyDescent="0.2">
      <c r="B1078" s="38"/>
      <c r="C1078" s="36"/>
    </row>
    <row r="1079" spans="2:3" x14ac:dyDescent="0.2">
      <c r="B1079" s="38"/>
      <c r="C1079" s="36"/>
    </row>
    <row r="1080" spans="2:3" x14ac:dyDescent="0.2">
      <c r="B1080" s="38"/>
      <c r="C1080" s="36"/>
    </row>
    <row r="1081" spans="2:3" x14ac:dyDescent="0.2">
      <c r="B1081" s="38"/>
      <c r="C1081" s="36"/>
    </row>
    <row r="1082" spans="2:3" x14ac:dyDescent="0.2">
      <c r="B1082" s="38"/>
      <c r="C1082" s="36"/>
    </row>
    <row r="1083" spans="2:3" x14ac:dyDescent="0.2">
      <c r="B1083" s="38"/>
      <c r="C1083" s="36"/>
    </row>
    <row r="1084" spans="2:3" x14ac:dyDescent="0.2">
      <c r="B1084" s="38"/>
      <c r="C1084" s="36"/>
    </row>
    <row r="1085" spans="2:3" x14ac:dyDescent="0.2">
      <c r="B1085" s="38"/>
      <c r="C1085" s="36"/>
    </row>
    <row r="1086" spans="2:3" x14ac:dyDescent="0.2">
      <c r="B1086" s="38"/>
      <c r="C1086" s="36"/>
    </row>
    <row r="1087" spans="2:3" x14ac:dyDescent="0.2">
      <c r="B1087" s="38"/>
      <c r="C1087" s="36"/>
    </row>
    <row r="1088" spans="2:3" x14ac:dyDescent="0.2">
      <c r="B1088" s="38"/>
      <c r="C1088" s="36"/>
    </row>
    <row r="1089" spans="2:3" x14ac:dyDescent="0.2">
      <c r="B1089" s="38"/>
      <c r="C1089" s="36"/>
    </row>
    <row r="1090" spans="2:3" x14ac:dyDescent="0.2">
      <c r="B1090" s="38"/>
      <c r="C1090" s="36"/>
    </row>
    <row r="1091" spans="2:3" x14ac:dyDescent="0.2">
      <c r="B1091" s="38"/>
      <c r="C1091" s="36"/>
    </row>
    <row r="1092" spans="2:3" x14ac:dyDescent="0.2">
      <c r="B1092" s="38"/>
      <c r="C1092" s="36"/>
    </row>
    <row r="1093" spans="2:3" x14ac:dyDescent="0.2">
      <c r="B1093" s="38"/>
      <c r="C1093" s="36"/>
    </row>
    <row r="1094" spans="2:3" x14ac:dyDescent="0.2">
      <c r="B1094" s="38"/>
      <c r="C1094" s="36"/>
    </row>
    <row r="1095" spans="2:3" x14ac:dyDescent="0.2">
      <c r="B1095" s="38"/>
      <c r="C1095" s="36"/>
    </row>
    <row r="1096" spans="2:3" x14ac:dyDescent="0.2">
      <c r="B1096" s="38"/>
      <c r="C1096" s="36"/>
    </row>
    <row r="1097" spans="2:3" x14ac:dyDescent="0.2">
      <c r="B1097" s="38"/>
      <c r="C1097" s="36"/>
    </row>
    <row r="1098" spans="2:3" x14ac:dyDescent="0.2">
      <c r="B1098" s="38"/>
      <c r="C1098" s="36"/>
    </row>
    <row r="1099" spans="2:3" x14ac:dyDescent="0.2">
      <c r="B1099" s="38"/>
      <c r="C1099" s="36"/>
    </row>
    <row r="1100" spans="2:3" x14ac:dyDescent="0.2">
      <c r="B1100" s="38"/>
      <c r="C1100" s="36"/>
    </row>
    <row r="1101" spans="2:3" x14ac:dyDescent="0.2">
      <c r="B1101" s="38"/>
      <c r="C1101" s="36"/>
    </row>
    <row r="1102" spans="2:3" x14ac:dyDescent="0.2">
      <c r="B1102" s="38"/>
      <c r="C1102" s="36"/>
    </row>
    <row r="1103" spans="2:3" x14ac:dyDescent="0.2">
      <c r="B1103" s="38"/>
      <c r="C1103" s="36"/>
    </row>
    <row r="1104" spans="2:3" x14ac:dyDescent="0.2">
      <c r="B1104" s="38"/>
      <c r="C1104" s="36"/>
    </row>
    <row r="1105" spans="2:3" x14ac:dyDescent="0.2">
      <c r="B1105" s="38"/>
      <c r="C1105" s="36"/>
    </row>
    <row r="1106" spans="2:3" x14ac:dyDescent="0.2">
      <c r="B1106" s="38"/>
      <c r="C1106" s="36"/>
    </row>
    <row r="1107" spans="2:3" x14ac:dyDescent="0.2">
      <c r="B1107" s="38"/>
      <c r="C1107" s="36"/>
    </row>
    <row r="1108" spans="2:3" x14ac:dyDescent="0.2">
      <c r="B1108" s="38"/>
      <c r="C1108" s="36"/>
    </row>
    <row r="1109" spans="2:3" x14ac:dyDescent="0.2">
      <c r="B1109" s="38"/>
      <c r="C1109" s="36"/>
    </row>
    <row r="1110" spans="2:3" x14ac:dyDescent="0.2">
      <c r="B1110" s="38"/>
      <c r="C1110" s="36"/>
    </row>
    <row r="1111" spans="2:3" x14ac:dyDescent="0.2">
      <c r="B1111" s="38"/>
      <c r="C1111" s="36"/>
    </row>
    <row r="1112" spans="2:3" x14ac:dyDescent="0.2">
      <c r="B1112" s="38"/>
      <c r="C1112" s="36"/>
    </row>
    <row r="1113" spans="2:3" x14ac:dyDescent="0.2">
      <c r="B1113" s="38"/>
      <c r="C1113" s="36"/>
    </row>
    <row r="1114" spans="2:3" x14ac:dyDescent="0.2">
      <c r="B1114" s="38"/>
      <c r="C1114" s="36"/>
    </row>
    <row r="1115" spans="2:3" x14ac:dyDescent="0.2">
      <c r="B1115" s="38"/>
      <c r="C1115" s="36"/>
    </row>
    <row r="1116" spans="2:3" x14ac:dyDescent="0.2">
      <c r="B1116" s="38"/>
      <c r="C1116" s="36"/>
    </row>
    <row r="1117" spans="2:3" x14ac:dyDescent="0.2">
      <c r="B1117" s="38"/>
      <c r="C1117" s="36"/>
    </row>
    <row r="1118" spans="2:3" x14ac:dyDescent="0.2">
      <c r="B1118" s="38"/>
      <c r="C1118" s="36"/>
    </row>
    <row r="1119" spans="2:3" x14ac:dyDescent="0.2">
      <c r="B1119" s="38"/>
      <c r="C1119" s="36"/>
    </row>
    <row r="1120" spans="2:3" x14ac:dyDescent="0.2">
      <c r="B1120" s="38"/>
      <c r="C1120" s="36"/>
    </row>
    <row r="1121" spans="2:3" x14ac:dyDescent="0.2">
      <c r="B1121" s="38"/>
      <c r="C1121" s="36"/>
    </row>
    <row r="1122" spans="2:3" x14ac:dyDescent="0.2">
      <c r="B1122" s="38"/>
      <c r="C1122" s="36"/>
    </row>
    <row r="1123" spans="2:3" x14ac:dyDescent="0.2">
      <c r="B1123" s="38"/>
      <c r="C1123" s="36"/>
    </row>
    <row r="1124" spans="2:3" x14ac:dyDescent="0.2">
      <c r="B1124" s="38"/>
      <c r="C1124" s="36"/>
    </row>
    <row r="1125" spans="2:3" x14ac:dyDescent="0.2">
      <c r="B1125" s="38"/>
      <c r="C1125" s="36"/>
    </row>
    <row r="1126" spans="2:3" x14ac:dyDescent="0.2">
      <c r="B1126" s="38"/>
      <c r="C1126" s="36"/>
    </row>
    <row r="1127" spans="2:3" x14ac:dyDescent="0.2">
      <c r="B1127" s="38"/>
      <c r="C1127" s="36"/>
    </row>
    <row r="1128" spans="2:3" x14ac:dyDescent="0.2">
      <c r="B1128" s="38"/>
      <c r="C1128" s="36"/>
    </row>
    <row r="1129" spans="2:3" x14ac:dyDescent="0.2">
      <c r="B1129" s="38"/>
      <c r="C1129" s="36"/>
    </row>
    <row r="1130" spans="2:3" x14ac:dyDescent="0.2">
      <c r="B1130" s="38"/>
      <c r="C1130" s="36"/>
    </row>
    <row r="1131" spans="2:3" x14ac:dyDescent="0.2">
      <c r="B1131" s="38"/>
      <c r="C1131" s="36"/>
    </row>
    <row r="1132" spans="2:3" x14ac:dyDescent="0.2">
      <c r="B1132" s="38"/>
      <c r="C1132" s="36"/>
    </row>
    <row r="1133" spans="2:3" x14ac:dyDescent="0.2">
      <c r="B1133" s="38"/>
      <c r="C1133" s="36"/>
    </row>
    <row r="1134" spans="2:3" x14ac:dyDescent="0.2">
      <c r="B1134" s="38"/>
      <c r="C1134" s="36"/>
    </row>
    <row r="1135" spans="2:3" x14ac:dyDescent="0.2">
      <c r="B1135" s="38"/>
      <c r="C1135" s="36"/>
    </row>
    <row r="1136" spans="2:3" x14ac:dyDescent="0.2">
      <c r="B1136" s="38"/>
      <c r="C1136" s="36"/>
    </row>
    <row r="1137" spans="2:3" x14ac:dyDescent="0.2">
      <c r="B1137" s="38"/>
      <c r="C1137" s="36"/>
    </row>
    <row r="1138" spans="2:3" x14ac:dyDescent="0.2">
      <c r="B1138" s="38"/>
      <c r="C1138" s="36"/>
    </row>
    <row r="1139" spans="2:3" x14ac:dyDescent="0.2">
      <c r="B1139" s="38"/>
      <c r="C1139" s="36"/>
    </row>
    <row r="1140" spans="2:3" x14ac:dyDescent="0.2">
      <c r="B1140" s="38"/>
      <c r="C1140" s="36"/>
    </row>
    <row r="1141" spans="2:3" x14ac:dyDescent="0.2">
      <c r="B1141" s="38"/>
      <c r="C1141" s="36"/>
    </row>
    <row r="1142" spans="2:3" x14ac:dyDescent="0.2">
      <c r="B1142" s="38"/>
      <c r="C1142" s="36"/>
    </row>
    <row r="1143" spans="2:3" x14ac:dyDescent="0.2">
      <c r="B1143" s="38"/>
      <c r="C1143" s="36"/>
    </row>
    <row r="1144" spans="2:3" x14ac:dyDescent="0.2">
      <c r="B1144" s="38"/>
      <c r="C1144" s="36"/>
    </row>
    <row r="1145" spans="2:3" x14ac:dyDescent="0.2">
      <c r="B1145" s="38"/>
      <c r="C1145" s="36"/>
    </row>
    <row r="1146" spans="2:3" x14ac:dyDescent="0.2">
      <c r="B1146" s="38"/>
      <c r="C1146" s="36"/>
    </row>
    <row r="1147" spans="2:3" x14ac:dyDescent="0.2">
      <c r="B1147" s="38"/>
      <c r="C1147" s="36"/>
    </row>
    <row r="1148" spans="2:3" x14ac:dyDescent="0.2">
      <c r="B1148" s="38"/>
      <c r="C1148" s="36"/>
    </row>
    <row r="1149" spans="2:3" x14ac:dyDescent="0.2">
      <c r="B1149" s="38"/>
      <c r="C1149" s="36"/>
    </row>
    <row r="1150" spans="2:3" x14ac:dyDescent="0.2">
      <c r="B1150" s="38"/>
      <c r="C1150" s="36"/>
    </row>
    <row r="1151" spans="2:3" x14ac:dyDescent="0.2">
      <c r="B1151" s="38"/>
      <c r="C1151" s="36"/>
    </row>
    <row r="1152" spans="2:3" x14ac:dyDescent="0.2">
      <c r="B1152" s="38"/>
      <c r="C1152" s="36"/>
    </row>
    <row r="1153" spans="2:3" x14ac:dyDescent="0.2">
      <c r="B1153" s="38"/>
      <c r="C1153" s="36"/>
    </row>
    <row r="1154" spans="2:3" x14ac:dyDescent="0.2">
      <c r="B1154" s="38"/>
      <c r="C1154" s="36"/>
    </row>
    <row r="1155" spans="2:3" x14ac:dyDescent="0.2">
      <c r="B1155" s="38"/>
      <c r="C1155" s="36"/>
    </row>
    <row r="1156" spans="2:3" x14ac:dyDescent="0.2">
      <c r="B1156" s="38"/>
      <c r="C1156" s="36"/>
    </row>
    <row r="1157" spans="2:3" x14ac:dyDescent="0.2">
      <c r="B1157" s="38"/>
      <c r="C1157" s="36"/>
    </row>
    <row r="1158" spans="2:3" x14ac:dyDescent="0.2">
      <c r="B1158" s="38"/>
      <c r="C1158" s="36"/>
    </row>
    <row r="1159" spans="2:3" x14ac:dyDescent="0.2">
      <c r="B1159" s="38"/>
      <c r="C1159" s="36"/>
    </row>
    <row r="1160" spans="2:3" x14ac:dyDescent="0.2">
      <c r="B1160" s="38"/>
      <c r="C1160" s="36"/>
    </row>
    <row r="1161" spans="2:3" x14ac:dyDescent="0.2">
      <c r="B1161" s="38"/>
      <c r="C1161" s="36"/>
    </row>
    <row r="1162" spans="2:3" x14ac:dyDescent="0.2">
      <c r="B1162" s="38"/>
      <c r="C1162" s="36"/>
    </row>
    <row r="1163" spans="2:3" x14ac:dyDescent="0.2">
      <c r="B1163" s="38"/>
      <c r="C1163" s="36"/>
    </row>
    <row r="1164" spans="2:3" x14ac:dyDescent="0.2">
      <c r="B1164" s="38"/>
      <c r="C1164" s="36"/>
    </row>
    <row r="1165" spans="2:3" x14ac:dyDescent="0.2">
      <c r="B1165" s="38"/>
      <c r="C1165" s="36"/>
    </row>
    <row r="1166" spans="2:3" x14ac:dyDescent="0.2">
      <c r="B1166" s="38"/>
      <c r="C1166" s="36"/>
    </row>
    <row r="1167" spans="2:3" x14ac:dyDescent="0.2">
      <c r="B1167" s="38"/>
      <c r="C1167" s="36"/>
    </row>
    <row r="1168" spans="2:3" x14ac:dyDescent="0.2">
      <c r="B1168" s="38"/>
      <c r="C1168" s="36"/>
    </row>
    <row r="1169" spans="2:3" x14ac:dyDescent="0.2">
      <c r="B1169" s="38"/>
      <c r="C1169" s="36"/>
    </row>
    <row r="1170" spans="2:3" x14ac:dyDescent="0.2">
      <c r="B1170" s="38"/>
      <c r="C1170" s="36"/>
    </row>
    <row r="1171" spans="2:3" x14ac:dyDescent="0.2">
      <c r="B1171" s="38"/>
      <c r="C1171" s="36"/>
    </row>
    <row r="1172" spans="2:3" x14ac:dyDescent="0.2">
      <c r="B1172" s="38"/>
      <c r="C1172" s="36"/>
    </row>
    <row r="1173" spans="2:3" x14ac:dyDescent="0.2">
      <c r="B1173" s="38"/>
      <c r="C1173" s="36"/>
    </row>
    <row r="1174" spans="2:3" x14ac:dyDescent="0.2">
      <c r="B1174" s="38"/>
      <c r="C1174" s="36"/>
    </row>
    <row r="1175" spans="2:3" x14ac:dyDescent="0.2">
      <c r="B1175" s="38"/>
      <c r="C1175" s="36"/>
    </row>
    <row r="1176" spans="2:3" x14ac:dyDescent="0.2">
      <c r="B1176" s="38"/>
      <c r="C1176" s="36"/>
    </row>
    <row r="1177" spans="2:3" x14ac:dyDescent="0.2">
      <c r="B1177" s="38"/>
      <c r="C1177" s="36"/>
    </row>
    <row r="1178" spans="2:3" x14ac:dyDescent="0.2">
      <c r="B1178" s="38"/>
      <c r="C1178" s="36"/>
    </row>
    <row r="1179" spans="2:3" x14ac:dyDescent="0.2">
      <c r="B1179" s="38"/>
      <c r="C1179" s="36"/>
    </row>
    <row r="1180" spans="2:3" x14ac:dyDescent="0.2">
      <c r="B1180" s="38"/>
      <c r="C1180" s="36"/>
    </row>
    <row r="1181" spans="2:3" x14ac:dyDescent="0.2">
      <c r="B1181" s="38"/>
      <c r="C1181" s="36"/>
    </row>
    <row r="1182" spans="2:3" x14ac:dyDescent="0.2">
      <c r="B1182" s="38"/>
      <c r="C1182" s="36"/>
    </row>
    <row r="1183" spans="2:3" x14ac:dyDescent="0.2">
      <c r="B1183" s="38"/>
      <c r="C1183" s="36"/>
    </row>
    <row r="1184" spans="2:3" x14ac:dyDescent="0.2">
      <c r="B1184" s="38"/>
      <c r="C1184" s="36"/>
    </row>
    <row r="1185" spans="2:3" x14ac:dyDescent="0.2">
      <c r="B1185" s="38"/>
      <c r="C1185" s="36"/>
    </row>
    <row r="1186" spans="2:3" x14ac:dyDescent="0.2">
      <c r="B1186" s="38"/>
      <c r="C1186" s="36"/>
    </row>
    <row r="1187" spans="2:3" x14ac:dyDescent="0.2">
      <c r="B1187" s="38"/>
      <c r="C1187" s="36"/>
    </row>
    <row r="1188" spans="2:3" x14ac:dyDescent="0.2">
      <c r="B1188" s="38"/>
      <c r="C1188" s="36"/>
    </row>
    <row r="1189" spans="2:3" x14ac:dyDescent="0.2">
      <c r="B1189" s="38"/>
      <c r="C1189" s="36"/>
    </row>
    <row r="1190" spans="2:3" x14ac:dyDescent="0.2">
      <c r="B1190" s="38"/>
      <c r="C1190" s="36"/>
    </row>
    <row r="1191" spans="2:3" x14ac:dyDescent="0.2">
      <c r="B1191" s="38"/>
      <c r="C1191" s="36"/>
    </row>
    <row r="1192" spans="2:3" x14ac:dyDescent="0.2">
      <c r="B1192" s="38"/>
      <c r="C1192" s="36"/>
    </row>
    <row r="1193" spans="2:3" x14ac:dyDescent="0.2">
      <c r="B1193" s="38"/>
      <c r="C1193" s="36"/>
    </row>
    <row r="1194" spans="2:3" x14ac:dyDescent="0.2">
      <c r="B1194" s="38"/>
      <c r="C1194" s="36"/>
    </row>
    <row r="1195" spans="2:3" x14ac:dyDescent="0.2">
      <c r="B1195" s="38"/>
      <c r="C1195" s="36"/>
    </row>
    <row r="1196" spans="2:3" x14ac:dyDescent="0.2">
      <c r="B1196" s="38"/>
      <c r="C1196" s="36"/>
    </row>
    <row r="1197" spans="2:3" x14ac:dyDescent="0.2">
      <c r="B1197" s="38"/>
      <c r="C1197" s="36"/>
    </row>
    <row r="1198" spans="2:3" x14ac:dyDescent="0.2">
      <c r="B1198" s="38"/>
      <c r="C1198" s="36"/>
    </row>
    <row r="1199" spans="2:3" x14ac:dyDescent="0.2">
      <c r="B1199" s="38"/>
      <c r="C1199" s="36"/>
    </row>
    <row r="1200" spans="2:3" x14ac:dyDescent="0.2">
      <c r="B1200" s="38"/>
      <c r="C1200" s="36"/>
    </row>
    <row r="1201" spans="2:3" x14ac:dyDescent="0.2">
      <c r="B1201" s="38"/>
      <c r="C1201" s="36"/>
    </row>
    <row r="1202" spans="2:3" x14ac:dyDescent="0.2">
      <c r="B1202" s="38"/>
      <c r="C1202" s="36"/>
    </row>
    <row r="1203" spans="2:3" x14ac:dyDescent="0.2">
      <c r="B1203" s="38"/>
      <c r="C1203" s="36"/>
    </row>
    <row r="1204" spans="2:3" x14ac:dyDescent="0.2">
      <c r="B1204" s="38"/>
      <c r="C1204" s="36"/>
    </row>
    <row r="1205" spans="2:3" x14ac:dyDescent="0.2">
      <c r="B1205" s="38"/>
      <c r="C1205" s="36"/>
    </row>
    <row r="1206" spans="2:3" x14ac:dyDescent="0.2">
      <c r="B1206" s="38"/>
      <c r="C1206" s="36"/>
    </row>
    <row r="1207" spans="2:3" x14ac:dyDescent="0.2">
      <c r="B1207" s="38"/>
      <c r="C1207" s="36"/>
    </row>
    <row r="1208" spans="2:3" x14ac:dyDescent="0.2">
      <c r="B1208" s="38"/>
      <c r="C1208" s="36"/>
    </row>
    <row r="1209" spans="2:3" x14ac:dyDescent="0.2">
      <c r="B1209" s="38"/>
      <c r="C1209" s="36"/>
    </row>
    <row r="1210" spans="2:3" x14ac:dyDescent="0.2">
      <c r="B1210" s="38"/>
      <c r="C1210" s="36"/>
    </row>
    <row r="1211" spans="2:3" x14ac:dyDescent="0.2">
      <c r="B1211" s="38"/>
      <c r="C1211" s="36"/>
    </row>
    <row r="1212" spans="2:3" x14ac:dyDescent="0.2">
      <c r="B1212" s="38"/>
      <c r="C1212" s="36"/>
    </row>
    <row r="1213" spans="2:3" x14ac:dyDescent="0.2">
      <c r="B1213" s="38"/>
      <c r="C1213" s="36"/>
    </row>
    <row r="1214" spans="2:3" x14ac:dyDescent="0.2">
      <c r="B1214" s="38"/>
      <c r="C1214" s="36"/>
    </row>
    <row r="1215" spans="2:3" x14ac:dyDescent="0.2">
      <c r="B1215" s="38"/>
      <c r="C1215" s="36"/>
    </row>
    <row r="1216" spans="2:3" x14ac:dyDescent="0.2">
      <c r="B1216" s="38"/>
      <c r="C1216" s="36"/>
    </row>
    <row r="1217" spans="2:3" x14ac:dyDescent="0.2">
      <c r="B1217" s="38"/>
      <c r="C1217" s="36"/>
    </row>
    <row r="1218" spans="2:3" x14ac:dyDescent="0.2">
      <c r="B1218" s="38"/>
      <c r="C1218" s="36"/>
    </row>
    <row r="1219" spans="2:3" x14ac:dyDescent="0.2">
      <c r="B1219" s="38"/>
      <c r="C1219" s="36"/>
    </row>
    <row r="1220" spans="2:3" x14ac:dyDescent="0.2">
      <c r="B1220" s="38"/>
      <c r="C1220" s="36"/>
    </row>
    <row r="1221" spans="2:3" x14ac:dyDescent="0.2">
      <c r="B1221" s="38"/>
      <c r="C1221" s="36"/>
    </row>
    <row r="1222" spans="2:3" x14ac:dyDescent="0.2">
      <c r="B1222" s="38"/>
      <c r="C1222" s="36"/>
    </row>
    <row r="1223" spans="2:3" x14ac:dyDescent="0.2">
      <c r="B1223" s="38"/>
      <c r="C1223" s="36"/>
    </row>
    <row r="1224" spans="2:3" x14ac:dyDescent="0.2">
      <c r="B1224" s="38"/>
      <c r="C1224" s="36"/>
    </row>
    <row r="1225" spans="2:3" x14ac:dyDescent="0.2">
      <c r="B1225" s="38"/>
      <c r="C1225" s="36"/>
    </row>
    <row r="1226" spans="2:3" x14ac:dyDescent="0.2">
      <c r="B1226" s="38"/>
      <c r="C1226" s="36"/>
    </row>
    <row r="1227" spans="2:3" x14ac:dyDescent="0.2">
      <c r="B1227" s="38"/>
      <c r="C1227" s="36"/>
    </row>
    <row r="1228" spans="2:3" x14ac:dyDescent="0.2">
      <c r="B1228" s="38"/>
      <c r="C1228" s="36"/>
    </row>
    <row r="1229" spans="2:3" x14ac:dyDescent="0.2">
      <c r="B1229" s="38"/>
      <c r="C1229" s="36"/>
    </row>
    <row r="1230" spans="2:3" x14ac:dyDescent="0.2">
      <c r="B1230" s="38"/>
      <c r="C1230" s="36"/>
    </row>
    <row r="1231" spans="2:3" x14ac:dyDescent="0.2">
      <c r="B1231" s="38"/>
      <c r="C1231" s="36"/>
    </row>
    <row r="1232" spans="2:3" x14ac:dyDescent="0.2">
      <c r="B1232" s="38"/>
      <c r="C1232" s="36"/>
    </row>
    <row r="1233" spans="2:3" x14ac:dyDescent="0.2">
      <c r="B1233" s="38"/>
      <c r="C1233" s="36"/>
    </row>
    <row r="1234" spans="2:3" x14ac:dyDescent="0.2">
      <c r="B1234" s="38"/>
      <c r="C1234" s="36"/>
    </row>
    <row r="1235" spans="2:3" x14ac:dyDescent="0.2">
      <c r="B1235" s="38"/>
      <c r="C1235" s="36"/>
    </row>
    <row r="1236" spans="2:3" x14ac:dyDescent="0.2">
      <c r="B1236" s="38"/>
      <c r="C1236" s="36"/>
    </row>
    <row r="1237" spans="2:3" x14ac:dyDescent="0.2">
      <c r="B1237" s="38"/>
      <c r="C1237" s="36"/>
    </row>
    <row r="1238" spans="2:3" x14ac:dyDescent="0.2">
      <c r="B1238" s="38"/>
      <c r="C1238" s="36"/>
    </row>
    <row r="1239" spans="2:3" x14ac:dyDescent="0.2">
      <c r="B1239" s="38"/>
      <c r="C1239" s="36"/>
    </row>
    <row r="1240" spans="2:3" x14ac:dyDescent="0.2">
      <c r="B1240" s="38"/>
      <c r="C1240" s="36"/>
    </row>
    <row r="1241" spans="2:3" x14ac:dyDescent="0.2">
      <c r="B1241" s="38"/>
      <c r="C1241" s="36"/>
    </row>
    <row r="1242" spans="2:3" x14ac:dyDescent="0.2">
      <c r="B1242" s="38"/>
      <c r="C1242" s="36"/>
    </row>
    <row r="1243" spans="2:3" x14ac:dyDescent="0.2">
      <c r="B1243" s="38"/>
      <c r="C1243" s="36"/>
    </row>
    <row r="1244" spans="2:3" x14ac:dyDescent="0.2">
      <c r="B1244" s="38"/>
      <c r="C1244" s="36"/>
    </row>
    <row r="1245" spans="2:3" x14ac:dyDescent="0.2">
      <c r="B1245" s="38"/>
      <c r="C1245" s="36"/>
    </row>
    <row r="1246" spans="2:3" x14ac:dyDescent="0.2">
      <c r="B1246" s="38"/>
      <c r="C1246" s="36"/>
    </row>
    <row r="1247" spans="2:3" x14ac:dyDescent="0.2">
      <c r="B1247" s="38"/>
      <c r="C1247" s="36"/>
    </row>
    <row r="1248" spans="2:3" x14ac:dyDescent="0.2">
      <c r="B1248" s="38"/>
      <c r="C1248" s="36"/>
    </row>
    <row r="1249" spans="2:3" x14ac:dyDescent="0.2">
      <c r="B1249" s="38"/>
      <c r="C1249" s="36"/>
    </row>
    <row r="1250" spans="2:3" x14ac:dyDescent="0.2">
      <c r="B1250" s="38"/>
      <c r="C1250" s="36"/>
    </row>
    <row r="1251" spans="2:3" x14ac:dyDescent="0.2">
      <c r="B1251" s="38"/>
      <c r="C1251" s="36"/>
    </row>
    <row r="1252" spans="2:3" x14ac:dyDescent="0.2">
      <c r="B1252" s="38"/>
      <c r="C1252" s="36"/>
    </row>
    <row r="1253" spans="2:3" x14ac:dyDescent="0.2">
      <c r="B1253" s="38"/>
      <c r="C1253" s="36"/>
    </row>
    <row r="1254" spans="2:3" x14ac:dyDescent="0.2">
      <c r="B1254" s="38"/>
      <c r="C1254" s="36"/>
    </row>
    <row r="1255" spans="2:3" x14ac:dyDescent="0.2">
      <c r="B1255" s="38"/>
      <c r="C1255" s="36"/>
    </row>
    <row r="1256" spans="2:3" x14ac:dyDescent="0.2">
      <c r="B1256" s="38"/>
      <c r="C1256" s="36"/>
    </row>
    <row r="1257" spans="2:3" x14ac:dyDescent="0.2">
      <c r="B1257" s="38"/>
      <c r="C1257" s="36"/>
    </row>
    <row r="1258" spans="2:3" x14ac:dyDescent="0.2">
      <c r="B1258" s="38"/>
      <c r="C1258" s="36"/>
    </row>
    <row r="1259" spans="2:3" x14ac:dyDescent="0.2">
      <c r="B1259" s="38"/>
      <c r="C1259" s="36"/>
    </row>
    <row r="1260" spans="2:3" x14ac:dyDescent="0.2">
      <c r="B1260" s="38"/>
      <c r="C1260" s="36"/>
    </row>
    <row r="1261" spans="2:3" x14ac:dyDescent="0.2">
      <c r="B1261" s="38"/>
      <c r="C1261" s="36"/>
    </row>
    <row r="1262" spans="2:3" x14ac:dyDescent="0.2">
      <c r="B1262" s="38"/>
      <c r="C1262" s="36"/>
    </row>
    <row r="1263" spans="2:3" x14ac:dyDescent="0.2">
      <c r="B1263" s="38"/>
      <c r="C1263" s="36"/>
    </row>
    <row r="1264" spans="2:3" x14ac:dyDescent="0.2">
      <c r="B1264" s="38"/>
      <c r="C1264" s="36"/>
    </row>
    <row r="1265" spans="2:3" x14ac:dyDescent="0.2">
      <c r="B1265" s="38"/>
      <c r="C1265" s="36"/>
    </row>
    <row r="1266" spans="2:3" x14ac:dyDescent="0.2">
      <c r="B1266" s="38"/>
      <c r="C1266" s="36"/>
    </row>
    <row r="1267" spans="2:3" x14ac:dyDescent="0.2">
      <c r="B1267" s="38"/>
      <c r="C1267" s="36"/>
    </row>
    <row r="1268" spans="2:3" x14ac:dyDescent="0.2">
      <c r="B1268" s="38"/>
      <c r="C1268" s="36"/>
    </row>
    <row r="1269" spans="2:3" x14ac:dyDescent="0.2">
      <c r="B1269" s="38"/>
      <c r="C1269" s="36"/>
    </row>
    <row r="1270" spans="2:3" x14ac:dyDescent="0.2">
      <c r="B1270" s="38"/>
      <c r="C1270" s="36"/>
    </row>
    <row r="1271" spans="2:3" x14ac:dyDescent="0.2">
      <c r="B1271" s="38"/>
      <c r="C1271" s="36"/>
    </row>
    <row r="1272" spans="2:3" x14ac:dyDescent="0.2">
      <c r="B1272" s="38"/>
      <c r="C1272" s="36"/>
    </row>
    <row r="1273" spans="2:3" x14ac:dyDescent="0.2">
      <c r="B1273" s="38"/>
      <c r="C1273" s="36"/>
    </row>
    <row r="1274" spans="2:3" x14ac:dyDescent="0.2">
      <c r="B1274" s="38"/>
      <c r="C1274" s="36"/>
    </row>
    <row r="1275" spans="2:3" x14ac:dyDescent="0.2">
      <c r="B1275" s="38"/>
      <c r="C1275" s="36"/>
    </row>
    <row r="1276" spans="2:3" x14ac:dyDescent="0.2">
      <c r="B1276" s="38"/>
      <c r="C1276" s="36"/>
    </row>
    <row r="1277" spans="2:3" x14ac:dyDescent="0.2">
      <c r="B1277" s="38"/>
      <c r="C1277" s="36"/>
    </row>
    <row r="1278" spans="2:3" x14ac:dyDescent="0.2">
      <c r="B1278" s="38"/>
      <c r="C1278" s="36"/>
    </row>
    <row r="1279" spans="2:3" x14ac:dyDescent="0.2">
      <c r="B1279" s="38"/>
      <c r="C1279" s="36"/>
    </row>
    <row r="1280" spans="2:3" x14ac:dyDescent="0.2">
      <c r="B1280" s="38"/>
      <c r="C1280" s="36"/>
    </row>
    <row r="1281" spans="2:3" x14ac:dyDescent="0.2">
      <c r="B1281" s="38"/>
      <c r="C1281" s="36"/>
    </row>
    <row r="1282" spans="2:3" x14ac:dyDescent="0.2">
      <c r="B1282" s="38"/>
      <c r="C1282" s="36"/>
    </row>
    <row r="1283" spans="2:3" x14ac:dyDescent="0.2">
      <c r="B1283" s="38"/>
      <c r="C1283" s="36"/>
    </row>
    <row r="1284" spans="2:3" x14ac:dyDescent="0.2">
      <c r="B1284" s="38"/>
      <c r="C1284" s="36"/>
    </row>
    <row r="1285" spans="2:3" x14ac:dyDescent="0.2">
      <c r="B1285" s="38"/>
      <c r="C1285" s="36"/>
    </row>
    <row r="1286" spans="2:3" x14ac:dyDescent="0.2">
      <c r="B1286" s="38"/>
      <c r="C1286" s="36"/>
    </row>
    <row r="1287" spans="2:3" x14ac:dyDescent="0.2">
      <c r="B1287" s="38"/>
      <c r="C1287" s="36"/>
    </row>
    <row r="1288" spans="2:3" x14ac:dyDescent="0.2">
      <c r="B1288" s="38"/>
      <c r="C1288" s="36"/>
    </row>
    <row r="1289" spans="2:3" x14ac:dyDescent="0.2">
      <c r="B1289" s="38"/>
      <c r="C1289" s="36"/>
    </row>
    <row r="1290" spans="2:3" x14ac:dyDescent="0.2">
      <c r="B1290" s="38"/>
      <c r="C1290" s="36"/>
    </row>
    <row r="1291" spans="2:3" x14ac:dyDescent="0.2">
      <c r="B1291" s="38"/>
      <c r="C1291" s="36"/>
    </row>
    <row r="1292" spans="2:3" x14ac:dyDescent="0.2">
      <c r="B1292" s="38"/>
      <c r="C1292" s="36"/>
    </row>
    <row r="1293" spans="2:3" x14ac:dyDescent="0.2">
      <c r="B1293" s="38"/>
      <c r="C1293" s="36"/>
    </row>
    <row r="1294" spans="2:3" x14ac:dyDescent="0.2">
      <c r="B1294" s="38"/>
      <c r="C1294" s="36"/>
    </row>
    <row r="1295" spans="2:3" x14ac:dyDescent="0.2">
      <c r="B1295" s="38"/>
      <c r="C1295" s="36"/>
    </row>
    <row r="1296" spans="2:3" x14ac:dyDescent="0.2">
      <c r="B1296" s="38"/>
      <c r="C1296" s="36"/>
    </row>
    <row r="1297" spans="2:3" x14ac:dyDescent="0.2">
      <c r="B1297" s="38"/>
      <c r="C1297" s="36"/>
    </row>
    <row r="1298" spans="2:3" x14ac:dyDescent="0.2">
      <c r="B1298" s="38"/>
      <c r="C1298" s="36"/>
    </row>
    <row r="1299" spans="2:3" x14ac:dyDescent="0.2">
      <c r="B1299" s="38"/>
      <c r="C1299" s="36"/>
    </row>
    <row r="1300" spans="2:3" x14ac:dyDescent="0.2">
      <c r="B1300" s="38"/>
      <c r="C1300" s="36"/>
    </row>
    <row r="1301" spans="2:3" x14ac:dyDescent="0.2">
      <c r="B1301" s="38"/>
      <c r="C1301" s="36"/>
    </row>
    <row r="1302" spans="2:3" x14ac:dyDescent="0.2">
      <c r="B1302" s="38"/>
      <c r="C1302" s="36"/>
    </row>
    <row r="1303" spans="2:3" x14ac:dyDescent="0.2">
      <c r="B1303" s="38"/>
      <c r="C1303" s="36"/>
    </row>
    <row r="1304" spans="2:3" x14ac:dyDescent="0.2">
      <c r="B1304" s="38"/>
      <c r="C1304" s="36"/>
    </row>
    <row r="1305" spans="2:3" x14ac:dyDescent="0.2">
      <c r="B1305" s="38"/>
      <c r="C1305" s="36"/>
    </row>
    <row r="1306" spans="2:3" x14ac:dyDescent="0.2">
      <c r="B1306" s="38"/>
      <c r="C1306" s="36"/>
    </row>
    <row r="1307" spans="2:3" x14ac:dyDescent="0.2">
      <c r="B1307" s="38"/>
      <c r="C1307" s="36"/>
    </row>
    <row r="1308" spans="2:3" x14ac:dyDescent="0.2">
      <c r="B1308" s="38"/>
      <c r="C1308" s="36"/>
    </row>
    <row r="1309" spans="2:3" x14ac:dyDescent="0.2">
      <c r="B1309" s="38"/>
      <c r="C1309" s="36"/>
    </row>
    <row r="1310" spans="2:3" x14ac:dyDescent="0.2">
      <c r="B1310" s="38"/>
      <c r="C1310" s="36"/>
    </row>
    <row r="1311" spans="2:3" x14ac:dyDescent="0.2">
      <c r="B1311" s="38"/>
      <c r="C1311" s="36"/>
    </row>
    <row r="1312" spans="2:3" x14ac:dyDescent="0.2">
      <c r="B1312" s="38"/>
      <c r="C1312" s="36"/>
    </row>
    <row r="1313" spans="2:3" x14ac:dyDescent="0.2">
      <c r="B1313" s="38"/>
      <c r="C1313" s="36"/>
    </row>
    <row r="1314" spans="2:3" x14ac:dyDescent="0.2">
      <c r="B1314" s="38"/>
      <c r="C1314" s="36"/>
    </row>
    <row r="1315" spans="2:3" x14ac:dyDescent="0.2">
      <c r="B1315" s="38"/>
      <c r="C1315" s="36"/>
    </row>
    <row r="1316" spans="2:3" x14ac:dyDescent="0.2">
      <c r="B1316" s="38"/>
      <c r="C1316" s="36"/>
    </row>
    <row r="1317" spans="2:3" x14ac:dyDescent="0.2">
      <c r="B1317" s="38"/>
      <c r="C1317" s="36"/>
    </row>
    <row r="1318" spans="2:3" x14ac:dyDescent="0.2">
      <c r="B1318" s="38"/>
      <c r="C1318" s="36"/>
    </row>
    <row r="1319" spans="2:3" x14ac:dyDescent="0.2">
      <c r="B1319" s="38"/>
      <c r="C1319" s="36"/>
    </row>
    <row r="1320" spans="2:3" x14ac:dyDescent="0.2">
      <c r="B1320" s="38"/>
      <c r="C1320" s="36"/>
    </row>
    <row r="1321" spans="2:3" x14ac:dyDescent="0.2">
      <c r="B1321" s="38"/>
      <c r="C1321" s="36"/>
    </row>
    <row r="1322" spans="2:3" x14ac:dyDescent="0.2">
      <c r="B1322" s="38"/>
      <c r="C1322" s="36"/>
    </row>
    <row r="1323" spans="2:3" x14ac:dyDescent="0.2">
      <c r="B1323" s="38"/>
      <c r="C1323" s="36"/>
    </row>
    <row r="1324" spans="2:3" x14ac:dyDescent="0.2">
      <c r="B1324" s="38"/>
      <c r="C1324" s="36"/>
    </row>
    <row r="1325" spans="2:3" x14ac:dyDescent="0.2">
      <c r="B1325" s="38"/>
      <c r="C1325" s="36"/>
    </row>
    <row r="1326" spans="2:3" x14ac:dyDescent="0.2">
      <c r="B1326" s="38"/>
      <c r="C1326" s="36"/>
    </row>
    <row r="1327" spans="2:3" x14ac:dyDescent="0.2">
      <c r="B1327" s="38"/>
      <c r="C1327" s="36"/>
    </row>
    <row r="1328" spans="2:3" x14ac:dyDescent="0.2">
      <c r="B1328" s="38"/>
      <c r="C1328" s="36"/>
    </row>
    <row r="1329" spans="2:3" x14ac:dyDescent="0.2">
      <c r="B1329" s="38"/>
      <c r="C1329" s="36"/>
    </row>
    <row r="1330" spans="2:3" x14ac:dyDescent="0.2">
      <c r="B1330" s="38"/>
      <c r="C1330" s="36"/>
    </row>
    <row r="1331" spans="2:3" x14ac:dyDescent="0.2">
      <c r="B1331" s="38"/>
      <c r="C1331" s="36"/>
    </row>
    <row r="1332" spans="2:3" x14ac:dyDescent="0.2">
      <c r="B1332" s="38"/>
      <c r="C1332" s="36"/>
    </row>
    <row r="1333" spans="2:3" x14ac:dyDescent="0.2">
      <c r="B1333" s="38"/>
      <c r="C1333" s="36"/>
    </row>
    <row r="1334" spans="2:3" x14ac:dyDescent="0.2">
      <c r="B1334" s="38"/>
      <c r="C1334" s="36"/>
    </row>
    <row r="1335" spans="2:3" x14ac:dyDescent="0.2">
      <c r="B1335" s="38"/>
      <c r="C1335" s="36"/>
    </row>
    <row r="1336" spans="2:3" x14ac:dyDescent="0.2">
      <c r="B1336" s="38"/>
      <c r="C1336" s="36"/>
    </row>
    <row r="1337" spans="2:3" x14ac:dyDescent="0.2">
      <c r="B1337" s="38"/>
      <c r="C1337" s="36"/>
    </row>
    <row r="1338" spans="2:3" x14ac:dyDescent="0.2">
      <c r="B1338" s="38"/>
      <c r="C1338" s="36"/>
    </row>
    <row r="1339" spans="2:3" x14ac:dyDescent="0.2">
      <c r="B1339" s="38"/>
      <c r="C1339" s="36"/>
    </row>
    <row r="1340" spans="2:3" x14ac:dyDescent="0.2">
      <c r="B1340" s="38"/>
      <c r="C1340" s="36"/>
    </row>
    <row r="1341" spans="2:3" x14ac:dyDescent="0.2">
      <c r="B1341" s="38"/>
      <c r="C1341" s="36"/>
    </row>
    <row r="1342" spans="2:3" x14ac:dyDescent="0.2">
      <c r="B1342" s="38"/>
      <c r="C1342" s="36"/>
    </row>
    <row r="1343" spans="2:3" x14ac:dyDescent="0.2">
      <c r="B1343" s="38"/>
      <c r="C1343" s="36"/>
    </row>
    <row r="1344" spans="2:3" x14ac:dyDescent="0.2">
      <c r="B1344" s="38"/>
      <c r="C1344" s="36"/>
    </row>
    <row r="1345" spans="2:3" x14ac:dyDescent="0.2">
      <c r="B1345" s="38"/>
      <c r="C1345" s="36"/>
    </row>
    <row r="1346" spans="2:3" x14ac:dyDescent="0.2">
      <c r="B1346" s="38"/>
      <c r="C1346" s="36"/>
    </row>
    <row r="1347" spans="2:3" x14ac:dyDescent="0.2">
      <c r="B1347" s="38"/>
      <c r="C1347" s="36"/>
    </row>
    <row r="1348" spans="2:3" x14ac:dyDescent="0.2">
      <c r="B1348" s="38"/>
      <c r="C1348" s="36"/>
    </row>
    <row r="1349" spans="2:3" x14ac:dyDescent="0.2">
      <c r="B1349" s="38"/>
      <c r="C1349" s="36"/>
    </row>
    <row r="1350" spans="2:3" x14ac:dyDescent="0.2">
      <c r="B1350" s="38"/>
      <c r="C1350" s="36"/>
    </row>
    <row r="1351" spans="2:3" x14ac:dyDescent="0.2">
      <c r="B1351" s="38"/>
      <c r="C1351" s="36"/>
    </row>
    <row r="1352" spans="2:3" x14ac:dyDescent="0.2">
      <c r="B1352" s="38"/>
      <c r="C1352" s="36"/>
    </row>
    <row r="1353" spans="2:3" x14ac:dyDescent="0.2">
      <c r="B1353" s="38"/>
      <c r="C1353" s="36"/>
    </row>
    <row r="1354" spans="2:3" x14ac:dyDescent="0.2">
      <c r="B1354" s="38"/>
      <c r="C1354" s="36"/>
    </row>
    <row r="1355" spans="2:3" x14ac:dyDescent="0.2">
      <c r="B1355" s="38"/>
      <c r="C1355" s="36"/>
    </row>
    <row r="1356" spans="2:3" x14ac:dyDescent="0.2">
      <c r="B1356" s="38"/>
      <c r="C1356" s="36"/>
    </row>
    <row r="1357" spans="2:3" x14ac:dyDescent="0.2">
      <c r="B1357" s="38"/>
      <c r="C1357" s="36"/>
    </row>
    <row r="1358" spans="2:3" x14ac:dyDescent="0.2">
      <c r="B1358" s="38"/>
      <c r="C1358" s="36"/>
    </row>
    <row r="1359" spans="2:3" x14ac:dyDescent="0.2">
      <c r="B1359" s="38"/>
      <c r="C1359" s="36"/>
    </row>
    <row r="1360" spans="2:3" x14ac:dyDescent="0.2">
      <c r="B1360" s="38"/>
      <c r="C1360" s="36"/>
    </row>
    <row r="1361" spans="2:3" x14ac:dyDescent="0.2">
      <c r="B1361" s="38"/>
      <c r="C1361" s="36"/>
    </row>
    <row r="1362" spans="2:3" x14ac:dyDescent="0.2">
      <c r="B1362" s="38"/>
      <c r="C1362" s="36"/>
    </row>
    <row r="1363" spans="2:3" x14ac:dyDescent="0.2">
      <c r="B1363" s="38"/>
      <c r="C1363" s="36"/>
    </row>
    <row r="1364" spans="2:3" x14ac:dyDescent="0.2">
      <c r="B1364" s="38"/>
      <c r="C1364" s="36"/>
    </row>
    <row r="1365" spans="2:3" x14ac:dyDescent="0.2">
      <c r="B1365" s="38"/>
      <c r="C1365" s="36"/>
    </row>
    <row r="1366" spans="2:3" x14ac:dyDescent="0.2">
      <c r="B1366" s="38"/>
      <c r="C1366" s="36"/>
    </row>
    <row r="1367" spans="2:3" x14ac:dyDescent="0.2">
      <c r="B1367" s="38"/>
      <c r="C1367" s="36"/>
    </row>
    <row r="1368" spans="2:3" x14ac:dyDescent="0.2">
      <c r="B1368" s="38"/>
      <c r="C1368" s="36"/>
    </row>
    <row r="1369" spans="2:3" x14ac:dyDescent="0.2">
      <c r="B1369" s="38"/>
      <c r="C1369" s="36"/>
    </row>
    <row r="1370" spans="2:3" x14ac:dyDescent="0.2">
      <c r="B1370" s="38"/>
      <c r="C1370" s="36"/>
    </row>
    <row r="1371" spans="2:3" x14ac:dyDescent="0.2">
      <c r="B1371" s="38"/>
      <c r="C1371" s="36"/>
    </row>
    <row r="1372" spans="2:3" x14ac:dyDescent="0.2">
      <c r="B1372" s="38"/>
      <c r="C1372" s="36"/>
    </row>
    <row r="1373" spans="2:3" x14ac:dyDescent="0.2">
      <c r="B1373" s="38"/>
      <c r="C1373" s="36"/>
    </row>
    <row r="1374" spans="2:3" x14ac:dyDescent="0.2">
      <c r="B1374" s="38"/>
      <c r="C1374" s="36"/>
    </row>
    <row r="1375" spans="2:3" x14ac:dyDescent="0.2">
      <c r="B1375" s="38"/>
      <c r="C1375" s="36"/>
    </row>
    <row r="1376" spans="2:3" x14ac:dyDescent="0.2">
      <c r="B1376" s="38"/>
      <c r="C1376" s="36"/>
    </row>
    <row r="1377" spans="2:3" x14ac:dyDescent="0.2">
      <c r="B1377" s="38"/>
      <c r="C1377" s="36"/>
    </row>
    <row r="1378" spans="2:3" x14ac:dyDescent="0.2">
      <c r="B1378" s="38"/>
      <c r="C1378" s="36"/>
    </row>
    <row r="1379" spans="2:3" x14ac:dyDescent="0.2">
      <c r="B1379" s="38"/>
      <c r="C1379" s="36"/>
    </row>
    <row r="1380" spans="2:3" x14ac:dyDescent="0.2">
      <c r="B1380" s="38"/>
      <c r="C1380" s="36"/>
    </row>
    <row r="1381" spans="2:3" x14ac:dyDescent="0.2">
      <c r="B1381" s="38"/>
      <c r="C1381" s="36"/>
    </row>
    <row r="1382" spans="2:3" x14ac:dyDescent="0.2">
      <c r="B1382" s="38"/>
      <c r="C1382" s="36"/>
    </row>
    <row r="1383" spans="2:3" x14ac:dyDescent="0.2">
      <c r="B1383" s="38"/>
      <c r="C1383" s="36"/>
    </row>
    <row r="1384" spans="2:3" x14ac:dyDescent="0.2">
      <c r="B1384" s="38"/>
      <c r="C1384" s="36"/>
    </row>
    <row r="1385" spans="2:3" x14ac:dyDescent="0.2">
      <c r="B1385" s="38"/>
      <c r="C1385" s="36"/>
    </row>
    <row r="1386" spans="2:3" x14ac:dyDescent="0.2">
      <c r="B1386" s="38"/>
      <c r="C1386" s="36"/>
    </row>
    <row r="1387" spans="2:3" x14ac:dyDescent="0.2">
      <c r="B1387" s="38"/>
      <c r="C1387" s="36"/>
    </row>
    <row r="1388" spans="2:3" x14ac:dyDescent="0.2">
      <c r="B1388" s="38"/>
      <c r="C1388" s="36"/>
    </row>
    <row r="1389" spans="2:3" x14ac:dyDescent="0.2">
      <c r="B1389" s="38"/>
      <c r="C1389" s="36"/>
    </row>
    <row r="1390" spans="2:3" x14ac:dyDescent="0.2">
      <c r="B1390" s="38"/>
      <c r="C1390" s="36"/>
    </row>
    <row r="1391" spans="2:3" x14ac:dyDescent="0.2">
      <c r="B1391" s="38"/>
      <c r="C1391" s="36"/>
    </row>
    <row r="1392" spans="2:3" x14ac:dyDescent="0.2">
      <c r="B1392" s="38"/>
      <c r="C1392" s="36"/>
    </row>
    <row r="1393" spans="2:3" x14ac:dyDescent="0.2">
      <c r="B1393" s="38"/>
      <c r="C1393" s="36"/>
    </row>
    <row r="1394" spans="2:3" x14ac:dyDescent="0.2">
      <c r="B1394" s="38"/>
      <c r="C1394" s="36"/>
    </row>
    <row r="1395" spans="2:3" x14ac:dyDescent="0.2">
      <c r="B1395" s="38"/>
      <c r="C1395" s="36"/>
    </row>
    <row r="1396" spans="2:3" x14ac:dyDescent="0.2">
      <c r="B1396" s="38"/>
      <c r="C1396" s="36"/>
    </row>
    <row r="1397" spans="2:3" x14ac:dyDescent="0.2">
      <c r="B1397" s="38"/>
      <c r="C1397" s="36"/>
    </row>
    <row r="1398" spans="2:3" x14ac:dyDescent="0.2">
      <c r="B1398" s="38"/>
      <c r="C1398" s="36"/>
    </row>
    <row r="1399" spans="2:3" x14ac:dyDescent="0.2">
      <c r="B1399" s="38"/>
      <c r="C1399" s="36"/>
    </row>
    <row r="1400" spans="2:3" x14ac:dyDescent="0.2">
      <c r="B1400" s="38"/>
      <c r="C1400" s="36"/>
    </row>
    <row r="1401" spans="2:3" x14ac:dyDescent="0.2">
      <c r="B1401" s="38"/>
      <c r="C1401" s="36"/>
    </row>
    <row r="1402" spans="2:3" x14ac:dyDescent="0.2">
      <c r="B1402" s="38"/>
      <c r="C1402" s="36"/>
    </row>
    <row r="1403" spans="2:3" x14ac:dyDescent="0.2">
      <c r="B1403" s="38"/>
      <c r="C1403" s="36"/>
    </row>
    <row r="1404" spans="2:3" x14ac:dyDescent="0.2">
      <c r="B1404" s="38"/>
      <c r="C1404" s="36"/>
    </row>
    <row r="1405" spans="2:3" x14ac:dyDescent="0.2">
      <c r="B1405" s="38"/>
      <c r="C1405" s="36"/>
    </row>
    <row r="1406" spans="2:3" x14ac:dyDescent="0.2">
      <c r="B1406" s="38"/>
      <c r="C1406" s="36"/>
    </row>
    <row r="1407" spans="2:3" x14ac:dyDescent="0.2">
      <c r="B1407" s="38"/>
      <c r="C1407" s="36"/>
    </row>
    <row r="1408" spans="2:3" x14ac:dyDescent="0.2">
      <c r="B1408" s="38"/>
      <c r="C1408" s="36"/>
    </row>
    <row r="1409" spans="2:3" x14ac:dyDescent="0.2">
      <c r="B1409" s="38"/>
      <c r="C1409" s="36"/>
    </row>
    <row r="1410" spans="2:3" x14ac:dyDescent="0.2">
      <c r="B1410" s="38"/>
      <c r="C1410" s="36"/>
    </row>
    <row r="1411" spans="2:3" x14ac:dyDescent="0.2">
      <c r="B1411" s="38"/>
      <c r="C1411" s="36"/>
    </row>
    <row r="1412" spans="2:3" x14ac:dyDescent="0.2">
      <c r="B1412" s="38"/>
      <c r="C1412" s="36"/>
    </row>
    <row r="1413" spans="2:3" x14ac:dyDescent="0.2">
      <c r="B1413" s="38"/>
      <c r="C1413" s="36"/>
    </row>
    <row r="1414" spans="2:3" x14ac:dyDescent="0.2">
      <c r="B1414" s="38"/>
      <c r="C1414" s="36"/>
    </row>
    <row r="1415" spans="2:3" x14ac:dyDescent="0.2">
      <c r="B1415" s="38"/>
      <c r="C1415" s="36"/>
    </row>
    <row r="1416" spans="2:3" x14ac:dyDescent="0.2">
      <c r="B1416" s="38"/>
      <c r="C1416" s="36"/>
    </row>
    <row r="1417" spans="2:3" x14ac:dyDescent="0.2">
      <c r="B1417" s="38"/>
      <c r="C1417" s="36"/>
    </row>
    <row r="1418" spans="2:3" x14ac:dyDescent="0.2">
      <c r="B1418" s="38"/>
      <c r="C1418" s="36"/>
    </row>
    <row r="1419" spans="2:3" x14ac:dyDescent="0.2">
      <c r="B1419" s="38"/>
      <c r="C1419" s="36"/>
    </row>
    <row r="1420" spans="2:3" x14ac:dyDescent="0.2">
      <c r="B1420" s="38"/>
      <c r="C1420" s="36"/>
    </row>
    <row r="1421" spans="2:3" x14ac:dyDescent="0.2">
      <c r="B1421" s="38"/>
      <c r="C1421" s="36"/>
    </row>
    <row r="1422" spans="2:3" x14ac:dyDescent="0.2">
      <c r="B1422" s="38"/>
      <c r="C1422" s="36"/>
    </row>
    <row r="1423" spans="2:3" x14ac:dyDescent="0.2">
      <c r="B1423" s="38"/>
      <c r="C1423" s="36"/>
    </row>
    <row r="1424" spans="2:3" x14ac:dyDescent="0.2">
      <c r="B1424" s="38"/>
      <c r="C1424" s="36"/>
    </row>
    <row r="1425" spans="2:3" x14ac:dyDescent="0.2">
      <c r="B1425" s="38"/>
      <c r="C1425" s="36"/>
    </row>
    <row r="1426" spans="2:3" x14ac:dyDescent="0.2">
      <c r="B1426" s="38"/>
      <c r="C1426" s="36"/>
    </row>
    <row r="1427" spans="2:3" x14ac:dyDescent="0.2">
      <c r="B1427" s="38"/>
      <c r="C1427" s="36"/>
    </row>
    <row r="1428" spans="2:3" x14ac:dyDescent="0.2">
      <c r="B1428" s="38"/>
      <c r="C1428" s="36"/>
    </row>
    <row r="1429" spans="2:3" x14ac:dyDescent="0.2">
      <c r="B1429" s="38"/>
      <c r="C1429" s="36"/>
    </row>
    <row r="1430" spans="2:3" x14ac:dyDescent="0.2">
      <c r="B1430" s="38"/>
      <c r="C1430" s="36"/>
    </row>
    <row r="1431" spans="2:3" x14ac:dyDescent="0.2">
      <c r="B1431" s="38"/>
      <c r="C1431" s="36"/>
    </row>
    <row r="1432" spans="2:3" x14ac:dyDescent="0.2">
      <c r="B1432" s="38"/>
      <c r="C1432" s="36"/>
    </row>
    <row r="1433" spans="2:3" x14ac:dyDescent="0.2">
      <c r="B1433" s="38"/>
      <c r="C1433" s="36"/>
    </row>
    <row r="1434" spans="2:3" x14ac:dyDescent="0.2">
      <c r="B1434" s="38"/>
      <c r="C1434" s="36"/>
    </row>
    <row r="1435" spans="2:3" x14ac:dyDescent="0.2">
      <c r="B1435" s="38"/>
      <c r="C1435" s="36"/>
    </row>
    <row r="1436" spans="2:3" x14ac:dyDescent="0.2">
      <c r="B1436" s="38"/>
      <c r="C1436" s="36"/>
    </row>
    <row r="1437" spans="2:3" x14ac:dyDescent="0.2">
      <c r="B1437" s="38"/>
      <c r="C1437" s="36"/>
    </row>
    <row r="1438" spans="2:3" x14ac:dyDescent="0.2">
      <c r="B1438" s="38"/>
      <c r="C1438" s="36"/>
    </row>
    <row r="1439" spans="2:3" x14ac:dyDescent="0.2">
      <c r="B1439" s="38"/>
      <c r="C1439" s="36"/>
    </row>
    <row r="1440" spans="2:3" x14ac:dyDescent="0.2">
      <c r="B1440" s="38"/>
      <c r="C1440" s="36"/>
    </row>
    <row r="1441" spans="2:3" x14ac:dyDescent="0.2">
      <c r="B1441" s="38"/>
      <c r="C1441" s="36"/>
    </row>
    <row r="1442" spans="2:3" x14ac:dyDescent="0.2">
      <c r="B1442" s="38"/>
      <c r="C1442" s="36"/>
    </row>
    <row r="1443" spans="2:3" x14ac:dyDescent="0.2">
      <c r="B1443" s="38"/>
      <c r="C1443" s="36"/>
    </row>
    <row r="1444" spans="2:3" x14ac:dyDescent="0.2">
      <c r="B1444" s="38"/>
      <c r="C1444" s="36"/>
    </row>
    <row r="1445" spans="2:3" x14ac:dyDescent="0.2">
      <c r="B1445" s="38"/>
      <c r="C1445" s="36"/>
    </row>
    <row r="1446" spans="2:3" x14ac:dyDescent="0.2">
      <c r="B1446" s="38"/>
      <c r="C1446" s="36"/>
    </row>
    <row r="1447" spans="2:3" x14ac:dyDescent="0.2">
      <c r="B1447" s="38"/>
      <c r="C1447" s="36"/>
    </row>
    <row r="1448" spans="2:3" x14ac:dyDescent="0.2">
      <c r="B1448" s="38"/>
      <c r="C1448" s="36"/>
    </row>
    <row r="1449" spans="2:3" x14ac:dyDescent="0.2">
      <c r="B1449" s="38"/>
      <c r="C1449" s="36"/>
    </row>
    <row r="1450" spans="2:3" x14ac:dyDescent="0.2">
      <c r="B1450" s="38"/>
      <c r="C1450" s="36"/>
    </row>
    <row r="1451" spans="2:3" x14ac:dyDescent="0.2">
      <c r="B1451" s="38"/>
      <c r="C1451" s="36"/>
    </row>
    <row r="1452" spans="2:3" x14ac:dyDescent="0.2">
      <c r="B1452" s="38"/>
      <c r="C1452" s="36"/>
    </row>
    <row r="1453" spans="2:3" x14ac:dyDescent="0.2">
      <c r="B1453" s="38"/>
      <c r="C1453" s="36"/>
    </row>
    <row r="1454" spans="2:3" x14ac:dyDescent="0.2">
      <c r="B1454" s="38"/>
      <c r="C1454" s="36"/>
    </row>
    <row r="1455" spans="2:3" x14ac:dyDescent="0.2">
      <c r="B1455" s="38"/>
      <c r="C1455" s="36"/>
    </row>
    <row r="1456" spans="2:3" x14ac:dyDescent="0.2">
      <c r="B1456" s="38"/>
      <c r="C1456" s="36"/>
    </row>
    <row r="1457" spans="2:3" x14ac:dyDescent="0.2">
      <c r="B1457" s="38"/>
      <c r="C1457" s="36"/>
    </row>
    <row r="1458" spans="2:3" x14ac:dyDescent="0.2">
      <c r="B1458" s="38"/>
      <c r="C1458" s="36"/>
    </row>
    <row r="1459" spans="2:3" x14ac:dyDescent="0.2">
      <c r="B1459" s="38"/>
      <c r="C1459" s="36"/>
    </row>
    <row r="1460" spans="2:3" x14ac:dyDescent="0.2">
      <c r="B1460" s="38"/>
      <c r="C1460" s="36"/>
    </row>
    <row r="1461" spans="2:3" x14ac:dyDescent="0.2">
      <c r="B1461" s="38"/>
      <c r="C1461" s="36"/>
    </row>
    <row r="1462" spans="2:3" x14ac:dyDescent="0.2">
      <c r="B1462" s="38"/>
      <c r="C1462" s="36"/>
    </row>
    <row r="1463" spans="2:3" x14ac:dyDescent="0.2">
      <c r="B1463" s="38"/>
      <c r="C1463" s="36"/>
    </row>
    <row r="1464" spans="2:3" x14ac:dyDescent="0.2">
      <c r="B1464" s="38"/>
      <c r="C1464" s="36"/>
    </row>
    <row r="1465" spans="2:3" x14ac:dyDescent="0.2">
      <c r="B1465" s="38"/>
      <c r="C1465" s="36"/>
    </row>
    <row r="1466" spans="2:3" x14ac:dyDescent="0.2">
      <c r="B1466" s="38"/>
      <c r="C1466" s="36"/>
    </row>
    <row r="1467" spans="2:3" x14ac:dyDescent="0.2">
      <c r="B1467" s="38"/>
      <c r="C1467" s="36"/>
    </row>
    <row r="1468" spans="2:3" x14ac:dyDescent="0.2">
      <c r="B1468" s="38"/>
      <c r="C1468" s="36"/>
    </row>
    <row r="1469" spans="2:3" x14ac:dyDescent="0.2">
      <c r="B1469" s="38"/>
      <c r="C1469" s="36"/>
    </row>
    <row r="1470" spans="2:3" x14ac:dyDescent="0.2">
      <c r="B1470" s="38"/>
      <c r="C1470" s="36"/>
    </row>
    <row r="1471" spans="2:3" x14ac:dyDescent="0.2">
      <c r="B1471" s="38"/>
      <c r="C1471" s="36"/>
    </row>
    <row r="1472" spans="2:3" x14ac:dyDescent="0.2">
      <c r="B1472" s="38"/>
      <c r="C1472" s="36"/>
    </row>
    <row r="1473" spans="2:3" x14ac:dyDescent="0.2">
      <c r="B1473" s="38"/>
      <c r="C1473" s="36"/>
    </row>
    <row r="1474" spans="2:3" x14ac:dyDescent="0.2">
      <c r="B1474" s="38"/>
      <c r="C1474" s="36"/>
    </row>
    <row r="1475" spans="2:3" x14ac:dyDescent="0.2">
      <c r="B1475" s="38"/>
      <c r="C1475" s="36"/>
    </row>
    <row r="1476" spans="2:3" x14ac:dyDescent="0.2">
      <c r="B1476" s="38"/>
      <c r="C1476" s="36"/>
    </row>
    <row r="1477" spans="2:3" x14ac:dyDescent="0.2">
      <c r="B1477" s="38"/>
      <c r="C1477" s="36"/>
    </row>
    <row r="1478" spans="2:3" x14ac:dyDescent="0.2">
      <c r="B1478" s="38"/>
      <c r="C1478" s="36"/>
    </row>
    <row r="1479" spans="2:3" x14ac:dyDescent="0.2">
      <c r="B1479" s="38"/>
      <c r="C1479" s="36"/>
    </row>
    <row r="1480" spans="2:3" x14ac:dyDescent="0.2">
      <c r="B1480" s="38"/>
      <c r="C1480" s="36"/>
    </row>
    <row r="1481" spans="2:3" x14ac:dyDescent="0.2">
      <c r="B1481" s="38"/>
      <c r="C1481" s="36"/>
    </row>
    <row r="1482" spans="2:3" x14ac:dyDescent="0.2">
      <c r="B1482" s="38"/>
      <c r="C1482" s="36"/>
    </row>
    <row r="1483" spans="2:3" x14ac:dyDescent="0.2">
      <c r="B1483" s="38"/>
      <c r="C1483" s="36"/>
    </row>
    <row r="1484" spans="2:3" x14ac:dyDescent="0.2">
      <c r="B1484" s="38"/>
      <c r="C1484" s="36"/>
    </row>
    <row r="1485" spans="2:3" x14ac:dyDescent="0.2">
      <c r="B1485" s="38"/>
      <c r="C1485" s="36"/>
    </row>
    <row r="1486" spans="2:3" x14ac:dyDescent="0.2">
      <c r="B1486" s="38"/>
      <c r="C1486" s="36"/>
    </row>
    <row r="1487" spans="2:3" x14ac:dyDescent="0.2">
      <c r="B1487" s="38"/>
      <c r="C1487" s="36"/>
    </row>
    <row r="1488" spans="2:3" x14ac:dyDescent="0.2">
      <c r="B1488" s="38"/>
      <c r="C1488" s="36"/>
    </row>
    <row r="1489" spans="2:3" x14ac:dyDescent="0.2">
      <c r="B1489" s="38"/>
      <c r="C1489" s="36"/>
    </row>
    <row r="1490" spans="2:3" x14ac:dyDescent="0.2">
      <c r="B1490" s="38"/>
      <c r="C1490" s="36"/>
    </row>
    <row r="1491" spans="2:3" x14ac:dyDescent="0.2">
      <c r="B1491" s="38"/>
      <c r="C1491" s="36"/>
    </row>
    <row r="1492" spans="2:3" x14ac:dyDescent="0.2">
      <c r="B1492" s="38"/>
      <c r="C1492" s="36"/>
    </row>
    <row r="1493" spans="2:3" x14ac:dyDescent="0.2">
      <c r="B1493" s="38"/>
      <c r="C1493" s="36"/>
    </row>
    <row r="1494" spans="2:3" x14ac:dyDescent="0.2">
      <c r="B1494" s="38"/>
      <c r="C1494" s="36"/>
    </row>
    <row r="1495" spans="2:3" x14ac:dyDescent="0.2">
      <c r="B1495" s="38"/>
      <c r="C1495" s="36"/>
    </row>
    <row r="1496" spans="2:3" x14ac:dyDescent="0.2">
      <c r="B1496" s="38"/>
      <c r="C1496" s="36"/>
    </row>
    <row r="1497" spans="2:3" x14ac:dyDescent="0.2">
      <c r="B1497" s="38"/>
      <c r="C1497" s="36"/>
    </row>
    <row r="1498" spans="2:3" x14ac:dyDescent="0.2">
      <c r="B1498" s="38"/>
      <c r="C1498" s="36"/>
    </row>
    <row r="1499" spans="2:3" x14ac:dyDescent="0.2">
      <c r="B1499" s="38"/>
      <c r="C1499" s="36"/>
    </row>
    <row r="1500" spans="2:3" x14ac:dyDescent="0.2">
      <c r="B1500" s="38"/>
      <c r="C1500" s="36"/>
    </row>
    <row r="1501" spans="2:3" x14ac:dyDescent="0.2">
      <c r="B1501" s="38"/>
      <c r="C1501" s="36"/>
    </row>
    <row r="1502" spans="2:3" x14ac:dyDescent="0.2">
      <c r="B1502" s="38"/>
      <c r="C1502" s="36"/>
    </row>
    <row r="1503" spans="2:3" x14ac:dyDescent="0.2">
      <c r="B1503" s="38"/>
      <c r="C1503" s="36"/>
    </row>
    <row r="1504" spans="2:3" x14ac:dyDescent="0.2">
      <c r="B1504" s="38"/>
      <c r="C1504" s="36"/>
    </row>
    <row r="1505" spans="2:3" x14ac:dyDescent="0.2">
      <c r="B1505" s="38"/>
      <c r="C1505" s="36"/>
    </row>
    <row r="1506" spans="2:3" x14ac:dyDescent="0.2">
      <c r="B1506" s="38"/>
      <c r="C1506" s="36"/>
    </row>
    <row r="1507" spans="2:3" x14ac:dyDescent="0.2">
      <c r="B1507" s="38"/>
      <c r="C1507" s="36"/>
    </row>
    <row r="1508" spans="2:3" x14ac:dyDescent="0.2">
      <c r="B1508" s="38"/>
      <c r="C1508" s="36"/>
    </row>
    <row r="1509" spans="2:3" x14ac:dyDescent="0.2">
      <c r="B1509" s="38"/>
      <c r="C1509" s="36"/>
    </row>
    <row r="1510" spans="2:3" x14ac:dyDescent="0.2">
      <c r="B1510" s="38"/>
      <c r="C1510" s="36"/>
    </row>
    <row r="1511" spans="2:3" x14ac:dyDescent="0.2">
      <c r="B1511" s="38"/>
      <c r="C1511" s="36"/>
    </row>
    <row r="1512" spans="2:3" x14ac:dyDescent="0.2">
      <c r="B1512" s="38"/>
      <c r="C1512" s="36"/>
    </row>
    <row r="1513" spans="2:3" x14ac:dyDescent="0.2">
      <c r="B1513" s="38"/>
      <c r="C1513" s="36"/>
    </row>
    <row r="1514" spans="2:3" x14ac:dyDescent="0.2">
      <c r="B1514" s="38"/>
      <c r="C1514" s="36"/>
    </row>
    <row r="1515" spans="2:3" x14ac:dyDescent="0.2">
      <c r="B1515" s="38"/>
      <c r="C1515" s="36"/>
    </row>
    <row r="1516" spans="2:3" x14ac:dyDescent="0.2">
      <c r="B1516" s="38"/>
      <c r="C1516" s="36"/>
    </row>
    <row r="1517" spans="2:3" x14ac:dyDescent="0.2">
      <c r="B1517" s="38"/>
      <c r="C1517" s="36"/>
    </row>
    <row r="1518" spans="2:3" x14ac:dyDescent="0.2">
      <c r="B1518" s="38"/>
      <c r="C1518" s="36"/>
    </row>
    <row r="1519" spans="2:3" x14ac:dyDescent="0.2">
      <c r="B1519" s="38"/>
      <c r="C1519" s="36"/>
    </row>
    <row r="1520" spans="2:3" x14ac:dyDescent="0.2">
      <c r="B1520" s="38"/>
      <c r="C1520" s="36"/>
    </row>
    <row r="1521" spans="2:3" x14ac:dyDescent="0.2">
      <c r="B1521" s="38"/>
      <c r="C1521" s="36"/>
    </row>
    <row r="1522" spans="2:3" x14ac:dyDescent="0.2">
      <c r="B1522" s="38"/>
      <c r="C1522" s="36"/>
    </row>
    <row r="1523" spans="2:3" x14ac:dyDescent="0.2">
      <c r="B1523" s="38"/>
      <c r="C1523" s="36"/>
    </row>
    <row r="1524" spans="2:3" x14ac:dyDescent="0.2">
      <c r="B1524" s="38"/>
      <c r="C1524" s="36"/>
    </row>
    <row r="1525" spans="2:3" x14ac:dyDescent="0.2">
      <c r="B1525" s="38"/>
      <c r="C1525" s="36"/>
    </row>
    <row r="1526" spans="2:3" x14ac:dyDescent="0.2">
      <c r="B1526" s="38"/>
      <c r="C1526" s="36"/>
    </row>
    <row r="1527" spans="2:3" x14ac:dyDescent="0.2">
      <c r="B1527" s="38"/>
      <c r="C1527" s="36"/>
    </row>
    <row r="1528" spans="2:3" x14ac:dyDescent="0.2">
      <c r="B1528" s="38"/>
      <c r="C1528" s="36"/>
    </row>
    <row r="1529" spans="2:3" x14ac:dyDescent="0.2">
      <c r="B1529" s="38"/>
      <c r="C1529" s="36"/>
    </row>
    <row r="1530" spans="2:3" x14ac:dyDescent="0.2">
      <c r="B1530" s="38"/>
      <c r="C1530" s="36"/>
    </row>
    <row r="1531" spans="2:3" x14ac:dyDescent="0.2">
      <c r="B1531" s="38"/>
      <c r="C1531" s="36"/>
    </row>
    <row r="1532" spans="2:3" x14ac:dyDescent="0.2">
      <c r="B1532" s="38"/>
      <c r="C1532" s="36"/>
    </row>
    <row r="1533" spans="2:3" x14ac:dyDescent="0.2">
      <c r="B1533" s="38"/>
      <c r="C1533" s="36"/>
    </row>
    <row r="1534" spans="2:3" x14ac:dyDescent="0.2">
      <c r="B1534" s="38"/>
      <c r="C1534" s="36"/>
    </row>
    <row r="1535" spans="2:3" x14ac:dyDescent="0.2">
      <c r="B1535" s="38"/>
      <c r="C1535" s="36"/>
    </row>
    <row r="1536" spans="2:3" x14ac:dyDescent="0.2">
      <c r="B1536" s="38"/>
      <c r="C1536" s="36"/>
    </row>
    <row r="1537" spans="2:3" x14ac:dyDescent="0.2">
      <c r="B1537" s="38"/>
      <c r="C1537" s="36"/>
    </row>
    <row r="1538" spans="2:3" x14ac:dyDescent="0.2">
      <c r="B1538" s="38"/>
      <c r="C1538" s="36"/>
    </row>
    <row r="1539" spans="2:3" x14ac:dyDescent="0.2">
      <c r="B1539" s="38"/>
      <c r="C1539" s="36"/>
    </row>
    <row r="1540" spans="2:3" x14ac:dyDescent="0.2">
      <c r="B1540" s="38"/>
      <c r="C1540" s="36"/>
    </row>
    <row r="1541" spans="2:3" x14ac:dyDescent="0.2">
      <c r="B1541" s="38"/>
      <c r="C1541" s="36"/>
    </row>
    <row r="1542" spans="2:3" x14ac:dyDescent="0.2">
      <c r="B1542" s="38"/>
      <c r="C1542" s="36"/>
    </row>
    <row r="1543" spans="2:3" x14ac:dyDescent="0.2">
      <c r="B1543" s="38"/>
      <c r="C1543" s="36"/>
    </row>
    <row r="1544" spans="2:3" x14ac:dyDescent="0.2">
      <c r="B1544" s="38"/>
      <c r="C1544" s="36"/>
    </row>
    <row r="1545" spans="2:3" x14ac:dyDescent="0.2">
      <c r="B1545" s="38"/>
      <c r="C1545" s="36"/>
    </row>
    <row r="1546" spans="2:3" x14ac:dyDescent="0.2">
      <c r="B1546" s="38"/>
      <c r="C1546" s="36"/>
    </row>
    <row r="1547" spans="2:3" x14ac:dyDescent="0.2">
      <c r="B1547" s="38"/>
      <c r="C1547" s="36"/>
    </row>
    <row r="1548" spans="2:3" x14ac:dyDescent="0.2">
      <c r="B1548" s="38"/>
      <c r="C1548" s="36"/>
    </row>
    <row r="1549" spans="2:3" x14ac:dyDescent="0.2">
      <c r="B1549" s="38"/>
      <c r="C1549" s="36"/>
    </row>
    <row r="1550" spans="2:3" x14ac:dyDescent="0.2">
      <c r="B1550" s="38"/>
      <c r="C1550" s="36"/>
    </row>
    <row r="1551" spans="2:3" x14ac:dyDescent="0.2">
      <c r="B1551" s="38"/>
      <c r="C1551" s="36"/>
    </row>
    <row r="1552" spans="2:3" x14ac:dyDescent="0.2">
      <c r="B1552" s="38"/>
      <c r="C1552" s="36"/>
    </row>
    <row r="1553" spans="2:3" x14ac:dyDescent="0.2">
      <c r="B1553" s="38"/>
      <c r="C1553" s="36"/>
    </row>
    <row r="1554" spans="2:3" x14ac:dyDescent="0.2">
      <c r="B1554" s="38"/>
      <c r="C1554" s="36"/>
    </row>
    <row r="1555" spans="2:3" x14ac:dyDescent="0.2">
      <c r="B1555" s="38"/>
      <c r="C1555" s="36"/>
    </row>
    <row r="1556" spans="2:3" x14ac:dyDescent="0.2">
      <c r="B1556" s="38"/>
      <c r="C1556" s="36"/>
    </row>
    <row r="1557" spans="2:3" x14ac:dyDescent="0.2">
      <c r="B1557" s="38"/>
      <c r="C1557" s="36"/>
    </row>
    <row r="1558" spans="2:3" x14ac:dyDescent="0.2">
      <c r="B1558" s="38"/>
      <c r="C1558" s="36"/>
    </row>
    <row r="1559" spans="2:3" x14ac:dyDescent="0.2">
      <c r="B1559" s="38"/>
      <c r="C1559" s="36"/>
    </row>
    <row r="1560" spans="2:3" x14ac:dyDescent="0.2">
      <c r="B1560" s="38"/>
      <c r="C1560" s="36"/>
    </row>
    <row r="1561" spans="2:3" x14ac:dyDescent="0.2">
      <c r="B1561" s="38"/>
      <c r="C1561" s="36"/>
    </row>
    <row r="1562" spans="2:3" x14ac:dyDescent="0.2">
      <c r="B1562" s="38"/>
      <c r="C1562" s="36"/>
    </row>
    <row r="1563" spans="2:3" x14ac:dyDescent="0.2">
      <c r="B1563" s="38"/>
      <c r="C1563" s="36"/>
    </row>
    <row r="1564" spans="2:3" x14ac:dyDescent="0.2">
      <c r="B1564" s="38"/>
      <c r="C1564" s="36"/>
    </row>
    <row r="1565" spans="2:3" x14ac:dyDescent="0.2">
      <c r="B1565" s="38"/>
      <c r="C1565" s="36"/>
    </row>
    <row r="1566" spans="2:3" x14ac:dyDescent="0.2">
      <c r="B1566" s="38"/>
      <c r="C1566" s="36"/>
    </row>
    <row r="1567" spans="2:3" x14ac:dyDescent="0.2">
      <c r="B1567" s="38"/>
      <c r="C1567" s="36"/>
    </row>
    <row r="1568" spans="2:3" x14ac:dyDescent="0.2">
      <c r="B1568" s="38"/>
      <c r="C1568" s="36"/>
    </row>
    <row r="1569" spans="2:3" x14ac:dyDescent="0.2">
      <c r="B1569" s="38"/>
      <c r="C1569" s="36"/>
    </row>
    <row r="1570" spans="2:3" x14ac:dyDescent="0.2">
      <c r="B1570" s="38"/>
      <c r="C1570" s="36"/>
    </row>
    <row r="1571" spans="2:3" x14ac:dyDescent="0.2">
      <c r="B1571" s="38"/>
      <c r="C1571" s="36"/>
    </row>
    <row r="1572" spans="2:3" x14ac:dyDescent="0.2">
      <c r="B1572" s="38"/>
      <c r="C1572" s="36"/>
    </row>
    <row r="1573" spans="2:3" x14ac:dyDescent="0.2">
      <c r="B1573" s="38"/>
      <c r="C1573" s="36"/>
    </row>
    <row r="1574" spans="2:3" x14ac:dyDescent="0.2">
      <c r="B1574" s="38"/>
      <c r="C1574" s="36"/>
    </row>
    <row r="1575" spans="2:3" x14ac:dyDescent="0.2">
      <c r="B1575" s="38"/>
      <c r="C1575" s="36"/>
    </row>
    <row r="1576" spans="2:3" x14ac:dyDescent="0.2">
      <c r="B1576" s="38"/>
      <c r="C1576" s="36"/>
    </row>
    <row r="1577" spans="2:3" x14ac:dyDescent="0.2">
      <c r="B1577" s="38"/>
      <c r="C1577" s="36"/>
    </row>
    <row r="1578" spans="2:3" x14ac:dyDescent="0.2">
      <c r="B1578" s="38"/>
      <c r="C1578" s="36"/>
    </row>
    <row r="1579" spans="2:3" x14ac:dyDescent="0.2">
      <c r="B1579" s="38"/>
      <c r="C1579" s="36"/>
    </row>
    <row r="1580" spans="2:3" x14ac:dyDescent="0.2">
      <c r="B1580" s="38"/>
      <c r="C1580" s="36"/>
    </row>
    <row r="1581" spans="2:3" x14ac:dyDescent="0.2">
      <c r="B1581" s="38"/>
      <c r="C1581" s="36"/>
    </row>
    <row r="1582" spans="2:3" x14ac:dyDescent="0.2">
      <c r="B1582" s="38"/>
      <c r="C1582" s="36"/>
    </row>
    <row r="1583" spans="2:3" x14ac:dyDescent="0.2">
      <c r="B1583" s="38"/>
      <c r="C1583" s="36"/>
    </row>
    <row r="1584" spans="2:3" x14ac:dyDescent="0.2">
      <c r="B1584" s="38"/>
      <c r="C1584" s="36"/>
    </row>
    <row r="1585" spans="2:3" x14ac:dyDescent="0.2">
      <c r="B1585" s="38"/>
      <c r="C1585" s="36"/>
    </row>
    <row r="1586" spans="2:3" x14ac:dyDescent="0.2">
      <c r="B1586" s="38"/>
      <c r="C1586" s="36"/>
    </row>
    <row r="1587" spans="2:3" x14ac:dyDescent="0.2">
      <c r="B1587" s="38"/>
      <c r="C1587" s="36"/>
    </row>
    <row r="1588" spans="2:3" x14ac:dyDescent="0.2">
      <c r="B1588" s="38"/>
      <c r="C1588" s="36"/>
    </row>
    <row r="1589" spans="2:3" x14ac:dyDescent="0.2">
      <c r="B1589" s="38"/>
      <c r="C1589" s="36"/>
    </row>
    <row r="1590" spans="2:3" x14ac:dyDescent="0.2">
      <c r="B1590" s="38"/>
      <c r="C1590" s="36"/>
    </row>
    <row r="1591" spans="2:3" x14ac:dyDescent="0.2">
      <c r="B1591" s="38"/>
      <c r="C1591" s="36"/>
    </row>
    <row r="1592" spans="2:3" x14ac:dyDescent="0.2">
      <c r="B1592" s="38"/>
      <c r="C1592" s="36"/>
    </row>
    <row r="1593" spans="2:3" x14ac:dyDescent="0.2">
      <c r="B1593" s="38"/>
      <c r="C1593" s="36"/>
    </row>
    <row r="1594" spans="2:3" x14ac:dyDescent="0.2">
      <c r="B1594" s="38"/>
      <c r="C1594" s="36"/>
    </row>
    <row r="1595" spans="2:3" x14ac:dyDescent="0.2">
      <c r="B1595" s="38"/>
      <c r="C1595" s="36"/>
    </row>
    <row r="1596" spans="2:3" x14ac:dyDescent="0.2">
      <c r="B1596" s="38"/>
      <c r="C1596" s="36"/>
    </row>
    <row r="1597" spans="2:3" x14ac:dyDescent="0.2">
      <c r="B1597" s="38"/>
      <c r="C1597" s="36"/>
    </row>
    <row r="1598" spans="2:3" x14ac:dyDescent="0.2">
      <c r="B1598" s="38"/>
      <c r="C1598" s="36"/>
    </row>
    <row r="1599" spans="2:3" x14ac:dyDescent="0.2">
      <c r="B1599" s="38"/>
      <c r="C1599" s="36"/>
    </row>
    <row r="1600" spans="2:3" x14ac:dyDescent="0.2">
      <c r="B1600" s="38"/>
      <c r="C1600" s="36"/>
    </row>
    <row r="1601" spans="2:3" x14ac:dyDescent="0.2">
      <c r="B1601" s="38"/>
      <c r="C1601" s="36"/>
    </row>
    <row r="1602" spans="2:3" x14ac:dyDescent="0.2">
      <c r="B1602" s="38"/>
      <c r="C1602" s="36"/>
    </row>
    <row r="1603" spans="2:3" x14ac:dyDescent="0.2">
      <c r="B1603" s="38"/>
      <c r="C1603" s="36"/>
    </row>
    <row r="1604" spans="2:3" x14ac:dyDescent="0.2">
      <c r="B1604" s="38"/>
      <c r="C1604" s="36"/>
    </row>
    <row r="1605" spans="2:3" x14ac:dyDescent="0.2">
      <c r="B1605" s="38"/>
      <c r="C1605" s="36"/>
    </row>
    <row r="1606" spans="2:3" x14ac:dyDescent="0.2">
      <c r="B1606" s="38"/>
      <c r="C1606" s="36"/>
    </row>
    <row r="1607" spans="2:3" x14ac:dyDescent="0.2">
      <c r="B1607" s="38"/>
      <c r="C1607" s="36"/>
    </row>
    <row r="1608" spans="2:3" x14ac:dyDescent="0.2">
      <c r="B1608" s="38"/>
      <c r="C1608" s="36"/>
    </row>
    <row r="1609" spans="2:3" x14ac:dyDescent="0.2">
      <c r="B1609" s="38"/>
      <c r="C1609" s="36"/>
    </row>
    <row r="1610" spans="2:3" x14ac:dyDescent="0.2">
      <c r="B1610" s="38"/>
      <c r="C1610" s="36"/>
    </row>
    <row r="1611" spans="2:3" x14ac:dyDescent="0.2">
      <c r="B1611" s="38"/>
      <c r="C1611" s="36"/>
    </row>
    <row r="1612" spans="2:3" x14ac:dyDescent="0.2">
      <c r="B1612" s="38"/>
      <c r="C1612" s="36"/>
    </row>
    <row r="1613" spans="2:3" x14ac:dyDescent="0.2">
      <c r="B1613" s="38"/>
      <c r="C1613" s="36"/>
    </row>
    <row r="1614" spans="2:3" x14ac:dyDescent="0.2">
      <c r="B1614" s="38"/>
      <c r="C1614" s="36"/>
    </row>
    <row r="1615" spans="2:3" x14ac:dyDescent="0.2">
      <c r="B1615" s="38"/>
      <c r="C1615" s="36"/>
    </row>
    <row r="1616" spans="2:3" x14ac:dyDescent="0.2">
      <c r="B1616" s="38"/>
      <c r="C1616" s="36"/>
    </row>
    <row r="1617" spans="2:3" x14ac:dyDescent="0.2">
      <c r="B1617" s="38"/>
      <c r="C1617" s="36"/>
    </row>
    <row r="1618" spans="2:3" x14ac:dyDescent="0.2">
      <c r="B1618" s="38"/>
      <c r="C1618" s="36"/>
    </row>
    <row r="1619" spans="2:3" x14ac:dyDescent="0.2">
      <c r="B1619" s="38"/>
      <c r="C1619" s="36"/>
    </row>
    <row r="1620" spans="2:3" x14ac:dyDescent="0.2">
      <c r="B1620" s="38"/>
      <c r="C1620" s="36"/>
    </row>
    <row r="1621" spans="2:3" x14ac:dyDescent="0.2">
      <c r="B1621" s="38"/>
      <c r="C1621" s="36"/>
    </row>
    <row r="1622" spans="2:3" x14ac:dyDescent="0.2">
      <c r="B1622" s="38"/>
      <c r="C1622" s="36"/>
    </row>
    <row r="1623" spans="2:3" x14ac:dyDescent="0.2">
      <c r="B1623" s="38"/>
      <c r="C1623" s="36"/>
    </row>
    <row r="1624" spans="2:3" x14ac:dyDescent="0.2">
      <c r="B1624" s="38"/>
      <c r="C1624" s="36"/>
    </row>
    <row r="1625" spans="2:3" x14ac:dyDescent="0.2">
      <c r="B1625" s="38"/>
      <c r="C1625" s="36"/>
    </row>
    <row r="1626" spans="2:3" x14ac:dyDescent="0.2">
      <c r="B1626" s="38"/>
      <c r="C1626" s="36"/>
    </row>
    <row r="1627" spans="2:3" x14ac:dyDescent="0.2">
      <c r="B1627" s="38"/>
      <c r="C1627" s="36"/>
    </row>
    <row r="1628" spans="2:3" x14ac:dyDescent="0.2">
      <c r="B1628" s="38"/>
      <c r="C1628" s="36"/>
    </row>
    <row r="1629" spans="2:3" x14ac:dyDescent="0.2">
      <c r="B1629" s="38"/>
      <c r="C1629" s="36"/>
    </row>
    <row r="1630" spans="2:3" x14ac:dyDescent="0.2">
      <c r="B1630" s="38"/>
      <c r="C1630" s="36"/>
    </row>
    <row r="1631" spans="2:3" x14ac:dyDescent="0.2">
      <c r="B1631" s="38"/>
      <c r="C1631" s="36"/>
    </row>
    <row r="1632" spans="2:3" x14ac:dyDescent="0.2">
      <c r="B1632" s="38"/>
      <c r="C1632" s="36"/>
    </row>
    <row r="1633" spans="2:3" x14ac:dyDescent="0.2">
      <c r="B1633" s="38"/>
      <c r="C1633" s="36"/>
    </row>
    <row r="1634" spans="2:3" x14ac:dyDescent="0.2">
      <c r="B1634" s="38"/>
      <c r="C1634" s="36"/>
    </row>
    <row r="1635" spans="2:3" x14ac:dyDescent="0.2">
      <c r="B1635" s="38"/>
      <c r="C1635" s="36"/>
    </row>
    <row r="1636" spans="2:3" x14ac:dyDescent="0.2">
      <c r="B1636" s="38"/>
      <c r="C1636" s="36"/>
    </row>
    <row r="1637" spans="2:3" x14ac:dyDescent="0.2">
      <c r="B1637" s="38"/>
      <c r="C1637" s="36"/>
    </row>
    <row r="1638" spans="2:3" x14ac:dyDescent="0.2">
      <c r="B1638" s="38"/>
      <c r="C1638" s="36"/>
    </row>
    <row r="1639" spans="2:3" x14ac:dyDescent="0.2">
      <c r="B1639" s="38"/>
      <c r="C1639" s="36"/>
    </row>
    <row r="1640" spans="2:3" x14ac:dyDescent="0.2">
      <c r="B1640" s="38"/>
      <c r="C1640" s="36"/>
    </row>
    <row r="1641" spans="2:3" x14ac:dyDescent="0.2">
      <c r="B1641" s="38"/>
      <c r="C1641" s="36"/>
    </row>
    <row r="1642" spans="2:3" x14ac:dyDescent="0.2">
      <c r="B1642" s="38"/>
      <c r="C1642" s="36"/>
    </row>
    <row r="1643" spans="2:3" x14ac:dyDescent="0.2">
      <c r="B1643" s="38"/>
      <c r="C1643" s="36"/>
    </row>
    <row r="1644" spans="2:3" x14ac:dyDescent="0.2">
      <c r="B1644" s="38"/>
      <c r="C1644" s="36"/>
    </row>
    <row r="1645" spans="2:3" x14ac:dyDescent="0.2">
      <c r="B1645" s="38"/>
      <c r="C1645" s="36"/>
    </row>
    <row r="1646" spans="2:3" x14ac:dyDescent="0.2">
      <c r="B1646" s="38"/>
      <c r="C1646" s="36"/>
    </row>
    <row r="1647" spans="2:3" x14ac:dyDescent="0.2">
      <c r="B1647" s="38"/>
      <c r="C1647" s="36"/>
    </row>
    <row r="1648" spans="2:3" x14ac:dyDescent="0.2">
      <c r="B1648" s="38"/>
      <c r="C1648" s="36"/>
    </row>
    <row r="1649" spans="2:3" x14ac:dyDescent="0.2">
      <c r="B1649" s="38"/>
      <c r="C1649" s="36"/>
    </row>
    <row r="1650" spans="2:3" x14ac:dyDescent="0.2">
      <c r="B1650" s="38"/>
      <c r="C1650" s="36"/>
    </row>
    <row r="1651" spans="2:3" x14ac:dyDescent="0.2">
      <c r="B1651" s="38"/>
      <c r="C1651" s="36"/>
    </row>
    <row r="1652" spans="2:3" x14ac:dyDescent="0.2">
      <c r="B1652" s="38"/>
      <c r="C1652" s="36"/>
    </row>
    <row r="1653" spans="2:3" x14ac:dyDescent="0.2">
      <c r="B1653" s="38"/>
      <c r="C1653" s="36"/>
    </row>
    <row r="1654" spans="2:3" x14ac:dyDescent="0.2">
      <c r="B1654" s="38"/>
      <c r="C1654" s="36"/>
    </row>
    <row r="1655" spans="2:3" x14ac:dyDescent="0.2">
      <c r="B1655" s="38"/>
      <c r="C1655" s="36"/>
    </row>
    <row r="1656" spans="2:3" x14ac:dyDescent="0.2">
      <c r="B1656" s="38"/>
      <c r="C1656" s="36"/>
    </row>
    <row r="1657" spans="2:3" x14ac:dyDescent="0.2">
      <c r="B1657" s="38"/>
      <c r="C1657" s="36"/>
    </row>
    <row r="1658" spans="2:3" x14ac:dyDescent="0.2">
      <c r="B1658" s="38"/>
      <c r="C1658" s="36"/>
    </row>
    <row r="1659" spans="2:3" x14ac:dyDescent="0.2">
      <c r="B1659" s="38"/>
      <c r="C1659" s="36"/>
    </row>
    <row r="1660" spans="2:3" x14ac:dyDescent="0.2">
      <c r="B1660" s="38"/>
      <c r="C1660" s="36"/>
    </row>
    <row r="1661" spans="2:3" x14ac:dyDescent="0.2">
      <c r="B1661" s="38"/>
      <c r="C1661" s="36"/>
    </row>
    <row r="1662" spans="2:3" x14ac:dyDescent="0.2">
      <c r="B1662" s="38"/>
      <c r="C1662" s="36"/>
    </row>
    <row r="1663" spans="2:3" x14ac:dyDescent="0.2">
      <c r="B1663" s="38"/>
      <c r="C1663" s="36"/>
    </row>
    <row r="1664" spans="2:3" x14ac:dyDescent="0.2">
      <c r="B1664" s="38"/>
      <c r="C1664" s="36"/>
    </row>
    <row r="1665" spans="2:3" x14ac:dyDescent="0.2">
      <c r="B1665" s="38"/>
      <c r="C1665" s="36"/>
    </row>
    <row r="1666" spans="2:3" x14ac:dyDescent="0.2">
      <c r="B1666" s="38"/>
      <c r="C1666" s="36"/>
    </row>
    <row r="1667" spans="2:3" x14ac:dyDescent="0.2">
      <c r="B1667" s="38"/>
      <c r="C1667" s="36"/>
    </row>
    <row r="1668" spans="2:3" x14ac:dyDescent="0.2">
      <c r="B1668" s="38"/>
      <c r="C1668" s="36"/>
    </row>
    <row r="1669" spans="2:3" x14ac:dyDescent="0.2">
      <c r="B1669" s="38"/>
      <c r="C1669" s="36"/>
    </row>
    <row r="1670" spans="2:3" x14ac:dyDescent="0.2">
      <c r="B1670" s="38"/>
      <c r="C1670" s="36"/>
    </row>
    <row r="1671" spans="2:3" x14ac:dyDescent="0.2">
      <c r="B1671" s="38"/>
      <c r="C1671" s="36"/>
    </row>
    <row r="1672" spans="2:3" x14ac:dyDescent="0.2">
      <c r="B1672" s="38"/>
      <c r="C1672" s="36"/>
    </row>
    <row r="1673" spans="2:3" x14ac:dyDescent="0.2">
      <c r="B1673" s="38"/>
      <c r="C1673" s="36"/>
    </row>
    <row r="1674" spans="2:3" x14ac:dyDescent="0.2">
      <c r="B1674" s="38"/>
      <c r="C1674" s="36"/>
    </row>
    <row r="1675" spans="2:3" x14ac:dyDescent="0.2">
      <c r="B1675" s="38"/>
      <c r="C1675" s="36"/>
    </row>
    <row r="1676" spans="2:3" x14ac:dyDescent="0.2">
      <c r="B1676" s="38"/>
      <c r="C1676" s="36"/>
    </row>
    <row r="1677" spans="2:3" x14ac:dyDescent="0.2">
      <c r="B1677" s="38"/>
      <c r="C1677" s="36"/>
    </row>
    <row r="1678" spans="2:3" x14ac:dyDescent="0.2">
      <c r="B1678" s="38"/>
      <c r="C1678" s="36"/>
    </row>
    <row r="1679" spans="2:3" x14ac:dyDescent="0.2">
      <c r="B1679" s="38"/>
      <c r="C1679" s="36"/>
    </row>
    <row r="1680" spans="2:3" x14ac:dyDescent="0.2">
      <c r="B1680" s="38"/>
      <c r="C1680" s="36"/>
    </row>
    <row r="1681" spans="2:3" x14ac:dyDescent="0.2">
      <c r="B1681" s="38"/>
      <c r="C1681" s="36"/>
    </row>
    <row r="1682" spans="2:3" x14ac:dyDescent="0.2">
      <c r="B1682" s="38"/>
      <c r="C1682" s="36"/>
    </row>
    <row r="1683" spans="2:3" x14ac:dyDescent="0.2">
      <c r="B1683" s="38"/>
      <c r="C1683" s="36"/>
    </row>
    <row r="1684" spans="2:3" x14ac:dyDescent="0.2">
      <c r="B1684" s="38"/>
      <c r="C1684" s="36"/>
    </row>
    <row r="1685" spans="2:3" x14ac:dyDescent="0.2">
      <c r="B1685" s="38"/>
      <c r="C1685" s="36"/>
    </row>
    <row r="1686" spans="2:3" x14ac:dyDescent="0.2">
      <c r="B1686" s="38"/>
      <c r="C1686" s="36"/>
    </row>
    <row r="1687" spans="2:3" x14ac:dyDescent="0.2">
      <c r="B1687" s="38"/>
      <c r="C1687" s="36"/>
    </row>
    <row r="1688" spans="2:3" x14ac:dyDescent="0.2">
      <c r="B1688" s="38"/>
      <c r="C1688" s="36"/>
    </row>
    <row r="1689" spans="2:3" x14ac:dyDescent="0.2">
      <c r="B1689" s="38"/>
      <c r="C1689" s="36"/>
    </row>
    <row r="1690" spans="2:3" x14ac:dyDescent="0.2">
      <c r="B1690" s="38"/>
      <c r="C1690" s="36"/>
    </row>
    <row r="1691" spans="2:3" x14ac:dyDescent="0.2">
      <c r="B1691" s="38"/>
      <c r="C1691" s="36"/>
    </row>
    <row r="1692" spans="2:3" x14ac:dyDescent="0.2">
      <c r="B1692" s="38"/>
      <c r="C1692" s="36"/>
    </row>
    <row r="1693" spans="2:3" x14ac:dyDescent="0.2">
      <c r="B1693" s="38"/>
      <c r="C1693" s="36"/>
    </row>
    <row r="1694" spans="2:3" x14ac:dyDescent="0.2">
      <c r="B1694" s="38"/>
      <c r="C1694" s="36"/>
    </row>
    <row r="1695" spans="2:3" x14ac:dyDescent="0.2">
      <c r="B1695" s="38"/>
      <c r="C1695" s="36"/>
    </row>
    <row r="1696" spans="2:3" x14ac:dyDescent="0.2">
      <c r="B1696" s="38"/>
      <c r="C1696" s="36"/>
    </row>
    <row r="1697" spans="2:3" x14ac:dyDescent="0.2">
      <c r="B1697" s="38"/>
      <c r="C1697" s="36"/>
    </row>
    <row r="1698" spans="2:3" x14ac:dyDescent="0.2">
      <c r="B1698" s="38"/>
      <c r="C1698" s="36"/>
    </row>
    <row r="1699" spans="2:3" x14ac:dyDescent="0.2">
      <c r="B1699" s="38"/>
      <c r="C1699" s="36"/>
    </row>
    <row r="1700" spans="2:3" x14ac:dyDescent="0.2">
      <c r="B1700" s="38"/>
      <c r="C1700" s="36"/>
    </row>
    <row r="1701" spans="2:3" x14ac:dyDescent="0.2">
      <c r="B1701" s="38"/>
      <c r="C1701" s="36"/>
    </row>
    <row r="1702" spans="2:3" x14ac:dyDescent="0.2">
      <c r="B1702" s="38"/>
      <c r="C1702" s="36"/>
    </row>
    <row r="1703" spans="2:3" x14ac:dyDescent="0.2">
      <c r="B1703" s="38"/>
      <c r="C1703" s="36"/>
    </row>
    <row r="1704" spans="2:3" x14ac:dyDescent="0.2">
      <c r="B1704" s="38"/>
      <c r="C1704" s="36"/>
    </row>
    <row r="1705" spans="2:3" x14ac:dyDescent="0.2">
      <c r="B1705" s="38"/>
      <c r="C1705" s="36"/>
    </row>
    <row r="1706" spans="2:3" x14ac:dyDescent="0.2">
      <c r="B1706" s="38"/>
      <c r="C1706" s="36"/>
    </row>
    <row r="1707" spans="2:3" x14ac:dyDescent="0.2">
      <c r="B1707" s="38"/>
      <c r="C1707" s="36"/>
    </row>
    <row r="1708" spans="2:3" x14ac:dyDescent="0.2">
      <c r="B1708" s="38"/>
      <c r="C1708" s="36"/>
    </row>
    <row r="1709" spans="2:3" x14ac:dyDescent="0.2">
      <c r="B1709" s="38"/>
      <c r="C1709" s="36"/>
    </row>
    <row r="1710" spans="2:3" x14ac:dyDescent="0.2">
      <c r="B1710" s="38"/>
      <c r="C1710" s="36"/>
    </row>
    <row r="1711" spans="2:3" x14ac:dyDescent="0.2">
      <c r="B1711" s="38"/>
      <c r="C1711" s="36"/>
    </row>
    <row r="1712" spans="2:3" x14ac:dyDescent="0.2">
      <c r="B1712" s="38"/>
      <c r="C1712" s="36"/>
    </row>
    <row r="1713" spans="2:3" x14ac:dyDescent="0.2">
      <c r="B1713" s="38"/>
      <c r="C1713" s="36"/>
    </row>
    <row r="1714" spans="2:3" x14ac:dyDescent="0.2">
      <c r="B1714" s="38"/>
      <c r="C1714" s="36"/>
    </row>
    <row r="1715" spans="2:3" x14ac:dyDescent="0.2">
      <c r="B1715" s="38"/>
      <c r="C1715" s="36"/>
    </row>
    <row r="1716" spans="2:3" x14ac:dyDescent="0.2">
      <c r="B1716" s="38"/>
      <c r="C1716" s="36"/>
    </row>
    <row r="1717" spans="2:3" x14ac:dyDescent="0.2">
      <c r="B1717" s="38"/>
      <c r="C1717" s="36"/>
    </row>
    <row r="1718" spans="2:3" x14ac:dyDescent="0.2">
      <c r="B1718" s="38"/>
      <c r="C1718" s="36"/>
    </row>
    <row r="1719" spans="2:3" x14ac:dyDescent="0.2">
      <c r="B1719" s="38"/>
      <c r="C1719" s="36"/>
    </row>
    <row r="1720" spans="2:3" x14ac:dyDescent="0.2">
      <c r="B1720" s="38"/>
      <c r="C1720" s="36"/>
    </row>
    <row r="1721" spans="2:3" x14ac:dyDescent="0.2">
      <c r="B1721" s="38"/>
      <c r="C1721" s="36"/>
    </row>
    <row r="1722" spans="2:3" x14ac:dyDescent="0.2">
      <c r="B1722" s="38"/>
      <c r="C1722" s="36"/>
    </row>
    <row r="1723" spans="2:3" x14ac:dyDescent="0.2">
      <c r="B1723" s="38"/>
      <c r="C1723" s="36"/>
    </row>
    <row r="1724" spans="2:3" x14ac:dyDescent="0.2">
      <c r="B1724" s="38"/>
      <c r="C1724" s="36"/>
    </row>
    <row r="1725" spans="2:3" x14ac:dyDescent="0.2">
      <c r="B1725" s="38"/>
      <c r="C1725" s="36"/>
    </row>
    <row r="1726" spans="2:3" x14ac:dyDescent="0.2">
      <c r="B1726" s="38"/>
      <c r="C1726" s="36"/>
    </row>
    <row r="1727" spans="2:3" x14ac:dyDescent="0.2">
      <c r="B1727" s="38"/>
      <c r="C1727" s="36"/>
    </row>
    <row r="1728" spans="2:3" x14ac:dyDescent="0.2">
      <c r="B1728" s="38"/>
      <c r="C1728" s="36"/>
    </row>
    <row r="1729" spans="2:3" x14ac:dyDescent="0.2">
      <c r="B1729" s="38"/>
      <c r="C1729" s="36"/>
    </row>
    <row r="1730" spans="2:3" x14ac:dyDescent="0.2">
      <c r="B1730" s="38"/>
      <c r="C1730" s="36"/>
    </row>
    <row r="1731" spans="2:3" x14ac:dyDescent="0.2">
      <c r="B1731" s="38"/>
      <c r="C1731" s="36"/>
    </row>
    <row r="1732" spans="2:3" x14ac:dyDescent="0.2">
      <c r="B1732" s="38"/>
      <c r="C1732" s="36"/>
    </row>
    <row r="1733" spans="2:3" x14ac:dyDescent="0.2">
      <c r="B1733" s="38"/>
      <c r="C1733" s="36"/>
    </row>
    <row r="1734" spans="2:3" x14ac:dyDescent="0.2">
      <c r="B1734" s="38"/>
      <c r="C1734" s="36"/>
    </row>
    <row r="1735" spans="2:3" x14ac:dyDescent="0.2">
      <c r="B1735" s="38"/>
      <c r="C1735" s="36"/>
    </row>
    <row r="1736" spans="2:3" x14ac:dyDescent="0.2">
      <c r="B1736" s="38"/>
      <c r="C1736" s="36"/>
    </row>
    <row r="1737" spans="2:3" x14ac:dyDescent="0.2">
      <c r="B1737" s="38"/>
      <c r="C1737" s="36"/>
    </row>
    <row r="1738" spans="2:3" x14ac:dyDescent="0.2">
      <c r="B1738" s="38"/>
      <c r="C1738" s="36"/>
    </row>
    <row r="1739" spans="2:3" x14ac:dyDescent="0.2">
      <c r="B1739" s="38"/>
      <c r="C1739" s="36"/>
    </row>
    <row r="1740" spans="2:3" x14ac:dyDescent="0.2">
      <c r="B1740" s="38"/>
      <c r="C1740" s="36"/>
    </row>
    <row r="1741" spans="2:3" x14ac:dyDescent="0.2">
      <c r="B1741" s="38"/>
      <c r="C1741" s="36"/>
    </row>
    <row r="1742" spans="2:3" x14ac:dyDescent="0.2">
      <c r="B1742" s="38"/>
      <c r="C1742" s="36"/>
    </row>
    <row r="1743" spans="2:3" x14ac:dyDescent="0.2">
      <c r="B1743" s="38"/>
      <c r="C1743" s="36"/>
    </row>
    <row r="1744" spans="2:3" x14ac:dyDescent="0.2">
      <c r="B1744" s="38"/>
      <c r="C1744" s="36"/>
    </row>
    <row r="1745" spans="2:3" x14ac:dyDescent="0.2">
      <c r="B1745" s="38"/>
      <c r="C1745" s="36"/>
    </row>
    <row r="1746" spans="2:3" x14ac:dyDescent="0.2">
      <c r="B1746" s="38"/>
      <c r="C1746" s="36"/>
    </row>
    <row r="1747" spans="2:3" x14ac:dyDescent="0.2">
      <c r="B1747" s="38"/>
      <c r="C1747" s="36"/>
    </row>
    <row r="1748" spans="2:3" x14ac:dyDescent="0.2">
      <c r="B1748" s="38"/>
      <c r="C1748" s="36"/>
    </row>
    <row r="1749" spans="2:3" x14ac:dyDescent="0.2">
      <c r="B1749" s="38"/>
      <c r="C1749" s="36"/>
    </row>
    <row r="1750" spans="2:3" x14ac:dyDescent="0.2">
      <c r="B1750" s="38"/>
      <c r="C1750" s="36"/>
    </row>
    <row r="1751" spans="2:3" x14ac:dyDescent="0.2">
      <c r="B1751" s="38"/>
      <c r="C1751" s="36"/>
    </row>
    <row r="1752" spans="2:3" x14ac:dyDescent="0.2">
      <c r="B1752" s="38"/>
      <c r="C1752" s="36"/>
    </row>
    <row r="1753" spans="2:3" x14ac:dyDescent="0.2">
      <c r="B1753" s="38"/>
      <c r="C1753" s="36"/>
    </row>
    <row r="1754" spans="2:3" x14ac:dyDescent="0.2">
      <c r="B1754" s="38"/>
      <c r="C1754" s="36"/>
    </row>
    <row r="1755" spans="2:3" x14ac:dyDescent="0.2">
      <c r="B1755" s="38"/>
      <c r="C1755" s="36"/>
    </row>
    <row r="1756" spans="2:3" x14ac:dyDescent="0.2">
      <c r="B1756" s="38"/>
      <c r="C1756" s="36"/>
    </row>
    <row r="1757" spans="2:3" x14ac:dyDescent="0.2">
      <c r="B1757" s="38"/>
      <c r="C1757" s="36"/>
    </row>
    <row r="1758" spans="2:3" x14ac:dyDescent="0.2">
      <c r="B1758" s="38"/>
      <c r="C1758" s="36"/>
    </row>
    <row r="1759" spans="2:3" x14ac:dyDescent="0.2">
      <c r="B1759" s="38"/>
      <c r="C1759" s="36"/>
    </row>
    <row r="1760" spans="2:3" x14ac:dyDescent="0.2">
      <c r="B1760" s="38"/>
      <c r="C1760" s="36"/>
    </row>
    <row r="1761" spans="2:3" x14ac:dyDescent="0.2">
      <c r="B1761" s="38"/>
      <c r="C1761" s="36"/>
    </row>
    <row r="1762" spans="2:3" x14ac:dyDescent="0.2">
      <c r="B1762" s="38"/>
      <c r="C1762" s="36"/>
    </row>
    <row r="1763" spans="2:3" x14ac:dyDescent="0.2">
      <c r="B1763" s="38"/>
      <c r="C1763" s="36"/>
    </row>
    <row r="1764" spans="2:3" x14ac:dyDescent="0.2">
      <c r="B1764" s="38"/>
      <c r="C1764" s="36"/>
    </row>
    <row r="1765" spans="2:3" x14ac:dyDescent="0.2">
      <c r="B1765" s="38"/>
      <c r="C1765" s="36"/>
    </row>
    <row r="1766" spans="2:3" x14ac:dyDescent="0.2">
      <c r="B1766" s="38"/>
      <c r="C1766" s="36"/>
    </row>
    <row r="1767" spans="2:3" x14ac:dyDescent="0.2">
      <c r="B1767" s="38"/>
      <c r="C1767" s="36"/>
    </row>
    <row r="1768" spans="2:3" x14ac:dyDescent="0.2">
      <c r="B1768" s="38"/>
      <c r="C1768" s="36"/>
    </row>
    <row r="1769" spans="2:3" x14ac:dyDescent="0.2">
      <c r="B1769" s="38"/>
      <c r="C1769" s="36"/>
    </row>
    <row r="1770" spans="2:3" x14ac:dyDescent="0.2">
      <c r="B1770" s="38"/>
      <c r="C1770" s="36"/>
    </row>
    <row r="1771" spans="2:3" x14ac:dyDescent="0.2">
      <c r="B1771" s="38"/>
      <c r="C1771" s="36"/>
    </row>
    <row r="1772" spans="2:3" x14ac:dyDescent="0.2">
      <c r="B1772" s="38"/>
      <c r="C1772" s="36"/>
    </row>
    <row r="1773" spans="2:3" ht="12" thickBot="1" x14ac:dyDescent="0.25">
      <c r="B1773" s="38"/>
      <c r="C1773" s="37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01C8A-6EF5-4A2A-99BF-B0A49B7A3FE2}">
  <sheetPr codeName="Planilha12"/>
  <dimension ref="B1:S1773"/>
  <sheetViews>
    <sheetView topLeftCell="A37" workbookViewId="0">
      <selection activeCell="E58" sqref="E58"/>
    </sheetView>
  </sheetViews>
  <sheetFormatPr defaultColWidth="9.140625" defaultRowHeight="11.25" x14ac:dyDescent="0.2"/>
  <cols>
    <col min="2" max="2" width="13.5703125" bestFit="1" customWidth="1"/>
    <col min="3" max="3" width="12.140625" bestFit="1" customWidth="1"/>
    <col min="5" max="5" width="12" bestFit="1" customWidth="1"/>
    <col min="6" max="6" width="13.5703125" bestFit="1" customWidth="1"/>
    <col min="7" max="7" width="12.140625" bestFit="1" customWidth="1"/>
    <col min="10" max="10" width="11.140625" bestFit="1" customWidth="1"/>
    <col min="12" max="12" width="9.85546875" bestFit="1" customWidth="1"/>
    <col min="16" max="16" width="11.140625" bestFit="1" customWidth="1"/>
    <col min="17" max="17" width="11.42578125" bestFit="1" customWidth="1"/>
    <col min="18" max="18" width="9.85546875" bestFit="1" customWidth="1"/>
    <col min="19" max="19" width="10.5703125" bestFit="1" customWidth="1"/>
  </cols>
  <sheetData>
    <row r="1" spans="2:19" ht="12" thickBot="1" x14ac:dyDescent="0.25"/>
    <row r="2" spans="2:19" x14ac:dyDescent="0.2">
      <c r="B2" s="2" t="s">
        <v>1402</v>
      </c>
      <c r="C2" s="3" t="s">
        <v>1403</v>
      </c>
      <c r="E2" s="4"/>
      <c r="F2" s="5" t="s">
        <v>1402</v>
      </c>
      <c r="G2" s="6" t="s">
        <v>1403</v>
      </c>
      <c r="I2" s="2" t="s">
        <v>1404</v>
      </c>
      <c r="J2" s="7" t="s">
        <v>1405</v>
      </c>
      <c r="K2" s="7" t="s">
        <v>1406</v>
      </c>
      <c r="L2" s="7" t="s">
        <v>1407</v>
      </c>
      <c r="M2" s="3" t="s">
        <v>1408</v>
      </c>
      <c r="O2" s="2" t="s">
        <v>1409</v>
      </c>
      <c r="P2" s="7" t="s">
        <v>1410</v>
      </c>
      <c r="Q2" s="7" t="s">
        <v>1411</v>
      </c>
      <c r="R2" s="39" t="s">
        <v>1412</v>
      </c>
      <c r="S2" s="3" t="s">
        <v>1413</v>
      </c>
    </row>
    <row r="3" spans="2:19" x14ac:dyDescent="0.2">
      <c r="B3" s="38">
        <f>('Screening All'!H9-'Screening All'!K9)/'Screening All'!I9</f>
        <v>0.52564245274959676</v>
      </c>
      <c r="C3" s="36">
        <f>('Screening M&amp;A'!H9-'Screening M&amp;A'!K9)/'Screening M&amp;A'!I9</f>
        <v>1.5487732477130913</v>
      </c>
      <c r="E3" s="26" t="s">
        <v>1414</v>
      </c>
      <c r="F3" s="32">
        <f>MIN(B3:B1943)</f>
        <v>3.5183129855715881E-2</v>
      </c>
      <c r="G3" s="35">
        <f>MIN(C3:C1943)</f>
        <v>4.5008912655971477E-2</v>
      </c>
      <c r="I3" s="26">
        <v>1</v>
      </c>
      <c r="J3" s="42">
        <f>$F$8*I3</f>
        <v>0.19973010252155057</v>
      </c>
      <c r="K3" s="13">
        <f t="array" ref="K3:K42">FREQUENCY(B3:B1943,J3:J42)</f>
        <v>9</v>
      </c>
      <c r="L3" s="42">
        <f>$G$8*I3</f>
        <v>0.19973010252155057</v>
      </c>
      <c r="M3" s="15">
        <f t="array" ref="M3:M42">FREQUENCY(C3:C417,L3:L42)</f>
        <v>5</v>
      </c>
      <c r="O3" s="26">
        <v>1</v>
      </c>
      <c r="P3" s="30">
        <f>O3*$F$10</f>
        <v>8.7431673856082012E-2</v>
      </c>
      <c r="Q3" s="44">
        <f>_xlfn.NORM.DIST(P3,$F$5,$F$9,FALSE)</f>
        <v>0.19393924432481083</v>
      </c>
      <c r="R3" s="30">
        <f>O3*$G$10</f>
        <v>3.0964281295484241E-2</v>
      </c>
      <c r="S3" s="46">
        <f>_xlfn.NORM.DIST(R3,$G$5,$G$9,FALSE)</f>
        <v>0.1431706329239161</v>
      </c>
    </row>
    <row r="4" spans="2:19" x14ac:dyDescent="0.2">
      <c r="B4" s="38">
        <f>('Screening All'!H10-'Screening All'!K10)/'Screening All'!I10</f>
        <v>0.34429470613899937</v>
      </c>
      <c r="C4" s="36">
        <f>('Screening M&amp;A'!H10-'Screening M&amp;A'!K10)/'Screening M&amp;A'!I10</f>
        <v>0.87982487146164723</v>
      </c>
      <c r="E4" s="26" t="s">
        <v>1415</v>
      </c>
      <c r="F4" s="33">
        <f>MAX(B3:B1943)</f>
        <v>8.7783505154639165</v>
      </c>
      <c r="G4" s="36">
        <f>MAX(C3:C1943)</f>
        <v>3.1414370422043953</v>
      </c>
      <c r="I4" s="26">
        <v>2</v>
      </c>
      <c r="J4" s="42">
        <f t="shared" ref="J4:J42" si="0">$F$8*I4</f>
        <v>0.39946020504310115</v>
      </c>
      <c r="K4" s="13">
        <v>37</v>
      </c>
      <c r="L4" s="42">
        <f t="shared" ref="L4:L42" si="1">$G$8*I4</f>
        <v>0.39946020504310115</v>
      </c>
      <c r="M4" s="15">
        <v>16</v>
      </c>
      <c r="O4" s="26">
        <v>2</v>
      </c>
      <c r="P4" s="30">
        <f t="shared" ref="P4:P67" si="2">O4*$F$10</f>
        <v>0.17486334771216402</v>
      </c>
      <c r="Q4" s="44">
        <f t="shared" ref="Q4:Q67" si="3">_xlfn.NORM.DIST(P4,$F$5,$F$9,FALSE)</f>
        <v>0.22295404451481113</v>
      </c>
      <c r="R4" s="30">
        <f t="shared" ref="R4:R67" si="4">O4*$G$10</f>
        <v>6.1928562590968482E-2</v>
      </c>
      <c r="S4" s="46">
        <f t="shared" ref="S4:S67" si="5">_xlfn.NORM.DIST(R4,$G$5,$G$9,FALSE)</f>
        <v>0.15893855364385978</v>
      </c>
    </row>
    <row r="5" spans="2:19" x14ac:dyDescent="0.2">
      <c r="B5" s="38">
        <f>('Screening All'!H11-'Screening All'!K11)/'Screening All'!I11</f>
        <v>0.82831535757430652</v>
      </c>
      <c r="C5" s="36">
        <f>('Screening M&amp;A'!H11-'Screening M&amp;A'!K11)/'Screening M&amp;A'!I11</f>
        <v>0.5130344372761414</v>
      </c>
      <c r="E5" s="26" t="s">
        <v>1416</v>
      </c>
      <c r="F5" s="33">
        <f>AVERAGE(B3:B1943)</f>
        <v>1.1983806151293035</v>
      </c>
      <c r="G5" s="36">
        <f>AVERAGE(C3:C1943)</f>
        <v>0.99784097395076643</v>
      </c>
      <c r="I5" s="26">
        <v>3</v>
      </c>
      <c r="J5" s="42">
        <f t="shared" si="0"/>
        <v>0.59919030756465175</v>
      </c>
      <c r="K5" s="13">
        <v>69</v>
      </c>
      <c r="L5" s="42">
        <f t="shared" si="1"/>
        <v>0.59919030756465175</v>
      </c>
      <c r="M5" s="15">
        <v>38</v>
      </c>
      <c r="O5" s="26">
        <v>3</v>
      </c>
      <c r="P5" s="30">
        <f t="shared" si="2"/>
        <v>0.26229502156824602</v>
      </c>
      <c r="Q5" s="44">
        <f t="shared" si="3"/>
        <v>0.25339880350475158</v>
      </c>
      <c r="R5" s="30">
        <f t="shared" si="4"/>
        <v>9.289284388645272E-2</v>
      </c>
      <c r="S5" s="46">
        <f t="shared" si="5"/>
        <v>0.17584408901323392</v>
      </c>
    </row>
    <row r="6" spans="2:19" x14ac:dyDescent="0.2">
      <c r="B6" s="38">
        <f>('Screening All'!H12-'Screening All'!K12)/'Screening All'!I12</f>
        <v>0.43555601550013229</v>
      </c>
      <c r="C6" s="36">
        <f>('Screening M&amp;A'!H12-'Screening M&amp;A'!K12)/'Screening M&amp;A'!I12</f>
        <v>0.48640361648303698</v>
      </c>
      <c r="E6" s="26" t="s">
        <v>1417</v>
      </c>
      <c r="F6" s="18">
        <f>COUNT(B3:B1943)</f>
        <v>825</v>
      </c>
      <c r="G6" s="15">
        <f>COUNT(C3:C1943)</f>
        <v>233</v>
      </c>
      <c r="I6" s="26">
        <v>4</v>
      </c>
      <c r="J6" s="42">
        <f t="shared" si="0"/>
        <v>0.79892041008620229</v>
      </c>
      <c r="K6" s="13">
        <v>124</v>
      </c>
      <c r="L6" s="42">
        <f t="shared" si="1"/>
        <v>0.79892041008620229</v>
      </c>
      <c r="M6" s="15">
        <v>31</v>
      </c>
      <c r="O6" s="26">
        <v>4</v>
      </c>
      <c r="P6" s="30">
        <f t="shared" si="2"/>
        <v>0.34972669542432805</v>
      </c>
      <c r="Q6" s="44">
        <f t="shared" si="3"/>
        <v>0.28473005595246947</v>
      </c>
      <c r="R6" s="30">
        <f t="shared" si="4"/>
        <v>0.12385712518193696</v>
      </c>
      <c r="S6" s="46">
        <f t="shared" si="5"/>
        <v>0.19388736010837507</v>
      </c>
    </row>
    <row r="7" spans="2:19" x14ac:dyDescent="0.2">
      <c r="B7" s="38">
        <f>('Screening All'!H13-'Screening All'!K13)/'Screening All'!I13</f>
        <v>0.78369592819274358</v>
      </c>
      <c r="C7" s="36">
        <f>('Screening M&amp;A'!H13-'Screening M&amp;A'!K13)/'Screening M&amp;A'!I13</f>
        <v>1.0967431192660551</v>
      </c>
      <c r="E7" s="26" t="s">
        <v>1418</v>
      </c>
      <c r="F7" s="19">
        <f>SQRT(F6)</f>
        <v>28.722813232690143</v>
      </c>
      <c r="G7" s="20">
        <f>F7</f>
        <v>28.722813232690143</v>
      </c>
      <c r="I7" s="26">
        <v>5</v>
      </c>
      <c r="J7" s="42">
        <f t="shared" si="0"/>
        <v>0.99865051260775284</v>
      </c>
      <c r="K7" s="13">
        <v>148</v>
      </c>
      <c r="L7" s="42">
        <f t="shared" si="1"/>
        <v>0.99865051260775284</v>
      </c>
      <c r="M7" s="15">
        <v>41</v>
      </c>
      <c r="O7" s="26">
        <v>5</v>
      </c>
      <c r="P7" s="30">
        <f t="shared" si="2"/>
        <v>0.43715836928041008</v>
      </c>
      <c r="Q7" s="44">
        <f t="shared" si="3"/>
        <v>0.31630176531734483</v>
      </c>
      <c r="R7" s="30">
        <f t="shared" si="4"/>
        <v>0.15482140647742121</v>
      </c>
      <c r="S7" s="46">
        <f t="shared" si="5"/>
        <v>0.21305632260200938</v>
      </c>
    </row>
    <row r="8" spans="2:19" x14ac:dyDescent="0.2">
      <c r="B8" s="38">
        <f>('Screening All'!H14-'Screening All'!K14)/'Screening All'!I14</f>
        <v>0.58539667809080764</v>
      </c>
      <c r="C8" s="36">
        <f>('Screening M&amp;A'!H14-'Screening M&amp;A'!K14)/'Screening M&amp;A'!I14</f>
        <v>0.52174969470949983</v>
      </c>
      <c r="E8" s="26" t="s">
        <v>1419</v>
      </c>
      <c r="F8" s="40">
        <f>F5/6</f>
        <v>0.19973010252155057</v>
      </c>
      <c r="G8" s="41">
        <f>F8</f>
        <v>0.19973010252155057</v>
      </c>
      <c r="I8" s="26">
        <v>6</v>
      </c>
      <c r="J8" s="42">
        <f t="shared" si="0"/>
        <v>1.1983806151293035</v>
      </c>
      <c r="K8" s="13">
        <v>140</v>
      </c>
      <c r="L8" s="42">
        <f t="shared" si="1"/>
        <v>1.1983806151293035</v>
      </c>
      <c r="M8" s="15">
        <v>40</v>
      </c>
      <c r="O8" s="26">
        <v>6</v>
      </c>
      <c r="P8" s="30">
        <f t="shared" si="2"/>
        <v>0.52459004313649205</v>
      </c>
      <c r="Q8" s="44">
        <f t="shared" si="3"/>
        <v>0.34738372423091546</v>
      </c>
      <c r="R8" s="30">
        <f t="shared" si="4"/>
        <v>0.18578568777290544</v>
      </c>
      <c r="S8" s="46">
        <f t="shared" si="5"/>
        <v>0.23332569160646754</v>
      </c>
    </row>
    <row r="9" spans="2:19" x14ac:dyDescent="0.2">
      <c r="B9" s="38">
        <f>('Screening All'!H15-'Screening All'!K15)/'Screening All'!I15</f>
        <v>0.70371115241701554</v>
      </c>
      <c r="C9" s="36">
        <f>('Screening M&amp;A'!H15-'Screening M&amp;A'!K15)/'Screening M&amp;A'!I15</f>
        <v>0.86452088617099776</v>
      </c>
      <c r="E9" s="26" t="s">
        <v>1420</v>
      </c>
      <c r="F9" s="33">
        <f>_xlfn.STDEV.S(B3:B1943)</f>
        <v>0.81808862845298147</v>
      </c>
      <c r="G9" s="36">
        <f>_xlfn.STDEV.S(C3:C1943)</f>
        <v>0.53099835678932417</v>
      </c>
      <c r="I9" s="26">
        <v>7</v>
      </c>
      <c r="J9" s="42">
        <f t="shared" si="0"/>
        <v>1.398110717650854</v>
      </c>
      <c r="K9" s="13">
        <v>97</v>
      </c>
      <c r="L9" s="42">
        <f t="shared" si="1"/>
        <v>1.398110717650854</v>
      </c>
      <c r="M9" s="15">
        <v>16</v>
      </c>
      <c r="O9" s="26">
        <v>7</v>
      </c>
      <c r="P9" s="30">
        <f t="shared" si="2"/>
        <v>0.61202171699257413</v>
      </c>
      <c r="Q9" s="44">
        <f t="shared" si="3"/>
        <v>0.3771871307866233</v>
      </c>
      <c r="R9" s="30">
        <f t="shared" si="4"/>
        <v>0.2167499690683897</v>
      </c>
      <c r="S9" s="46">
        <f t="shared" si="5"/>
        <v>0.25465599389580534</v>
      </c>
    </row>
    <row r="10" spans="2:19" ht="12" thickBot="1" x14ac:dyDescent="0.25">
      <c r="B10" s="38">
        <f>('Screening All'!H16-'Screening All'!K16)/'Screening All'!I16</f>
        <v>0.95431524716392657</v>
      </c>
      <c r="C10" s="36">
        <f>('Screening M&amp;A'!H16-'Screening M&amp;A'!K16)/'Screening M&amp;A'!I16</f>
        <v>0.37064784742741319</v>
      </c>
      <c r="E10" s="27" t="s">
        <v>1421</v>
      </c>
      <c r="F10" s="34">
        <f>(F4-F3)/100</f>
        <v>8.7431673856082012E-2</v>
      </c>
      <c r="G10" s="37">
        <f>(G4-G3)/100</f>
        <v>3.0964281295484241E-2</v>
      </c>
      <c r="I10" s="26">
        <v>8</v>
      </c>
      <c r="J10" s="42">
        <f t="shared" si="0"/>
        <v>1.5978408201724046</v>
      </c>
      <c r="K10" s="13">
        <v>54</v>
      </c>
      <c r="L10" s="42">
        <f t="shared" si="1"/>
        <v>1.5978408201724046</v>
      </c>
      <c r="M10" s="15">
        <v>19</v>
      </c>
      <c r="O10" s="26">
        <v>8</v>
      </c>
      <c r="P10" s="30">
        <f t="shared" si="2"/>
        <v>0.6994533908486561</v>
      </c>
      <c r="Q10" s="44">
        <f t="shared" si="3"/>
        <v>0.40489630662360099</v>
      </c>
      <c r="R10" s="30">
        <f t="shared" si="4"/>
        <v>0.24771425036387393</v>
      </c>
      <c r="S10" s="46">
        <f t="shared" si="5"/>
        <v>0.27699278027987034</v>
      </c>
    </row>
    <row r="11" spans="2:19" x14ac:dyDescent="0.2">
      <c r="B11" s="38">
        <f>('Screening All'!H17-'Screening All'!K17)/'Screening All'!I17</f>
        <v>0.52696022708819157</v>
      </c>
      <c r="C11" s="36">
        <f>('Screening M&amp;A'!H17-'Screening M&amp;A'!K17)/'Screening M&amp;A'!I17</f>
        <v>1.0414885035775663</v>
      </c>
      <c r="I11" s="26">
        <v>9</v>
      </c>
      <c r="J11" s="42">
        <f t="shared" si="0"/>
        <v>1.7975709226939551</v>
      </c>
      <c r="K11" s="13">
        <v>43</v>
      </c>
      <c r="L11" s="42">
        <f t="shared" si="1"/>
        <v>1.7975709226939551</v>
      </c>
      <c r="M11" s="15">
        <v>9</v>
      </c>
      <c r="O11" s="26">
        <v>9</v>
      </c>
      <c r="P11" s="30">
        <f t="shared" si="2"/>
        <v>0.78688506470473807</v>
      </c>
      <c r="Q11" s="44">
        <f t="shared" si="3"/>
        <v>0.42970490646842557</v>
      </c>
      <c r="R11" s="30">
        <f t="shared" si="4"/>
        <v>0.27867853165935819</v>
      </c>
      <c r="S11" s="46">
        <f t="shared" si="5"/>
        <v>0.30026603009888431</v>
      </c>
    </row>
    <row r="12" spans="2:19" x14ac:dyDescent="0.2">
      <c r="B12" s="38">
        <f>('Screening All'!H18-'Screening All'!K18)/'Screening All'!I18</f>
        <v>0.39174204120760719</v>
      </c>
      <c r="C12" s="36">
        <f>('Screening M&amp;A'!H18-'Screening M&amp;A'!K18)/'Screening M&amp;A'!I18</f>
        <v>0.70617686792957746</v>
      </c>
      <c r="I12" s="26">
        <v>10</v>
      </c>
      <c r="J12" s="42">
        <f t="shared" si="0"/>
        <v>1.9973010252155057</v>
      </c>
      <c r="K12" s="13">
        <v>24</v>
      </c>
      <c r="L12" s="42">
        <f t="shared" si="1"/>
        <v>1.9973010252155057</v>
      </c>
      <c r="M12" s="15">
        <v>8</v>
      </c>
      <c r="O12" s="26">
        <v>10</v>
      </c>
      <c r="P12" s="30">
        <f t="shared" si="2"/>
        <v>0.87431673856082015</v>
      </c>
      <c r="Q12" s="44">
        <f t="shared" si="3"/>
        <v>0.45085444802628855</v>
      </c>
      <c r="R12" s="30">
        <f t="shared" si="4"/>
        <v>0.30964281295484242</v>
      </c>
      <c r="S12" s="46">
        <f t="shared" si="5"/>
        <v>0.32438977802033991</v>
      </c>
    </row>
    <row r="13" spans="2:19" x14ac:dyDescent="0.2">
      <c r="B13" s="38">
        <f>('Screening All'!H19-'Screening All'!K19)/'Screening All'!I19</f>
        <v>0.28695575785996552</v>
      </c>
      <c r="C13" s="36">
        <f>('Screening M&amp;A'!H19-'Screening M&amp;A'!K19)/'Screening M&amp;A'!I19</f>
        <v>0.77769837285532883</v>
      </c>
      <c r="I13" s="26">
        <v>11</v>
      </c>
      <c r="J13" s="42">
        <f t="shared" si="0"/>
        <v>2.1970311277370564</v>
      </c>
      <c r="K13" s="13">
        <v>22</v>
      </c>
      <c r="L13" s="42">
        <f>$G$8*I13</f>
        <v>2.1970311277370564</v>
      </c>
      <c r="M13" s="15">
        <v>2</v>
      </c>
      <c r="O13" s="26">
        <v>11</v>
      </c>
      <c r="P13" s="30">
        <f t="shared" si="2"/>
        <v>0.96174841241690212</v>
      </c>
      <c r="Q13" s="44">
        <f t="shared" si="3"/>
        <v>0.46767262942405219</v>
      </c>
      <c r="R13" s="30">
        <f t="shared" si="4"/>
        <v>0.34060709425032665</v>
      </c>
      <c r="S13" s="46">
        <f t="shared" si="5"/>
        <v>0.34926199051645856</v>
      </c>
    </row>
    <row r="14" spans="2:19" x14ac:dyDescent="0.2">
      <c r="B14" s="38">
        <f>('Screening All'!H20-'Screening All'!K20)/'Screening All'!I20</f>
        <v>1.1812685236126148</v>
      </c>
      <c r="C14" s="36">
        <f>('Screening M&amp;A'!H20-'Screening M&amp;A'!K20)/'Screening M&amp;A'!I20</f>
        <v>2.4988055307545665</v>
      </c>
      <c r="I14" s="26">
        <v>12</v>
      </c>
      <c r="J14" s="42">
        <f t="shared" si="0"/>
        <v>2.396761230258607</v>
      </c>
      <c r="K14" s="13">
        <v>12</v>
      </c>
      <c r="L14" s="42">
        <f t="shared" si="1"/>
        <v>2.396761230258607</v>
      </c>
      <c r="M14" s="15">
        <v>2</v>
      </c>
      <c r="O14" s="26">
        <v>12</v>
      </c>
      <c r="P14" s="30">
        <f t="shared" si="2"/>
        <v>1.0491800862729841</v>
      </c>
      <c r="Q14" s="44">
        <f t="shared" si="3"/>
        <v>0.47960874929465752</v>
      </c>
      <c r="R14" s="30">
        <f t="shared" si="4"/>
        <v>0.37157137554581088</v>
      </c>
      <c r="S14" s="46">
        <f t="shared" si="5"/>
        <v>0.37476471557837965</v>
      </c>
    </row>
    <row r="15" spans="2:19" x14ac:dyDescent="0.2">
      <c r="B15" s="38">
        <f>('Screening All'!H21-'Screening All'!K21)/'Screening All'!I21</f>
        <v>0.68551462335917734</v>
      </c>
      <c r="C15" s="36">
        <f>('Screening M&amp;A'!H21-'Screening M&amp;A'!K21)/'Screening M&amp;A'!I21</f>
        <v>0.52679319550264037</v>
      </c>
      <c r="I15" s="26">
        <v>13</v>
      </c>
      <c r="J15" s="42">
        <f t="shared" si="0"/>
        <v>2.5964913327801575</v>
      </c>
      <c r="K15" s="13">
        <v>11</v>
      </c>
      <c r="L15" s="42">
        <f t="shared" si="1"/>
        <v>2.5964913327801575</v>
      </c>
      <c r="M15" s="15">
        <v>3</v>
      </c>
      <c r="O15" s="26">
        <v>13</v>
      </c>
      <c r="P15" s="30">
        <f t="shared" si="2"/>
        <v>1.1366117601290662</v>
      </c>
      <c r="Q15" s="44">
        <f t="shared" si="3"/>
        <v>0.48626363191082411</v>
      </c>
      <c r="R15" s="30">
        <f t="shared" si="4"/>
        <v>0.40253565684129511</v>
      </c>
      <c r="S15" s="46">
        <f t="shared" si="5"/>
        <v>0.40076452441669663</v>
      </c>
    </row>
    <row r="16" spans="2:19" x14ac:dyDescent="0.2">
      <c r="B16" s="38">
        <f>('Screening All'!H22-'Screening All'!K22)/'Screening All'!I22</f>
        <v>0.63935447201663997</v>
      </c>
      <c r="C16" s="36">
        <f>('Screening M&amp;A'!H22-'Screening M&amp;A'!K22)/'Screening M&amp;A'!I22</f>
        <v>0.78080613327552972</v>
      </c>
      <c r="I16" s="26">
        <v>14</v>
      </c>
      <c r="J16" s="42">
        <f t="shared" si="0"/>
        <v>2.7962214353017081</v>
      </c>
      <c r="K16" s="13">
        <v>2</v>
      </c>
      <c r="L16" s="42">
        <f t="shared" si="1"/>
        <v>2.7962214353017081</v>
      </c>
      <c r="M16" s="15">
        <v>1</v>
      </c>
      <c r="O16" s="26">
        <v>14</v>
      </c>
      <c r="P16" s="30">
        <f t="shared" si="2"/>
        <v>1.2240434339851483</v>
      </c>
      <c r="Q16" s="44">
        <f t="shared" si="3"/>
        <v>0.48741179057828182</v>
      </c>
      <c r="R16" s="30">
        <f t="shared" si="4"/>
        <v>0.43349993813677939</v>
      </c>
      <c r="S16" s="46">
        <f t="shared" si="5"/>
        <v>0.42711325817844792</v>
      </c>
    </row>
    <row r="17" spans="2:19" x14ac:dyDescent="0.2">
      <c r="B17" s="38">
        <f>('Screening All'!H23-'Screening All'!K23)/'Screening All'!I23</f>
        <v>2.4656252275872119</v>
      </c>
      <c r="C17" s="36">
        <f>('Screening M&amp;A'!H23-'Screening M&amp;A'!K23)/'Screening M&amp;A'!I23</f>
        <v>1.2067366609917389</v>
      </c>
      <c r="I17" s="26">
        <v>15</v>
      </c>
      <c r="J17" s="42">
        <f t="shared" si="0"/>
        <v>2.9959515378232586</v>
      </c>
      <c r="K17" s="13">
        <v>4</v>
      </c>
      <c r="L17" s="42">
        <f t="shared" si="1"/>
        <v>2.9959515378232586</v>
      </c>
      <c r="M17" s="15">
        <v>0</v>
      </c>
      <c r="O17" s="26">
        <v>15</v>
      </c>
      <c r="P17" s="30">
        <f t="shared" si="2"/>
        <v>1.3114751078412301</v>
      </c>
      <c r="Q17" s="44">
        <f t="shared" si="3"/>
        <v>0.48301411311252579</v>
      </c>
      <c r="R17" s="30">
        <f t="shared" si="4"/>
        <v>0.46446421943226363</v>
      </c>
      <c r="S17" s="46">
        <f t="shared" si="5"/>
        <v>0.45364908618757266</v>
      </c>
    </row>
    <row r="18" spans="2:19" x14ac:dyDescent="0.2">
      <c r="B18" s="38">
        <f>('Screening All'!H24-'Screening All'!K24)/'Screening All'!I24</f>
        <v>0.80976781455473312</v>
      </c>
      <c r="C18" s="36">
        <f>('Screening M&amp;A'!H24-'Screening M&amp;A'!K24)/'Screening M&amp;A'!I24</f>
        <v>0.82850345754187871</v>
      </c>
      <c r="I18" s="26">
        <v>20</v>
      </c>
      <c r="J18" s="42">
        <f t="shared" si="0"/>
        <v>3.9946020504310114</v>
      </c>
      <c r="K18" s="13">
        <v>15</v>
      </c>
      <c r="L18" s="42">
        <f t="shared" si="1"/>
        <v>3.9946020504310114</v>
      </c>
      <c r="M18" s="15">
        <v>2</v>
      </c>
      <c r="O18" s="26">
        <v>16</v>
      </c>
      <c r="P18" s="30">
        <f t="shared" si="2"/>
        <v>1.3989067816973122</v>
      </c>
      <c r="Q18" s="44">
        <f t="shared" si="3"/>
        <v>0.4732200740371062</v>
      </c>
      <c r="R18" s="30">
        <f t="shared" si="4"/>
        <v>0.49542850072774786</v>
      </c>
      <c r="S18" s="46">
        <f t="shared" si="5"/>
        <v>0.48019787503503997</v>
      </c>
    </row>
    <row r="19" spans="2:19" x14ac:dyDescent="0.2">
      <c r="B19" s="38">
        <f>('Screening All'!H25-'Screening All'!K25)/'Screening All'!I25</f>
        <v>1.2510369590788091</v>
      </c>
      <c r="C19" s="36">
        <f>('Screening M&amp;A'!H25-'Screening M&amp;A'!K25)/'Screening M&amp;A'!I25</f>
        <v>0.58725784953049265</v>
      </c>
      <c r="I19" s="26">
        <v>21</v>
      </c>
      <c r="J19" s="42">
        <f t="shared" si="0"/>
        <v>4.1943321529525619</v>
      </c>
      <c r="K19" s="13">
        <v>4</v>
      </c>
      <c r="L19" s="42">
        <f t="shared" si="1"/>
        <v>4.1943321529525619</v>
      </c>
      <c r="M19" s="15">
        <v>0</v>
      </c>
      <c r="O19" s="26">
        <v>17</v>
      </c>
      <c r="P19" s="30">
        <f t="shared" si="2"/>
        <v>1.4863384555533943</v>
      </c>
      <c r="Q19" s="44">
        <f t="shared" si="3"/>
        <v>0.4583592989932242</v>
      </c>
      <c r="R19" s="30">
        <f t="shared" si="4"/>
        <v>0.52639278202323214</v>
      </c>
      <c r="S19" s="46">
        <f t="shared" si="5"/>
        <v>0.50657486018591458</v>
      </c>
    </row>
    <row r="20" spans="2:19" x14ac:dyDescent="0.2">
      <c r="B20" s="38">
        <f>('Screening All'!H26-'Screening All'!K26)/'Screening All'!I26</f>
        <v>0.57591211907650464</v>
      </c>
      <c r="C20" s="36">
        <f>('Screening M&amp;A'!H26-'Screening M&amp;A'!K26)/'Screening M&amp;A'!I26</f>
        <v>1.2946176182532856</v>
      </c>
      <c r="I20" s="26">
        <v>22</v>
      </c>
      <c r="J20" s="42">
        <f t="shared" si="0"/>
        <v>4.3940622554741129</v>
      </c>
      <c r="K20" s="13">
        <v>1</v>
      </c>
      <c r="L20" s="42">
        <f t="shared" si="1"/>
        <v>4.3940622554741129</v>
      </c>
      <c r="M20" s="15">
        <v>0</v>
      </c>
      <c r="O20" s="26">
        <v>18</v>
      </c>
      <c r="P20" s="30">
        <f t="shared" si="2"/>
        <v>1.5737701294094761</v>
      </c>
      <c r="Q20" s="44">
        <f t="shared" si="3"/>
        <v>0.43892314533502313</v>
      </c>
      <c r="R20" s="30">
        <f t="shared" si="4"/>
        <v>0.55735706331871637</v>
      </c>
      <c r="S20" s="46">
        <f t="shared" si="5"/>
        <v>0.53258660384222201</v>
      </c>
    </row>
    <row r="21" spans="2:19" x14ac:dyDescent="0.2">
      <c r="B21" s="38">
        <f>('Screening All'!H27-'Screening All'!K27)/'Screening All'!I27</f>
        <v>0.3631247580088548</v>
      </c>
      <c r="C21" s="36">
        <f>('Screening M&amp;A'!H27-'Screening M&amp;A'!K27)/'Screening M&amp;A'!I27</f>
        <v>0.9118418111668849</v>
      </c>
      <c r="I21" s="26">
        <v>23</v>
      </c>
      <c r="J21" s="42">
        <f t="shared" si="0"/>
        <v>4.593792357995663</v>
      </c>
      <c r="K21" s="13">
        <v>0</v>
      </c>
      <c r="L21" s="42">
        <f t="shared" si="1"/>
        <v>4.593792357995663</v>
      </c>
      <c r="M21" s="15">
        <v>0</v>
      </c>
      <c r="O21" s="26">
        <v>19</v>
      </c>
      <c r="P21" s="30">
        <f t="shared" si="2"/>
        <v>1.6612018032655582</v>
      </c>
      <c r="Q21" s="44">
        <f t="shared" si="3"/>
        <v>0.41553773442816655</v>
      </c>
      <c r="R21" s="30">
        <f t="shared" si="4"/>
        <v>0.5883213446142006</v>
      </c>
      <c r="S21" s="46">
        <f t="shared" si="5"/>
        <v>0.55803321483438795</v>
      </c>
    </row>
    <row r="22" spans="2:19" x14ac:dyDescent="0.2">
      <c r="B22" s="38">
        <f>('Screening All'!H28-'Screening All'!K28)/'Screening All'!I28</f>
        <v>1.0583557398714851</v>
      </c>
      <c r="C22" s="36">
        <f>('Screening M&amp;A'!H28-'Screening M&amp;A'!K28)/'Screening M&amp;A'!I28</f>
        <v>1.1054222981996902</v>
      </c>
      <c r="I22" s="26">
        <v>24</v>
      </c>
      <c r="J22" s="42">
        <f t="shared" si="0"/>
        <v>4.793522460517214</v>
      </c>
      <c r="K22" s="13">
        <v>3</v>
      </c>
      <c r="L22" s="42">
        <f t="shared" si="1"/>
        <v>4.793522460517214</v>
      </c>
      <c r="M22" s="15">
        <v>0</v>
      </c>
      <c r="O22" s="26">
        <v>20</v>
      </c>
      <c r="P22" s="30">
        <f t="shared" si="2"/>
        <v>1.7486334771216403</v>
      </c>
      <c r="Q22" s="44">
        <f t="shared" si="3"/>
        <v>0.38893049941461472</v>
      </c>
      <c r="R22" s="30">
        <f t="shared" si="4"/>
        <v>0.61928562590968483</v>
      </c>
      <c r="S22" s="46">
        <f t="shared" si="5"/>
        <v>0.58271079855769647</v>
      </c>
    </row>
    <row r="23" spans="2:19" x14ac:dyDescent="0.2">
      <c r="B23" s="38">
        <f>('Screening All'!H29-'Screening All'!K29)/'Screening All'!I29</f>
        <v>1.6502797700012364</v>
      </c>
      <c r="C23" s="36">
        <f>('Screening M&amp;A'!H29-'Screening M&amp;A'!K29)/'Screening M&amp;A'!I29</f>
        <v>0.70090819332359589</v>
      </c>
      <c r="I23" s="26">
        <v>25</v>
      </c>
      <c r="J23" s="42">
        <f t="shared" si="0"/>
        <v>4.9932525630387641</v>
      </c>
      <c r="K23" s="13">
        <v>0</v>
      </c>
      <c r="L23" s="42">
        <f t="shared" si="1"/>
        <v>4.9932525630387641</v>
      </c>
      <c r="M23" s="15">
        <v>0</v>
      </c>
      <c r="O23" s="26">
        <v>21</v>
      </c>
      <c r="P23" s="30">
        <f t="shared" si="2"/>
        <v>1.8360651509777222</v>
      </c>
      <c r="Q23" s="44">
        <f t="shared" si="3"/>
        <v>0.3598927382146766</v>
      </c>
      <c r="R23" s="30">
        <f t="shared" si="4"/>
        <v>0.65024990720516906</v>
      </c>
      <c r="S23" s="46">
        <f t="shared" si="5"/>
        <v>0.60641409767823817</v>
      </c>
    </row>
    <row r="24" spans="2:19" x14ac:dyDescent="0.2">
      <c r="B24" s="38">
        <f>('Screening All'!H30-'Screening All'!K30)/'Screening All'!I30</f>
        <v>0.65823740917376217</v>
      </c>
      <c r="C24" s="36">
        <f>('Screening M&amp;A'!H30-'Screening M&amp;A'!K30)/'Screening M&amp;A'!I30</f>
        <v>0.74928478618492134</v>
      </c>
      <c r="I24" s="26">
        <v>26</v>
      </c>
      <c r="J24" s="42">
        <f t="shared" si="0"/>
        <v>5.1929826655603151</v>
      </c>
      <c r="K24" s="13">
        <v>1</v>
      </c>
      <c r="L24" s="42">
        <f t="shared" si="1"/>
        <v>5.1929826655603151</v>
      </c>
      <c r="M24" s="15">
        <v>0</v>
      </c>
      <c r="O24" s="26">
        <v>22</v>
      </c>
      <c r="P24" s="30">
        <f t="shared" si="2"/>
        <v>1.9234968248338042</v>
      </c>
      <c r="Q24" s="44">
        <f t="shared" si="3"/>
        <v>0.32924085049333662</v>
      </c>
      <c r="R24" s="30">
        <f t="shared" si="4"/>
        <v>0.68121418850065329</v>
      </c>
      <c r="S24" s="46">
        <f t="shared" si="5"/>
        <v>0.62893927775758296</v>
      </c>
    </row>
    <row r="25" spans="2:19" x14ac:dyDescent="0.2">
      <c r="B25" s="38">
        <f>('Screening All'!H31-'Screening All'!K31)/'Screening All'!I31</f>
        <v>0.51847010842294017</v>
      </c>
      <c r="C25" s="36">
        <f>('Screening M&amp;A'!H31-'Screening M&amp;A'!K31)/'Screening M&amp;A'!I31</f>
        <v>0.72544904594392923</v>
      </c>
      <c r="I25" s="26">
        <v>27</v>
      </c>
      <c r="J25" s="42">
        <f t="shared" si="0"/>
        <v>5.3927127680818652</v>
      </c>
      <c r="K25" s="13">
        <v>0</v>
      </c>
      <c r="L25" s="42">
        <f t="shared" si="1"/>
        <v>5.3927127680818652</v>
      </c>
      <c r="M25" s="15">
        <v>0</v>
      </c>
      <c r="O25" s="26">
        <v>23</v>
      </c>
      <c r="P25" s="30">
        <f t="shared" si="2"/>
        <v>2.0109284986898861</v>
      </c>
      <c r="Q25" s="44">
        <f t="shared" si="3"/>
        <v>0.29777888185039764</v>
      </c>
      <c r="R25" s="30">
        <f t="shared" si="4"/>
        <v>0.71217846979613753</v>
      </c>
      <c r="S25" s="46">
        <f t="shared" si="5"/>
        <v>0.65008680632743288</v>
      </c>
    </row>
    <row r="26" spans="2:19" x14ac:dyDescent="0.2">
      <c r="B26" s="38">
        <f>('Screening All'!H32-'Screening All'!K32)/'Screening All'!I32</f>
        <v>0.63501261313564594</v>
      </c>
      <c r="C26" s="36">
        <f>('Screening M&amp;A'!H32-'Screening M&amp;A'!K32)/'Screening M&amp;A'!I32</f>
        <v>0.48512022541275546</v>
      </c>
      <c r="I26" s="26">
        <v>28</v>
      </c>
      <c r="J26" s="42">
        <f t="shared" si="0"/>
        <v>5.5924428706034162</v>
      </c>
      <c r="K26" s="13">
        <v>1</v>
      </c>
      <c r="L26" s="42">
        <f t="shared" si="1"/>
        <v>5.5924428706034162</v>
      </c>
      <c r="M26" s="15">
        <v>0</v>
      </c>
      <c r="O26" s="26">
        <v>24</v>
      </c>
      <c r="P26" s="30">
        <f t="shared" si="2"/>
        <v>2.0983601725459682</v>
      </c>
      <c r="Q26" s="44">
        <f t="shared" si="3"/>
        <v>0.26626471826048337</v>
      </c>
      <c r="R26" s="30">
        <f t="shared" si="4"/>
        <v>0.74314275109162176</v>
      </c>
      <c r="S26" s="46">
        <f t="shared" si="5"/>
        <v>0.6696643695035901</v>
      </c>
    </row>
    <row r="27" spans="2:19" x14ac:dyDescent="0.2">
      <c r="B27" s="38">
        <f>('Screening All'!H33-'Screening All'!K33)/'Screening All'!I33</f>
        <v>0.63921678920015201</v>
      </c>
      <c r="C27" s="36">
        <f>('Screening M&amp;A'!H33-'Screening M&amp;A'!K33)/'Screening M&amp;A'!I33</f>
        <v>0.49499912440897609</v>
      </c>
      <c r="I27" s="26">
        <v>29</v>
      </c>
      <c r="J27" s="42">
        <f t="shared" si="0"/>
        <v>5.7921729731249663</v>
      </c>
      <c r="K27" s="13">
        <v>0</v>
      </c>
      <c r="L27" s="42">
        <f t="shared" si="1"/>
        <v>5.7921729731249663</v>
      </c>
      <c r="M27" s="15">
        <v>0</v>
      </c>
      <c r="O27" s="26">
        <v>25</v>
      </c>
      <c r="P27" s="30">
        <f t="shared" si="2"/>
        <v>2.1857918464020503</v>
      </c>
      <c r="Q27" s="44">
        <f t="shared" si="3"/>
        <v>0.23538181155976678</v>
      </c>
      <c r="R27" s="30">
        <f t="shared" si="4"/>
        <v>0.77410703238710599</v>
      </c>
      <c r="S27" s="46">
        <f t="shared" si="5"/>
        <v>0.68748976715056287</v>
      </c>
    </row>
    <row r="28" spans="2:19" x14ac:dyDescent="0.2">
      <c r="B28" s="38">
        <f>('Screening All'!H34-'Screening All'!K34)/'Screening All'!I34</f>
        <v>1.6443541392270873</v>
      </c>
      <c r="C28" s="36">
        <f>('Screening M&amp;A'!H34-'Screening M&amp;A'!K34)/'Screening M&amp;A'!I34</f>
        <v>0.49932661075838342</v>
      </c>
      <c r="I28" s="26">
        <v>30</v>
      </c>
      <c r="J28" s="42">
        <f t="shared" si="0"/>
        <v>5.9919030756465173</v>
      </c>
      <c r="K28" s="13">
        <v>1</v>
      </c>
      <c r="L28" s="42">
        <f t="shared" si="1"/>
        <v>5.9919030756465173</v>
      </c>
      <c r="M28" s="15">
        <v>0</v>
      </c>
      <c r="O28" s="26">
        <v>26</v>
      </c>
      <c r="P28" s="30">
        <f t="shared" si="2"/>
        <v>2.2732235202581323</v>
      </c>
      <c r="Q28" s="44">
        <f t="shared" si="3"/>
        <v>0.205717731772356</v>
      </c>
      <c r="R28" s="30">
        <f t="shared" si="4"/>
        <v>0.80507131368259022</v>
      </c>
      <c r="S28" s="46">
        <f t="shared" si="5"/>
        <v>0.70339372604247052</v>
      </c>
    </row>
    <row r="29" spans="2:19" x14ac:dyDescent="0.2">
      <c r="B29" s="38">
        <f>('Screening All'!H35-'Screening All'!K35)/'Screening All'!I35</f>
        <v>1.7237754639546508</v>
      </c>
      <c r="C29" s="36">
        <f>('Screening M&amp;A'!H35-'Screening M&amp;A'!K35)/'Screening M&amp;A'!I35</f>
        <v>0.79805432194445436</v>
      </c>
      <c r="I29" s="26">
        <v>31</v>
      </c>
      <c r="J29" s="42">
        <f t="shared" si="0"/>
        <v>6.1916331781680674</v>
      </c>
      <c r="K29" s="13">
        <v>0</v>
      </c>
      <c r="L29" s="42">
        <f t="shared" si="1"/>
        <v>6.1916331781680674</v>
      </c>
      <c r="M29" s="15">
        <v>0</v>
      </c>
      <c r="O29" s="26">
        <v>27</v>
      </c>
      <c r="P29" s="30">
        <f t="shared" si="2"/>
        <v>2.3606551941142144</v>
      </c>
      <c r="Q29" s="44">
        <f t="shared" si="3"/>
        <v>0.17775020167198255</v>
      </c>
      <c r="R29" s="30">
        <f t="shared" si="4"/>
        <v>0.83603559497807456</v>
      </c>
      <c r="S29" s="46">
        <f t="shared" si="5"/>
        <v>0.71722257051445093</v>
      </c>
    </row>
    <row r="30" spans="2:19" x14ac:dyDescent="0.2">
      <c r="B30" s="38">
        <f>('Screening All'!H36-'Screening All'!K36)/'Screening All'!I36</f>
        <v>0.25100448534028619</v>
      </c>
      <c r="C30" s="36">
        <f>('Screening M&amp;A'!H36-'Screening M&amp;A'!K36)/'Screening M&amp;A'!I36</f>
        <v>0.31355386305937621</v>
      </c>
      <c r="I30" s="26">
        <v>32</v>
      </c>
      <c r="J30" s="42">
        <f t="shared" si="0"/>
        <v>6.3913632806896183</v>
      </c>
      <c r="K30" s="13">
        <v>0</v>
      </c>
      <c r="L30" s="42">
        <f t="shared" si="1"/>
        <v>6.3913632806896183</v>
      </c>
      <c r="M30" s="15">
        <v>0</v>
      </c>
      <c r="O30" s="26">
        <v>28</v>
      </c>
      <c r="P30" s="30">
        <f t="shared" si="2"/>
        <v>2.4480868679702965</v>
      </c>
      <c r="Q30" s="44">
        <f t="shared" si="3"/>
        <v>0.15184064008833448</v>
      </c>
      <c r="R30" s="30">
        <f t="shared" si="4"/>
        <v>0.86699987627355879</v>
      </c>
      <c r="S30" s="46">
        <f t="shared" si="5"/>
        <v>0.72884069181134237</v>
      </c>
    </row>
    <row r="31" spans="2:19" x14ac:dyDescent="0.2">
      <c r="B31" s="38">
        <f>('Screening All'!H37-'Screening All'!K37)/'Screening All'!I37</f>
        <v>0.94918738985705897</v>
      </c>
      <c r="C31" s="36">
        <f>('Screening M&amp;A'!H37-'Screening M&amp;A'!K37)/'Screening M&amp;A'!I37</f>
        <v>0.52576550205051653</v>
      </c>
      <c r="I31" s="26">
        <v>33</v>
      </c>
      <c r="J31" s="42">
        <f t="shared" si="0"/>
        <v>6.5910933832111693</v>
      </c>
      <c r="K31" s="13">
        <v>1</v>
      </c>
      <c r="L31" s="42">
        <f t="shared" si="1"/>
        <v>6.5910933832111693</v>
      </c>
      <c r="M31" s="15">
        <v>0</v>
      </c>
      <c r="O31" s="26">
        <v>29</v>
      </c>
      <c r="P31" s="30">
        <f t="shared" si="2"/>
        <v>2.5355185418263781</v>
      </c>
      <c r="Q31" s="44">
        <f t="shared" si="3"/>
        <v>0.12823468175927069</v>
      </c>
      <c r="R31" s="30">
        <f t="shared" si="4"/>
        <v>0.89796415756904302</v>
      </c>
      <c r="S31" s="46">
        <f t="shared" si="5"/>
        <v>0.73813276071120837</v>
      </c>
    </row>
    <row r="32" spans="2:19" x14ac:dyDescent="0.2">
      <c r="B32" s="38">
        <f>('Screening All'!H38-'Screening All'!K38)/'Screening All'!I38</f>
        <v>0.59114024808189802</v>
      </c>
      <c r="C32" s="36">
        <f>('Screening M&amp;A'!H38-'Screening M&amp;A'!K38)/'Screening M&amp;A'!I38</f>
        <v>0.65047143046853317</v>
      </c>
      <c r="I32" s="26">
        <v>34</v>
      </c>
      <c r="J32" s="42">
        <f t="shared" si="0"/>
        <v>6.7908234857327194</v>
      </c>
      <c r="K32" s="13">
        <v>0</v>
      </c>
      <c r="L32" s="42">
        <f t="shared" si="1"/>
        <v>6.7908234857327194</v>
      </c>
      <c r="M32" s="15">
        <v>0</v>
      </c>
      <c r="O32" s="26">
        <v>30</v>
      </c>
      <c r="P32" s="30">
        <f t="shared" si="2"/>
        <v>2.6229502156824602</v>
      </c>
      <c r="Q32" s="44">
        <f t="shared" si="3"/>
        <v>0.10706869752634057</v>
      </c>
      <c r="R32" s="30">
        <f t="shared" si="4"/>
        <v>0.92892843886452725</v>
      </c>
      <c r="S32" s="46">
        <f t="shared" si="5"/>
        <v>0.74500563296757016</v>
      </c>
    </row>
    <row r="33" spans="2:19" x14ac:dyDescent="0.2">
      <c r="B33" s="38">
        <f>('Screening All'!H39-'Screening All'!K39)/'Screening All'!I39</f>
        <v>1.0878587855798811</v>
      </c>
      <c r="C33" s="36">
        <f>('Screening M&amp;A'!H39-'Screening M&amp;A'!K39)/'Screening M&amp;A'!I39</f>
        <v>1.3092799284166901</v>
      </c>
      <c r="I33" s="26">
        <v>35</v>
      </c>
      <c r="J33" s="42">
        <f t="shared" si="0"/>
        <v>6.9905535882542704</v>
      </c>
      <c r="K33" s="13">
        <v>0</v>
      </c>
      <c r="L33" s="42">
        <f t="shared" si="1"/>
        <v>6.9905535882542704</v>
      </c>
      <c r="M33" s="15">
        <v>0</v>
      </c>
      <c r="O33" s="26">
        <v>31</v>
      </c>
      <c r="P33" s="30">
        <f t="shared" si="2"/>
        <v>2.7103818895385423</v>
      </c>
      <c r="Q33" s="44">
        <f t="shared" si="3"/>
        <v>8.8381036312289926E-2</v>
      </c>
      <c r="R33" s="30">
        <f t="shared" si="4"/>
        <v>0.95989272016001148</v>
      </c>
      <c r="S33" s="46">
        <f t="shared" si="5"/>
        <v>0.74938990355728152</v>
      </c>
    </row>
    <row r="34" spans="2:19" x14ac:dyDescent="0.2">
      <c r="B34" s="38">
        <f>('Screening All'!H40-'Screening All'!K40)/'Screening All'!I40</f>
        <v>1.3337803459693678</v>
      </c>
      <c r="C34" s="36">
        <f>('Screening M&amp;A'!H40-'Screening M&amp;A'!K40)/'Screening M&amp;A'!I40</f>
        <v>0.98321175146302464</v>
      </c>
      <c r="I34" s="26">
        <v>36</v>
      </c>
      <c r="J34" s="42">
        <f t="shared" si="0"/>
        <v>7.1902836907758205</v>
      </c>
      <c r="K34" s="13">
        <v>0</v>
      </c>
      <c r="L34" s="42">
        <f t="shared" si="1"/>
        <v>7.1902836907758205</v>
      </c>
      <c r="M34" s="15">
        <v>0</v>
      </c>
      <c r="O34" s="26">
        <v>32</v>
      </c>
      <c r="P34" s="30">
        <f t="shared" si="2"/>
        <v>2.7978135633946244</v>
      </c>
      <c r="Q34" s="44">
        <f t="shared" si="3"/>
        <v>7.2126558150128001E-2</v>
      </c>
      <c r="R34" s="30">
        <f t="shared" si="4"/>
        <v>0.99085700145549571</v>
      </c>
      <c r="S34" s="46">
        <f t="shared" si="5"/>
        <v>0.75124107346934399</v>
      </c>
    </row>
    <row r="35" spans="2:19" x14ac:dyDescent="0.2">
      <c r="B35" s="38">
        <f>('Screening All'!H41-'Screening All'!K41)/'Screening All'!I41</f>
        <v>0.50718255919650712</v>
      </c>
      <c r="C35" s="36">
        <f>('Screening M&amp;A'!H41-'Screening M&amp;A'!K41)/'Screening M&amp;A'!I41</f>
        <v>1.2196781641120003</v>
      </c>
      <c r="I35" s="26">
        <v>37</v>
      </c>
      <c r="J35" s="42">
        <f t="shared" si="0"/>
        <v>7.3900137932973715</v>
      </c>
      <c r="K35" s="13">
        <v>0</v>
      </c>
      <c r="L35" s="42">
        <f t="shared" si="1"/>
        <v>7.3900137932973715</v>
      </c>
      <c r="M35" s="15">
        <v>0</v>
      </c>
      <c r="O35" s="26">
        <v>33</v>
      </c>
      <c r="P35" s="30">
        <f t="shared" si="2"/>
        <v>2.8852452372507065</v>
      </c>
      <c r="Q35" s="44">
        <f t="shared" si="3"/>
        <v>5.8193017293397396E-2</v>
      </c>
      <c r="R35" s="30">
        <f t="shared" si="4"/>
        <v>1.0218212827509801</v>
      </c>
      <c r="S35" s="46">
        <f t="shared" si="5"/>
        <v>0.75054030160490959</v>
      </c>
    </row>
    <row r="36" spans="2:19" x14ac:dyDescent="0.2">
      <c r="B36" s="38">
        <f>('Screening All'!H42-'Screening All'!K42)/'Screening All'!I42</f>
        <v>0.86774383878727357</v>
      </c>
      <c r="C36" s="36">
        <f>('Screening M&amp;A'!H42-'Screening M&amp;A'!K42)/'Screening M&amp;A'!I42</f>
        <v>2.4526536005285178</v>
      </c>
      <c r="I36" s="26">
        <v>38</v>
      </c>
      <c r="J36" s="42">
        <f t="shared" si="0"/>
        <v>7.5897438958189216</v>
      </c>
      <c r="K36" s="13">
        <v>0</v>
      </c>
      <c r="L36" s="42">
        <f t="shared" si="1"/>
        <v>7.5897438958189216</v>
      </c>
      <c r="M36" s="15">
        <v>0</v>
      </c>
      <c r="O36" s="26">
        <v>34</v>
      </c>
      <c r="P36" s="30">
        <f t="shared" si="2"/>
        <v>2.9726769111067886</v>
      </c>
      <c r="Q36" s="44">
        <f t="shared" si="3"/>
        <v>4.6417964505805466E-2</v>
      </c>
      <c r="R36" s="30">
        <f t="shared" si="4"/>
        <v>1.0527855640464643</v>
      </c>
      <c r="S36" s="46">
        <f t="shared" si="5"/>
        <v>0.74729472402179875</v>
      </c>
    </row>
    <row r="37" spans="2:19" x14ac:dyDescent="0.2">
      <c r="B37" s="38">
        <f>('Screening All'!H43-'Screening All'!K43)/'Screening All'!I43</f>
        <v>1.1738075990299111</v>
      </c>
      <c r="C37" s="36">
        <f>('Screening M&amp;A'!H43-'Screening M&amp;A'!K43)/'Screening M&amp;A'!I43</f>
        <v>0.80242453879340925</v>
      </c>
      <c r="I37" s="26">
        <v>39</v>
      </c>
      <c r="J37" s="42">
        <f t="shared" si="0"/>
        <v>7.7894739983404726</v>
      </c>
      <c r="K37" s="13">
        <v>1</v>
      </c>
      <c r="L37" s="42">
        <f t="shared" si="1"/>
        <v>7.7894739983404726</v>
      </c>
      <c r="M37" s="15">
        <v>0</v>
      </c>
      <c r="O37" s="26">
        <v>35</v>
      </c>
      <c r="P37" s="30">
        <f t="shared" si="2"/>
        <v>3.0601085849628706</v>
      </c>
      <c r="Q37" s="44">
        <f t="shared" si="3"/>
        <v>3.6605037586192282E-2</v>
      </c>
      <c r="R37" s="30">
        <f t="shared" si="4"/>
        <v>1.0837498453419485</v>
      </c>
      <c r="S37" s="46">
        <f t="shared" si="5"/>
        <v>0.74153733295907709</v>
      </c>
    </row>
    <row r="38" spans="2:19" x14ac:dyDescent="0.2">
      <c r="B38" s="38">
        <f>('Screening All'!H44-'Screening All'!K44)/'Screening All'!I44</f>
        <v>0.74779553139295885</v>
      </c>
      <c r="C38" s="36">
        <f>('Screening M&amp;A'!H44-'Screening M&amp;A'!K44)/'Screening M&amp;A'!I44</f>
        <v>1.0334388009991673</v>
      </c>
      <c r="I38" s="26">
        <v>40</v>
      </c>
      <c r="J38" s="42">
        <f t="shared" si="0"/>
        <v>7.9892041008620227</v>
      </c>
      <c r="K38" s="13">
        <v>0</v>
      </c>
      <c r="L38" s="42">
        <f t="shared" si="1"/>
        <v>7.9892041008620227</v>
      </c>
      <c r="M38" s="15">
        <v>0</v>
      </c>
      <c r="O38" s="26">
        <v>36</v>
      </c>
      <c r="P38" s="30">
        <f t="shared" si="2"/>
        <v>3.1475402588189523</v>
      </c>
      <c r="Q38" s="44">
        <f t="shared" si="3"/>
        <v>2.8538764709778872E-2</v>
      </c>
      <c r="R38" s="30">
        <f t="shared" si="4"/>
        <v>1.1147141266374327</v>
      </c>
      <c r="S38" s="46">
        <f t="shared" si="5"/>
        <v>0.7333264185096513</v>
      </c>
    </row>
    <row r="39" spans="2:19" x14ac:dyDescent="0.2">
      <c r="B39" s="38">
        <f>('Screening All'!H45-'Screening All'!K45)/'Screening All'!I45</f>
        <v>2.5308749580958767</v>
      </c>
      <c r="C39" s="36">
        <f>('Screening M&amp;A'!H45-'Screening M&amp;A'!K45)/'Screening M&amp;A'!I45</f>
        <v>0.76008545585705567</v>
      </c>
      <c r="I39" s="26">
        <v>41</v>
      </c>
      <c r="J39" s="42">
        <f t="shared" si="0"/>
        <v>8.1889342033835728</v>
      </c>
      <c r="K39" s="13">
        <v>0</v>
      </c>
      <c r="L39" s="42">
        <f t="shared" si="1"/>
        <v>8.1889342033835728</v>
      </c>
      <c r="M39" s="15">
        <v>0</v>
      </c>
      <c r="O39" s="26">
        <v>37</v>
      </c>
      <c r="P39" s="30">
        <f t="shared" si="2"/>
        <v>3.2349719326750344</v>
      </c>
      <c r="Q39" s="44">
        <f t="shared" si="3"/>
        <v>2.199728255929069E-2</v>
      </c>
      <c r="R39" s="30">
        <f t="shared" si="4"/>
        <v>1.145678407932917</v>
      </c>
      <c r="S39" s="46">
        <f t="shared" si="5"/>
        <v>0.72274458615393089</v>
      </c>
    </row>
    <row r="40" spans="2:19" x14ac:dyDescent="0.2">
      <c r="B40" s="38">
        <f>('Screening All'!H46-'Screening All'!K46)/'Screening All'!I46</f>
        <v>1.0255626439836967</v>
      </c>
      <c r="C40" s="36">
        <f>('Screening M&amp;A'!H46-'Screening M&amp;A'!K46)/'Screening M&amp;A'!I46</f>
        <v>0.83330943298821236</v>
      </c>
      <c r="I40" s="26">
        <v>42</v>
      </c>
      <c r="J40" s="42">
        <f t="shared" si="0"/>
        <v>8.3886643059051238</v>
      </c>
      <c r="K40" s="13">
        <v>0</v>
      </c>
      <c r="L40" s="42">
        <f t="shared" si="1"/>
        <v>8.3886643059051238</v>
      </c>
      <c r="M40" s="15">
        <v>0</v>
      </c>
      <c r="O40" s="26">
        <v>38</v>
      </c>
      <c r="P40" s="30">
        <f t="shared" si="2"/>
        <v>3.3224036065311164</v>
      </c>
      <c r="Q40" s="44">
        <f t="shared" si="3"/>
        <v>1.6762641029475778E-2</v>
      </c>
      <c r="R40" s="30">
        <f t="shared" si="4"/>
        <v>1.1766426892284012</v>
      </c>
      <c r="S40" s="46">
        <f t="shared" si="5"/>
        <v>0.70989737331112279</v>
      </c>
    </row>
    <row r="41" spans="2:19" x14ac:dyDescent="0.2">
      <c r="B41" s="38">
        <f>('Screening All'!H47-'Screening All'!K47)/'Screening All'!I47</f>
        <v>0.11365564037319766</v>
      </c>
      <c r="C41" s="36">
        <f>('Screening M&amp;A'!H47-'Screening M&amp;A'!K47)/'Screening M&amp;A'!I47</f>
        <v>0.64723053892215565</v>
      </c>
      <c r="I41" s="26">
        <v>43</v>
      </c>
      <c r="J41" s="42">
        <f t="shared" si="0"/>
        <v>8.5883944084266748</v>
      </c>
      <c r="K41" s="13">
        <v>0</v>
      </c>
      <c r="L41" s="42">
        <f t="shared" si="1"/>
        <v>8.5883944084266748</v>
      </c>
      <c r="M41" s="15">
        <v>0</v>
      </c>
      <c r="O41" s="26">
        <v>39</v>
      </c>
      <c r="P41" s="30">
        <f t="shared" si="2"/>
        <v>3.4098352803871985</v>
      </c>
      <c r="Q41" s="44">
        <f t="shared" si="3"/>
        <v>1.2628605734842169E-2</v>
      </c>
      <c r="R41" s="30">
        <f t="shared" si="4"/>
        <v>1.2076069705238854</v>
      </c>
      <c r="S41" s="46">
        <f t="shared" si="5"/>
        <v>0.69491149730729418</v>
      </c>
    </row>
    <row r="42" spans="2:19" ht="12" thickBot="1" x14ac:dyDescent="0.25">
      <c r="B42" s="38">
        <f>('Screening All'!H48-'Screening All'!K48)/'Screening All'!I48</f>
        <v>0.14040965506738862</v>
      </c>
      <c r="C42" s="36">
        <f>('Screening M&amp;A'!H48-'Screening M&amp;A'!K48)/'Screening M&amp;A'!I48</f>
        <v>0.51344231532604379</v>
      </c>
      <c r="I42" s="27">
        <v>44</v>
      </c>
      <c r="J42" s="43">
        <f t="shared" si="0"/>
        <v>8.7881245109482258</v>
      </c>
      <c r="K42" s="14">
        <v>1</v>
      </c>
      <c r="L42" s="43">
        <f t="shared" si="1"/>
        <v>8.7881245109482258</v>
      </c>
      <c r="M42" s="16">
        <v>0</v>
      </c>
      <c r="O42" s="26">
        <v>40</v>
      </c>
      <c r="P42" s="30">
        <f t="shared" si="2"/>
        <v>3.4972669542432806</v>
      </c>
      <c r="Q42" s="44">
        <f t="shared" si="3"/>
        <v>9.406063657348503E-3</v>
      </c>
      <c r="R42" s="30">
        <f t="shared" si="4"/>
        <v>1.2385712518193697</v>
      </c>
      <c r="S42" s="46">
        <f t="shared" si="5"/>
        <v>0.67793277542752017</v>
      </c>
    </row>
    <row r="43" spans="2:19" x14ac:dyDescent="0.2">
      <c r="B43" s="38">
        <f>('Screening All'!H49-'Screening All'!K49)/'Screening All'!I49</f>
        <v>0.39538821461346574</v>
      </c>
      <c r="C43" s="36">
        <f>('Screening M&amp;A'!H49-'Screening M&amp;A'!K49)/'Screening M&amp;A'!I49</f>
        <v>1.3711359631136184</v>
      </c>
      <c r="O43" s="26">
        <v>41</v>
      </c>
      <c r="P43" s="30">
        <f t="shared" si="2"/>
        <v>3.5846986280993627</v>
      </c>
      <c r="Q43" s="44">
        <f t="shared" si="3"/>
        <v>6.9262788343606397E-3</v>
      </c>
      <c r="R43" s="30">
        <f t="shared" si="4"/>
        <v>1.2695355331148539</v>
      </c>
      <c r="S43" s="46">
        <f t="shared" si="5"/>
        <v>0.65912376477552215</v>
      </c>
    </row>
    <row r="44" spans="2:19" x14ac:dyDescent="0.2">
      <c r="B44" s="38">
        <f>('Screening All'!H50-'Screening All'!K50)/'Screening All'!I50</f>
        <v>1.2558180639839747</v>
      </c>
      <c r="C44" s="36">
        <f>('Screening M&amp;A'!H50-'Screening M&amp;A'!K50)/'Screening M&amp;A'!I50</f>
        <v>1.4141973704723796</v>
      </c>
      <c r="E44" s="24" t="s">
        <v>1448</v>
      </c>
      <c r="O44" s="26">
        <v>42</v>
      </c>
      <c r="P44" s="30">
        <f t="shared" si="2"/>
        <v>3.6721303019554443</v>
      </c>
      <c r="Q44" s="44">
        <f t="shared" si="3"/>
        <v>5.042333627073463E-3</v>
      </c>
      <c r="R44" s="30">
        <f t="shared" si="4"/>
        <v>1.3004998144103381</v>
      </c>
      <c r="S44" s="46">
        <f t="shared" si="5"/>
        <v>0.63866117531463107</v>
      </c>
    </row>
    <row r="45" spans="2:19" x14ac:dyDescent="0.2">
      <c r="B45" s="38">
        <f>('Screening All'!H51-'Screening All'!K51)/'Screening All'!I51</f>
        <v>0.65904167911562594</v>
      </c>
      <c r="C45" s="36">
        <f>('Screening M&amp;A'!H51-'Screening M&amp;A'!K51)/'Screening M&amp;A'!I51</f>
        <v>0.62094951017332323</v>
      </c>
      <c r="O45" s="26">
        <v>43</v>
      </c>
      <c r="P45" s="30">
        <f t="shared" si="2"/>
        <v>3.7595619758115264</v>
      </c>
      <c r="Q45" s="44">
        <f t="shared" si="3"/>
        <v>3.6291317306275518E-3</v>
      </c>
      <c r="R45" s="30">
        <f t="shared" si="4"/>
        <v>1.3314640957058224</v>
      </c>
      <c r="S45" s="46">
        <f t="shared" si="5"/>
        <v>0.61673311356560379</v>
      </c>
    </row>
    <row r="46" spans="2:19" x14ac:dyDescent="0.2">
      <c r="B46" s="38">
        <f>('Screening All'!H52-'Screening All'!K52)/'Screening All'!I52</f>
        <v>1.2398417007960976</v>
      </c>
      <c r="C46" s="36">
        <f>('Screening M&amp;A'!H52-'Screening M&amp;A'!K52)/'Screening M&amp;A'!I52</f>
        <v>0.28476916721853224</v>
      </c>
      <c r="O46" s="26">
        <v>44</v>
      </c>
      <c r="P46" s="30">
        <f t="shared" si="2"/>
        <v>3.8469936496676085</v>
      </c>
      <c r="Q46" s="44">
        <f t="shared" si="3"/>
        <v>2.582340082960129E-3</v>
      </c>
      <c r="R46" s="30">
        <f t="shared" si="4"/>
        <v>1.3624283770013066</v>
      </c>
      <c r="S46" s="46">
        <f t="shared" si="5"/>
        <v>0.5935362169015328</v>
      </c>
    </row>
    <row r="47" spans="2:19" x14ac:dyDescent="0.2">
      <c r="B47" s="38">
        <f>('Screening All'!H53-'Screening All'!K53)/'Screening All'!I53</f>
        <v>0.88153866046030527</v>
      </c>
      <c r="C47" s="36">
        <f>('Screening M&amp;A'!H53-'Screening M&amp;A'!K53)/'Screening M&amp;A'!I53</f>
        <v>1.1511908908821735</v>
      </c>
      <c r="O47" s="26">
        <v>45</v>
      </c>
      <c r="P47" s="30">
        <f t="shared" si="2"/>
        <v>3.9344253235236906</v>
      </c>
      <c r="Q47" s="44">
        <f t="shared" si="3"/>
        <v>1.8166183174586799E-3</v>
      </c>
      <c r="R47" s="30">
        <f t="shared" si="4"/>
        <v>1.3933926582967908</v>
      </c>
      <c r="S47" s="46">
        <f t="shared" si="5"/>
        <v>0.56927273917637722</v>
      </c>
    </row>
    <row r="48" spans="2:19" x14ac:dyDescent="0.2">
      <c r="B48" s="38">
        <f>('Screening All'!H54-'Screening All'!K54)/'Screening All'!I54</f>
        <v>1.5919545353242701</v>
      </c>
      <c r="C48" s="36">
        <f>('Screening M&amp;A'!H54-'Screening M&amp;A'!K54)/'Screening M&amp;A'!I54</f>
        <v>3.1414370422043953</v>
      </c>
      <c r="O48" s="26">
        <v>46</v>
      </c>
      <c r="P48" s="30">
        <f t="shared" si="2"/>
        <v>4.0218569973797722</v>
      </c>
      <c r="Q48" s="44">
        <f t="shared" si="3"/>
        <v>1.2634367067277763E-3</v>
      </c>
      <c r="R48" s="30">
        <f t="shared" si="4"/>
        <v>1.4243569395922751</v>
      </c>
      <c r="S48" s="46">
        <f t="shared" si="5"/>
        <v>0.54414764757654654</v>
      </c>
    </row>
    <row r="49" spans="2:19" x14ac:dyDescent="0.2">
      <c r="B49" s="38">
        <f>('Screening All'!H55-'Screening All'!K55)/'Screening All'!I55</f>
        <v>0.59963383199633835</v>
      </c>
      <c r="C49" s="36">
        <f>('Screening M&amp;A'!H55-'Screening M&amp;A'!K55)/'Screening M&amp;A'!I55</f>
        <v>0.79430420711974103</v>
      </c>
      <c r="O49" s="26">
        <v>47</v>
      </c>
      <c r="P49" s="30">
        <f t="shared" si="2"/>
        <v>4.1092886712358547</v>
      </c>
      <c r="Q49" s="44">
        <f t="shared" si="3"/>
        <v>8.6872604157429414E-4</v>
      </c>
      <c r="R49" s="30">
        <f t="shared" si="4"/>
        <v>1.4553212208877593</v>
      </c>
      <c r="S49" s="46">
        <f t="shared" si="5"/>
        <v>0.5183657881734377</v>
      </c>
    </row>
    <row r="50" spans="2:19" x14ac:dyDescent="0.2">
      <c r="B50" s="38">
        <f>('Screening All'!H56-'Screening All'!K56)/'Screening All'!I56</f>
        <v>2.1410139545892144</v>
      </c>
      <c r="C50" s="36">
        <f>('Screening M&amp;A'!H56-'Screening M&amp;A'!K56)/'Screening M&amp;A'!I56</f>
        <v>0.74550828793323298</v>
      </c>
      <c r="O50" s="26">
        <v>48</v>
      </c>
      <c r="P50" s="30">
        <f t="shared" si="2"/>
        <v>4.1967203450919364</v>
      </c>
      <c r="Q50" s="44">
        <f t="shared" si="3"/>
        <v>5.9054329008994904E-4</v>
      </c>
      <c r="R50" s="30">
        <f t="shared" si="4"/>
        <v>1.4862855021832435</v>
      </c>
      <c r="S50" s="46">
        <f t="shared" si="5"/>
        <v>0.49212917380708621</v>
      </c>
    </row>
    <row r="51" spans="2:19" x14ac:dyDescent="0.2">
      <c r="B51" s="38">
        <f>('Screening All'!H57-'Screening All'!K57)/'Screening All'!I57</f>
        <v>0.84273310070599694</v>
      </c>
      <c r="C51" s="36">
        <f>('Screening M&amp;A'!H57-'Screening M&amp;A'!K57)/'Screening M&amp;A'!I57</f>
        <v>1.4323487031700288</v>
      </c>
      <c r="O51" s="26">
        <v>49</v>
      </c>
      <c r="P51" s="30">
        <f t="shared" si="2"/>
        <v>4.2841520189480189</v>
      </c>
      <c r="Q51" s="44">
        <f t="shared" si="3"/>
        <v>3.96880889082982E-4</v>
      </c>
      <c r="R51" s="30">
        <f t="shared" si="4"/>
        <v>1.5172497834787277</v>
      </c>
      <c r="S51" s="46">
        <f t="shared" si="5"/>
        <v>0.46563444281818306</v>
      </c>
    </row>
    <row r="52" spans="2:19" x14ac:dyDescent="0.2">
      <c r="B52" s="38">
        <f>('Screening All'!H58-'Screening All'!K58)/'Screening All'!I58</f>
        <v>0.15243759292589404</v>
      </c>
      <c r="C52" s="36">
        <f>('Screening M&amp;A'!H58-'Screening M&amp;A'!K58)/'Screening M&amp;A'!I58</f>
        <v>0.22866571256224349</v>
      </c>
      <c r="O52" s="26">
        <v>50</v>
      </c>
      <c r="P52" s="30">
        <f t="shared" si="2"/>
        <v>4.3715836928041005</v>
      </c>
      <c r="Q52" s="44">
        <f t="shared" si="3"/>
        <v>2.6369881810986835E-4</v>
      </c>
      <c r="R52" s="30">
        <f t="shared" si="4"/>
        <v>1.548214064774212</v>
      </c>
      <c r="S52" s="46">
        <f t="shared" si="5"/>
        <v>0.43907053097359561</v>
      </c>
    </row>
    <row r="53" spans="2:19" x14ac:dyDescent="0.2">
      <c r="B53" s="38">
        <f>('Screening All'!H59-'Screening All'!K59)/'Screening All'!I59</f>
        <v>3.3920578874079967</v>
      </c>
      <c r="C53" s="36">
        <f>('Screening M&amp;A'!H59-'Screening M&amp;A'!K59)/'Screening M&amp;A'!I59</f>
        <v>0.64452103078248613</v>
      </c>
      <c r="O53" s="26">
        <v>51</v>
      </c>
      <c r="P53" s="30">
        <f t="shared" si="2"/>
        <v>4.4590153666601831</v>
      </c>
      <c r="Q53" s="44">
        <f t="shared" si="3"/>
        <v>1.732190803148272E-4</v>
      </c>
      <c r="R53" s="30">
        <f t="shared" si="4"/>
        <v>1.5791783460696962</v>
      </c>
      <c r="S53" s="46">
        <f t="shared" si="5"/>
        <v>0.41261659193110956</v>
      </c>
    </row>
    <row r="54" spans="2:19" x14ac:dyDescent="0.2">
      <c r="B54" s="38">
        <f>('Screening All'!H60-'Screening All'!K60)/'Screening All'!I60</f>
        <v>0.39970285662832311</v>
      </c>
      <c r="C54" s="36">
        <f>('Screening M&amp;A'!H60-'Screening M&amp;A'!K60)/'Screening M&amp;A'!I60</f>
        <v>0.85040497465642462</v>
      </c>
      <c r="O54" s="26">
        <v>52</v>
      </c>
      <c r="P54" s="30">
        <f t="shared" si="2"/>
        <v>4.5464470405162647</v>
      </c>
      <c r="Q54" s="44">
        <f t="shared" si="3"/>
        <v>1.1249230672017165E-4</v>
      </c>
      <c r="R54" s="30">
        <f t="shared" si="4"/>
        <v>1.6101426273651804</v>
      </c>
      <c r="S54" s="46">
        <f t="shared" si="5"/>
        <v>0.38644019401063961</v>
      </c>
    </row>
    <row r="55" spans="2:19" x14ac:dyDescent="0.2">
      <c r="B55" s="38">
        <f>('Screening All'!H61-'Screening All'!K61)/'Screening All'!I61</f>
        <v>0.55146647486613931</v>
      </c>
      <c r="C55" s="36">
        <f>('Screening M&amp;A'!H61-'Screening M&amp;A'!K61)/'Screening M&amp;A'!I61</f>
        <v>0.71396715748651762</v>
      </c>
      <c r="O55" s="26">
        <v>53</v>
      </c>
      <c r="P55" s="30">
        <f t="shared" si="2"/>
        <v>4.6338787143723463</v>
      </c>
      <c r="Q55" s="44">
        <f t="shared" si="3"/>
        <v>7.2225318383880614E-5</v>
      </c>
      <c r="R55" s="30">
        <f t="shared" si="4"/>
        <v>1.6411069086606647</v>
      </c>
      <c r="S55" s="46">
        <f t="shared" si="5"/>
        <v>0.36069581313641758</v>
      </c>
    </row>
    <row r="56" spans="2:19" x14ac:dyDescent="0.2">
      <c r="B56" s="38">
        <f>('Screening All'!H62-'Screening All'!K62)/'Screening All'!I62</f>
        <v>1.7814957624413224</v>
      </c>
      <c r="C56" s="36">
        <f>('Screening M&amp;A'!H62-'Screening M&amp;A'!K62)/'Screening M&amp;A'!I62</f>
        <v>1.1677359895076389</v>
      </c>
      <c r="J56" s="123" t="s">
        <v>1423</v>
      </c>
      <c r="K56" s="123"/>
      <c r="L56" s="123"/>
      <c r="M56" s="123"/>
      <c r="O56" s="26">
        <v>54</v>
      </c>
      <c r="P56" s="30">
        <f t="shared" si="2"/>
        <v>4.7213103882284289</v>
      </c>
      <c r="Q56" s="44">
        <f t="shared" si="3"/>
        <v>4.5845388397985464E-5</v>
      </c>
      <c r="R56" s="30">
        <f t="shared" si="4"/>
        <v>1.6720711899561491</v>
      </c>
      <c r="S56" s="46">
        <f t="shared" si="5"/>
        <v>0.33552363383945033</v>
      </c>
    </row>
    <row r="57" spans="2:19" x14ac:dyDescent="0.2">
      <c r="B57" s="38">
        <f>('Screening All'!H63-'Screening All'!K63)/'Screening All'!I63</f>
        <v>2.0693733873613462</v>
      </c>
      <c r="C57" s="36">
        <f>('Screening M&amp;A'!H63-'Screening M&amp;A'!K63)/'Screening M&amp;A'!I63</f>
        <v>0.56221027784887512</v>
      </c>
      <c r="E57" s="24" t="s">
        <v>1449</v>
      </c>
      <c r="O57" s="26">
        <v>55</v>
      </c>
      <c r="P57" s="30">
        <f t="shared" si="2"/>
        <v>4.8087420620845105</v>
      </c>
      <c r="Q57" s="44">
        <f t="shared" si="3"/>
        <v>2.8770101664137006E-5</v>
      </c>
      <c r="R57" s="30">
        <f t="shared" si="4"/>
        <v>1.7030354712516333</v>
      </c>
      <c r="S57" s="46">
        <f t="shared" si="5"/>
        <v>0.31104866240166262</v>
      </c>
    </row>
    <row r="58" spans="2:19" x14ac:dyDescent="0.2">
      <c r="B58" s="38">
        <f>('Screening All'!H64-'Screening All'!K64)/'Screening All'!I64</f>
        <v>1.1997485774778349</v>
      </c>
      <c r="C58" s="36">
        <f>('Screening M&amp;A'!H64-'Screening M&amp;A'!K64)/'Screening M&amp;A'!I64</f>
        <v>0.49613909618573793</v>
      </c>
      <c r="O58" s="26">
        <v>56</v>
      </c>
      <c r="P58" s="30">
        <f t="shared" si="2"/>
        <v>4.896173735940593</v>
      </c>
      <c r="Q58" s="44">
        <f t="shared" si="3"/>
        <v>1.7849525905409283E-5</v>
      </c>
      <c r="R58" s="30">
        <f t="shared" si="4"/>
        <v>1.7339997525471176</v>
      </c>
      <c r="S58" s="46">
        <f t="shared" si="5"/>
        <v>0.28738014880255591</v>
      </c>
    </row>
    <row r="59" spans="2:19" x14ac:dyDescent="0.2">
      <c r="B59" s="38">
        <f>('Screening All'!H65-'Screening All'!K65)/'Screening All'!I65</f>
        <v>0.34315633398202211</v>
      </c>
      <c r="C59" s="36">
        <f>('Screening M&amp;A'!H65-'Screening M&amp;A'!K65)/'Screening M&amp;A'!I65</f>
        <v>0.57980841005225181</v>
      </c>
      <c r="O59" s="26">
        <v>57</v>
      </c>
      <c r="P59" s="30">
        <f t="shared" si="2"/>
        <v>4.9836054097966747</v>
      </c>
      <c r="Q59" s="44">
        <f t="shared" si="3"/>
        <v>1.0948421860797655E-5</v>
      </c>
      <c r="R59" s="30">
        <f t="shared" si="4"/>
        <v>1.7649640338426018</v>
      </c>
      <c r="S59" s="46">
        <f t="shared" si="5"/>
        <v>0.26461130728926152</v>
      </c>
    </row>
    <row r="60" spans="2:19" x14ac:dyDescent="0.2">
      <c r="B60" s="38">
        <f>('Screening All'!H66-'Screening All'!K66)/'Screening All'!I66</f>
        <v>0.74857059933246273</v>
      </c>
      <c r="C60" s="36">
        <f>('Screening M&amp;A'!H66-'Screening M&amp;A'!K66)/'Screening M&amp;A'!I66</f>
        <v>1.902326253431585</v>
      </c>
      <c r="O60" s="26">
        <v>58</v>
      </c>
      <c r="P60" s="30">
        <f t="shared" si="2"/>
        <v>5.0710370836527563</v>
      </c>
      <c r="Q60" s="44">
        <f t="shared" si="3"/>
        <v>6.6392024153950052E-6</v>
      </c>
      <c r="R60" s="30">
        <f t="shared" si="4"/>
        <v>1.795928315138086</v>
      </c>
      <c r="S60" s="46">
        <f t="shared" si="5"/>
        <v>0.24281931929308531</v>
      </c>
    </row>
    <row r="61" spans="2:19" x14ac:dyDescent="0.2">
      <c r="B61" s="38">
        <f>('Screening All'!H67-'Screening All'!K67)/'Screening All'!I67</f>
        <v>0.29398852934928837</v>
      </c>
      <c r="C61" s="36">
        <f>('Screening M&amp;A'!H67-'Screening M&amp;A'!K67)/'Screening M&amp;A'!I67</f>
        <v>1.1699536902101753</v>
      </c>
      <c r="O61" s="26">
        <v>59</v>
      </c>
      <c r="P61" s="30">
        <f t="shared" si="2"/>
        <v>5.1584687575088388</v>
      </c>
      <c r="Q61" s="44">
        <f t="shared" si="3"/>
        <v>3.9803370098747544E-6</v>
      </c>
      <c r="R61" s="30">
        <f t="shared" si="4"/>
        <v>1.8268925964335703</v>
      </c>
      <c r="S61" s="46">
        <f t="shared" si="5"/>
        <v>0.22206559718612398</v>
      </c>
    </row>
    <row r="62" spans="2:19" x14ac:dyDescent="0.2">
      <c r="B62" s="38">
        <f>('Screening All'!H68-'Screening All'!K68)/'Screening All'!I68</f>
        <v>0.83499801561053044</v>
      </c>
      <c r="C62" s="36">
        <f>('Screening M&amp;A'!H68-'Screening M&amp;A'!K68)/'Screening M&amp;A'!I68</f>
        <v>1.7938926451449069</v>
      </c>
      <c r="O62" s="26">
        <v>60</v>
      </c>
      <c r="P62" s="30">
        <f t="shared" si="2"/>
        <v>5.2459004313649205</v>
      </c>
      <c r="Q62" s="44">
        <f t="shared" si="3"/>
        <v>2.3591922274002439E-6</v>
      </c>
      <c r="R62" s="30">
        <f t="shared" si="4"/>
        <v>1.8578568777290545</v>
      </c>
      <c r="S62" s="46">
        <f t="shared" si="5"/>
        <v>0.20239628309892585</v>
      </c>
    </row>
    <row r="63" spans="2:19" x14ac:dyDescent="0.2">
      <c r="B63" s="38">
        <f>('Screening All'!H69-'Screening All'!K69)/'Screening All'!I69</f>
        <v>0.513314580403188</v>
      </c>
      <c r="C63" s="36">
        <f>('Screening M&amp;A'!H69-'Screening M&amp;A'!K69)/'Screening M&amp;A'!I69</f>
        <v>1.1064371866106517</v>
      </c>
      <c r="O63" s="26">
        <v>61</v>
      </c>
      <c r="P63" s="30">
        <f t="shared" si="2"/>
        <v>5.333332105221003</v>
      </c>
      <c r="Q63" s="44">
        <f t="shared" si="3"/>
        <v>1.3824402230763003E-6</v>
      </c>
      <c r="R63" s="30">
        <f t="shared" si="4"/>
        <v>1.8888211590245387</v>
      </c>
      <c r="S63" s="46">
        <f t="shared" si="5"/>
        <v>0.18384295375528953</v>
      </c>
    </row>
    <row r="64" spans="2:19" x14ac:dyDescent="0.2">
      <c r="B64" s="38">
        <f>('Screening All'!H70-'Screening All'!K70)/'Screening All'!I70</f>
        <v>1.043934125079649</v>
      </c>
      <c r="C64" s="36">
        <f>('Screening M&amp;A'!H70-'Screening M&amp;A'!K70)/'Screening M&amp;A'!I70</f>
        <v>0.29612677277298105</v>
      </c>
      <c r="O64" s="26">
        <v>62</v>
      </c>
      <c r="P64" s="30">
        <f t="shared" si="2"/>
        <v>5.4207637790770846</v>
      </c>
      <c r="Q64" s="44">
        <f t="shared" si="3"/>
        <v>8.0088275604018997E-7</v>
      </c>
      <c r="R64" s="30">
        <f t="shared" si="4"/>
        <v>1.919785440320023</v>
      </c>
      <c r="S64" s="46">
        <f t="shared" si="5"/>
        <v>0.16642350003724674</v>
      </c>
    </row>
    <row r="65" spans="2:19" x14ac:dyDescent="0.2">
      <c r="B65" s="38">
        <f>('Screening All'!H71-'Screening All'!K71)/'Screening All'!I71</f>
        <v>0.94464174568886616</v>
      </c>
      <c r="C65" s="36">
        <f>('Screening M&amp;A'!H71-'Screening M&amp;A'!K71)/'Screening M&amp;A'!I71</f>
        <v>0.57987876010332473</v>
      </c>
      <c r="O65" s="26">
        <v>63</v>
      </c>
      <c r="P65" s="30">
        <f t="shared" si="2"/>
        <v>5.5081954529331671</v>
      </c>
      <c r="Q65" s="44">
        <f t="shared" si="3"/>
        <v>4.5870246408342305E-7</v>
      </c>
      <c r="R65" s="30">
        <f t="shared" si="4"/>
        <v>1.9507497216155072</v>
      </c>
      <c r="S65" s="46">
        <f t="shared" si="5"/>
        <v>0.15014314875190229</v>
      </c>
    </row>
    <row r="66" spans="2:19" x14ac:dyDescent="0.2">
      <c r="B66" s="38">
        <f>('Screening All'!H72-'Screening All'!K72)/'Screening All'!I72</f>
        <v>0.6215173967676243</v>
      </c>
      <c r="C66" s="36">
        <f>('Screening M&amp;A'!H72-'Screening M&amp;A'!K72)/'Screening M&amp;A'!I72</f>
        <v>0.38954963756566674</v>
      </c>
      <c r="O66" s="26">
        <v>64</v>
      </c>
      <c r="P66" s="30">
        <f t="shared" si="2"/>
        <v>5.5956271267892488</v>
      </c>
      <c r="Q66" s="44">
        <f t="shared" si="3"/>
        <v>2.5973636127789468E-7</v>
      </c>
      <c r="R66" s="30">
        <f t="shared" si="4"/>
        <v>1.9817140029109914</v>
      </c>
      <c r="S66" s="46">
        <f t="shared" si="5"/>
        <v>0.13499559378126907</v>
      </c>
    </row>
    <row r="67" spans="2:19" x14ac:dyDescent="0.2">
      <c r="B67" s="38">
        <f>('Screening All'!H73-'Screening All'!K73)/'Screening All'!I73</f>
        <v>0.89451549593460855</v>
      </c>
      <c r="C67" s="36">
        <f>('Screening M&amp;A'!H73-'Screening M&amp;A'!K73)/'Screening M&amp;A'!I73</f>
        <v>0.1445226073637034</v>
      </c>
      <c r="O67" s="26">
        <v>65</v>
      </c>
      <c r="P67" s="30">
        <f t="shared" si="2"/>
        <v>5.6830588006453304</v>
      </c>
      <c r="Q67" s="44">
        <f t="shared" si="3"/>
        <v>1.4540320513408558E-7</v>
      </c>
      <c r="R67" s="30">
        <f t="shared" si="4"/>
        <v>2.0126782842064759</v>
      </c>
      <c r="S67" s="46">
        <f t="shared" si="5"/>
        <v>0.12096420437949812</v>
      </c>
    </row>
    <row r="68" spans="2:19" x14ac:dyDescent="0.2">
      <c r="B68" s="38">
        <f>('Screening All'!H74-'Screening All'!K74)/'Screening All'!I74</f>
        <v>0.31213676476018165</v>
      </c>
      <c r="C68" s="36">
        <f>('Screening M&amp;A'!H74-'Screening M&amp;A'!K74)/'Screening M&amp;A'!I74</f>
        <v>0.87671106506482355</v>
      </c>
      <c r="J68" s="123" t="s">
        <v>1423</v>
      </c>
      <c r="K68" s="123"/>
      <c r="L68" s="123"/>
      <c r="M68" s="123"/>
      <c r="O68" s="26">
        <v>66</v>
      </c>
      <c r="P68" s="30">
        <f t="shared" ref="P68:P102" si="6">O68*$F$10</f>
        <v>5.7704904745014129</v>
      </c>
      <c r="Q68" s="44">
        <f t="shared" ref="Q68:Q102" si="7">_xlfn.NORM.DIST(P68,$F$5,$F$9,FALSE)</f>
        <v>8.0473845761640052E-8</v>
      </c>
      <c r="R68" s="30">
        <f t="shared" ref="R68:R102" si="8">O68*$G$10</f>
        <v>2.0436425655019601</v>
      </c>
      <c r="S68" s="46">
        <f t="shared" ref="S68:S102" si="9">_xlfn.NORM.DIST(R68,$G$5,$G$9,FALSE)</f>
        <v>0.10802327974079198</v>
      </c>
    </row>
    <row r="69" spans="2:19" x14ac:dyDescent="0.2">
      <c r="B69" s="38">
        <f>('Screening All'!H75-'Screening All'!K75)/'Screening All'!I75</f>
        <v>0.57197711778073823</v>
      </c>
      <c r="C69" s="36">
        <f>('Screening M&amp;A'!H75-'Screening M&amp;A'!K75)/'Screening M&amp;A'!I75</f>
        <v>1.3477275783941487</v>
      </c>
      <c r="O69" s="26">
        <v>67</v>
      </c>
      <c r="P69" s="30">
        <f t="shared" si="6"/>
        <v>5.8579221483574946</v>
      </c>
      <c r="Q69" s="44">
        <f t="shared" si="7"/>
        <v>4.4032676191799835E-8</v>
      </c>
      <c r="R69" s="30">
        <f t="shared" si="8"/>
        <v>2.0746068467974443</v>
      </c>
      <c r="S69" s="46">
        <f t="shared" si="9"/>
        <v>9.6139320981960902E-2</v>
      </c>
    </row>
    <row r="70" spans="2:19" x14ac:dyDescent="0.2">
      <c r="B70" s="38">
        <f>('Screening All'!H76-'Screening All'!K76)/'Screening All'!I76</f>
        <v>0.54156983982073192</v>
      </c>
      <c r="C70" s="36">
        <f>('Screening M&amp;A'!H76-'Screening M&amp;A'!K76)/'Screening M&amp;A'!I76</f>
        <v>0.51050458650960284</v>
      </c>
      <c r="O70" s="26">
        <v>68</v>
      </c>
      <c r="P70" s="30">
        <f t="shared" si="6"/>
        <v>5.9453538222135771</v>
      </c>
      <c r="Q70" s="44">
        <f t="shared" si="7"/>
        <v>2.3819626952253508E-8</v>
      </c>
      <c r="R70" s="30">
        <f t="shared" si="8"/>
        <v>2.1055711280929286</v>
      </c>
      <c r="S70" s="46">
        <f t="shared" si="9"/>
        <v>8.5272294242033309E-2</v>
      </c>
    </row>
    <row r="71" spans="2:19" x14ac:dyDescent="0.2">
      <c r="B71" s="38">
        <f>('Screening All'!H77-'Screening All'!K77)/'Screening All'!I77</f>
        <v>0.25614027260356481</v>
      </c>
      <c r="C71" s="36">
        <f>('Screening M&amp;A'!H77-'Screening M&amp;A'!K77)/'Screening M&amp;A'!I77</f>
        <v>0.53021230266739239</v>
      </c>
      <c r="O71" s="26">
        <v>69</v>
      </c>
      <c r="P71" s="30">
        <f t="shared" si="6"/>
        <v>6.0327854960696587</v>
      </c>
      <c r="Q71" s="44">
        <f t="shared" si="7"/>
        <v>1.2738971861441082E-8</v>
      </c>
      <c r="R71" s="30">
        <f t="shared" si="8"/>
        <v>2.1365354093884128</v>
      </c>
      <c r="S71" s="46">
        <f t="shared" si="9"/>
        <v>7.5376861568783482E-2</v>
      </c>
    </row>
    <row r="72" spans="2:19" x14ac:dyDescent="0.2">
      <c r="B72" s="38">
        <f>('Screening All'!H78-'Screening All'!K78)/'Screening All'!I78</f>
        <v>0.46528438838648262</v>
      </c>
      <c r="C72" s="36">
        <f>('Screening M&amp;A'!H78-'Screening M&amp;A'!K78)/'Screening M&amp;A'!I78</f>
        <v>0.22640120620674092</v>
      </c>
      <c r="O72" s="26">
        <v>70</v>
      </c>
      <c r="P72" s="30">
        <f t="shared" si="6"/>
        <v>6.1202171699257413</v>
      </c>
      <c r="Q72" s="44">
        <f t="shared" si="7"/>
        <v>6.7355544271980312E-9</v>
      </c>
      <c r="R72" s="30">
        <f t="shared" si="8"/>
        <v>2.167499690683897</v>
      </c>
      <c r="S72" s="46">
        <f t="shared" si="9"/>
        <v>6.640355950998611E-2</v>
      </c>
    </row>
    <row r="73" spans="2:19" x14ac:dyDescent="0.2">
      <c r="B73" s="38">
        <f>('Screening All'!H79-'Screening All'!K79)/'Screening All'!I79</f>
        <v>0.55556838519715956</v>
      </c>
      <c r="C73" s="36">
        <f>('Screening M&amp;A'!H79-'Screening M&amp;A'!K79)/'Screening M&amp;A'!I79</f>
        <v>0.8936413625124553</v>
      </c>
      <c r="O73" s="26">
        <v>71</v>
      </c>
      <c r="P73" s="30">
        <f t="shared" si="6"/>
        <v>6.2076488437818229</v>
      </c>
      <c r="Q73" s="44">
        <f t="shared" si="7"/>
        <v>3.5208852419471026E-9</v>
      </c>
      <c r="R73" s="30">
        <f t="shared" si="8"/>
        <v>2.1984639719793813</v>
      </c>
      <c r="S73" s="46">
        <f t="shared" si="9"/>
        <v>5.829990873185556E-2</v>
      </c>
    </row>
    <row r="74" spans="2:19" x14ac:dyDescent="0.2">
      <c r="B74" s="38">
        <f>('Screening All'!H80-'Screening All'!K80)/'Screening All'!I80</f>
        <v>0.72322518470928365</v>
      </c>
      <c r="C74" s="36">
        <f>('Screening M&amp;A'!H80-'Screening M&amp;A'!K80)/'Screening M&amp;A'!I80</f>
        <v>1.5182022146630962</v>
      </c>
      <c r="O74" s="26">
        <v>72</v>
      </c>
      <c r="P74" s="30">
        <f t="shared" si="6"/>
        <v>6.2950805176379045</v>
      </c>
      <c r="Q74" s="44">
        <f t="shared" si="7"/>
        <v>1.8195749075100105E-9</v>
      </c>
      <c r="R74" s="30">
        <f t="shared" si="8"/>
        <v>2.2294282532748655</v>
      </c>
      <c r="S74" s="46">
        <f t="shared" si="9"/>
        <v>5.1011441433304654E-2</v>
      </c>
    </row>
    <row r="75" spans="2:19" x14ac:dyDescent="0.2">
      <c r="B75" s="38">
        <f>('Screening All'!H81-'Screening All'!K81)/'Screening All'!I81</f>
        <v>1.3911752661752661</v>
      </c>
      <c r="C75" s="36">
        <f>('Screening M&amp;A'!H81-'Screening M&amp;A'!K81)/'Screening M&amp;A'!I81</f>
        <v>0.84942693911885325</v>
      </c>
      <c r="O75" s="26">
        <v>73</v>
      </c>
      <c r="P75" s="30">
        <f t="shared" si="6"/>
        <v>6.3825121914939871</v>
      </c>
      <c r="Q75" s="44">
        <f t="shared" si="7"/>
        <v>9.2966730327064807E-10</v>
      </c>
      <c r="R75" s="30">
        <f t="shared" si="8"/>
        <v>2.2603925345703497</v>
      </c>
      <c r="S75" s="46">
        <f t="shared" si="9"/>
        <v>4.4482636708812882E-2</v>
      </c>
    </row>
    <row r="76" spans="2:19" x14ac:dyDescent="0.2">
      <c r="B76" s="38">
        <f>('Screening All'!H82-'Screening All'!K82)/'Screening All'!I82</f>
        <v>1.6573564122738</v>
      </c>
      <c r="C76" s="36">
        <f>('Screening M&amp;A'!H82-'Screening M&amp;A'!K82)/'Screening M&amp;A'!I82</f>
        <v>0.88011984490659145</v>
      </c>
      <c r="O76" s="26">
        <v>74</v>
      </c>
      <c r="P76" s="30">
        <f t="shared" si="6"/>
        <v>6.4699438653500687</v>
      </c>
      <c r="Q76" s="44">
        <f t="shared" si="7"/>
        <v>4.6959636172328101E-10</v>
      </c>
      <c r="R76" s="30">
        <f t="shared" si="8"/>
        <v>2.291356815865834</v>
      </c>
      <c r="S76" s="46">
        <f t="shared" si="9"/>
        <v>3.8657757245265961E-2</v>
      </c>
    </row>
    <row r="77" spans="2:19" x14ac:dyDescent="0.2">
      <c r="B77" s="38">
        <f>('Screening All'!H83-'Screening All'!K83)/'Screening All'!I83</f>
        <v>0.7393470355520626</v>
      </c>
      <c r="C77" s="36">
        <f>('Screening M&amp;A'!H83-'Screening M&amp;A'!K83)/'Screening M&amp;A'!I83</f>
        <v>1.0070657132551086</v>
      </c>
      <c r="O77" s="26">
        <v>75</v>
      </c>
      <c r="P77" s="30">
        <f t="shared" si="6"/>
        <v>6.5573755392061512</v>
      </c>
      <c r="Q77" s="44">
        <f t="shared" si="7"/>
        <v>2.3451003893800238E-10</v>
      </c>
      <c r="R77" s="30">
        <f t="shared" si="8"/>
        <v>2.3223210971613182</v>
      </c>
      <c r="S77" s="46">
        <f t="shared" si="9"/>
        <v>3.3481583744980004E-2</v>
      </c>
    </row>
    <row r="78" spans="2:19" x14ac:dyDescent="0.2">
      <c r="B78" s="38">
        <f>('Screening All'!H84-'Screening All'!K84)/'Screening All'!I84</f>
        <v>1.6694325634445395</v>
      </c>
      <c r="C78" s="36">
        <f>('Screening M&amp;A'!H84-'Screening M&amp;A'!K84)/'Screening M&amp;A'!I84</f>
        <v>0.82855879996684989</v>
      </c>
      <c r="O78" s="26">
        <v>76</v>
      </c>
      <c r="P78" s="30">
        <f t="shared" si="6"/>
        <v>6.6448072130622329</v>
      </c>
      <c r="Q78" s="44">
        <f t="shared" si="7"/>
        <v>1.1578110839816703E-10</v>
      </c>
      <c r="R78" s="30">
        <f t="shared" si="8"/>
        <v>2.3532853784568024</v>
      </c>
      <c r="S78" s="46">
        <f t="shared" si="9"/>
        <v>2.8900046190313472E-2</v>
      </c>
    </row>
    <row r="79" spans="2:19" x14ac:dyDescent="0.2">
      <c r="B79" s="38">
        <f>('Screening All'!H85-'Screening All'!K85)/'Screening All'!I85</f>
        <v>1.6499722493855222</v>
      </c>
      <c r="C79" s="36">
        <f>('Screening M&amp;A'!H85-'Screening M&amp;A'!K85)/'Screening M&amp;A'!I85</f>
        <v>1.5614850234572355</v>
      </c>
      <c r="O79" s="26">
        <v>77</v>
      </c>
      <c r="P79" s="30">
        <f t="shared" si="6"/>
        <v>6.7322388869183145</v>
      </c>
      <c r="Q79" s="44">
        <f t="shared" si="7"/>
        <v>5.6513670566182472E-11</v>
      </c>
      <c r="R79" s="30">
        <f t="shared" si="8"/>
        <v>2.3842496597522866</v>
      </c>
      <c r="S79" s="46">
        <f t="shared" si="9"/>
        <v>2.4860753463043967E-2</v>
      </c>
    </row>
    <row r="80" spans="2:19" x14ac:dyDescent="0.2">
      <c r="B80" s="38">
        <f>('Screening All'!H86-'Screening All'!K86)/'Screening All'!I86</f>
        <v>0.63519358214161137</v>
      </c>
      <c r="C80" s="36">
        <f>('Screening M&amp;A'!H86-'Screening M&amp;A'!K86)/'Screening M&amp;A'!I86</f>
        <v>0.35512286505769586</v>
      </c>
      <c r="O80" s="26">
        <v>78</v>
      </c>
      <c r="P80" s="30">
        <f t="shared" si="6"/>
        <v>6.819670560774397</v>
      </c>
      <c r="Q80" s="44">
        <f t="shared" si="7"/>
        <v>2.7271490666833642E-11</v>
      </c>
      <c r="R80" s="30">
        <f t="shared" si="8"/>
        <v>2.4152139410477709</v>
      </c>
      <c r="S80" s="46">
        <f t="shared" si="9"/>
        <v>2.1313424877917219E-2</v>
      </c>
    </row>
    <row r="81" spans="2:19" x14ac:dyDescent="0.2">
      <c r="B81" s="38">
        <f>('Screening All'!H87-'Screening All'!K87)/'Screening All'!I87</f>
        <v>0.59899911211558643</v>
      </c>
      <c r="C81" s="36">
        <f>('Screening M&amp;A'!H87-'Screening M&amp;A'!K87)/'Screening M&amp;A'!I87</f>
        <v>1.0344699777613047</v>
      </c>
      <c r="O81" s="26">
        <v>79</v>
      </c>
      <c r="P81" s="30">
        <f t="shared" si="6"/>
        <v>6.9071022346304787</v>
      </c>
      <c r="Q81" s="44">
        <f t="shared" si="7"/>
        <v>1.3010793605678029E-11</v>
      </c>
      <c r="R81" s="30">
        <f t="shared" si="8"/>
        <v>2.4461782223432551</v>
      </c>
      <c r="S81" s="46">
        <f t="shared" si="9"/>
        <v>1.8210228872822476E-2</v>
      </c>
    </row>
    <row r="82" spans="2:19" x14ac:dyDescent="0.2">
      <c r="B82" s="38">
        <f>('Screening All'!H88-'Screening All'!K88)/'Screening All'!I88</f>
        <v>1.2318526170798898</v>
      </c>
      <c r="C82" s="36">
        <f>('Screening M&amp;A'!H88-'Screening M&amp;A'!K88)/'Screening M&amp;A'!I88</f>
        <v>1.4856026422291484</v>
      </c>
      <c r="O82" s="26">
        <v>80</v>
      </c>
      <c r="P82" s="30">
        <f t="shared" si="6"/>
        <v>6.9945339084865612</v>
      </c>
      <c r="Q82" s="44">
        <f t="shared" si="7"/>
        <v>6.1367473912823312E-12</v>
      </c>
      <c r="R82" s="30">
        <f t="shared" si="8"/>
        <v>2.4771425036387393</v>
      </c>
      <c r="S82" s="46">
        <f t="shared" si="9"/>
        <v>1.5506035419275895E-2</v>
      </c>
    </row>
    <row r="83" spans="2:19" x14ac:dyDescent="0.2">
      <c r="B83" s="38">
        <f>('Screening All'!H89-'Screening All'!K89)/'Screening All'!I89</f>
        <v>0.84958563535911658</v>
      </c>
      <c r="C83" s="36">
        <f>('Screening M&amp;A'!H89-'Screening M&amp;A'!K89)/'Screening M&amp;A'!I89</f>
        <v>1.482389710301719</v>
      </c>
      <c r="O83" s="26">
        <v>81</v>
      </c>
      <c r="P83" s="30">
        <f t="shared" si="6"/>
        <v>7.0819655823426428</v>
      </c>
      <c r="Q83" s="44">
        <f t="shared" si="7"/>
        <v>2.861621924362806E-12</v>
      </c>
      <c r="R83" s="30">
        <f t="shared" si="8"/>
        <v>2.5081067849342236</v>
      </c>
      <c r="S83" s="46">
        <f t="shared" si="9"/>
        <v>1.3158589688845547E-2</v>
      </c>
    </row>
    <row r="84" spans="2:19" x14ac:dyDescent="0.2">
      <c r="B84" s="38">
        <f>('Screening All'!H90-'Screening All'!K90)/'Screening All'!I90</f>
        <v>0.6427605834222696</v>
      </c>
      <c r="C84" s="36">
        <f>('Screening M&amp;A'!H90-'Screening M&amp;A'!K90)/'Screening M&amp;A'!I90</f>
        <v>0.84960889520977445</v>
      </c>
      <c r="O84" s="26">
        <v>82</v>
      </c>
      <c r="P84" s="30">
        <f t="shared" si="6"/>
        <v>7.1693972561987254</v>
      </c>
      <c r="Q84" s="44">
        <f t="shared" si="7"/>
        <v>1.3192460761117293E-12</v>
      </c>
      <c r="R84" s="30">
        <f t="shared" si="8"/>
        <v>2.5390710662297078</v>
      </c>
      <c r="S84" s="46">
        <f t="shared" si="9"/>
        <v>1.1128615155592417E-2</v>
      </c>
    </row>
    <row r="85" spans="2:19" x14ac:dyDescent="0.2">
      <c r="B85" s="38">
        <f>('Screening All'!H91-'Screening All'!K91)/'Screening All'!I91</f>
        <v>0.43207137406820456</v>
      </c>
      <c r="C85" s="36">
        <f>('Screening M&amp;A'!H91-'Screening M&amp;A'!K91)/'Screening M&amp;A'!I91</f>
        <v>0.78818000108043873</v>
      </c>
      <c r="O85" s="26">
        <v>83</v>
      </c>
      <c r="P85" s="30">
        <f t="shared" si="6"/>
        <v>7.256828930054807</v>
      </c>
      <c r="Q85" s="44">
        <f t="shared" si="7"/>
        <v>6.012829878251521E-13</v>
      </c>
      <c r="R85" s="30">
        <f t="shared" si="8"/>
        <v>2.570035347525192</v>
      </c>
      <c r="S85" s="46">
        <f t="shared" si="9"/>
        <v>9.3798546604593452E-3</v>
      </c>
    </row>
    <row r="86" spans="2:19" x14ac:dyDescent="0.2">
      <c r="B86" s="38">
        <f>('Screening All'!H92-'Screening All'!K92)/'Screening All'!I92</f>
        <v>0.62682121670927549</v>
      </c>
      <c r="C86" s="36">
        <f>('Screening M&amp;A'!H92-'Screening M&amp;A'!K92)/'Screening M&amp;A'!I92</f>
        <v>1.1759322108121126</v>
      </c>
      <c r="O86" s="26">
        <v>84</v>
      </c>
      <c r="P86" s="30">
        <f t="shared" si="6"/>
        <v>7.3442606039108886</v>
      </c>
      <c r="Q86" s="44">
        <f t="shared" si="7"/>
        <v>2.7093902934652206E-13</v>
      </c>
      <c r="R86" s="30">
        <f t="shared" si="8"/>
        <v>2.6009996288206763</v>
      </c>
      <c r="S86" s="46">
        <f t="shared" si="9"/>
        <v>7.8790580448808763E-3</v>
      </c>
    </row>
    <row r="87" spans="2:19" x14ac:dyDescent="0.2">
      <c r="B87" s="38">
        <f>('Screening All'!H93-'Screening All'!K93)/'Screening All'!I93</f>
        <v>0.99323050556983716</v>
      </c>
      <c r="C87" s="36">
        <f>('Screening M&amp;A'!H93-'Screening M&amp;A'!K93)/'Screening M&amp;A'!I93</f>
        <v>0.77240514100391044</v>
      </c>
      <c r="O87" s="26">
        <v>85</v>
      </c>
      <c r="P87" s="30">
        <f t="shared" si="6"/>
        <v>7.4316922777669712</v>
      </c>
      <c r="Q87" s="44">
        <f t="shared" si="7"/>
        <v>1.2069902821212725E-13</v>
      </c>
      <c r="R87" s="30">
        <f t="shared" si="8"/>
        <v>2.6319639101161605</v>
      </c>
      <c r="S87" s="46">
        <f t="shared" si="9"/>
        <v>6.5959248149981544E-3</v>
      </c>
    </row>
    <row r="88" spans="2:19" x14ac:dyDescent="0.2">
      <c r="B88" s="38">
        <f>('Screening All'!H94-'Screening All'!K94)/'Screening All'!I94</f>
        <v>0.9433042585941509</v>
      </c>
      <c r="C88" s="36">
        <f>('Screening M&amp;A'!H94-'Screening M&amp;A'!K94)/'Screening M&amp;A'!I94</f>
        <v>0.42001206664500867</v>
      </c>
      <c r="O88" s="26">
        <v>86</v>
      </c>
      <c r="P88" s="30">
        <f t="shared" si="6"/>
        <v>7.5191239516230528</v>
      </c>
      <c r="Q88" s="44">
        <f t="shared" si="7"/>
        <v>5.3158843626904345E-14</v>
      </c>
      <c r="R88" s="30">
        <f t="shared" si="8"/>
        <v>2.6629281914116447</v>
      </c>
      <c r="S88" s="46">
        <f t="shared" si="9"/>
        <v>5.5030099634806092E-3</v>
      </c>
    </row>
    <row r="89" spans="2:19" x14ac:dyDescent="0.2">
      <c r="B89" s="38">
        <f>('Screening All'!H95-'Screening All'!K95)/'Screening All'!I95</f>
        <v>1.7052278616064622</v>
      </c>
      <c r="C89" s="36">
        <f>('Screening M&amp;A'!H95-'Screening M&amp;A'!K95)/'Screening M&amp;A'!I95</f>
        <v>1.1703996834190742</v>
      </c>
      <c r="O89" s="26">
        <v>87</v>
      </c>
      <c r="P89" s="30">
        <f t="shared" si="6"/>
        <v>7.6065556254791353</v>
      </c>
      <c r="Q89" s="44">
        <f t="shared" si="7"/>
        <v>2.314657968763407E-14</v>
      </c>
      <c r="R89" s="30">
        <f t="shared" si="8"/>
        <v>2.6938924727071289</v>
      </c>
      <c r="S89" s="46">
        <f t="shared" si="9"/>
        <v>4.5756005917300746E-3</v>
      </c>
    </row>
    <row r="90" spans="2:19" x14ac:dyDescent="0.2">
      <c r="B90" s="38">
        <f>('Screening All'!H96-'Screening All'!K96)/'Screening All'!I96</f>
        <v>0.65697420473973855</v>
      </c>
      <c r="C90" s="36">
        <f>('Screening M&amp;A'!H96-'Screening M&amp;A'!K96)/'Screening M&amp;A'!I96</f>
        <v>1.0237530194516253</v>
      </c>
      <c r="O90" s="26">
        <v>88</v>
      </c>
      <c r="P90" s="30">
        <f t="shared" si="6"/>
        <v>7.693987299335217</v>
      </c>
      <c r="Q90" s="44">
        <f t="shared" si="7"/>
        <v>9.964090757320998E-15</v>
      </c>
      <c r="R90" s="30">
        <f t="shared" si="8"/>
        <v>2.7248567540026132</v>
      </c>
      <c r="S90" s="46">
        <f t="shared" si="9"/>
        <v>3.7915703784166953E-3</v>
      </c>
    </row>
    <row r="91" spans="2:19" x14ac:dyDescent="0.2">
      <c r="B91" s="38">
        <f>('Screening All'!H97-'Screening All'!K97)/'Screening All'!I97</f>
        <v>0.6004550891216196</v>
      </c>
      <c r="C91" s="36">
        <f>('Screening M&amp;A'!H97-'Screening M&amp;A'!K97)/'Screening M&amp;A'!I97</f>
        <v>0.62846173755499957</v>
      </c>
      <c r="O91" s="26">
        <v>89</v>
      </c>
      <c r="P91" s="30">
        <f t="shared" si="6"/>
        <v>7.7814189731912995</v>
      </c>
      <c r="Q91" s="44">
        <f t="shared" si="7"/>
        <v>4.2406074552670197E-15</v>
      </c>
      <c r="R91" s="30">
        <f t="shared" si="8"/>
        <v>2.7558210352980974</v>
      </c>
      <c r="S91" s="46">
        <f t="shared" si="9"/>
        <v>3.1312182656679853E-3</v>
      </c>
    </row>
    <row r="92" spans="2:19" x14ac:dyDescent="0.2">
      <c r="B92" s="38">
        <f>('Screening All'!H98-'Screening All'!K98)/'Screening All'!I98</f>
        <v>0.38964792433000572</v>
      </c>
      <c r="C92" s="36">
        <f>('Screening M&amp;A'!H98-'Screening M&amp;A'!K98)/'Screening M&amp;A'!I98</f>
        <v>1.697862767154106</v>
      </c>
      <c r="O92" s="26">
        <v>90</v>
      </c>
      <c r="P92" s="30">
        <f t="shared" si="6"/>
        <v>7.8688506470473811</v>
      </c>
      <c r="Q92" s="44">
        <f t="shared" si="7"/>
        <v>1.7842595058500675E-15</v>
      </c>
      <c r="R92" s="30">
        <f t="shared" si="8"/>
        <v>2.7867853165935816</v>
      </c>
      <c r="S92" s="46">
        <f t="shared" si="9"/>
        <v>2.5770970133549222E-3</v>
      </c>
    </row>
    <row r="93" spans="2:19" x14ac:dyDescent="0.2">
      <c r="B93" s="38">
        <f>('Screening All'!H99-'Screening All'!K99)/'Screening All'!I99</f>
        <v>0.99700115340253759</v>
      </c>
      <c r="C93" s="36">
        <f>('Screening M&amp;A'!H99-'Screening M&amp;A'!K99)/'Screening M&amp;A'!I99</f>
        <v>1.5128852956038401</v>
      </c>
      <c r="O93" s="26">
        <v>91</v>
      </c>
      <c r="P93" s="30">
        <f t="shared" si="6"/>
        <v>7.9562823209034628</v>
      </c>
      <c r="Q93" s="44">
        <f t="shared" si="7"/>
        <v>7.4221121883450767E-16</v>
      </c>
      <c r="R93" s="30">
        <f t="shared" si="8"/>
        <v>2.8177495978890659</v>
      </c>
      <c r="S93" s="46">
        <f t="shared" si="9"/>
        <v>2.1138365325625249E-3</v>
      </c>
    </row>
    <row r="94" spans="2:19" x14ac:dyDescent="0.2">
      <c r="B94" s="38">
        <f>('Screening All'!H100-'Screening All'!K100)/'Screening All'!I100</f>
        <v>0.90286959134615374</v>
      </c>
      <c r="C94" s="36">
        <f>('Screening M&amp;A'!H100-'Screening M&amp;A'!K100)/'Screening M&amp;A'!I100</f>
        <v>1.028707854977065</v>
      </c>
      <c r="O94" s="26">
        <v>92</v>
      </c>
      <c r="P94" s="30">
        <f t="shared" si="6"/>
        <v>8.0437139947595444</v>
      </c>
      <c r="Q94" s="44">
        <f t="shared" si="7"/>
        <v>3.052365658655251E-16</v>
      </c>
      <c r="R94" s="30">
        <f t="shared" si="8"/>
        <v>2.8487138791845501</v>
      </c>
      <c r="S94" s="46">
        <f t="shared" si="9"/>
        <v>1.7279661751687366E-3</v>
      </c>
    </row>
    <row r="95" spans="2:19" x14ac:dyDescent="0.2">
      <c r="B95" s="38">
        <f>('Screening All'!H101-'Screening All'!K101)/'Screening All'!I101</f>
        <v>0.6052383939774153</v>
      </c>
      <c r="C95" s="36">
        <f>('Screening M&amp;A'!H101-'Screening M&amp;A'!K101)/'Screening M&amp;A'!I101</f>
        <v>0.75635077864433131</v>
      </c>
      <c r="O95" s="26">
        <v>93</v>
      </c>
      <c r="P95" s="30">
        <f t="shared" si="6"/>
        <v>8.1311456686156269</v>
      </c>
      <c r="Q95" s="44">
        <f t="shared" si="7"/>
        <v>1.2410382060754215E-16</v>
      </c>
      <c r="R95" s="30">
        <f t="shared" si="8"/>
        <v>2.8796781604800343</v>
      </c>
      <c r="S95" s="46">
        <f t="shared" si="9"/>
        <v>1.4077394469510765E-3</v>
      </c>
    </row>
    <row r="96" spans="2:19" x14ac:dyDescent="0.2">
      <c r="B96" s="38">
        <f>('Screening All'!H102-'Screening All'!K102)/'Screening All'!I102</f>
        <v>0.33938898189012323</v>
      </c>
      <c r="C96" s="36">
        <f>('Screening M&amp;A'!H102-'Screening M&amp;A'!K102)/'Screening M&amp;A'!I102</f>
        <v>1.3136958710976838</v>
      </c>
      <c r="O96" s="26">
        <v>94</v>
      </c>
      <c r="P96" s="30">
        <f t="shared" si="6"/>
        <v>8.2185773424717095</v>
      </c>
      <c r="Q96" s="44">
        <f t="shared" si="7"/>
        <v>4.9885380988870124E-17</v>
      </c>
      <c r="R96" s="30">
        <f t="shared" si="8"/>
        <v>2.9106424417755186</v>
      </c>
      <c r="S96" s="46">
        <f t="shared" si="9"/>
        <v>1.1429639421210364E-3</v>
      </c>
    </row>
    <row r="97" spans="2:19" x14ac:dyDescent="0.2">
      <c r="B97" s="38">
        <f>('Screening All'!H103-'Screening All'!K103)/'Screening All'!I103</f>
        <v>0.4308433594206284</v>
      </c>
      <c r="C97" s="36">
        <f>('Screening M&amp;A'!H103-'Screening M&amp;A'!K103)/'Screening M&amp;A'!I103</f>
        <v>1.2756869083352573</v>
      </c>
      <c r="O97" s="26">
        <v>95</v>
      </c>
      <c r="P97" s="30">
        <f t="shared" si="6"/>
        <v>8.306009016327792</v>
      </c>
      <c r="Q97" s="44">
        <f t="shared" si="7"/>
        <v>1.9824442538587087E-17</v>
      </c>
      <c r="R97" s="30">
        <f t="shared" si="8"/>
        <v>2.9416067230710028</v>
      </c>
      <c r="S97" s="46">
        <f t="shared" si="9"/>
        <v>9.2483867904403182E-4</v>
      </c>
    </row>
    <row r="98" spans="2:19" x14ac:dyDescent="0.2">
      <c r="B98" s="38">
        <f>('Screening All'!H104-'Screening All'!K104)/'Screening All'!I104</f>
        <v>1.5633367941749285</v>
      </c>
      <c r="C98" s="36">
        <f>('Screening M&amp;A'!H104-'Screening M&amp;A'!K104)/'Screening M&amp;A'!I104</f>
        <v>1.4846698113207546</v>
      </c>
      <c r="O98" s="26">
        <v>96</v>
      </c>
      <c r="P98" s="30">
        <f t="shared" si="6"/>
        <v>8.3934406901838727</v>
      </c>
      <c r="Q98" s="44">
        <f t="shared" si="7"/>
        <v>7.7887582279066335E-18</v>
      </c>
      <c r="R98" s="30">
        <f t="shared" si="8"/>
        <v>2.972571004366487</v>
      </c>
      <c r="S98" s="46">
        <f t="shared" si="9"/>
        <v>7.4580045791114435E-4</v>
      </c>
    </row>
    <row r="99" spans="2:19" x14ac:dyDescent="0.2">
      <c r="B99" s="38">
        <f>('Screening All'!H105-'Screening All'!K105)/'Screening All'!I105</f>
        <v>1.0563229031660804</v>
      </c>
      <c r="C99" s="36">
        <f>('Screening M&amp;A'!H105-'Screening M&amp;A'!K105)/'Screening M&amp;A'!I105</f>
        <v>0.58177826564215163</v>
      </c>
      <c r="O99" s="26">
        <v>97</v>
      </c>
      <c r="P99" s="30">
        <f t="shared" si="6"/>
        <v>8.4808723640399553</v>
      </c>
      <c r="Q99" s="44">
        <f t="shared" si="7"/>
        <v>3.0253457226119523E-18</v>
      </c>
      <c r="R99" s="30">
        <f t="shared" si="8"/>
        <v>3.0035352856619713</v>
      </c>
      <c r="S99" s="46">
        <f t="shared" si="9"/>
        <v>5.9938036583516657E-4</v>
      </c>
    </row>
    <row r="100" spans="2:19" x14ac:dyDescent="0.2">
      <c r="B100" s="38">
        <f>('Screening All'!H106-'Screening All'!K106)/'Screening All'!I106</f>
        <v>0.7963937416684207</v>
      </c>
      <c r="C100" s="36">
        <f>('Screening M&amp;A'!H106-'Screening M&amp;A'!K106)/'Screening M&amp;A'!I106</f>
        <v>1.3036158493248047</v>
      </c>
      <c r="O100" s="26">
        <v>98</v>
      </c>
      <c r="P100" s="30">
        <f t="shared" si="6"/>
        <v>8.5683040378960378</v>
      </c>
      <c r="Q100" s="44">
        <f t="shared" si="7"/>
        <v>1.1617731835445539E-18</v>
      </c>
      <c r="R100" s="30">
        <f t="shared" si="8"/>
        <v>3.0344995669574555</v>
      </c>
      <c r="S100" s="46">
        <f t="shared" si="9"/>
        <v>4.8007112500622428E-4</v>
      </c>
    </row>
    <row r="101" spans="2:19" x14ac:dyDescent="0.2">
      <c r="B101" s="38">
        <f>('Screening All'!H107-'Screening All'!K107)/'Screening All'!I107</f>
        <v>0.75185270958777217</v>
      </c>
      <c r="C101" s="36">
        <f>('Screening M&amp;A'!H107-'Screening M&amp;A'!K107)/'Screening M&amp;A'!I107</f>
        <v>1.1676075119457718</v>
      </c>
      <c r="O101" s="26">
        <v>99</v>
      </c>
      <c r="P101" s="30">
        <f t="shared" si="6"/>
        <v>8.6557357117521185</v>
      </c>
      <c r="Q101" s="44">
        <f t="shared" si="7"/>
        <v>4.4106970909335597E-19</v>
      </c>
      <c r="R101" s="30">
        <f t="shared" si="8"/>
        <v>3.0654638482529397</v>
      </c>
      <c r="S101" s="46">
        <f t="shared" si="9"/>
        <v>3.8320561459276808E-4</v>
      </c>
    </row>
    <row r="102" spans="2:19" ht="12" thickBot="1" x14ac:dyDescent="0.25">
      <c r="B102" s="38">
        <f>('Screening All'!H108-'Screening All'!K108)/'Screening All'!I108</f>
        <v>1.7101910828025477</v>
      </c>
      <c r="C102" s="36">
        <f>('Screening M&amp;A'!H108-'Screening M&amp;A'!K108)/'Screening M&amp;A'!I108</f>
        <v>0.52707440921264959</v>
      </c>
      <c r="O102" s="27">
        <v>100</v>
      </c>
      <c r="P102" s="31">
        <f t="shared" si="6"/>
        <v>8.7431673856082011</v>
      </c>
      <c r="Q102" s="45">
        <f t="shared" si="7"/>
        <v>1.6555132744622663E-19</v>
      </c>
      <c r="R102" s="31">
        <f t="shared" si="8"/>
        <v>3.0964281295484239</v>
      </c>
      <c r="S102" s="47">
        <f t="shared" si="9"/>
        <v>3.0484659457404576E-4</v>
      </c>
    </row>
    <row r="103" spans="2:19" x14ac:dyDescent="0.2">
      <c r="B103" s="38">
        <f>('Screening All'!H109-'Screening All'!K109)/'Screening All'!I109</f>
        <v>0.78875846501128666</v>
      </c>
      <c r="C103" s="36">
        <f>('Screening M&amp;A'!H109-'Screening M&amp;A'!K109)/'Screening M&amp;A'!I109</f>
        <v>0.75583155999345231</v>
      </c>
    </row>
    <row r="104" spans="2:19" x14ac:dyDescent="0.2">
      <c r="B104" s="38">
        <f>('Screening All'!H110-'Screening All'!K110)/'Screening All'!I110</f>
        <v>0.70945197044334973</v>
      </c>
      <c r="C104" s="36">
        <f>('Screening M&amp;A'!H110-'Screening M&amp;A'!K110)/'Screening M&amp;A'!I110</f>
        <v>1.4955315145813735</v>
      </c>
    </row>
    <row r="105" spans="2:19" x14ac:dyDescent="0.2">
      <c r="B105" s="38">
        <f>('Screening All'!H111-'Screening All'!K111)/'Screening All'!I111</f>
        <v>1.6181980374665479</v>
      </c>
      <c r="C105" s="36">
        <f>('Screening M&amp;A'!H111-'Screening M&amp;A'!K111)/'Screening M&amp;A'!I111</f>
        <v>0.86180034622042712</v>
      </c>
    </row>
    <row r="106" spans="2:19" x14ac:dyDescent="0.2">
      <c r="B106" s="38">
        <f>('Screening All'!H112-'Screening All'!K112)/'Screening All'!I112</f>
        <v>0.89288738357324304</v>
      </c>
      <c r="C106" s="36">
        <f>('Screening M&amp;A'!H112-'Screening M&amp;A'!K112)/'Screening M&amp;A'!I112</f>
        <v>1.0062077904359097</v>
      </c>
    </row>
    <row r="107" spans="2:19" x14ac:dyDescent="0.2">
      <c r="B107" s="38">
        <f>('Screening All'!H113-'Screening All'!K113)/'Screening All'!I113</f>
        <v>0.55805715453523619</v>
      </c>
      <c r="C107" s="36">
        <f>('Screening M&amp;A'!H113-'Screening M&amp;A'!K113)/'Screening M&amp;A'!I113</f>
        <v>2.373779527559055</v>
      </c>
    </row>
    <row r="108" spans="2:19" x14ac:dyDescent="0.2">
      <c r="B108" s="38">
        <f>('Screening All'!H114-'Screening All'!K114)/'Screening All'!I114</f>
        <v>1.1768257426008846</v>
      </c>
      <c r="C108" s="36">
        <f>('Screening M&amp;A'!H114-'Screening M&amp;A'!K114)/'Screening M&amp;A'!I114</f>
        <v>0.73450239420214825</v>
      </c>
    </row>
    <row r="109" spans="2:19" x14ac:dyDescent="0.2">
      <c r="B109" s="38">
        <f>('Screening All'!H115-'Screening All'!K115)/'Screening All'!I115</f>
        <v>0.31305673896204494</v>
      </c>
      <c r="C109" s="36">
        <f>('Screening M&amp;A'!H115-'Screening M&amp;A'!K115)/'Screening M&amp;A'!I115</f>
        <v>2.7525210084033613</v>
      </c>
    </row>
    <row r="110" spans="2:19" x14ac:dyDescent="0.2">
      <c r="B110" s="38">
        <f>('Screening All'!H116-'Screening All'!K116)/'Screening All'!I116</f>
        <v>1.2014278185041445</v>
      </c>
      <c r="C110" s="36">
        <f>('Screening M&amp;A'!H116-'Screening M&amp;A'!K116)/'Screening M&amp;A'!I116</f>
        <v>0.55297423887587815</v>
      </c>
    </row>
    <row r="111" spans="2:19" x14ac:dyDescent="0.2">
      <c r="B111" s="38">
        <f>('Screening All'!H117-'Screening All'!K117)/'Screening All'!I117</f>
        <v>2.1683586175430589</v>
      </c>
      <c r="C111" s="36">
        <f>('Screening M&amp;A'!H117-'Screening M&amp;A'!K117)/'Screening M&amp;A'!I117</f>
        <v>0.69571750563486101</v>
      </c>
    </row>
    <row r="112" spans="2:19" x14ac:dyDescent="0.2">
      <c r="B112" s="38">
        <f>('Screening All'!H118-'Screening All'!K118)/'Screening All'!I118</f>
        <v>0.43874139626352021</v>
      </c>
      <c r="C112" s="36">
        <f>('Screening M&amp;A'!H118-'Screening M&amp;A'!K118)/'Screening M&amp;A'!I118</f>
        <v>0.89550893296180956</v>
      </c>
    </row>
    <row r="113" spans="2:3" x14ac:dyDescent="0.2">
      <c r="B113" s="38">
        <f>('Screening All'!H119-'Screening All'!K119)/'Screening All'!I119</f>
        <v>0.70970534777448402</v>
      </c>
      <c r="C113" s="36">
        <f>('Screening M&amp;A'!H119-'Screening M&amp;A'!K119)/'Screening M&amp;A'!I119</f>
        <v>0.83132693546746261</v>
      </c>
    </row>
    <row r="114" spans="2:3" x14ac:dyDescent="0.2">
      <c r="B114" s="38">
        <f>('Screening All'!H120-'Screening All'!K120)/'Screening All'!I120</f>
        <v>0.44097404054761719</v>
      </c>
      <c r="C114" s="36">
        <f>('Screening M&amp;A'!H120-'Screening M&amp;A'!K120)/'Screening M&amp;A'!I120</f>
        <v>0.18227984630249652</v>
      </c>
    </row>
    <row r="115" spans="2:3" x14ac:dyDescent="0.2">
      <c r="B115" s="38">
        <f>('Screening All'!H121-'Screening All'!K121)/'Screening All'!I121</f>
        <v>0.87585993926812955</v>
      </c>
      <c r="C115" s="36">
        <f>('Screening M&amp;A'!H121-'Screening M&amp;A'!K121)/'Screening M&amp;A'!I121</f>
        <v>1.3040364221864416</v>
      </c>
    </row>
    <row r="116" spans="2:3" x14ac:dyDescent="0.2">
      <c r="B116" s="38">
        <f>('Screening All'!H122-'Screening All'!K122)/'Screening All'!I122</f>
        <v>0.25069161920260369</v>
      </c>
      <c r="C116" s="36">
        <f>('Screening M&amp;A'!H122-'Screening M&amp;A'!K122)/'Screening M&amp;A'!I122</f>
        <v>0.43308581554299219</v>
      </c>
    </row>
    <row r="117" spans="2:3" x14ac:dyDescent="0.2">
      <c r="B117" s="38">
        <f>('Screening All'!H123-'Screening All'!K123)/'Screening All'!I123</f>
        <v>0.79213494050738564</v>
      </c>
      <c r="C117" s="36">
        <f>('Screening M&amp;A'!H123-'Screening M&amp;A'!K123)/'Screening M&amp;A'!I123</f>
        <v>0.26083177138510855</v>
      </c>
    </row>
    <row r="118" spans="2:3" x14ac:dyDescent="0.2">
      <c r="B118" s="38">
        <f>('Screening All'!H124-'Screening All'!K124)/'Screening All'!I124</f>
        <v>0.65493612078977925</v>
      </c>
      <c r="C118" s="36">
        <f>('Screening M&amp;A'!H124-'Screening M&amp;A'!K124)/'Screening M&amp;A'!I124</f>
        <v>0.89559748427672958</v>
      </c>
    </row>
    <row r="119" spans="2:3" x14ac:dyDescent="0.2">
      <c r="B119" s="38">
        <f>('Screening All'!H125-'Screening All'!K125)/'Screening All'!I125</f>
        <v>1.2406742193976237</v>
      </c>
      <c r="C119" s="36">
        <f>('Screening M&amp;A'!H125-'Screening M&amp;A'!K125)/'Screening M&amp;A'!I125</f>
        <v>1.2648227462717374</v>
      </c>
    </row>
    <row r="120" spans="2:3" x14ac:dyDescent="0.2">
      <c r="B120" s="38">
        <f>('Screening All'!H126-'Screening All'!K126)/'Screening All'!I126</f>
        <v>0.30489411454731086</v>
      </c>
      <c r="C120" s="36">
        <f>('Screening M&amp;A'!H126-'Screening M&amp;A'!K126)/'Screening M&amp;A'!I126</f>
        <v>1.7266251113089937</v>
      </c>
    </row>
    <row r="121" spans="2:3" x14ac:dyDescent="0.2">
      <c r="B121" s="38">
        <f>('Screening All'!H127-'Screening All'!K127)/'Screening All'!I127</f>
        <v>1.0324264212021448</v>
      </c>
      <c r="C121" s="36">
        <f>('Screening M&amp;A'!H127-'Screening M&amp;A'!K127)/'Screening M&amp;A'!I127</f>
        <v>0.64506187615194954</v>
      </c>
    </row>
    <row r="122" spans="2:3" x14ac:dyDescent="0.2">
      <c r="B122" s="38">
        <f>('Screening All'!H128-'Screening All'!K128)/'Screening All'!I128</f>
        <v>1.0819856244384547</v>
      </c>
      <c r="C122" s="36">
        <f>('Screening M&amp;A'!H128-'Screening M&amp;A'!K128)/'Screening M&amp;A'!I128</f>
        <v>1.1226281506655338</v>
      </c>
    </row>
    <row r="123" spans="2:3" x14ac:dyDescent="0.2">
      <c r="B123" s="38">
        <f>('Screening All'!H129-'Screening All'!K129)/'Screening All'!I129</f>
        <v>2.3121001390820584</v>
      </c>
      <c r="C123" s="36">
        <f>('Screening M&amp;A'!H129-'Screening M&amp;A'!K129)/'Screening M&amp;A'!I129</f>
        <v>1.1167033504524333</v>
      </c>
    </row>
    <row r="124" spans="2:3" x14ac:dyDescent="0.2">
      <c r="B124" s="38">
        <f>('Screening All'!H130-'Screening All'!K130)/'Screening All'!I130</f>
        <v>0.81903331903331911</v>
      </c>
      <c r="C124" s="36">
        <f>('Screening M&amp;A'!H130-'Screening M&amp;A'!K130)/'Screening M&amp;A'!I130</f>
        <v>0.503363529609126</v>
      </c>
    </row>
    <row r="125" spans="2:3" x14ac:dyDescent="0.2">
      <c r="B125" s="38">
        <f>('Screening All'!H131-'Screening All'!K131)/'Screening All'!I131</f>
        <v>1.9368334325078962</v>
      </c>
      <c r="C125" s="36">
        <f>('Screening M&amp;A'!H131-'Screening M&amp;A'!K131)/'Screening M&amp;A'!I131</f>
        <v>0.67500903913947397</v>
      </c>
    </row>
    <row r="126" spans="2:3" x14ac:dyDescent="0.2">
      <c r="B126" s="38">
        <f>('Screening All'!H132-'Screening All'!K132)/'Screening All'!I132</f>
        <v>0.84982576469937499</v>
      </c>
      <c r="C126" s="36">
        <f>('Screening M&amp;A'!H132-'Screening M&amp;A'!K132)/'Screening M&amp;A'!I132</f>
        <v>0.44421460323049172</v>
      </c>
    </row>
    <row r="127" spans="2:3" x14ac:dyDescent="0.2">
      <c r="B127" s="38">
        <f>('Screening All'!H133-'Screening All'!K133)/'Screening All'!I133</f>
        <v>0.66829561042523999</v>
      </c>
      <c r="C127" s="36">
        <f>('Screening M&amp;A'!H133-'Screening M&amp;A'!K133)/'Screening M&amp;A'!I133</f>
        <v>0.58914004914004892</v>
      </c>
    </row>
    <row r="128" spans="2:3" x14ac:dyDescent="0.2">
      <c r="B128" s="38">
        <f>('Screening All'!H134-'Screening All'!K134)/'Screening All'!I134</f>
        <v>2.6646387832699618</v>
      </c>
      <c r="C128" s="36">
        <f>('Screening M&amp;A'!H134-'Screening M&amp;A'!K134)/'Screening M&amp;A'!I134</f>
        <v>1.6154119547657513</v>
      </c>
    </row>
    <row r="129" spans="2:3" x14ac:dyDescent="0.2">
      <c r="B129" s="38">
        <f>('Screening All'!H135-'Screening All'!K135)/'Screening All'!I135</f>
        <v>0.81545157780195876</v>
      </c>
      <c r="C129" s="36">
        <f>('Screening M&amp;A'!H135-'Screening M&amp;A'!K135)/'Screening M&amp;A'!I135</f>
        <v>0.7642522146951537</v>
      </c>
    </row>
    <row r="130" spans="2:3" x14ac:dyDescent="0.2">
      <c r="B130" s="38">
        <f>('Screening All'!H136-'Screening All'!K136)/'Screening All'!I136</f>
        <v>0.21338939479761232</v>
      </c>
      <c r="C130" s="36">
        <f>('Screening M&amp;A'!H136-'Screening M&amp;A'!K136)/'Screening M&amp;A'!I136</f>
        <v>0.91133375574211961</v>
      </c>
    </row>
    <row r="131" spans="2:3" x14ac:dyDescent="0.2">
      <c r="B131" s="38">
        <f>('Screening All'!H137-'Screening All'!K137)/'Screening All'!I137</f>
        <v>0.77329762815608272</v>
      </c>
      <c r="C131" s="36">
        <f>('Screening M&amp;A'!H137-'Screening M&amp;A'!K137)/'Screening M&amp;A'!I137</f>
        <v>0.59400803799780777</v>
      </c>
    </row>
    <row r="132" spans="2:3" x14ac:dyDescent="0.2">
      <c r="B132" s="38">
        <f>('Screening All'!H138-'Screening All'!K138)/'Screening All'!I138</f>
        <v>1.6965036106238016</v>
      </c>
      <c r="C132" s="36">
        <f>('Screening M&amp;A'!H138-'Screening M&amp;A'!K138)/'Screening M&amp;A'!I138</f>
        <v>1.3139748697517621</v>
      </c>
    </row>
    <row r="133" spans="2:3" x14ac:dyDescent="0.2">
      <c r="B133" s="38">
        <f>('Screening All'!H139-'Screening All'!K139)/'Screening All'!I139</f>
        <v>0.43782871561286513</v>
      </c>
      <c r="C133" s="36">
        <f>('Screening M&amp;A'!H139-'Screening M&amp;A'!K139)/'Screening M&amp;A'!I139</f>
        <v>1.4856945404284725</v>
      </c>
    </row>
    <row r="134" spans="2:3" x14ac:dyDescent="0.2">
      <c r="B134" s="38">
        <f>('Screening All'!H140-'Screening All'!K140)/'Screening All'!I140</f>
        <v>1.3148539571304954</v>
      </c>
      <c r="C134" s="36">
        <f>('Screening M&amp;A'!H140-'Screening M&amp;A'!K140)/'Screening M&amp;A'!I140</f>
        <v>0.55732009925558301</v>
      </c>
    </row>
    <row r="135" spans="2:3" x14ac:dyDescent="0.2">
      <c r="B135" s="38">
        <f>('Screening All'!H141-'Screening All'!K141)/'Screening All'!I141</f>
        <v>0.6996124031007751</v>
      </c>
      <c r="C135" s="36">
        <f>('Screening M&amp;A'!H141-'Screening M&amp;A'!K141)/'Screening M&amp;A'!I141</f>
        <v>0.65369805118572444</v>
      </c>
    </row>
    <row r="136" spans="2:3" x14ac:dyDescent="0.2">
      <c r="B136" s="38">
        <f>('Screening All'!H142-'Screening All'!K142)/'Screening All'!I142</f>
        <v>1.4870988962795118</v>
      </c>
      <c r="C136" s="36">
        <f>('Screening M&amp;A'!H142-'Screening M&amp;A'!K142)/'Screening M&amp;A'!I142</f>
        <v>1.5251824729018648</v>
      </c>
    </row>
    <row r="137" spans="2:3" x14ac:dyDescent="0.2">
      <c r="B137" s="38">
        <f>('Screening All'!H143-'Screening All'!K143)/'Screening All'!I143</f>
        <v>0.76922276558110492</v>
      </c>
      <c r="C137" s="36">
        <f>('Screening M&amp;A'!H143-'Screening M&amp;A'!K143)/'Screening M&amp;A'!I143</f>
        <v>1.403360232835031</v>
      </c>
    </row>
    <row r="138" spans="2:3" x14ac:dyDescent="0.2">
      <c r="B138" s="38">
        <f>('Screening All'!H144-'Screening All'!K144)/'Screening All'!I144</f>
        <v>1.3047397499273046</v>
      </c>
      <c r="C138" s="36">
        <f>('Screening M&amp;A'!H144-'Screening M&amp;A'!K144)/'Screening M&amp;A'!I144</f>
        <v>2.2609564816238659</v>
      </c>
    </row>
    <row r="139" spans="2:3" x14ac:dyDescent="0.2">
      <c r="B139" s="38">
        <f>('Screening All'!H145-'Screening All'!K145)/'Screening All'!I145</f>
        <v>1.2972985202950358</v>
      </c>
      <c r="C139" s="36">
        <f>('Screening M&amp;A'!H145-'Screening M&amp;A'!K145)/'Screening M&amp;A'!I145</f>
        <v>0.90254531126871551</v>
      </c>
    </row>
    <row r="140" spans="2:3" x14ac:dyDescent="0.2">
      <c r="B140" s="38">
        <f>('Screening All'!H146-'Screening All'!K146)/'Screening All'!I146</f>
        <v>1.0082082340055409</v>
      </c>
      <c r="C140" s="36">
        <f>('Screening M&amp;A'!H146-'Screening M&amp;A'!K146)/'Screening M&amp;A'!I146</f>
        <v>0.50373271735127723</v>
      </c>
    </row>
    <row r="141" spans="2:3" x14ac:dyDescent="0.2">
      <c r="B141" s="38">
        <f>('Screening All'!H147-'Screening All'!K147)/'Screening All'!I147</f>
        <v>0.88869899594103818</v>
      </c>
      <c r="C141" s="36">
        <f>('Screening M&amp;A'!H147-'Screening M&amp;A'!K147)/'Screening M&amp;A'!I147</f>
        <v>1.1555285540704738</v>
      </c>
    </row>
    <row r="142" spans="2:3" x14ac:dyDescent="0.2">
      <c r="B142" s="38">
        <f>('Screening All'!H148-'Screening All'!K148)/'Screening All'!I148</f>
        <v>0.53415500313348652</v>
      </c>
      <c r="C142" s="36">
        <f>('Screening M&amp;A'!H148-'Screening M&amp;A'!K148)/'Screening M&amp;A'!I148</f>
        <v>0.38414481897627961</v>
      </c>
    </row>
    <row r="143" spans="2:3" x14ac:dyDescent="0.2">
      <c r="B143" s="38">
        <f>('Screening All'!H149-'Screening All'!K149)/'Screening All'!I149</f>
        <v>1.3030266538214517</v>
      </c>
      <c r="C143" s="36">
        <f>('Screening M&amp;A'!H149-'Screening M&amp;A'!K149)/'Screening M&amp;A'!I149</f>
        <v>1.4561204203351317</v>
      </c>
    </row>
    <row r="144" spans="2:3" x14ac:dyDescent="0.2">
      <c r="B144" s="38">
        <f>('Screening All'!H150-'Screening All'!K150)/'Screening All'!I150</f>
        <v>0.74725479248092308</v>
      </c>
      <c r="C144" s="36">
        <f>('Screening M&amp;A'!H150-'Screening M&amp;A'!K150)/'Screening M&amp;A'!I150</f>
        <v>0.12508986340762043</v>
      </c>
    </row>
    <row r="145" spans="2:3" x14ac:dyDescent="0.2">
      <c r="B145" s="38">
        <f>('Screening All'!H151-'Screening All'!K151)/'Screening All'!I151</f>
        <v>0.89138802020688013</v>
      </c>
      <c r="C145" s="36">
        <f>('Screening M&amp;A'!H151-'Screening M&amp;A'!K151)/'Screening M&amp;A'!I151</f>
        <v>1.741370154009559</v>
      </c>
    </row>
    <row r="146" spans="2:3" x14ac:dyDescent="0.2">
      <c r="B146" s="38">
        <f>('Screening All'!H152-'Screening All'!K152)/'Screening All'!I152</f>
        <v>0.15479331574318381</v>
      </c>
      <c r="C146" s="36">
        <f>('Screening M&amp;A'!H152-'Screening M&amp;A'!K152)/'Screening M&amp;A'!I152</f>
        <v>0.76428616135695049</v>
      </c>
    </row>
    <row r="147" spans="2:3" x14ac:dyDescent="0.2">
      <c r="B147" s="38">
        <f>('Screening All'!H153-'Screening All'!K153)/'Screening All'!I153</f>
        <v>3.7722170252572496</v>
      </c>
      <c r="C147" s="36">
        <f>('Screening M&amp;A'!H153-'Screening M&amp;A'!K153)/'Screening M&amp;A'!I153</f>
        <v>0.30754579348354671</v>
      </c>
    </row>
    <row r="148" spans="2:3" x14ac:dyDescent="0.2">
      <c r="B148" s="38">
        <f>('Screening All'!H154-'Screening All'!K154)/'Screening All'!I154</f>
        <v>1.0965366614664587</v>
      </c>
      <c r="C148" s="36">
        <f>('Screening M&amp;A'!H154-'Screening M&amp;A'!K154)/'Screening M&amp;A'!I154</f>
        <v>1.3189726027397262</v>
      </c>
    </row>
    <row r="149" spans="2:3" x14ac:dyDescent="0.2">
      <c r="B149" s="38">
        <f>('Screening All'!H155-'Screening All'!K155)/'Screening All'!I155</f>
        <v>1.457603198870987</v>
      </c>
      <c r="C149" s="36">
        <f>('Screening M&amp;A'!H155-'Screening M&amp;A'!K155)/'Screening M&amp;A'!I155</f>
        <v>1.2290861575245349</v>
      </c>
    </row>
    <row r="150" spans="2:3" x14ac:dyDescent="0.2">
      <c r="B150" s="38">
        <f>('Screening All'!H156-'Screening All'!K156)/'Screening All'!I156</f>
        <v>1.4135472370766491</v>
      </c>
      <c r="C150" s="36">
        <f>('Screening M&amp;A'!H156-'Screening M&amp;A'!K156)/'Screening M&amp;A'!I156</f>
        <v>1.8978438350429141</v>
      </c>
    </row>
    <row r="151" spans="2:3" x14ac:dyDescent="0.2">
      <c r="B151" s="38">
        <f>('Screening All'!H157-'Screening All'!K157)/'Screening All'!I157</f>
        <v>0.43973128598848366</v>
      </c>
      <c r="C151" s="36">
        <f>('Screening M&amp;A'!H157-'Screening M&amp;A'!K157)/'Screening M&amp;A'!I157</f>
        <v>1.0062252368923823</v>
      </c>
    </row>
    <row r="152" spans="2:3" x14ac:dyDescent="0.2">
      <c r="B152" s="38">
        <f>('Screening All'!H158-'Screening All'!K158)/'Screening All'!I158</f>
        <v>2.0736704446381866</v>
      </c>
      <c r="C152" s="36">
        <f>('Screening M&amp;A'!H158-'Screening M&amp;A'!K158)/'Screening M&amp;A'!I158</f>
        <v>3.1023660067600196</v>
      </c>
    </row>
    <row r="153" spans="2:3" x14ac:dyDescent="0.2">
      <c r="B153" s="38">
        <f>('Screening All'!H159-'Screening All'!K159)/'Screening All'!I159</f>
        <v>4.6578947368421053</v>
      </c>
      <c r="C153" s="36">
        <f>('Screening M&amp;A'!H159-'Screening M&amp;A'!K159)/'Screening M&amp;A'!I159</f>
        <v>0.46387886506757237</v>
      </c>
    </row>
    <row r="154" spans="2:3" x14ac:dyDescent="0.2">
      <c r="B154" s="38">
        <f>('Screening All'!H160-'Screening All'!K160)/'Screening All'!I160</f>
        <v>0.70498187915832755</v>
      </c>
      <c r="C154" s="36">
        <f>('Screening M&amp;A'!H160-'Screening M&amp;A'!K160)/'Screening M&amp;A'!I160</f>
        <v>0.54823408755848979</v>
      </c>
    </row>
    <row r="155" spans="2:3" x14ac:dyDescent="0.2">
      <c r="B155" s="38">
        <f>('Screening All'!H161-'Screening All'!K161)/'Screening All'!I161</f>
        <v>2.2306733167082293</v>
      </c>
      <c r="C155" s="36">
        <f>('Screening M&amp;A'!H161-'Screening M&amp;A'!K161)/'Screening M&amp;A'!I161</f>
        <v>1.3309618668184406</v>
      </c>
    </row>
    <row r="156" spans="2:3" x14ac:dyDescent="0.2">
      <c r="B156" s="38">
        <f>('Screening All'!H162-'Screening All'!K162)/'Screening All'!I162</f>
        <v>0.65332826811869493</v>
      </c>
      <c r="C156" s="36">
        <f>('Screening M&amp;A'!H162-'Screening M&amp;A'!K162)/'Screening M&amp;A'!I162</f>
        <v>1.0357487922705313</v>
      </c>
    </row>
    <row r="157" spans="2:3" x14ac:dyDescent="0.2">
      <c r="B157" s="38">
        <f>('Screening All'!H163-'Screening All'!K163)/'Screening All'!I163</f>
        <v>2.3576099881093935</v>
      </c>
      <c r="C157" s="36">
        <f>('Screening M&amp;A'!H163-'Screening M&amp;A'!K163)/'Screening M&amp;A'!I163</f>
        <v>0.66122747199220644</v>
      </c>
    </row>
    <row r="158" spans="2:3" x14ac:dyDescent="0.2">
      <c r="B158" s="38">
        <f>('Screening All'!H164-'Screening All'!K164)/'Screening All'!I164</f>
        <v>0.91309778729478941</v>
      </c>
      <c r="C158" s="36">
        <f>('Screening M&amp;A'!H164-'Screening M&amp;A'!K164)/'Screening M&amp;A'!I164</f>
        <v>0.43988173455978968</v>
      </c>
    </row>
    <row r="159" spans="2:3" x14ac:dyDescent="0.2">
      <c r="B159" s="38">
        <f>('Screening All'!H165-'Screening All'!K165)/'Screening All'!I165</f>
        <v>0.66607888549671901</v>
      </c>
      <c r="C159" s="36">
        <f>('Screening M&amp;A'!H165-'Screening M&amp;A'!K165)/'Screening M&amp;A'!I165</f>
        <v>0.81347212975851835</v>
      </c>
    </row>
    <row r="160" spans="2:3" x14ac:dyDescent="0.2">
      <c r="B160" s="38">
        <f>('Screening All'!H166-'Screening All'!K166)/'Screening All'!I166</f>
        <v>1.8573879476731718</v>
      </c>
      <c r="C160" s="36">
        <f>('Screening M&amp;A'!H166-'Screening M&amp;A'!K166)/'Screening M&amp;A'!I166</f>
        <v>0.73381906496660587</v>
      </c>
    </row>
    <row r="161" spans="2:3" x14ac:dyDescent="0.2">
      <c r="B161" s="38">
        <f>('Screening All'!H167-'Screening All'!K167)/'Screening All'!I167</f>
        <v>1.0639178304884356</v>
      </c>
      <c r="C161" s="36">
        <f>('Screening M&amp;A'!H167-'Screening M&amp;A'!K167)/'Screening M&amp;A'!I167</f>
        <v>1.6254051358763397</v>
      </c>
    </row>
    <row r="162" spans="2:3" x14ac:dyDescent="0.2">
      <c r="B162" s="38">
        <f>('Screening All'!H168-'Screening All'!K168)/'Screening All'!I168</f>
        <v>0.64311422617920067</v>
      </c>
      <c r="C162" s="36">
        <f>('Screening M&amp;A'!H168-'Screening M&amp;A'!K168)/'Screening M&amp;A'!I168</f>
        <v>0.50216915080967317</v>
      </c>
    </row>
    <row r="163" spans="2:3" x14ac:dyDescent="0.2">
      <c r="B163" s="38">
        <f>('Screening All'!H169-'Screening All'!K169)/'Screening All'!I169</f>
        <v>1.6653318077803203</v>
      </c>
      <c r="C163" s="36">
        <f>('Screening M&amp;A'!H169-'Screening M&amp;A'!K169)/'Screening M&amp;A'!I169</f>
        <v>0.91996382545783395</v>
      </c>
    </row>
    <row r="164" spans="2:3" x14ac:dyDescent="0.2">
      <c r="B164" s="38">
        <f>('Screening All'!H170-'Screening All'!K170)/'Screening All'!I170</f>
        <v>2.09011988424969</v>
      </c>
      <c r="C164" s="36">
        <f>('Screening M&amp;A'!H170-'Screening M&amp;A'!K170)/'Screening M&amp;A'!I170</f>
        <v>0.85063815108658158</v>
      </c>
    </row>
    <row r="165" spans="2:3" x14ac:dyDescent="0.2">
      <c r="B165" s="38">
        <f>('Screening All'!H171-'Screening All'!K171)/'Screening All'!I171</f>
        <v>0.79605747535922089</v>
      </c>
      <c r="C165" s="36">
        <f>('Screening M&amp;A'!H171-'Screening M&amp;A'!K171)/'Screening M&amp;A'!I171</f>
        <v>2.047577729573391</v>
      </c>
    </row>
    <row r="166" spans="2:3" x14ac:dyDescent="0.2">
      <c r="B166" s="38">
        <f>('Screening All'!H172-'Screening All'!K172)/'Screening All'!I172</f>
        <v>0.81217307460527888</v>
      </c>
      <c r="C166" s="36">
        <f>('Screening M&amp;A'!H172-'Screening M&amp;A'!K172)/'Screening M&amp;A'!I172</f>
        <v>1.429413132800992</v>
      </c>
    </row>
    <row r="167" spans="2:3" x14ac:dyDescent="0.2">
      <c r="B167" s="38">
        <f>('Screening All'!H173-'Screening All'!K173)/'Screening All'!I173</f>
        <v>2.4326145552560647</v>
      </c>
      <c r="C167" s="36">
        <f>('Screening M&amp;A'!H173-'Screening M&amp;A'!K173)/'Screening M&amp;A'!I173</f>
        <v>1.9918928164196121</v>
      </c>
    </row>
    <row r="168" spans="2:3" x14ac:dyDescent="0.2">
      <c r="B168" s="38">
        <f>('Screening All'!H174-'Screening All'!K174)/'Screening All'!I174</f>
        <v>0.48387767838568757</v>
      </c>
      <c r="C168" s="36">
        <f>('Screening M&amp;A'!H174-'Screening M&amp;A'!K174)/'Screening M&amp;A'!I174</f>
        <v>0.97091332169866207</v>
      </c>
    </row>
    <row r="169" spans="2:3" x14ac:dyDescent="0.2">
      <c r="B169" s="38">
        <f>('Screening All'!H175-'Screening All'!K175)/'Screening All'!I175</f>
        <v>1.0842680219651828</v>
      </c>
      <c r="C169" s="36">
        <f>('Screening M&amp;A'!H175-'Screening M&amp;A'!K175)/'Screening M&amp;A'!I175</f>
        <v>1.0120127351044761</v>
      </c>
    </row>
    <row r="170" spans="2:3" x14ac:dyDescent="0.2">
      <c r="B170" s="38">
        <f>('Screening All'!H176-'Screening All'!K176)/'Screening All'!I176</f>
        <v>1.0540828511068245</v>
      </c>
      <c r="C170" s="36">
        <f>('Screening M&amp;A'!H176-'Screening M&amp;A'!K176)/'Screening M&amp;A'!I176</f>
        <v>1.1019973368841542</v>
      </c>
    </row>
    <row r="171" spans="2:3" x14ac:dyDescent="0.2">
      <c r="B171" s="38">
        <f>('Screening All'!H177-'Screening All'!K177)/'Screening All'!I177</f>
        <v>1.2581230713378109</v>
      </c>
      <c r="C171" s="36">
        <f>('Screening M&amp;A'!H177-'Screening M&amp;A'!K177)/'Screening M&amp;A'!I177</f>
        <v>1.5316532684577957</v>
      </c>
    </row>
    <row r="172" spans="2:3" x14ac:dyDescent="0.2">
      <c r="B172" s="38">
        <f>('Screening All'!H178-'Screening All'!K178)/'Screening All'!I178</f>
        <v>0.33220167448707327</v>
      </c>
      <c r="C172" s="36">
        <f>('Screening M&amp;A'!H178-'Screening M&amp;A'!K178)/'Screening M&amp;A'!I178</f>
        <v>0.46274984857662022</v>
      </c>
    </row>
    <row r="173" spans="2:3" x14ac:dyDescent="0.2">
      <c r="B173" s="38">
        <f>('Screening All'!H179-'Screening All'!K179)/'Screening All'!I179</f>
        <v>1.0623337134169517</v>
      </c>
      <c r="C173" s="36">
        <f>('Screening M&amp;A'!H179-'Screening M&amp;A'!K179)/'Screening M&amp;A'!I179</f>
        <v>1.1205533596837944</v>
      </c>
    </row>
    <row r="174" spans="2:3" x14ac:dyDescent="0.2">
      <c r="B174" s="38">
        <f>('Screening All'!H180-'Screening All'!K180)/'Screening All'!I180</f>
        <v>0.44970845481049565</v>
      </c>
      <c r="C174" s="36">
        <f>('Screening M&amp;A'!H180-'Screening M&amp;A'!K180)/'Screening M&amp;A'!I180</f>
        <v>0.19771291002106534</v>
      </c>
    </row>
    <row r="175" spans="2:3" x14ac:dyDescent="0.2">
      <c r="B175" s="38">
        <f>('Screening All'!H181-'Screening All'!K181)/'Screening All'!I181</f>
        <v>0.80050997450127503</v>
      </c>
      <c r="C175" s="36">
        <f>('Screening M&amp;A'!H181-'Screening M&amp;A'!K181)/'Screening M&amp;A'!I181</f>
        <v>0.89823644676681902</v>
      </c>
    </row>
    <row r="176" spans="2:3" x14ac:dyDescent="0.2">
      <c r="B176" s="38">
        <f>('Screening All'!H182-'Screening All'!K182)/'Screening All'!I182</f>
        <v>0.1422799548179686</v>
      </c>
      <c r="C176" s="36">
        <f>('Screening M&amp;A'!H182-'Screening M&amp;A'!K182)/'Screening M&amp;A'!I182</f>
        <v>1.6548463356973997</v>
      </c>
    </row>
    <row r="177" spans="2:3" x14ac:dyDescent="0.2">
      <c r="B177" s="38">
        <f>('Screening All'!H183-'Screening All'!K183)/'Screening All'!I183</f>
        <v>0.9352768610194353</v>
      </c>
      <c r="C177" s="36">
        <f>('Screening M&amp;A'!H183-'Screening M&amp;A'!K183)/'Screening M&amp;A'!I183</f>
        <v>0.24510858736800159</v>
      </c>
    </row>
    <row r="178" spans="2:3" x14ac:dyDescent="0.2">
      <c r="B178" s="38">
        <f>('Screening All'!H184-'Screening All'!K184)/'Screening All'!I184</f>
        <v>0.65383374871719691</v>
      </c>
      <c r="C178" s="36">
        <f>('Screening M&amp;A'!H184-'Screening M&amp;A'!K184)/'Screening M&amp;A'!I184</f>
        <v>0.91464038904530343</v>
      </c>
    </row>
    <row r="179" spans="2:3" x14ac:dyDescent="0.2">
      <c r="B179" s="38">
        <f>('Screening All'!H185-'Screening All'!K185)/'Screening All'!I185</f>
        <v>0.75977653631284914</v>
      </c>
      <c r="C179" s="36">
        <f>('Screening M&amp;A'!H185-'Screening M&amp;A'!K185)/'Screening M&amp;A'!I185</f>
        <v>1.1379055267885452</v>
      </c>
    </row>
    <row r="180" spans="2:3" x14ac:dyDescent="0.2">
      <c r="B180" s="38">
        <f>('Screening All'!H186-'Screening All'!K186)/'Screening All'!I186</f>
        <v>0.90461862494358369</v>
      </c>
      <c r="C180" s="36">
        <f>('Screening M&amp;A'!H186-'Screening M&amp;A'!K186)/'Screening M&amp;A'!I186</f>
        <v>2.1030752916224817</v>
      </c>
    </row>
    <row r="181" spans="2:3" x14ac:dyDescent="0.2">
      <c r="B181" s="38">
        <f>('Screening All'!H187-'Screening All'!K187)/'Screening All'!I187</f>
        <v>0.43511725796752848</v>
      </c>
      <c r="C181" s="36">
        <f>('Screening M&amp;A'!H187-'Screening M&amp;A'!K187)/'Screening M&amp;A'!I187</f>
        <v>1.1582513661202187</v>
      </c>
    </row>
    <row r="182" spans="2:3" x14ac:dyDescent="0.2">
      <c r="B182" s="38">
        <f>('Screening All'!H188-'Screening All'!K188)/'Screening All'!I188</f>
        <v>0.88019230769230783</v>
      </c>
      <c r="C182" s="36">
        <f>('Screening M&amp;A'!H188-'Screening M&amp;A'!K188)/'Screening M&amp;A'!I188</f>
        <v>1.0689655172413792</v>
      </c>
    </row>
    <row r="183" spans="2:3" x14ac:dyDescent="0.2">
      <c r="B183" s="38">
        <f>('Screening All'!H189-'Screening All'!K189)/'Screening All'!I189</f>
        <v>0.7744594804790792</v>
      </c>
      <c r="C183" s="36">
        <f>('Screening M&amp;A'!H189-'Screening M&amp;A'!K189)/'Screening M&amp;A'!I189</f>
        <v>1.0042266277548557</v>
      </c>
    </row>
    <row r="184" spans="2:3" x14ac:dyDescent="0.2">
      <c r="B184" s="38">
        <f>('Screening All'!H190-'Screening All'!K190)/'Screening All'!I190</f>
        <v>2.0731628879241035</v>
      </c>
      <c r="C184" s="36">
        <f>('Screening M&amp;A'!H190-'Screening M&amp;A'!K190)/'Screening M&amp;A'!I190</f>
        <v>1.1224644755396465</v>
      </c>
    </row>
    <row r="185" spans="2:3" x14ac:dyDescent="0.2">
      <c r="B185" s="38">
        <f>('Screening All'!H191-'Screening All'!K191)/'Screening All'!I191</f>
        <v>1.6576602471974708</v>
      </c>
      <c r="C185" s="36">
        <f>('Screening M&amp;A'!H191-'Screening M&amp;A'!K191)/'Screening M&amp;A'!I191</f>
        <v>0.47789440203562344</v>
      </c>
    </row>
    <row r="186" spans="2:3" x14ac:dyDescent="0.2">
      <c r="B186" s="38">
        <f>('Screening All'!H192-'Screening All'!K192)/'Screening All'!I192</f>
        <v>1.2822996406811435</v>
      </c>
      <c r="C186" s="36">
        <f>('Screening M&amp;A'!H192-'Screening M&amp;A'!K192)/'Screening M&amp;A'!I192</f>
        <v>0.92052980132450335</v>
      </c>
    </row>
    <row r="187" spans="2:3" x14ac:dyDescent="0.2">
      <c r="B187" s="38">
        <f>('Screening All'!H193-'Screening All'!K193)/'Screening All'!I193</f>
        <v>0.94225953748711144</v>
      </c>
      <c r="C187" s="36">
        <f>('Screening M&amp;A'!H193-'Screening M&amp;A'!K193)/'Screening M&amp;A'!I193</f>
        <v>1.6906962415280342</v>
      </c>
    </row>
    <row r="188" spans="2:3" x14ac:dyDescent="0.2">
      <c r="B188" s="38">
        <f>('Screening All'!H194-'Screening All'!K194)/'Screening All'!I194</f>
        <v>2.5384615384615388</v>
      </c>
      <c r="C188" s="36">
        <f>('Screening M&amp;A'!H194-'Screening M&amp;A'!K194)/'Screening M&amp;A'!I194</f>
        <v>1.9429708222811672</v>
      </c>
    </row>
    <row r="189" spans="2:3" x14ac:dyDescent="0.2">
      <c r="B189" s="38">
        <f>('Screening All'!H195-'Screening All'!K195)/'Screening All'!I195</f>
        <v>1.893953488372093</v>
      </c>
      <c r="C189" s="36">
        <f>('Screening M&amp;A'!H195-'Screening M&amp;A'!K195)/'Screening M&amp;A'!I195</f>
        <v>1.0204599524187152</v>
      </c>
    </row>
    <row r="190" spans="2:3" x14ac:dyDescent="0.2">
      <c r="B190" s="38">
        <f>('Screening All'!H196-'Screening All'!K196)/'Screening All'!I196</f>
        <v>1.2784584773274688</v>
      </c>
      <c r="C190" s="36">
        <f>('Screening M&amp;A'!H196-'Screening M&amp;A'!K196)/'Screening M&amp;A'!I196</f>
        <v>0.21823885278960339</v>
      </c>
    </row>
    <row r="191" spans="2:3" x14ac:dyDescent="0.2">
      <c r="B191" s="38">
        <f>('Screening All'!H197-'Screening All'!K197)/'Screening All'!I197</f>
        <v>0.85085292761641307</v>
      </c>
      <c r="C191" s="36">
        <f>('Screening M&amp;A'!H197-'Screening M&amp;A'!K197)/'Screening M&amp;A'!I197</f>
        <v>0.83517382413087926</v>
      </c>
    </row>
    <row r="192" spans="2:3" x14ac:dyDescent="0.2">
      <c r="B192" s="38">
        <f>('Screening All'!H198-'Screening All'!K198)/'Screening All'!I198</f>
        <v>1.6603578802477632</v>
      </c>
      <c r="C192" s="36">
        <f>('Screening M&amp;A'!H198-'Screening M&amp;A'!K198)/'Screening M&amp;A'!I198</f>
        <v>0.87571340333539216</v>
      </c>
    </row>
    <row r="193" spans="2:3" x14ac:dyDescent="0.2">
      <c r="B193" s="38">
        <f>('Screening All'!H199-'Screening All'!K199)/'Screening All'!I199</f>
        <v>0.89877641824249177</v>
      </c>
      <c r="C193" s="36">
        <f>('Screening M&amp;A'!H199-'Screening M&amp;A'!K199)/'Screening M&amp;A'!I199</f>
        <v>0.5336689741976085</v>
      </c>
    </row>
    <row r="194" spans="2:3" x14ac:dyDescent="0.2">
      <c r="B194" s="38">
        <f>('Screening All'!H200-'Screening All'!K200)/'Screening All'!I200</f>
        <v>0.77494928026277643</v>
      </c>
      <c r="C194" s="36">
        <f>('Screening M&amp;A'!H200-'Screening M&amp;A'!K200)/'Screening M&amp;A'!I200</f>
        <v>1.0573178535515129</v>
      </c>
    </row>
    <row r="195" spans="2:3" x14ac:dyDescent="0.2">
      <c r="B195" s="38">
        <f>('Screening All'!H201-'Screening All'!K201)/'Screening All'!I201</f>
        <v>1.0987742190589165</v>
      </c>
      <c r="C195" s="36">
        <f>('Screening M&amp;A'!H201-'Screening M&amp;A'!K201)/'Screening M&amp;A'!I201</f>
        <v>1.1901906189762264</v>
      </c>
    </row>
    <row r="196" spans="2:3" x14ac:dyDescent="0.2">
      <c r="B196" s="38">
        <f>('Screening All'!H202-'Screening All'!K202)/'Screening All'!I202</f>
        <v>0.35210671183569764</v>
      </c>
      <c r="C196" s="36">
        <f>('Screening M&amp;A'!H202-'Screening M&amp;A'!K202)/'Screening M&amp;A'!I202</f>
        <v>1.0465899025686449</v>
      </c>
    </row>
    <row r="197" spans="2:3" x14ac:dyDescent="0.2">
      <c r="B197" s="38">
        <f>('Screening All'!H203-'Screening All'!K203)/'Screening All'!I203</f>
        <v>0.63367028712764817</v>
      </c>
      <c r="C197" s="36">
        <f>('Screening M&amp;A'!H203-'Screening M&amp;A'!K203)/'Screening M&amp;A'!I203</f>
        <v>0.94212417895650025</v>
      </c>
    </row>
    <row r="198" spans="2:3" x14ac:dyDescent="0.2">
      <c r="B198" s="38">
        <f>('Screening All'!H204-'Screening All'!K204)/'Screening All'!I204</f>
        <v>0.78166751226111963</v>
      </c>
      <c r="C198" s="36">
        <f>('Screening M&amp;A'!H204-'Screening M&amp;A'!K204)/'Screening M&amp;A'!I204</f>
        <v>0.89193190229459673</v>
      </c>
    </row>
    <row r="199" spans="2:3" x14ac:dyDescent="0.2">
      <c r="B199" s="38">
        <f>('Screening All'!H205-'Screening All'!K205)/'Screening All'!I205</f>
        <v>0.82848600163087793</v>
      </c>
      <c r="C199" s="36">
        <f>('Screening M&amp;A'!H205-'Screening M&amp;A'!K205)/'Screening M&amp;A'!I205</f>
        <v>1.1661635979474796</v>
      </c>
    </row>
    <row r="200" spans="2:3" x14ac:dyDescent="0.2">
      <c r="B200" s="38">
        <f>('Screening All'!H206-'Screening All'!K206)/'Screening All'!I206</f>
        <v>0.74609744560075686</v>
      </c>
      <c r="C200" s="36">
        <f>('Screening M&amp;A'!H206-'Screening M&amp;A'!K206)/'Screening M&amp;A'!I206</f>
        <v>1.15052776502983</v>
      </c>
    </row>
    <row r="201" spans="2:3" x14ac:dyDescent="0.2">
      <c r="B201" s="38">
        <f>('Screening All'!H207-'Screening All'!K207)/'Screening All'!I207</f>
        <v>0.23834283797383421</v>
      </c>
      <c r="C201" s="36">
        <f>('Screening M&amp;A'!H207-'Screening M&amp;A'!K207)/'Screening M&amp;A'!I207</f>
        <v>0.7452369077306733</v>
      </c>
    </row>
    <row r="202" spans="2:3" x14ac:dyDescent="0.2">
      <c r="B202" s="38">
        <f>('Screening All'!H208-'Screening All'!K208)/'Screening All'!I208</f>
        <v>2.4055813953488374</v>
      </c>
      <c r="C202" s="36">
        <f>('Screening M&amp;A'!H208-'Screening M&amp;A'!K208)/'Screening M&amp;A'!I208</f>
        <v>0.6622861393503594</v>
      </c>
    </row>
    <row r="203" spans="2:3" x14ac:dyDescent="0.2">
      <c r="B203" s="38">
        <f>('Screening All'!H209-'Screening All'!K209)/'Screening All'!I209</f>
        <v>1.4375139727252404</v>
      </c>
      <c r="C203" s="36">
        <f>('Screening M&amp;A'!H209-'Screening M&amp;A'!K209)/'Screening M&amp;A'!I209</f>
        <v>1.1798188874514879</v>
      </c>
    </row>
    <row r="204" spans="2:3" x14ac:dyDescent="0.2">
      <c r="B204" s="38">
        <f>('Screening All'!H210-'Screening All'!K210)/'Screening All'!I210</f>
        <v>2.8553689854663467</v>
      </c>
      <c r="C204" s="36">
        <f>('Screening M&amp;A'!H210-'Screening M&amp;A'!K210)/'Screening M&amp;A'!I210</f>
        <v>0.97380324161326803</v>
      </c>
    </row>
    <row r="205" spans="2:3" x14ac:dyDescent="0.2">
      <c r="B205" s="38">
        <f>('Screening All'!H211-'Screening All'!K211)/'Screening All'!I211</f>
        <v>0.71105630908343609</v>
      </c>
      <c r="C205" s="36">
        <f>('Screening M&amp;A'!H211-'Screening M&amp;A'!K211)/'Screening M&amp;A'!I211</f>
        <v>0.98975433694260107</v>
      </c>
    </row>
    <row r="206" spans="2:3" x14ac:dyDescent="0.2">
      <c r="B206" s="38">
        <f>('Screening All'!H212-'Screening All'!K212)/'Screening All'!I212</f>
        <v>0.35483870967741937</v>
      </c>
      <c r="C206" s="36">
        <f>('Screening M&amp;A'!H212-'Screening M&amp;A'!K212)/'Screening M&amp;A'!I212</f>
        <v>1.0196733481811433</v>
      </c>
    </row>
    <row r="207" spans="2:3" x14ac:dyDescent="0.2">
      <c r="B207" s="38">
        <f>('Screening All'!H213-'Screening All'!K213)/'Screening All'!I213</f>
        <v>1.0752581413820492</v>
      </c>
      <c r="C207" s="36">
        <f>('Screening M&amp;A'!H213-'Screening M&amp;A'!K213)/'Screening M&amp;A'!I213</f>
        <v>1.725936462778568</v>
      </c>
    </row>
    <row r="208" spans="2:3" x14ac:dyDescent="0.2">
      <c r="B208" s="38">
        <f>('Screening All'!H214-'Screening All'!K214)/'Screening All'!I214</f>
        <v>0.95300871783967678</v>
      </c>
      <c r="C208" s="36">
        <f>('Screening M&amp;A'!H214-'Screening M&amp;A'!K214)/'Screening M&amp;A'!I214</f>
        <v>0.54346081840064198</v>
      </c>
    </row>
    <row r="209" spans="2:3" x14ac:dyDescent="0.2">
      <c r="B209" s="38">
        <f>('Screening All'!H215-'Screening All'!K215)/'Screening All'!I215</f>
        <v>1.2225644184375319</v>
      </c>
      <c r="C209" s="36">
        <f>('Screening M&amp;A'!H215-'Screening M&amp;A'!K215)/'Screening M&amp;A'!I215</f>
        <v>1.8030720756203229</v>
      </c>
    </row>
    <row r="210" spans="2:3" x14ac:dyDescent="0.2">
      <c r="B210" s="38">
        <f>('Screening All'!H216-'Screening All'!K216)/'Screening All'!I216</f>
        <v>1.5170356326325769</v>
      </c>
      <c r="C210" s="36">
        <f>('Screening M&amp;A'!H216-'Screening M&amp;A'!K216)/'Screening M&amp;A'!I216</f>
        <v>0.3876092136616362</v>
      </c>
    </row>
    <row r="211" spans="2:3" x14ac:dyDescent="0.2">
      <c r="B211" s="38">
        <f>('Screening All'!H217-'Screening All'!K217)/'Screening All'!I217</f>
        <v>1.3484287086592559</v>
      </c>
      <c r="C211" s="36">
        <f>('Screening M&amp;A'!H217-'Screening M&amp;A'!K217)/'Screening M&amp;A'!I217</f>
        <v>0.99079061685490877</v>
      </c>
    </row>
    <row r="212" spans="2:3" x14ac:dyDescent="0.2">
      <c r="B212" s="38">
        <f>('Screening All'!H218-'Screening All'!K218)/'Screening All'!I218</f>
        <v>0.41579883159766318</v>
      </c>
      <c r="C212" s="36">
        <f>('Screening M&amp;A'!H218-'Screening M&amp;A'!K218)/'Screening M&amp;A'!I218</f>
        <v>1.1723563696919235</v>
      </c>
    </row>
    <row r="213" spans="2:3" x14ac:dyDescent="0.2">
      <c r="B213" s="38">
        <f>('Screening All'!H219-'Screening All'!K219)/'Screening All'!I219</f>
        <v>1.2006103058464526</v>
      </c>
      <c r="C213" s="36">
        <f>('Screening M&amp;A'!H219-'Screening M&amp;A'!K219)/'Screening M&amp;A'!I219</f>
        <v>0.90769230769230758</v>
      </c>
    </row>
    <row r="214" spans="2:3" x14ac:dyDescent="0.2">
      <c r="B214" s="38">
        <f>('Screening All'!H220-'Screening All'!K220)/'Screening All'!I220</f>
        <v>0.65715372907153735</v>
      </c>
      <c r="C214" s="36">
        <f>('Screening M&amp;A'!H220-'Screening M&amp;A'!K220)/'Screening M&amp;A'!I220</f>
        <v>0.4552128185219172</v>
      </c>
    </row>
    <row r="215" spans="2:3" x14ac:dyDescent="0.2">
      <c r="B215" s="38">
        <f>('Screening All'!H221-'Screening All'!K221)/'Screening All'!I221</f>
        <v>1.0000000000000002</v>
      </c>
      <c r="C215" s="36">
        <f>('Screening M&amp;A'!H221-'Screening M&amp;A'!K221)/'Screening M&amp;A'!I221</f>
        <v>1.0521047983514868</v>
      </c>
    </row>
    <row r="216" spans="2:3" x14ac:dyDescent="0.2">
      <c r="B216" s="38">
        <f>('Screening All'!H222-'Screening All'!K222)/'Screening All'!I222</f>
        <v>0.32419062419062422</v>
      </c>
      <c r="C216" s="36">
        <f>('Screening M&amp;A'!H222-'Screening M&amp;A'!K222)/'Screening M&amp;A'!I222</f>
        <v>0.8048345485137407</v>
      </c>
    </row>
    <row r="217" spans="2:3" x14ac:dyDescent="0.2">
      <c r="B217" s="38">
        <f>('Screening All'!H223-'Screening All'!K223)/'Screening All'!I223</f>
        <v>2.2604447439353099</v>
      </c>
      <c r="C217" s="36">
        <f>('Screening M&amp;A'!H223-'Screening M&amp;A'!K223)/'Screening M&amp;A'!I223</f>
        <v>0.34015345268542208</v>
      </c>
    </row>
    <row r="218" spans="2:3" x14ac:dyDescent="0.2">
      <c r="B218" s="38">
        <f>('Screening All'!H224-'Screening All'!K224)/'Screening All'!I224</f>
        <v>1.286483870967742</v>
      </c>
      <c r="C218" s="36">
        <f>('Screening M&amp;A'!H224-'Screening M&amp;A'!K224)/'Screening M&amp;A'!I224</f>
        <v>1.5300036814333047</v>
      </c>
    </row>
    <row r="219" spans="2:3" x14ac:dyDescent="0.2">
      <c r="B219" s="38">
        <f>('Screening All'!H225-'Screening All'!K225)/'Screening All'!I225</f>
        <v>0.57550596782563568</v>
      </c>
      <c r="C219" s="36">
        <f>('Screening M&amp;A'!H225-'Screening M&amp;A'!K225)/'Screening M&amp;A'!I225</f>
        <v>0.93259732713538646</v>
      </c>
    </row>
    <row r="220" spans="2:3" x14ac:dyDescent="0.2">
      <c r="B220" s="38">
        <f>('Screening All'!H226-'Screening All'!K226)/'Screening All'!I226</f>
        <v>1.4896168871221986</v>
      </c>
      <c r="C220" s="36">
        <f>('Screening M&amp;A'!H226-'Screening M&amp;A'!K226)/'Screening M&amp;A'!I226</f>
        <v>2.4537037037037037</v>
      </c>
    </row>
    <row r="221" spans="2:3" x14ac:dyDescent="0.2">
      <c r="B221" s="38">
        <f>('Screening All'!H227-'Screening All'!K227)/'Screening All'!I227</f>
        <v>0.98088090771017611</v>
      </c>
      <c r="C221" s="36">
        <f>('Screening M&amp;A'!H227-'Screening M&amp;A'!K227)/'Screening M&amp;A'!I227</f>
        <v>0.90118243243243246</v>
      </c>
    </row>
    <row r="222" spans="2:3" x14ac:dyDescent="0.2">
      <c r="B222" s="38">
        <f>('Screening All'!H228-'Screening All'!K228)/'Screening All'!I228</f>
        <v>1.2155762998039863</v>
      </c>
      <c r="C222" s="36">
        <f>('Screening M&amp;A'!H228-'Screening M&amp;A'!K228)/'Screening M&amp;A'!I228</f>
        <v>1.4819905213270144</v>
      </c>
    </row>
    <row r="223" spans="2:3" x14ac:dyDescent="0.2">
      <c r="B223" s="38">
        <f>('Screening All'!H229-'Screening All'!K229)/'Screening All'!I229</f>
        <v>1.6225946617008071</v>
      </c>
      <c r="C223" s="36">
        <f>('Screening M&amp;A'!H229-'Screening M&amp;A'!K229)/'Screening M&amp;A'!I229</f>
        <v>0.8618394160583942</v>
      </c>
    </row>
    <row r="224" spans="2:3" x14ac:dyDescent="0.2">
      <c r="B224" s="38">
        <f>('Screening All'!H230-'Screening All'!K230)/'Screening All'!I230</f>
        <v>0.9520871143375681</v>
      </c>
      <c r="C224" s="36">
        <f>('Screening M&amp;A'!H230-'Screening M&amp;A'!K230)/'Screening M&amp;A'!I230</f>
        <v>0.86988847583643136</v>
      </c>
    </row>
    <row r="225" spans="2:3" x14ac:dyDescent="0.2">
      <c r="B225" s="38">
        <f>('Screening All'!H231-'Screening All'!K231)/'Screening All'!I231</f>
        <v>0.60181236673773986</v>
      </c>
      <c r="C225" s="36">
        <f>('Screening M&amp;A'!H231-'Screening M&amp;A'!K231)/'Screening M&amp;A'!I231</f>
        <v>0.56512195121951225</v>
      </c>
    </row>
    <row r="226" spans="2:3" x14ac:dyDescent="0.2">
      <c r="B226" s="38">
        <f>('Screening All'!H232-'Screening All'!K232)/'Screening All'!I232</f>
        <v>2.1211640211640215</v>
      </c>
      <c r="C226" s="36">
        <f>('Screening M&amp;A'!H232-'Screening M&amp;A'!K232)/'Screening M&amp;A'!I232</f>
        <v>4.5008912655971477E-2</v>
      </c>
    </row>
    <row r="227" spans="2:3" x14ac:dyDescent="0.2">
      <c r="B227" s="38">
        <f>('Screening All'!H233-'Screening All'!K233)/'Screening All'!I233</f>
        <v>0.51245551601423489</v>
      </c>
      <c r="C227" s="36">
        <f>('Screening M&amp;A'!H233-'Screening M&amp;A'!K233)/'Screening M&amp;A'!I233</f>
        <v>1.5631901840490796</v>
      </c>
    </row>
    <row r="228" spans="2:3" x14ac:dyDescent="0.2">
      <c r="B228" s="38">
        <f>('Screening All'!H234-'Screening All'!K234)/'Screening All'!I234</f>
        <v>2.1703341483292582</v>
      </c>
      <c r="C228" s="36">
        <f>('Screening M&amp;A'!H234-'Screening M&amp;A'!K234)/'Screening M&amp;A'!I234</f>
        <v>1.9456824512534818</v>
      </c>
    </row>
    <row r="229" spans="2:3" x14ac:dyDescent="0.2">
      <c r="B229" s="38">
        <f>('Screening All'!H235-'Screening All'!K235)/'Screening All'!I235</f>
        <v>0.75227035879112691</v>
      </c>
      <c r="C229" s="36">
        <f>('Screening M&amp;A'!H235-'Screening M&amp;A'!K235)/'Screening M&amp;A'!I235</f>
        <v>1.1734939759036145</v>
      </c>
    </row>
    <row r="230" spans="2:3" x14ac:dyDescent="0.2">
      <c r="B230" s="38">
        <f>('Screening All'!H236-'Screening All'!K236)/'Screening All'!I236</f>
        <v>0.40432557371636119</v>
      </c>
      <c r="C230" s="36">
        <f>('Screening M&amp;A'!H236-'Screening M&amp;A'!K236)/'Screening M&amp;A'!I236</f>
        <v>1.3378477306002929</v>
      </c>
    </row>
    <row r="231" spans="2:3" x14ac:dyDescent="0.2">
      <c r="B231" s="38">
        <f>('Screening All'!H237-'Screening All'!K237)/'Screening All'!I237</f>
        <v>1.7204900332225912</v>
      </c>
      <c r="C231" s="36">
        <f>('Screening M&amp;A'!H237-'Screening M&amp;A'!K237)/'Screening M&amp;A'!I237</f>
        <v>0.32279635258358663</v>
      </c>
    </row>
    <row r="232" spans="2:3" x14ac:dyDescent="0.2">
      <c r="B232" s="38">
        <f>('Screening All'!H238-'Screening All'!K238)/'Screening All'!I238</f>
        <v>0.97403330510866504</v>
      </c>
      <c r="C232" s="36">
        <f>('Screening M&amp;A'!H238-'Screening M&amp;A'!K238)/'Screening M&amp;A'!I238</f>
        <v>1.7978378378378377</v>
      </c>
    </row>
    <row r="233" spans="2:3" x14ac:dyDescent="0.2">
      <c r="B233" s="38">
        <f>('Screening All'!H239-'Screening All'!K239)/'Screening All'!I239</f>
        <v>4.3714020427112352</v>
      </c>
      <c r="C233" s="36">
        <f>('Screening M&amp;A'!H239-'Screening M&amp;A'!K239)/'Screening M&amp;A'!I239</f>
        <v>0.55747126436781624</v>
      </c>
    </row>
    <row r="234" spans="2:3" x14ac:dyDescent="0.2">
      <c r="B234" s="38">
        <f>('Screening All'!H240-'Screening All'!K240)/'Screening All'!I240</f>
        <v>1.4917976760082021</v>
      </c>
      <c r="C234" s="36">
        <f>('Screening M&amp;A'!H240-'Screening M&amp;A'!K240)/'Screening M&amp;A'!I240</f>
        <v>0.82903981264637006</v>
      </c>
    </row>
    <row r="235" spans="2:3" x14ac:dyDescent="0.2">
      <c r="B235" s="38">
        <f>('Screening All'!H241-'Screening All'!K241)/'Screening All'!I241</f>
        <v>1.0128263857077417</v>
      </c>
      <c r="C235" s="36">
        <f>('Screening M&amp;A'!H241-'Screening M&amp;A'!K241)/'Screening M&amp;A'!I241</f>
        <v>1.9216683621566633</v>
      </c>
    </row>
    <row r="236" spans="2:3" x14ac:dyDescent="0.2">
      <c r="B236" s="38">
        <f>('Screening All'!H242-'Screening All'!K242)/'Screening All'!I242</f>
        <v>0.36424116424116421</v>
      </c>
      <c r="C236" s="36"/>
    </row>
    <row r="237" spans="2:3" x14ac:dyDescent="0.2">
      <c r="B237" s="38">
        <f>('Screening All'!H243-'Screening All'!K243)/'Screening All'!I243</f>
        <v>1.01858943286476</v>
      </c>
      <c r="C237" s="36"/>
    </row>
    <row r="238" spans="2:3" x14ac:dyDescent="0.2">
      <c r="B238" s="38">
        <f>('Screening All'!H244-'Screening All'!K244)/'Screening All'!I244</f>
        <v>1.225669957686883</v>
      </c>
      <c r="C238" s="36"/>
    </row>
    <row r="239" spans="2:3" x14ac:dyDescent="0.2">
      <c r="B239" s="38">
        <f>('Screening All'!H245-'Screening All'!K245)/'Screening All'!I245</f>
        <v>2.3406654601141583</v>
      </c>
      <c r="C239" s="36"/>
    </row>
    <row r="240" spans="2:3" x14ac:dyDescent="0.2">
      <c r="B240" s="38">
        <f>('Screening All'!H246-'Screening All'!K246)/'Screening All'!I246</f>
        <v>1.9266304347826091</v>
      </c>
      <c r="C240" s="36"/>
    </row>
    <row r="241" spans="2:3" x14ac:dyDescent="0.2">
      <c r="B241" s="38">
        <f>('Screening All'!H247-'Screening All'!K247)/'Screening All'!I247</f>
        <v>1.4050131926121372</v>
      </c>
      <c r="C241" s="36"/>
    </row>
    <row r="242" spans="2:3" x14ac:dyDescent="0.2">
      <c r="B242" s="38">
        <f>('Screening All'!H248-'Screening All'!K248)/'Screening All'!I248</f>
        <v>1.4652549379880571</v>
      </c>
      <c r="C242" s="36"/>
    </row>
    <row r="243" spans="2:3" x14ac:dyDescent="0.2">
      <c r="B243" s="38">
        <f>('Screening All'!H249-'Screening All'!K249)/'Screening All'!I249</f>
        <v>0.28468149646107177</v>
      </c>
      <c r="C243" s="36"/>
    </row>
    <row r="244" spans="2:3" x14ac:dyDescent="0.2">
      <c r="B244" s="38">
        <f>('Screening All'!H250-'Screening All'!K250)/'Screening All'!I250</f>
        <v>0.7940594059405941</v>
      </c>
      <c r="C244" s="36"/>
    </row>
    <row r="245" spans="2:3" x14ac:dyDescent="0.2">
      <c r="B245" s="38">
        <f>('Screening All'!H251-'Screening All'!K251)/'Screening All'!I251</f>
        <v>7.7489177489177496E-2</v>
      </c>
      <c r="C245" s="36"/>
    </row>
    <row r="246" spans="2:3" x14ac:dyDescent="0.2">
      <c r="B246" s="38">
        <f>('Screening All'!H252-'Screening All'!K252)/'Screening All'!I252</f>
        <v>0.83695439420630269</v>
      </c>
      <c r="C246" s="36"/>
    </row>
    <row r="247" spans="2:3" x14ac:dyDescent="0.2">
      <c r="B247" s="38">
        <f>('Screening All'!H253-'Screening All'!K253)/'Screening All'!I253</f>
        <v>0.42850194552529186</v>
      </c>
      <c r="C247" s="36"/>
    </row>
    <row r="248" spans="2:3" x14ac:dyDescent="0.2">
      <c r="B248" s="38">
        <f>('Screening All'!H254-'Screening All'!K254)/'Screening All'!I254</f>
        <v>1.394550958627649</v>
      </c>
      <c r="C248" s="36"/>
    </row>
    <row r="249" spans="2:3" x14ac:dyDescent="0.2">
      <c r="B249" s="38">
        <f>('Screening All'!H255-'Screening All'!K255)/'Screening All'!I255</f>
        <v>0.85968379446640308</v>
      </c>
      <c r="C249" s="36"/>
    </row>
    <row r="250" spans="2:3" x14ac:dyDescent="0.2">
      <c r="B250" s="38">
        <f>('Screening All'!H256-'Screening All'!K256)/'Screening All'!I256</f>
        <v>2.1674473067915687</v>
      </c>
      <c r="C250" s="36"/>
    </row>
    <row r="251" spans="2:3" x14ac:dyDescent="0.2">
      <c r="B251" s="38">
        <f>('Screening All'!H257-'Screening All'!K257)/'Screening All'!I257</f>
        <v>1.8964968152866242</v>
      </c>
      <c r="C251" s="36"/>
    </row>
    <row r="252" spans="2:3" x14ac:dyDescent="0.2">
      <c r="B252" s="38">
        <f>('Screening All'!H258-'Screening All'!K258)/'Screening All'!I258</f>
        <v>0.90487523992322461</v>
      </c>
      <c r="C252" s="36"/>
    </row>
    <row r="253" spans="2:3" x14ac:dyDescent="0.2">
      <c r="B253" s="38">
        <f>('Screening All'!H259-'Screening All'!K259)/'Screening All'!I259</f>
        <v>0.80834497903773206</v>
      </c>
      <c r="C253" s="36"/>
    </row>
    <row r="254" spans="2:3" x14ac:dyDescent="0.2">
      <c r="B254" s="38">
        <f>('Screening All'!H260-'Screening All'!K260)/'Screening All'!I260</f>
        <v>4.185699588477366</v>
      </c>
      <c r="C254" s="36"/>
    </row>
    <row r="255" spans="2:3" x14ac:dyDescent="0.2">
      <c r="B255" s="38">
        <f>('Screening All'!H261-'Screening All'!K261)/'Screening All'!I261</f>
        <v>6.5779816513761471</v>
      </c>
      <c r="C255" s="36"/>
    </row>
    <row r="256" spans="2:3" x14ac:dyDescent="0.2">
      <c r="B256" s="38">
        <f>('Screening All'!H262-'Screening All'!K262)/'Screening All'!I262</f>
        <v>0.924457593688363</v>
      </c>
      <c r="C256" s="36"/>
    </row>
    <row r="257" spans="2:3" x14ac:dyDescent="0.2">
      <c r="B257" s="38">
        <f>('Screening All'!H263-'Screening All'!K263)/'Screening All'!I263</f>
        <v>0.75804195804195795</v>
      </c>
      <c r="C257" s="36"/>
    </row>
    <row r="258" spans="2:3" x14ac:dyDescent="0.2">
      <c r="B258" s="38">
        <f>('Screening All'!H264-'Screening All'!K264)/'Screening All'!I264</f>
        <v>0.71117917304747325</v>
      </c>
      <c r="C258" s="36"/>
    </row>
    <row r="259" spans="2:3" x14ac:dyDescent="0.2">
      <c r="B259" s="38">
        <f>('Screening All'!H265-'Screening All'!K265)/'Screening All'!I265</f>
        <v>0.89101971657424528</v>
      </c>
      <c r="C259" s="36"/>
    </row>
    <row r="260" spans="2:3" x14ac:dyDescent="0.2">
      <c r="B260" s="38">
        <f>('Screening All'!H266-'Screening All'!K266)/'Screening All'!I266</f>
        <v>0.75863925599608417</v>
      </c>
      <c r="C260" s="36"/>
    </row>
    <row r="261" spans="2:3" x14ac:dyDescent="0.2">
      <c r="B261" s="38">
        <f>('Screening All'!H267-'Screening All'!K267)/'Screening All'!I267</f>
        <v>1.6428932726353058</v>
      </c>
      <c r="C261" s="36"/>
    </row>
    <row r="262" spans="2:3" x14ac:dyDescent="0.2">
      <c r="B262" s="38">
        <f>('Screening All'!H268-'Screening All'!K268)/'Screening All'!I268</f>
        <v>1.3711022712690877</v>
      </c>
      <c r="C262" s="36"/>
    </row>
    <row r="263" spans="2:3" x14ac:dyDescent="0.2">
      <c r="B263" s="38">
        <f>('Screening All'!H269-'Screening All'!K269)/'Screening All'!I269</f>
        <v>0.95078299776286346</v>
      </c>
      <c r="C263" s="36"/>
    </row>
    <row r="264" spans="2:3" x14ac:dyDescent="0.2">
      <c r="B264" s="38">
        <f>('Screening All'!H270-'Screening All'!K270)/'Screening All'!I270</f>
        <v>1.1379962192816635</v>
      </c>
      <c r="C264" s="36"/>
    </row>
    <row r="265" spans="2:3" x14ac:dyDescent="0.2">
      <c r="B265" s="38">
        <f>('Screening All'!H271-'Screening All'!K271)/'Screening All'!I271</f>
        <v>1.0081848820414059</v>
      </c>
      <c r="C265" s="36"/>
    </row>
    <row r="266" spans="2:3" x14ac:dyDescent="0.2">
      <c r="B266" s="38">
        <f>('Screening All'!H272-'Screening All'!K272)/'Screening All'!I272</f>
        <v>0.92645161290322597</v>
      </c>
      <c r="C266" s="36"/>
    </row>
    <row r="267" spans="2:3" x14ac:dyDescent="0.2">
      <c r="B267" s="38">
        <f>('Screening All'!H273-'Screening All'!K273)/'Screening All'!I273</f>
        <v>1.1263069845253031</v>
      </c>
      <c r="C267" s="36"/>
    </row>
    <row r="268" spans="2:3" x14ac:dyDescent="0.2">
      <c r="B268" s="38">
        <f>('Screening All'!H274-'Screening All'!K274)/'Screening All'!I274</f>
        <v>0.88008130081300817</v>
      </c>
      <c r="C268" s="36"/>
    </row>
    <row r="269" spans="2:3" x14ac:dyDescent="0.2">
      <c r="B269" s="38">
        <f>('Screening All'!H275-'Screening All'!K275)/'Screening All'!I275</f>
        <v>1.0059689614007161</v>
      </c>
      <c r="C269" s="36"/>
    </row>
    <row r="270" spans="2:3" x14ac:dyDescent="0.2">
      <c r="B270" s="38">
        <f>('Screening All'!H276-'Screening All'!K276)/'Screening All'!I276</f>
        <v>0.56145915939730373</v>
      </c>
      <c r="C270" s="36"/>
    </row>
    <row r="271" spans="2:3" x14ac:dyDescent="0.2">
      <c r="B271" s="38">
        <f>('Screening All'!H277-'Screening All'!K277)/'Screening All'!I277</f>
        <v>0.86169728252618794</v>
      </c>
      <c r="C271" s="36"/>
    </row>
    <row r="272" spans="2:3" x14ac:dyDescent="0.2">
      <c r="B272" s="38">
        <f>('Screening All'!H278-'Screening All'!K278)/'Screening All'!I278</f>
        <v>0.66293929712460076</v>
      </c>
      <c r="C272" s="36"/>
    </row>
    <row r="273" spans="2:3" x14ac:dyDescent="0.2">
      <c r="B273" s="38">
        <f>('Screening All'!H279-'Screening All'!K279)/'Screening All'!I279</f>
        <v>1.1489913544668588</v>
      </c>
      <c r="C273" s="36"/>
    </row>
    <row r="274" spans="2:3" x14ac:dyDescent="0.2">
      <c r="B274" s="38">
        <f>('Screening All'!H280-'Screening All'!K280)/'Screening All'!I280</f>
        <v>0.82851908396946561</v>
      </c>
      <c r="C274" s="36"/>
    </row>
    <row r="275" spans="2:3" x14ac:dyDescent="0.2">
      <c r="B275" s="38">
        <f>('Screening All'!H281-'Screening All'!K281)/'Screening All'!I281</f>
        <v>1.2514705882352941</v>
      </c>
      <c r="C275" s="36"/>
    </row>
    <row r="276" spans="2:3" x14ac:dyDescent="0.2">
      <c r="B276" s="38">
        <f>('Screening All'!H282-'Screening All'!K282)/'Screening All'!I282</f>
        <v>0.8943133047210301</v>
      </c>
      <c r="C276" s="36"/>
    </row>
    <row r="277" spans="2:3" x14ac:dyDescent="0.2">
      <c r="B277" s="38">
        <f>('Screening All'!H283-'Screening All'!K283)/'Screening All'!I283</f>
        <v>0.70779220779220775</v>
      </c>
      <c r="C277" s="36"/>
    </row>
    <row r="278" spans="2:3" x14ac:dyDescent="0.2">
      <c r="B278" s="38">
        <f>('Screening All'!H284-'Screening All'!K284)/'Screening All'!I284</f>
        <v>1.5621069182389935</v>
      </c>
      <c r="C278" s="36"/>
    </row>
    <row r="279" spans="2:3" x14ac:dyDescent="0.2">
      <c r="B279" s="38">
        <f>('Screening All'!H285-'Screening All'!K285)/'Screening All'!I285</f>
        <v>1.4160826909600561</v>
      </c>
      <c r="C279" s="36"/>
    </row>
    <row r="280" spans="2:3" x14ac:dyDescent="0.2">
      <c r="B280" s="38">
        <f>('Screening All'!H286-'Screening All'!K286)/'Screening All'!I286</f>
        <v>1.1557687452663468</v>
      </c>
      <c r="C280" s="36"/>
    </row>
    <row r="281" spans="2:3" x14ac:dyDescent="0.2">
      <c r="B281" s="38">
        <f>('Screening All'!H287-'Screening All'!K287)/'Screening All'!I287</f>
        <v>1.144916820702403</v>
      </c>
      <c r="C281" s="36"/>
    </row>
    <row r="282" spans="2:3" x14ac:dyDescent="0.2">
      <c r="B282" s="38">
        <f>('Screening All'!H288-'Screening All'!K288)/'Screening All'!I288</f>
        <v>1.5399873771526464</v>
      </c>
      <c r="C282" s="36"/>
    </row>
    <row r="283" spans="2:3" x14ac:dyDescent="0.2">
      <c r="B283" s="38">
        <f>('Screening All'!H289-'Screening All'!K289)/'Screening All'!I289</f>
        <v>0.61583815028901734</v>
      </c>
      <c r="C283" s="36"/>
    </row>
    <row r="284" spans="2:3" x14ac:dyDescent="0.2">
      <c r="B284" s="38">
        <f>('Screening All'!H290-'Screening All'!K290)/'Screening All'!I290</f>
        <v>0.28939554612937435</v>
      </c>
      <c r="C284" s="36"/>
    </row>
    <row r="285" spans="2:3" x14ac:dyDescent="0.2">
      <c r="B285" s="38">
        <f>('Screening All'!H291-'Screening All'!K291)/'Screening All'!I291</f>
        <v>0.581169757489301</v>
      </c>
      <c r="C285" s="36"/>
    </row>
    <row r="286" spans="2:3" x14ac:dyDescent="0.2">
      <c r="B286" s="38">
        <f>('Screening All'!H292-'Screening All'!K292)/'Screening All'!I292</f>
        <v>1.2035668789808918</v>
      </c>
      <c r="C286" s="36"/>
    </row>
    <row r="287" spans="2:3" x14ac:dyDescent="0.2">
      <c r="B287" s="38">
        <f>('Screening All'!H293-'Screening All'!K293)/'Screening All'!I293</f>
        <v>0.74706442399238338</v>
      </c>
      <c r="C287" s="36"/>
    </row>
    <row r="288" spans="2:3" x14ac:dyDescent="0.2">
      <c r="B288" s="38">
        <f>('Screening All'!H294-'Screening All'!K294)/'Screening All'!I294</f>
        <v>1.0428472702142364</v>
      </c>
      <c r="C288" s="36"/>
    </row>
    <row r="289" spans="2:3" x14ac:dyDescent="0.2">
      <c r="B289" s="38">
        <f>('Screening All'!H295-'Screening All'!K295)/'Screening All'!I295</f>
        <v>0.70987403494514423</v>
      </c>
      <c r="C289" s="36"/>
    </row>
    <row r="290" spans="2:3" x14ac:dyDescent="0.2">
      <c r="B290" s="38">
        <f>('Screening All'!H296-'Screening All'!K296)/'Screening All'!I296</f>
        <v>2.5659009009009011</v>
      </c>
      <c r="C290" s="36"/>
    </row>
    <row r="291" spans="2:3" x14ac:dyDescent="0.2">
      <c r="B291" s="38">
        <f>('Screening All'!H297-'Screening All'!K297)/'Screening All'!I297</f>
        <v>1.0560406952098347</v>
      </c>
      <c r="C291" s="36"/>
    </row>
    <row r="292" spans="2:3" x14ac:dyDescent="0.2">
      <c r="B292" s="38">
        <f>('Screening All'!H298-'Screening All'!K298)/'Screening All'!I298</f>
        <v>0.72602185350060711</v>
      </c>
      <c r="C292" s="36"/>
    </row>
    <row r="293" spans="2:3" x14ac:dyDescent="0.2">
      <c r="B293" s="38">
        <f>('Screening All'!H299-'Screening All'!K299)/'Screening All'!I299</f>
        <v>5.5678496868475991</v>
      </c>
      <c r="C293" s="36"/>
    </row>
    <row r="294" spans="2:3" x14ac:dyDescent="0.2">
      <c r="B294" s="38">
        <f>('Screening All'!H300-'Screening All'!K300)/'Screening All'!I300</f>
        <v>0.99090909090909107</v>
      </c>
      <c r="C294" s="36"/>
    </row>
    <row r="295" spans="2:3" x14ac:dyDescent="0.2">
      <c r="B295" s="38">
        <f>('Screening All'!H301-'Screening All'!K301)/'Screening All'!I301</f>
        <v>0.91880864953080377</v>
      </c>
      <c r="C295" s="36"/>
    </row>
    <row r="296" spans="2:3" x14ac:dyDescent="0.2">
      <c r="B296" s="38">
        <f>('Screening All'!H302-'Screening All'!K302)/'Screening All'!I302</f>
        <v>3.2521739130434781</v>
      </c>
      <c r="C296" s="36"/>
    </row>
    <row r="297" spans="2:3" x14ac:dyDescent="0.2">
      <c r="B297" s="38">
        <f>('Screening All'!H303-'Screening All'!K303)/'Screening All'!I303</f>
        <v>1.2018089315997738</v>
      </c>
      <c r="C297" s="36"/>
    </row>
    <row r="298" spans="2:3" x14ac:dyDescent="0.2">
      <c r="B298" s="38">
        <f>('Screening All'!H304-'Screening All'!K304)/'Screening All'!I304</f>
        <v>0.28829686013320643</v>
      </c>
      <c r="C298" s="36"/>
    </row>
    <row r="299" spans="2:3" x14ac:dyDescent="0.2">
      <c r="B299" s="38">
        <f>('Screening All'!H305-'Screening All'!K305)/'Screening All'!I305</f>
        <v>0.71143375680580767</v>
      </c>
      <c r="C299" s="36"/>
    </row>
    <row r="300" spans="2:3" x14ac:dyDescent="0.2">
      <c r="B300" s="38">
        <f>('Screening All'!H306-'Screening All'!K306)/'Screening All'!I306</f>
        <v>3.5183129855715881E-2</v>
      </c>
      <c r="C300" s="36"/>
    </row>
    <row r="301" spans="2:3" x14ac:dyDescent="0.2">
      <c r="B301" s="38">
        <f>('Screening All'!H307-'Screening All'!K307)/'Screening All'!I307</f>
        <v>1.4843710292249046</v>
      </c>
      <c r="C301" s="36"/>
    </row>
    <row r="302" spans="2:3" x14ac:dyDescent="0.2">
      <c r="B302" s="38">
        <f>('Screening All'!H308-'Screening All'!K308)/'Screening All'!I308</f>
        <v>0.78254716981132066</v>
      </c>
      <c r="C302" s="36"/>
    </row>
    <row r="303" spans="2:3" x14ac:dyDescent="0.2">
      <c r="B303" s="38">
        <f>('Screening All'!H309-'Screening All'!K309)/'Screening All'!I309</f>
        <v>0.66922540125610597</v>
      </c>
      <c r="C303" s="36"/>
    </row>
    <row r="304" spans="2:3" x14ac:dyDescent="0.2">
      <c r="B304" s="38">
        <f>('Screening All'!H310-'Screening All'!K310)/'Screening All'!I310</f>
        <v>1.0188571428571427</v>
      </c>
      <c r="C304" s="36"/>
    </row>
    <row r="305" spans="2:3" x14ac:dyDescent="0.2">
      <c r="B305" s="38">
        <f>('Screening All'!H311-'Screening All'!K311)/'Screening All'!I311</f>
        <v>1.1515027322404372</v>
      </c>
      <c r="C305" s="36"/>
    </row>
    <row r="306" spans="2:3" x14ac:dyDescent="0.2">
      <c r="B306" s="38">
        <f>('Screening All'!H312-'Screening All'!K312)/'Screening All'!I312</f>
        <v>1.6501597444089455</v>
      </c>
      <c r="C306" s="36"/>
    </row>
    <row r="307" spans="2:3" x14ac:dyDescent="0.2">
      <c r="B307" s="38">
        <f>('Screening All'!H313-'Screening All'!K313)/'Screening All'!I313</f>
        <v>0.81847206385404792</v>
      </c>
      <c r="C307" s="36"/>
    </row>
    <row r="308" spans="2:3" x14ac:dyDescent="0.2">
      <c r="B308" s="38">
        <f>('Screening All'!H314-'Screening All'!K314)/'Screening All'!I314</f>
        <v>1.3767195767195766</v>
      </c>
      <c r="C308" s="36"/>
    </row>
    <row r="309" spans="2:3" x14ac:dyDescent="0.2">
      <c r="B309" s="38">
        <f>('Screening All'!H315-'Screening All'!K315)/'Screening All'!I315</f>
        <v>0.92325102880658427</v>
      </c>
      <c r="C309" s="36"/>
    </row>
    <row r="310" spans="2:3" x14ac:dyDescent="0.2">
      <c r="B310" s="38">
        <f>('Screening All'!H316-'Screening All'!K316)/'Screening All'!I316</f>
        <v>1.0794923857868022</v>
      </c>
      <c r="C310" s="36"/>
    </row>
    <row r="311" spans="2:3" x14ac:dyDescent="0.2">
      <c r="B311" s="38">
        <f>('Screening All'!H317-'Screening All'!K317)/'Screening All'!I317</f>
        <v>0.7405978784956605</v>
      </c>
      <c r="C311" s="36"/>
    </row>
    <row r="312" spans="2:3" x14ac:dyDescent="0.2">
      <c r="B312" s="38">
        <f>('Screening All'!H318-'Screening All'!K318)/'Screening All'!I318</f>
        <v>0.27189819724284203</v>
      </c>
      <c r="C312" s="36"/>
    </row>
    <row r="313" spans="2:3" x14ac:dyDescent="0.2">
      <c r="B313" s="38">
        <f>('Screening All'!H319-'Screening All'!K319)/'Screening All'!I319</f>
        <v>0.84463157894736851</v>
      </c>
      <c r="C313" s="36"/>
    </row>
    <row r="314" spans="2:3" x14ac:dyDescent="0.2">
      <c r="B314" s="38">
        <f>('Screening All'!H320-'Screening All'!K320)/'Screening All'!I320</f>
        <v>0.59003831417624508</v>
      </c>
      <c r="C314" s="36"/>
    </row>
    <row r="315" spans="2:3" x14ac:dyDescent="0.2">
      <c r="B315" s="38">
        <f>('Screening All'!H321-'Screening All'!K321)/'Screening All'!I321</f>
        <v>1.1221995926680244</v>
      </c>
      <c r="C315" s="36"/>
    </row>
    <row r="316" spans="2:3" x14ac:dyDescent="0.2">
      <c r="B316" s="38">
        <f>('Screening All'!H322-'Screening All'!K322)/'Screening All'!I322</f>
        <v>1.2297540983606559</v>
      </c>
      <c r="C316" s="36"/>
    </row>
    <row r="317" spans="2:3" x14ac:dyDescent="0.2">
      <c r="B317" s="38">
        <f>('Screening All'!H323-'Screening All'!K323)/'Screening All'!I323</f>
        <v>0.5678861788617886</v>
      </c>
      <c r="C317" s="36"/>
    </row>
    <row r="318" spans="2:3" x14ac:dyDescent="0.2">
      <c r="B318" s="38">
        <f>('Screening All'!H324-'Screening All'!K324)/'Screening All'!I324</f>
        <v>1.0633752244165171</v>
      </c>
      <c r="C318" s="36"/>
    </row>
    <row r="319" spans="2:3" x14ac:dyDescent="0.2">
      <c r="B319" s="38">
        <f>('Screening All'!H325-'Screening All'!K325)/'Screening All'!I325</f>
        <v>0.82863157894736839</v>
      </c>
      <c r="C319" s="36"/>
    </row>
    <row r="320" spans="2:3" x14ac:dyDescent="0.2">
      <c r="B320" s="38">
        <f>('Screening All'!H326-'Screening All'!K326)/'Screening All'!I326</f>
        <v>3.1677852348993292</v>
      </c>
      <c r="C320" s="36"/>
    </row>
    <row r="321" spans="2:3" x14ac:dyDescent="0.2">
      <c r="B321" s="38">
        <f>('Screening All'!H327-'Screening All'!K327)/'Screening All'!I327</f>
        <v>0.78963855421686746</v>
      </c>
      <c r="C321" s="36"/>
    </row>
    <row r="322" spans="2:3" x14ac:dyDescent="0.2">
      <c r="B322" s="38">
        <f>('Screening All'!H328-'Screening All'!K328)/'Screening All'!I328</f>
        <v>2.3210568454763814</v>
      </c>
      <c r="C322" s="36"/>
    </row>
    <row r="323" spans="2:3" x14ac:dyDescent="0.2">
      <c r="B323" s="38">
        <f>('Screening All'!H329-'Screening All'!K329)/'Screening All'!I329</f>
        <v>0.85912486659551757</v>
      </c>
      <c r="C323" s="36"/>
    </row>
    <row r="324" spans="2:3" x14ac:dyDescent="0.2">
      <c r="B324" s="38">
        <f>('Screening All'!H330-'Screening All'!K330)/'Screening All'!I330</f>
        <v>0.99562841530054635</v>
      </c>
      <c r="C324" s="36"/>
    </row>
    <row r="325" spans="2:3" x14ac:dyDescent="0.2">
      <c r="B325" s="38">
        <f>('Screening All'!H331-'Screening All'!K331)/'Screening All'!I331</f>
        <v>1.3563934426229509</v>
      </c>
      <c r="C325" s="36"/>
    </row>
    <row r="326" spans="2:3" x14ac:dyDescent="0.2">
      <c r="B326" s="38">
        <f>('Screening All'!H332-'Screening All'!K332)/'Screening All'!I332</f>
        <v>1.4333857030636292</v>
      </c>
      <c r="C326" s="36"/>
    </row>
    <row r="327" spans="2:3" x14ac:dyDescent="0.2">
      <c r="B327" s="38">
        <f>('Screening All'!H333-'Screening All'!K333)/'Screening All'!I333</f>
        <v>1.2616352201257861</v>
      </c>
      <c r="C327" s="36"/>
    </row>
    <row r="328" spans="2:3" x14ac:dyDescent="0.2">
      <c r="B328" s="38">
        <f>('Screening All'!H334-'Screening All'!K334)/'Screening All'!I334</f>
        <v>0.66457725947521873</v>
      </c>
      <c r="C328" s="36"/>
    </row>
    <row r="329" spans="2:3" x14ac:dyDescent="0.2">
      <c r="B329" s="38">
        <f>('Screening All'!H335-'Screening All'!K335)/'Screening All'!I335</f>
        <v>2.4750000000000001</v>
      </c>
      <c r="C329" s="36"/>
    </row>
    <row r="330" spans="2:3" x14ac:dyDescent="0.2">
      <c r="B330" s="38">
        <f>('Screening All'!H336-'Screening All'!K336)/'Screening All'!I336</f>
        <v>0.84341534008683072</v>
      </c>
      <c r="C330" s="36"/>
    </row>
    <row r="331" spans="2:3" x14ac:dyDescent="0.2">
      <c r="B331" s="38">
        <f>('Screening All'!H337-'Screening All'!K337)/'Screening All'!I337</f>
        <v>1.0261514028586554</v>
      </c>
      <c r="C331" s="36"/>
    </row>
    <row r="332" spans="2:3" x14ac:dyDescent="0.2">
      <c r="B332" s="38">
        <f>('Screening All'!H338-'Screening All'!K338)/'Screening All'!I338</f>
        <v>1.606159420289855</v>
      </c>
      <c r="C332" s="36"/>
    </row>
    <row r="333" spans="2:3" x14ac:dyDescent="0.2">
      <c r="B333" s="38">
        <f>('Screening All'!H339-'Screening All'!K339)/'Screening All'!I339</f>
        <v>0.6548484848484849</v>
      </c>
      <c r="C333" s="36"/>
    </row>
    <row r="334" spans="2:3" x14ac:dyDescent="0.2">
      <c r="B334" s="38">
        <f>('Screening All'!H340-'Screening All'!K340)/'Screening All'!I340</f>
        <v>1.1955357142857144</v>
      </c>
      <c r="C334" s="36"/>
    </row>
    <row r="335" spans="2:3" x14ac:dyDescent="0.2">
      <c r="B335" s="38">
        <f>('Screening All'!H341-'Screening All'!K341)/'Screening All'!I341</f>
        <v>0.74882278481012654</v>
      </c>
      <c r="C335" s="36"/>
    </row>
    <row r="336" spans="2:3" x14ac:dyDescent="0.2">
      <c r="B336" s="38">
        <f>('Screening All'!H342-'Screening All'!K342)/'Screening All'!I342</f>
        <v>1.335928143712575</v>
      </c>
      <c r="C336" s="36"/>
    </row>
    <row r="337" spans="2:3" x14ac:dyDescent="0.2">
      <c r="B337" s="38">
        <f>('Screening All'!H343-'Screening All'!K343)/'Screening All'!I343</f>
        <v>1.0117560975609756</v>
      </c>
      <c r="C337" s="36"/>
    </row>
    <row r="338" spans="2:3" x14ac:dyDescent="0.2">
      <c r="B338" s="38">
        <f>('Screening All'!H344-'Screening All'!K344)/'Screening All'!I344</f>
        <v>0.88497495826377293</v>
      </c>
      <c r="C338" s="36"/>
    </row>
    <row r="339" spans="2:3" x14ac:dyDescent="0.2">
      <c r="B339" s="38">
        <f>('Screening All'!H345-'Screening All'!K345)/'Screening All'!I345</f>
        <v>1.0932754880694142</v>
      </c>
      <c r="C339" s="36"/>
    </row>
    <row r="340" spans="2:3" x14ac:dyDescent="0.2">
      <c r="B340" s="38">
        <f>('Screening All'!H346-'Screening All'!K346)/'Screening All'!I346</f>
        <v>1.5142857142857142</v>
      </c>
      <c r="C340" s="36"/>
    </row>
    <row r="341" spans="2:3" x14ac:dyDescent="0.2">
      <c r="B341" s="38">
        <f>('Screening All'!H347-'Screening All'!K347)/'Screening All'!I347</f>
        <v>1.9037162162162162</v>
      </c>
      <c r="C341" s="36"/>
    </row>
    <row r="342" spans="2:3" x14ac:dyDescent="0.2">
      <c r="B342" s="38">
        <f>('Screening All'!H348-'Screening All'!K348)/'Screening All'!I348</f>
        <v>1.8718120805369123</v>
      </c>
      <c r="C342" s="36"/>
    </row>
    <row r="343" spans="2:3" x14ac:dyDescent="0.2">
      <c r="B343" s="38">
        <f>('Screening All'!H349-'Screening All'!K349)/'Screening All'!I349</f>
        <v>0.66534914361001307</v>
      </c>
      <c r="C343" s="36"/>
    </row>
    <row r="344" spans="2:3" x14ac:dyDescent="0.2">
      <c r="B344" s="38">
        <f>('Screening All'!H350-'Screening All'!K350)/'Screening All'!I350</f>
        <v>0.23127659574468087</v>
      </c>
      <c r="C344" s="36"/>
    </row>
    <row r="345" spans="2:3" x14ac:dyDescent="0.2">
      <c r="B345" s="38">
        <f>('Screening All'!H351-'Screening All'!K351)/'Screening All'!I351</f>
        <v>0.78273591806876397</v>
      </c>
      <c r="C345" s="36"/>
    </row>
    <row r="346" spans="2:3" x14ac:dyDescent="0.2">
      <c r="B346" s="38">
        <f>('Screening All'!H352-'Screening All'!K352)/'Screening All'!I352</f>
        <v>3.119172932330827</v>
      </c>
      <c r="C346" s="36"/>
    </row>
    <row r="347" spans="2:3" x14ac:dyDescent="0.2">
      <c r="B347" s="38">
        <f>('Screening All'!H353-'Screening All'!K353)/'Screening All'!I353</f>
        <v>1.2172818791946307</v>
      </c>
      <c r="C347" s="36"/>
    </row>
    <row r="348" spans="2:3" x14ac:dyDescent="0.2">
      <c r="B348" s="38">
        <f>('Screening All'!H354-'Screening All'!K354)/'Screening All'!I354</f>
        <v>0.3353896103896104</v>
      </c>
      <c r="C348" s="36"/>
    </row>
    <row r="349" spans="2:3" x14ac:dyDescent="0.2">
      <c r="B349" s="38">
        <f>('Screening All'!H355-'Screening All'!K355)/'Screening All'!I355</f>
        <v>0.96034858387799582</v>
      </c>
      <c r="C349" s="36"/>
    </row>
    <row r="350" spans="2:3" x14ac:dyDescent="0.2">
      <c r="B350" s="38">
        <f>('Screening All'!H356-'Screening All'!K356)/'Screening All'!I356</f>
        <v>0.98923076923076914</v>
      </c>
      <c r="C350" s="36"/>
    </row>
    <row r="351" spans="2:3" x14ac:dyDescent="0.2">
      <c r="B351" s="38">
        <f>('Screening All'!H357-'Screening All'!K357)/'Screening All'!I357</f>
        <v>4.0615942028985508</v>
      </c>
      <c r="C351" s="36"/>
    </row>
    <row r="352" spans="2:3" x14ac:dyDescent="0.2">
      <c r="B352" s="38">
        <f>('Screening All'!H358-'Screening All'!K358)/'Screening All'!I358</f>
        <v>8.6625194401244179E-2</v>
      </c>
      <c r="C352" s="36"/>
    </row>
    <row r="353" spans="2:3" x14ac:dyDescent="0.2">
      <c r="B353" s="38">
        <f>('Screening All'!H359-'Screening All'!K359)/'Screening All'!I359</f>
        <v>0.98709261051952246</v>
      </c>
      <c r="C353" s="36"/>
    </row>
    <row r="354" spans="2:3" x14ac:dyDescent="0.2">
      <c r="B354" s="38">
        <f>('Screening All'!H360-'Screening All'!K360)/'Screening All'!I360</f>
        <v>0.73755274261603365</v>
      </c>
      <c r="C354" s="36"/>
    </row>
    <row r="355" spans="2:3" x14ac:dyDescent="0.2">
      <c r="B355" s="38">
        <f>('Screening All'!H361-'Screening All'!K361)/'Screening All'!I361</f>
        <v>1.4812741751990899</v>
      </c>
      <c r="C355" s="36"/>
    </row>
    <row r="356" spans="2:3" x14ac:dyDescent="0.2">
      <c r="B356" s="38">
        <f>('Screening All'!H362-'Screening All'!K362)/'Screening All'!I362</f>
        <v>2.0364285714285715</v>
      </c>
      <c r="C356" s="36"/>
    </row>
    <row r="357" spans="2:3" x14ac:dyDescent="0.2">
      <c r="B357" s="38">
        <f>('Screening All'!H363-'Screening All'!K363)/'Screening All'!I363</f>
        <v>0.72222222222222221</v>
      </c>
      <c r="C357" s="36"/>
    </row>
    <row r="358" spans="2:3" x14ac:dyDescent="0.2">
      <c r="B358" s="38">
        <f>('Screening All'!H364-'Screening All'!K364)/'Screening All'!I364</f>
        <v>1.6217228464419475</v>
      </c>
      <c r="C358" s="36"/>
    </row>
    <row r="359" spans="2:3" x14ac:dyDescent="0.2">
      <c r="B359" s="38">
        <f>('Screening All'!H365-'Screening All'!K365)/'Screening All'!I365</f>
        <v>1.0955696202531646</v>
      </c>
      <c r="C359" s="36"/>
    </row>
    <row r="360" spans="2:3" x14ac:dyDescent="0.2">
      <c r="B360" s="38">
        <f>('Screening All'!H366-'Screening All'!K366)/'Screening All'!I366</f>
        <v>0.6955773955773954</v>
      </c>
      <c r="C360" s="36"/>
    </row>
    <row r="361" spans="2:3" x14ac:dyDescent="0.2">
      <c r="B361" s="38">
        <f>('Screening All'!H367-'Screening All'!K367)/'Screening All'!I367</f>
        <v>0.75298507462686559</v>
      </c>
      <c r="C361" s="36"/>
    </row>
    <row r="362" spans="2:3" x14ac:dyDescent="0.2">
      <c r="B362" s="38">
        <f>('Screening All'!H368-'Screening All'!K368)/'Screening All'!I368</f>
        <v>0.5043478260869565</v>
      </c>
      <c r="C362" s="36"/>
    </row>
    <row r="363" spans="2:3" x14ac:dyDescent="0.2">
      <c r="B363" s="38">
        <f>('Screening All'!H369-'Screening All'!K369)/'Screening All'!I369</f>
        <v>2.9392033542976943</v>
      </c>
      <c r="C363" s="36"/>
    </row>
    <row r="364" spans="2:3" x14ac:dyDescent="0.2">
      <c r="B364" s="38">
        <f>('Screening All'!H370-'Screening All'!K370)/'Screening All'!I370</f>
        <v>1.2890274314214465</v>
      </c>
      <c r="C364" s="36"/>
    </row>
    <row r="365" spans="2:3" x14ac:dyDescent="0.2">
      <c r="B365" s="38">
        <f>('Screening All'!H371-'Screening All'!K371)/'Screening All'!I371</f>
        <v>1.0477346278317152</v>
      </c>
      <c r="C365" s="36"/>
    </row>
    <row r="366" spans="2:3" x14ac:dyDescent="0.2">
      <c r="B366" s="38">
        <f>('Screening All'!H372-'Screening All'!K372)/'Screening All'!I372</f>
        <v>0.35612903225806453</v>
      </c>
      <c r="C366" s="36"/>
    </row>
    <row r="367" spans="2:3" x14ac:dyDescent="0.2">
      <c r="B367" s="38">
        <f>('Screening All'!H373-'Screening All'!K373)/'Screening All'!I373</f>
        <v>0.81386363636363623</v>
      </c>
      <c r="C367" s="36"/>
    </row>
    <row r="368" spans="2:3" x14ac:dyDescent="0.2">
      <c r="B368" s="38">
        <f>('Screening All'!H374-'Screening All'!K374)/'Screening All'!I374</f>
        <v>0.62417289220917815</v>
      </c>
      <c r="C368" s="36"/>
    </row>
    <row r="369" spans="2:3" x14ac:dyDescent="0.2">
      <c r="B369" s="38">
        <f>('Screening All'!H375-'Screening All'!K375)/'Screening All'!I375</f>
        <v>1.5943396226415094</v>
      </c>
      <c r="C369" s="36"/>
    </row>
    <row r="370" spans="2:3" x14ac:dyDescent="0.2">
      <c r="B370" s="38">
        <f>('Screening All'!H376-'Screening All'!K376)/'Screening All'!I376</f>
        <v>1.2556473829201102</v>
      </c>
      <c r="C370" s="36"/>
    </row>
    <row r="371" spans="2:3" x14ac:dyDescent="0.2">
      <c r="B371" s="38">
        <f>('Screening All'!H377-'Screening All'!K377)/'Screening All'!I377</f>
        <v>1.321627906976744</v>
      </c>
      <c r="C371" s="36"/>
    </row>
    <row r="372" spans="2:3" x14ac:dyDescent="0.2">
      <c r="B372" s="38">
        <f>('Screening All'!H378-'Screening All'!K378)/'Screening All'!I378</f>
        <v>0.66831683168316836</v>
      </c>
      <c r="C372" s="36"/>
    </row>
    <row r="373" spans="2:3" x14ac:dyDescent="0.2">
      <c r="B373" s="38">
        <f>('Screening All'!H379-'Screening All'!K379)/'Screening All'!I379</f>
        <v>0.99681697612732079</v>
      </c>
      <c r="C373" s="36"/>
    </row>
    <row r="374" spans="2:3" x14ac:dyDescent="0.2">
      <c r="B374" s="38">
        <f>('Screening All'!H380-'Screening All'!K380)/'Screening All'!I380</f>
        <v>1.5006968641114984</v>
      </c>
      <c r="C374" s="36"/>
    </row>
    <row r="375" spans="2:3" x14ac:dyDescent="0.2">
      <c r="B375" s="38">
        <f>('Screening All'!H381-'Screening All'!K381)/'Screening All'!I381</f>
        <v>4.6754437869822487</v>
      </c>
      <c r="C375" s="36"/>
    </row>
    <row r="376" spans="2:3" x14ac:dyDescent="0.2">
      <c r="B376" s="38">
        <f>('Screening All'!H382-'Screening All'!K382)/'Screening All'!I382</f>
        <v>1.4231197771587745</v>
      </c>
      <c r="C376" s="36"/>
    </row>
    <row r="377" spans="2:3" x14ac:dyDescent="0.2">
      <c r="B377" s="38">
        <f>('Screening All'!H383-'Screening All'!K383)/'Screening All'!I383</f>
        <v>1.2165507649513212</v>
      </c>
      <c r="C377" s="36"/>
    </row>
    <row r="378" spans="2:3" x14ac:dyDescent="0.2">
      <c r="B378" s="38">
        <f>('Screening All'!H384-'Screening All'!K384)/'Screening All'!I384</f>
        <v>2.2825775656324585</v>
      </c>
      <c r="C378" s="36"/>
    </row>
    <row r="379" spans="2:3" x14ac:dyDescent="0.2">
      <c r="B379" s="38">
        <f>('Screening All'!H385-'Screening All'!K385)/'Screening All'!I385</f>
        <v>1.3764976958525346</v>
      </c>
      <c r="C379" s="36"/>
    </row>
    <row r="380" spans="2:3" x14ac:dyDescent="0.2">
      <c r="B380" s="38">
        <f>('Screening All'!H386-'Screening All'!K386)/'Screening All'!I386</f>
        <v>1.1074647887323943</v>
      </c>
      <c r="C380" s="36"/>
    </row>
    <row r="381" spans="2:3" x14ac:dyDescent="0.2">
      <c r="B381" s="38">
        <f>('Screening All'!H387-'Screening All'!K387)/'Screening All'!I387</f>
        <v>0.84505263157894739</v>
      </c>
      <c r="C381" s="36"/>
    </row>
    <row r="382" spans="2:3" x14ac:dyDescent="0.2">
      <c r="B382" s="38">
        <f>('Screening All'!H388-'Screening All'!K388)/'Screening All'!I388</f>
        <v>1.1781390134529148</v>
      </c>
      <c r="C382" s="36"/>
    </row>
    <row r="383" spans="2:3" x14ac:dyDescent="0.2">
      <c r="B383" s="38">
        <f>('Screening All'!H389-'Screening All'!K389)/'Screening All'!I389</f>
        <v>1.3692307692307693</v>
      </c>
      <c r="C383" s="36"/>
    </row>
    <row r="384" spans="2:3" x14ac:dyDescent="0.2">
      <c r="B384" s="38">
        <f>('Screening All'!H390-'Screening All'!K390)/'Screening All'!I390</f>
        <v>2.2722379603399436</v>
      </c>
      <c r="C384" s="36"/>
    </row>
    <row r="385" spans="2:3" x14ac:dyDescent="0.2">
      <c r="B385" s="38">
        <f>('Screening All'!H391-'Screening All'!K391)/'Screening All'!I391</f>
        <v>0.9833169774288516</v>
      </c>
      <c r="C385" s="36"/>
    </row>
    <row r="386" spans="2:3" x14ac:dyDescent="0.2">
      <c r="B386" s="38">
        <f>('Screening All'!H392-'Screening All'!K392)/'Screening All'!I392</f>
        <v>1.5387958115183245</v>
      </c>
      <c r="C386" s="36"/>
    </row>
    <row r="387" spans="2:3" x14ac:dyDescent="0.2">
      <c r="B387" s="38">
        <f>('Screening All'!H393-'Screening All'!K393)/'Screening All'!I393</f>
        <v>0.76203473945409439</v>
      </c>
      <c r="C387" s="36"/>
    </row>
    <row r="388" spans="2:3" x14ac:dyDescent="0.2">
      <c r="B388" s="38">
        <f>('Screening All'!H394-'Screening All'!K394)/'Screening All'!I394</f>
        <v>1.382075471698113</v>
      </c>
      <c r="C388" s="36"/>
    </row>
    <row r="389" spans="2:3" x14ac:dyDescent="0.2">
      <c r="B389" s="38">
        <f>('Screening All'!H395-'Screening All'!K395)/'Screening All'!I395</f>
        <v>1.072312703583062</v>
      </c>
      <c r="C389" s="36"/>
    </row>
    <row r="390" spans="2:3" x14ac:dyDescent="0.2">
      <c r="B390" s="38">
        <f>('Screening All'!H396-'Screening All'!K396)/'Screening All'!I396</f>
        <v>0.99848866498740552</v>
      </c>
      <c r="C390" s="36"/>
    </row>
    <row r="391" spans="2:3" x14ac:dyDescent="0.2">
      <c r="B391" s="38">
        <f>('Screening All'!H397-'Screening All'!K397)/'Screening All'!I397</f>
        <v>0.71151515151515154</v>
      </c>
      <c r="C391" s="36"/>
    </row>
    <row r="392" spans="2:3" x14ac:dyDescent="0.2">
      <c r="B392" s="38">
        <f>('Screening All'!H398-'Screening All'!K398)/'Screening All'!I398</f>
        <v>0.83479233226837068</v>
      </c>
      <c r="C392" s="36"/>
    </row>
    <row r="393" spans="2:3" x14ac:dyDescent="0.2">
      <c r="B393" s="38">
        <f>('Screening All'!H399-'Screening All'!K399)/'Screening All'!I399</f>
        <v>1.3904411764705882</v>
      </c>
      <c r="C393" s="36"/>
    </row>
    <row r="394" spans="2:3" x14ac:dyDescent="0.2">
      <c r="B394" s="38">
        <f>('Screening All'!H400-'Screening All'!K400)/'Screening All'!I400</f>
        <v>1.4535714285714283</v>
      </c>
      <c r="C394" s="36"/>
    </row>
    <row r="395" spans="2:3" x14ac:dyDescent="0.2">
      <c r="B395" s="38">
        <f>('Screening All'!H401-'Screening All'!K401)/'Screening All'!I401</f>
        <v>3.0950769230769231</v>
      </c>
      <c r="C395" s="36"/>
    </row>
    <row r="396" spans="2:3" x14ac:dyDescent="0.2">
      <c r="B396" s="38">
        <f>('Screening All'!H402-'Screening All'!K402)/'Screening All'!I402</f>
        <v>3.8179487179487173</v>
      </c>
      <c r="C396" s="36"/>
    </row>
    <row r="397" spans="2:3" x14ac:dyDescent="0.2">
      <c r="B397" s="38">
        <f>('Screening All'!H403-'Screening All'!K403)/'Screening All'!I403</f>
        <v>1.3450281425891182</v>
      </c>
      <c r="C397" s="36"/>
    </row>
    <row r="398" spans="2:3" x14ac:dyDescent="0.2">
      <c r="B398" s="38">
        <f>('Screening All'!H404-'Screening All'!K404)/'Screening All'!I404</f>
        <v>0.7936660268714012</v>
      </c>
      <c r="C398" s="36"/>
    </row>
    <row r="399" spans="2:3" x14ac:dyDescent="0.2">
      <c r="B399" s="38">
        <f>('Screening All'!H405-'Screening All'!K405)/'Screening All'!I405</f>
        <v>0.77799442896935933</v>
      </c>
      <c r="C399" s="36"/>
    </row>
    <row r="400" spans="2:3" x14ac:dyDescent="0.2">
      <c r="B400" s="38">
        <f>('Screening All'!H406-'Screening All'!K406)/'Screening All'!I406</f>
        <v>0.96765273311897104</v>
      </c>
      <c r="C400" s="36"/>
    </row>
    <row r="401" spans="2:3" x14ac:dyDescent="0.2">
      <c r="B401" s="38">
        <f>('Screening All'!H407-'Screening All'!K407)/'Screening All'!I407</f>
        <v>0.69590551181102356</v>
      </c>
      <c r="C401" s="36"/>
    </row>
    <row r="402" spans="2:3" x14ac:dyDescent="0.2">
      <c r="B402" s="38">
        <f>('Screening All'!H408-'Screening All'!K408)/'Screening All'!I408</f>
        <v>0.47153024911032027</v>
      </c>
      <c r="C402" s="36"/>
    </row>
    <row r="403" spans="2:3" x14ac:dyDescent="0.2">
      <c r="B403" s="38">
        <f>('Screening All'!H409-'Screening All'!K409)/'Screening All'!I409</f>
        <v>1.0403418803418802</v>
      </c>
      <c r="C403" s="36"/>
    </row>
    <row r="404" spans="2:3" x14ac:dyDescent="0.2">
      <c r="B404" s="38">
        <f>('Screening All'!H410-'Screening All'!K410)/'Screening All'!I410</f>
        <v>0.62574850299401197</v>
      </c>
      <c r="C404" s="36"/>
    </row>
    <row r="405" spans="2:3" x14ac:dyDescent="0.2">
      <c r="B405" s="38">
        <f>('Screening All'!H411-'Screening All'!K411)/'Screening All'!I411</f>
        <v>0.76211213935764843</v>
      </c>
      <c r="C405" s="36"/>
    </row>
    <row r="406" spans="2:3" x14ac:dyDescent="0.2">
      <c r="B406" s="38">
        <f>('Screening All'!H412-'Screening All'!K412)/'Screening All'!I412</f>
        <v>1.7161904761904765</v>
      </c>
      <c r="C406" s="36"/>
    </row>
    <row r="407" spans="2:3" x14ac:dyDescent="0.2">
      <c r="B407" s="38">
        <f>('Screening All'!H413-'Screening All'!K413)/'Screening All'!I413</f>
        <v>1.2554455445544555</v>
      </c>
      <c r="C407" s="36"/>
    </row>
    <row r="408" spans="2:3" x14ac:dyDescent="0.2">
      <c r="B408" s="38">
        <f>('Screening All'!H414-'Screening All'!K414)/'Screening All'!I414</f>
        <v>1.3349633251833739</v>
      </c>
      <c r="C408" s="36"/>
    </row>
    <row r="409" spans="2:3" x14ac:dyDescent="0.2">
      <c r="B409" s="38">
        <f>('Screening All'!H415-'Screening All'!K415)/'Screening All'!I415</f>
        <v>2.0776209677419355</v>
      </c>
      <c r="C409" s="36"/>
    </row>
    <row r="410" spans="2:3" x14ac:dyDescent="0.2">
      <c r="B410" s="38">
        <f>('Screening All'!H416-'Screening All'!K416)/'Screening All'!I416</f>
        <v>0.99703703703703705</v>
      </c>
      <c r="C410" s="36"/>
    </row>
    <row r="411" spans="2:3" x14ac:dyDescent="0.2">
      <c r="B411" s="38">
        <f>('Screening All'!H417-'Screening All'!K417)/'Screening All'!I417</f>
        <v>0.19071729957805911</v>
      </c>
      <c r="C411" s="36"/>
    </row>
    <row r="412" spans="2:3" x14ac:dyDescent="0.2">
      <c r="B412" s="38">
        <f>('Screening All'!H418-'Screening All'!K418)/'Screening All'!I418</f>
        <v>0.7445026178010471</v>
      </c>
      <c r="C412" s="36"/>
    </row>
    <row r="413" spans="2:3" x14ac:dyDescent="0.2">
      <c r="B413" s="38">
        <f>('Screening All'!H419-'Screening All'!K419)/'Screening All'!I419</f>
        <v>1.7560204081632651</v>
      </c>
      <c r="C413" s="36"/>
    </row>
    <row r="414" spans="2:3" x14ac:dyDescent="0.2">
      <c r="B414" s="38">
        <f>('Screening All'!H420-'Screening All'!K420)/'Screening All'!I420</f>
        <v>1.1509160305343511</v>
      </c>
      <c r="C414" s="36"/>
    </row>
    <row r="415" spans="2:3" x14ac:dyDescent="0.2">
      <c r="B415" s="38">
        <f>('Screening All'!H421-'Screening All'!K421)/'Screening All'!I421</f>
        <v>1.3</v>
      </c>
      <c r="C415" s="36"/>
    </row>
    <row r="416" spans="2:3" x14ac:dyDescent="0.2">
      <c r="B416" s="38">
        <f>('Screening All'!H422-'Screening All'!K422)/'Screening All'!I422</f>
        <v>0.86527472527472526</v>
      </c>
      <c r="C416" s="36"/>
    </row>
    <row r="417" spans="2:3" x14ac:dyDescent="0.2">
      <c r="B417" s="38">
        <f>('Screening All'!H423-'Screening All'!K423)/'Screening All'!I423</f>
        <v>0.9747058823529412</v>
      </c>
      <c r="C417" s="36"/>
    </row>
    <row r="418" spans="2:3" x14ac:dyDescent="0.2">
      <c r="B418" s="38">
        <f>('Screening All'!H424-'Screening All'!K424)/'Screening All'!I424</f>
        <v>0.83395555555555556</v>
      </c>
      <c r="C418" s="36"/>
    </row>
    <row r="419" spans="2:3" x14ac:dyDescent="0.2">
      <c r="B419" s="38">
        <f>('Screening All'!H425-'Screening All'!K425)/'Screening All'!I425</f>
        <v>0.29651567944250878</v>
      </c>
      <c r="C419" s="36"/>
    </row>
    <row r="420" spans="2:3" x14ac:dyDescent="0.2">
      <c r="B420" s="38">
        <f>('Screening All'!H426-'Screening All'!K426)/'Screening All'!I426</f>
        <v>0.94615384615384623</v>
      </c>
      <c r="C420" s="36"/>
    </row>
    <row r="421" spans="2:3" x14ac:dyDescent="0.2">
      <c r="B421" s="38">
        <f>('Screening All'!H427-'Screening All'!K427)/'Screening All'!I427</f>
        <v>1.8842729970326408</v>
      </c>
      <c r="C421" s="36"/>
    </row>
    <row r="422" spans="2:3" x14ac:dyDescent="0.2">
      <c r="B422" s="38">
        <f>('Screening All'!H428-'Screening All'!K428)/'Screening All'!I428</f>
        <v>1.7613274336283185</v>
      </c>
      <c r="C422" s="36"/>
    </row>
    <row r="423" spans="2:3" x14ac:dyDescent="0.2">
      <c r="B423" s="38">
        <f>('Screening All'!H429-'Screening All'!K429)/'Screening All'!I429</f>
        <v>1.4493827160493828</v>
      </c>
      <c r="C423" s="36"/>
    </row>
    <row r="424" spans="2:3" x14ac:dyDescent="0.2">
      <c r="B424" s="38">
        <f>('Screening All'!H430-'Screening All'!K430)/'Screening All'!I430</f>
        <v>0.58624338624338634</v>
      </c>
      <c r="C424" s="36"/>
    </row>
    <row r="425" spans="2:3" x14ac:dyDescent="0.2">
      <c r="B425" s="38">
        <f>('Screening All'!H431-'Screening All'!K431)/'Screening All'!I431</f>
        <v>2.3807594936708858</v>
      </c>
      <c r="C425" s="36"/>
    </row>
    <row r="426" spans="2:3" x14ac:dyDescent="0.2">
      <c r="B426" s="38">
        <f>('Screening All'!H432-'Screening All'!K432)/'Screening All'!I432</f>
        <v>0.89469565217391323</v>
      </c>
      <c r="C426" s="36"/>
    </row>
    <row r="427" spans="2:3" x14ac:dyDescent="0.2">
      <c r="B427" s="38">
        <f>('Screening All'!H433-'Screening All'!K433)/'Screening All'!I433</f>
        <v>0.49967948717948718</v>
      </c>
      <c r="C427" s="36"/>
    </row>
    <row r="428" spans="2:3" x14ac:dyDescent="0.2">
      <c r="B428" s="38">
        <f>('Screening All'!H434-'Screening All'!K434)/'Screening All'!I434</f>
        <v>3.5036004645760745</v>
      </c>
      <c r="C428" s="36"/>
    </row>
    <row r="429" spans="2:3" x14ac:dyDescent="0.2">
      <c r="B429" s="38">
        <f>('Screening All'!H435-'Screening All'!K435)/'Screening All'!I435</f>
        <v>0.78672032193158958</v>
      </c>
      <c r="C429" s="36"/>
    </row>
    <row r="430" spans="2:3" x14ac:dyDescent="0.2">
      <c r="B430" s="38">
        <f>('Screening All'!H436-'Screening All'!K436)/'Screening All'!I436</f>
        <v>1.0779569892473115</v>
      </c>
      <c r="C430" s="36"/>
    </row>
    <row r="431" spans="2:3" x14ac:dyDescent="0.2">
      <c r="B431" s="38">
        <f>('Screening All'!H437-'Screening All'!K437)/'Screening All'!I437</f>
        <v>1.1269169169169169</v>
      </c>
      <c r="C431" s="36"/>
    </row>
    <row r="432" spans="2:3" x14ac:dyDescent="0.2">
      <c r="B432" s="38">
        <f>('Screening All'!H438-'Screening All'!K438)/'Screening All'!I438</f>
        <v>1.0595505617977528</v>
      </c>
      <c r="C432" s="36"/>
    </row>
    <row r="433" spans="2:3" x14ac:dyDescent="0.2">
      <c r="B433" s="38">
        <f>('Screening All'!H439-'Screening All'!K439)/'Screening All'!I439</f>
        <v>1.4225352112676057</v>
      </c>
      <c r="C433" s="36"/>
    </row>
    <row r="434" spans="2:3" x14ac:dyDescent="0.2">
      <c r="B434" s="38">
        <f>('Screening All'!H440-'Screening All'!K440)/'Screening All'!I440</f>
        <v>1.1713213213213214</v>
      </c>
      <c r="C434" s="36"/>
    </row>
    <row r="435" spans="2:3" x14ac:dyDescent="0.2">
      <c r="B435" s="38">
        <f>('Screening All'!H441-'Screening All'!K441)/'Screening All'!I441</f>
        <v>0.91616766467065869</v>
      </c>
      <c r="C435" s="36"/>
    </row>
    <row r="436" spans="2:3" x14ac:dyDescent="0.2">
      <c r="B436" s="38">
        <f>('Screening All'!H442-'Screening All'!K442)/'Screening All'!I442</f>
        <v>0.52904907975460125</v>
      </c>
      <c r="C436" s="36"/>
    </row>
    <row r="437" spans="2:3" x14ac:dyDescent="0.2">
      <c r="B437" s="38">
        <f>('Screening All'!H443-'Screening All'!K443)/'Screening All'!I443</f>
        <v>0.53142857142857147</v>
      </c>
      <c r="C437" s="36"/>
    </row>
    <row r="438" spans="2:3" x14ac:dyDescent="0.2">
      <c r="B438" s="38">
        <f>('Screening All'!H444-'Screening All'!K444)/'Screening All'!I444</f>
        <v>1.470066225165563</v>
      </c>
      <c r="C438" s="36"/>
    </row>
    <row r="439" spans="2:3" x14ac:dyDescent="0.2">
      <c r="B439" s="38">
        <f>('Screening All'!H445-'Screening All'!K445)/'Screening All'!I445</f>
        <v>0.76413934426229513</v>
      </c>
      <c r="C439" s="36"/>
    </row>
    <row r="440" spans="2:3" x14ac:dyDescent="0.2">
      <c r="B440" s="38">
        <f>('Screening All'!H446-'Screening All'!K446)/'Screening All'!I446</f>
        <v>0.81850533807829173</v>
      </c>
      <c r="C440" s="36"/>
    </row>
    <row r="441" spans="2:3" x14ac:dyDescent="0.2">
      <c r="B441" s="38">
        <f>('Screening All'!H447-'Screening All'!K447)/'Screening All'!I447</f>
        <v>1.5656934306569346</v>
      </c>
      <c r="C441" s="36"/>
    </row>
    <row r="442" spans="2:3" x14ac:dyDescent="0.2">
      <c r="B442" s="38">
        <f>('Screening All'!H448-'Screening All'!K448)/'Screening All'!I448</f>
        <v>0.78545126353790617</v>
      </c>
      <c r="C442" s="36"/>
    </row>
    <row r="443" spans="2:3" x14ac:dyDescent="0.2">
      <c r="B443" s="38">
        <f>('Screening All'!H449-'Screening All'!K449)/'Screening All'!I449</f>
        <v>1.0209698558322413</v>
      </c>
      <c r="C443" s="36"/>
    </row>
    <row r="444" spans="2:3" x14ac:dyDescent="0.2">
      <c r="B444" s="38">
        <f>('Screening All'!H450-'Screening All'!K450)/'Screening All'!I450</f>
        <v>0.86086956521739122</v>
      </c>
      <c r="C444" s="36"/>
    </row>
    <row r="445" spans="2:3" x14ac:dyDescent="0.2">
      <c r="B445" s="38">
        <f>('Screening All'!H451-'Screening All'!K451)/'Screening All'!I451</f>
        <v>0.46065573770491808</v>
      </c>
      <c r="C445" s="36"/>
    </row>
    <row r="446" spans="2:3" x14ac:dyDescent="0.2">
      <c r="B446" s="38">
        <f>('Screening All'!H452-'Screening All'!K452)/'Screening All'!I452</f>
        <v>3.3570093457943928</v>
      </c>
      <c r="C446" s="36"/>
    </row>
    <row r="447" spans="2:3" x14ac:dyDescent="0.2">
      <c r="B447" s="38">
        <f>('Screening All'!H453-'Screening All'!K453)/'Screening All'!I453</f>
        <v>0.88620689655172424</v>
      </c>
      <c r="C447" s="36"/>
    </row>
    <row r="448" spans="2:3" x14ac:dyDescent="0.2">
      <c r="B448" s="38">
        <f>('Screening All'!H454-'Screening All'!K454)/'Screening All'!I454</f>
        <v>1.7877369165487977</v>
      </c>
      <c r="C448" s="36"/>
    </row>
    <row r="449" spans="2:3" x14ac:dyDescent="0.2">
      <c r="B449" s="38">
        <f>('Screening All'!H455-'Screening All'!K455)/'Screening All'!I455</f>
        <v>1.0350378787878789</v>
      </c>
      <c r="C449" s="36"/>
    </row>
    <row r="450" spans="2:3" x14ac:dyDescent="0.2">
      <c r="B450" s="38">
        <f>('Screening All'!H456-'Screening All'!K456)/'Screening All'!I456</f>
        <v>0.81010101010101021</v>
      </c>
      <c r="C450" s="36"/>
    </row>
    <row r="451" spans="2:3" x14ac:dyDescent="0.2">
      <c r="B451" s="38">
        <f>('Screening All'!H457-'Screening All'!K457)/'Screening All'!I457</f>
        <v>0.50120481927710847</v>
      </c>
      <c r="C451" s="36"/>
    </row>
    <row r="452" spans="2:3" x14ac:dyDescent="0.2">
      <c r="B452" s="38">
        <f>('Screening All'!H458-'Screening All'!K458)/'Screening All'!I458</f>
        <v>1.4349137931034486</v>
      </c>
      <c r="C452" s="36"/>
    </row>
    <row r="453" spans="2:3" x14ac:dyDescent="0.2">
      <c r="B453" s="38">
        <f>('Screening All'!H459-'Screening All'!K459)/'Screening All'!I459</f>
        <v>0.9387773722627738</v>
      </c>
      <c r="C453" s="36"/>
    </row>
    <row r="454" spans="2:3" x14ac:dyDescent="0.2">
      <c r="B454" s="38">
        <f>('Screening All'!H460-'Screening All'!K460)/'Screening All'!I460</f>
        <v>1.5813753581661891</v>
      </c>
      <c r="C454" s="36"/>
    </row>
    <row r="455" spans="2:3" x14ac:dyDescent="0.2">
      <c r="B455" s="38">
        <f>('Screening All'!H461-'Screening All'!K461)/'Screening All'!I461</f>
        <v>0.53892215568862289</v>
      </c>
      <c r="C455" s="36"/>
    </row>
    <row r="456" spans="2:3" x14ac:dyDescent="0.2">
      <c r="B456" s="38">
        <f>('Screening All'!H462-'Screening All'!K462)/'Screening All'!I462</f>
        <v>0.61721739130434783</v>
      </c>
      <c r="C456" s="36"/>
    </row>
    <row r="457" spans="2:3" x14ac:dyDescent="0.2">
      <c r="B457" s="38">
        <f>('Screening All'!H463-'Screening All'!K463)/'Screening All'!I463</f>
        <v>1.0436619718309859</v>
      </c>
      <c r="C457" s="36"/>
    </row>
    <row r="458" spans="2:3" x14ac:dyDescent="0.2">
      <c r="B458" s="38">
        <f>('Screening All'!H464-'Screening All'!K464)/'Screening All'!I464</f>
        <v>0.78101990049751235</v>
      </c>
      <c r="C458" s="36"/>
    </row>
    <row r="459" spans="2:3" x14ac:dyDescent="0.2">
      <c r="B459" s="38">
        <f>('Screening All'!H465-'Screening All'!K465)/'Screening All'!I465</f>
        <v>1.0396656534954407</v>
      </c>
      <c r="C459" s="36"/>
    </row>
    <row r="460" spans="2:3" x14ac:dyDescent="0.2">
      <c r="B460" s="38">
        <f>('Screening All'!H466-'Screening All'!K466)/'Screening All'!I466</f>
        <v>0.95848746403616925</v>
      </c>
      <c r="C460" s="36"/>
    </row>
    <row r="461" spans="2:3" x14ac:dyDescent="0.2">
      <c r="B461" s="38">
        <f>('Screening All'!H467-'Screening All'!K467)/'Screening All'!I467</f>
        <v>0.61140350877192984</v>
      </c>
      <c r="C461" s="36"/>
    </row>
    <row r="462" spans="2:3" x14ac:dyDescent="0.2">
      <c r="B462" s="38">
        <f>('Screening All'!H468-'Screening All'!K468)/'Screening All'!I468</f>
        <v>0.77261501692889856</v>
      </c>
      <c r="C462" s="36"/>
    </row>
    <row r="463" spans="2:3" x14ac:dyDescent="0.2">
      <c r="B463" s="38">
        <f>('Screening All'!H469-'Screening All'!K469)/'Screening All'!I469</f>
        <v>0.7703927492447129</v>
      </c>
      <c r="C463" s="36"/>
    </row>
    <row r="464" spans="2:3" x14ac:dyDescent="0.2">
      <c r="B464" s="38">
        <f>('Screening All'!H470-'Screening All'!K470)/'Screening All'!I470</f>
        <v>1.3924646781789638</v>
      </c>
      <c r="C464" s="36"/>
    </row>
    <row r="465" spans="2:3" x14ac:dyDescent="0.2">
      <c r="B465" s="38">
        <f>('Screening All'!H471-'Screening All'!K471)/'Screening All'!I471</f>
        <v>1.4074324324324323</v>
      </c>
      <c r="C465" s="36"/>
    </row>
    <row r="466" spans="2:3" x14ac:dyDescent="0.2">
      <c r="B466" s="38">
        <f>('Screening All'!H472-'Screening All'!K472)/'Screening All'!I472</f>
        <v>0.53680000000000005</v>
      </c>
      <c r="C466" s="36"/>
    </row>
    <row r="467" spans="2:3" x14ac:dyDescent="0.2">
      <c r="B467" s="38">
        <f>('Screening All'!H473-'Screening All'!K473)/'Screening All'!I473</f>
        <v>1.1933155080213902</v>
      </c>
      <c r="C467" s="36"/>
    </row>
    <row r="468" spans="2:3" x14ac:dyDescent="0.2">
      <c r="B468" s="38">
        <f>('Screening All'!H474-'Screening All'!K474)/'Screening All'!I474</f>
        <v>0.70166666666666677</v>
      </c>
      <c r="C468" s="36"/>
    </row>
    <row r="469" spans="2:3" x14ac:dyDescent="0.2">
      <c r="B469" s="38">
        <f>('Screening All'!H475-'Screening All'!K475)/'Screening All'!I475</f>
        <v>0.586046511627907</v>
      </c>
      <c r="C469" s="36"/>
    </row>
    <row r="470" spans="2:3" x14ac:dyDescent="0.2">
      <c r="B470" s="38">
        <f>('Screening All'!H476-'Screening All'!K476)/'Screening All'!I476</f>
        <v>1.0684931506849316</v>
      </c>
      <c r="C470" s="36"/>
    </row>
    <row r="471" spans="2:3" x14ac:dyDescent="0.2">
      <c r="B471" s="38">
        <f>('Screening All'!H477-'Screening All'!K477)/'Screening All'!I477</f>
        <v>0.80399999999999994</v>
      </c>
      <c r="C471" s="36"/>
    </row>
    <row r="472" spans="2:3" x14ac:dyDescent="0.2">
      <c r="B472" s="38">
        <f>('Screening All'!H478-'Screening All'!K478)/'Screening All'!I478</f>
        <v>1.1764754098360657</v>
      </c>
      <c r="C472" s="36"/>
    </row>
    <row r="473" spans="2:3" x14ac:dyDescent="0.2">
      <c r="B473" s="38">
        <f>('Screening All'!H479-'Screening All'!K479)/'Screening All'!I479</f>
        <v>0.62259136212624577</v>
      </c>
      <c r="C473" s="36"/>
    </row>
    <row r="474" spans="2:3" x14ac:dyDescent="0.2">
      <c r="B474" s="38">
        <f>('Screening All'!H480-'Screening All'!K480)/'Screening All'!I480</f>
        <v>1.0429824561403509</v>
      </c>
      <c r="C474" s="36"/>
    </row>
    <row r="475" spans="2:3" x14ac:dyDescent="0.2">
      <c r="B475" s="38">
        <f>('Screening All'!H481-'Screening All'!K481)/'Screening All'!I481</f>
        <v>3.502850356294537</v>
      </c>
      <c r="C475" s="36"/>
    </row>
    <row r="476" spans="2:3" x14ac:dyDescent="0.2">
      <c r="B476" s="38">
        <f>('Screening All'!H482-'Screening All'!K482)/'Screening All'!I482</f>
        <v>1.1432282003710577</v>
      </c>
      <c r="C476" s="36"/>
    </row>
    <row r="477" spans="2:3" x14ac:dyDescent="0.2">
      <c r="B477" s="38">
        <f>('Screening All'!H483-'Screening All'!K483)/'Screening All'!I483</f>
        <v>0.91859649122807019</v>
      </c>
      <c r="C477" s="36"/>
    </row>
    <row r="478" spans="2:3" x14ac:dyDescent="0.2">
      <c r="B478" s="38">
        <f>('Screening All'!H484-'Screening All'!K484)/'Screening All'!I484</f>
        <v>0.64043859649122803</v>
      </c>
      <c r="C478" s="36"/>
    </row>
    <row r="479" spans="2:3" x14ac:dyDescent="0.2">
      <c r="B479" s="38">
        <f>('Screening All'!H485-'Screening All'!K485)/'Screening All'!I485</f>
        <v>0.89399707174231324</v>
      </c>
      <c r="C479" s="36"/>
    </row>
    <row r="480" spans="2:3" x14ac:dyDescent="0.2">
      <c r="B480" s="38">
        <f>('Screening All'!H486-'Screening All'!K486)/'Screening All'!I486</f>
        <v>1.0032941176470589</v>
      </c>
      <c r="C480" s="36"/>
    </row>
    <row r="481" spans="2:3" x14ac:dyDescent="0.2">
      <c r="B481" s="38">
        <f>('Screening All'!H487-'Screening All'!K487)/'Screening All'!I487</f>
        <v>0.59237288135593213</v>
      </c>
      <c r="C481" s="36"/>
    </row>
    <row r="482" spans="2:3" x14ac:dyDescent="0.2">
      <c r="B482" s="38">
        <f>('Screening All'!H488-'Screening All'!K488)/'Screening All'!I488</f>
        <v>0.42840236686390537</v>
      </c>
      <c r="C482" s="36"/>
    </row>
    <row r="483" spans="2:3" x14ac:dyDescent="0.2">
      <c r="B483" s="38">
        <f>('Screening All'!H489-'Screening All'!K489)/'Screening All'!I489</f>
        <v>1.1936046511627909</v>
      </c>
      <c r="C483" s="36"/>
    </row>
    <row r="484" spans="2:3" x14ac:dyDescent="0.2">
      <c r="B484" s="38">
        <f>('Screening All'!H490-'Screening All'!K490)/'Screening All'!I490</f>
        <v>1.6276536312849161</v>
      </c>
      <c r="C484" s="36"/>
    </row>
    <row r="485" spans="2:3" x14ac:dyDescent="0.2">
      <c r="B485" s="38">
        <f>('Screening All'!H491-'Screening All'!K491)/'Screening All'!I491</f>
        <v>7.7042792792792785</v>
      </c>
      <c r="C485" s="36"/>
    </row>
    <row r="486" spans="2:3" x14ac:dyDescent="0.2">
      <c r="B486" s="38">
        <f>('Screening All'!H492-'Screening All'!K492)/'Screening All'!I492</f>
        <v>0.625</v>
      </c>
      <c r="C486" s="36"/>
    </row>
    <row r="487" spans="2:3" x14ac:dyDescent="0.2">
      <c r="B487" s="38">
        <f>('Screening All'!H493-'Screening All'!K493)/'Screening All'!I493</f>
        <v>1.07175</v>
      </c>
      <c r="C487" s="36"/>
    </row>
    <row r="488" spans="2:3" x14ac:dyDescent="0.2">
      <c r="B488" s="38">
        <f>('Screening All'!H494-'Screening All'!K494)/'Screening All'!I494</f>
        <v>1.1743859649122808</v>
      </c>
      <c r="C488" s="36"/>
    </row>
    <row r="489" spans="2:3" x14ac:dyDescent="0.2">
      <c r="B489" s="38">
        <f>('Screening All'!H495-'Screening All'!K495)/'Screening All'!I495</f>
        <v>1.1557028112449801</v>
      </c>
      <c r="C489" s="36"/>
    </row>
    <row r="490" spans="2:3" x14ac:dyDescent="0.2">
      <c r="B490" s="38">
        <f>('Screening All'!H496-'Screening All'!K496)/'Screening All'!I496</f>
        <v>0.88823529411764701</v>
      </c>
      <c r="C490" s="36"/>
    </row>
    <row r="491" spans="2:3" x14ac:dyDescent="0.2">
      <c r="B491" s="38">
        <f>('Screening All'!H497-'Screening All'!K497)/'Screening All'!I497</f>
        <v>0.86827160493827171</v>
      </c>
      <c r="C491" s="36"/>
    </row>
    <row r="492" spans="2:3" x14ac:dyDescent="0.2">
      <c r="B492" s="38">
        <f>('Screening All'!H498-'Screening All'!K498)/'Screening All'!I498</f>
        <v>0.65561224489795922</v>
      </c>
      <c r="C492" s="36"/>
    </row>
    <row r="493" spans="2:3" x14ac:dyDescent="0.2">
      <c r="B493" s="38">
        <f>('Screening All'!H499-'Screening All'!K499)/'Screening All'!I499</f>
        <v>1.2962474645030426</v>
      </c>
      <c r="C493" s="36"/>
    </row>
    <row r="494" spans="2:3" x14ac:dyDescent="0.2">
      <c r="B494" s="38">
        <f>('Screening All'!H500-'Screening All'!K500)/'Screening All'!I500</f>
        <v>1.0071428571428571</v>
      </c>
      <c r="C494" s="36"/>
    </row>
    <row r="495" spans="2:3" x14ac:dyDescent="0.2">
      <c r="B495" s="38">
        <f>('Screening All'!H501-'Screening All'!K501)/'Screening All'!I501</f>
        <v>2.9233390119250426</v>
      </c>
      <c r="C495" s="36"/>
    </row>
    <row r="496" spans="2:3" x14ac:dyDescent="0.2">
      <c r="B496" s="38">
        <f>('Screening All'!H502-'Screening All'!K502)/'Screening All'!I502</f>
        <v>0.97540106951871652</v>
      </c>
      <c r="C496" s="36"/>
    </row>
    <row r="497" spans="2:3" x14ac:dyDescent="0.2">
      <c r="B497" s="38">
        <f>('Screening All'!H503-'Screening All'!K503)/'Screening All'!I503</f>
        <v>1.3587017873941674</v>
      </c>
      <c r="C497" s="36"/>
    </row>
    <row r="498" spans="2:3" x14ac:dyDescent="0.2">
      <c r="B498" s="38">
        <f>('Screening All'!H504-'Screening All'!K504)/'Screening All'!I504</f>
        <v>1.0381196581196583</v>
      </c>
      <c r="C498" s="36"/>
    </row>
    <row r="499" spans="2:3" x14ac:dyDescent="0.2">
      <c r="B499" s="38">
        <f>('Screening All'!H505-'Screening All'!K505)/'Screening All'!I505</f>
        <v>0.5986013986013986</v>
      </c>
      <c r="C499" s="36"/>
    </row>
    <row r="500" spans="2:3" x14ac:dyDescent="0.2">
      <c r="B500" s="38">
        <f>('Screening All'!H506-'Screening All'!K506)/'Screening All'!I506</f>
        <v>1.2917355371900827</v>
      </c>
      <c r="C500" s="36"/>
    </row>
    <row r="501" spans="2:3" x14ac:dyDescent="0.2">
      <c r="B501" s="38">
        <f>('Screening All'!H507-'Screening All'!K507)/'Screening All'!I507</f>
        <v>1.0036301369863012</v>
      </c>
      <c r="C501" s="36"/>
    </row>
    <row r="502" spans="2:3" x14ac:dyDescent="0.2">
      <c r="B502" s="38">
        <f>('Screening All'!H508-'Screening All'!K508)/'Screening All'!I508</f>
        <v>1.0216560509554142</v>
      </c>
      <c r="C502" s="36"/>
    </row>
    <row r="503" spans="2:3" x14ac:dyDescent="0.2">
      <c r="B503" s="38">
        <f>('Screening All'!H509-'Screening All'!K509)/'Screening All'!I509</f>
        <v>1.2385945945945944</v>
      </c>
      <c r="C503" s="36"/>
    </row>
    <row r="504" spans="2:3" x14ac:dyDescent="0.2">
      <c r="B504" s="38">
        <f>('Screening All'!H510-'Screening All'!K510)/'Screening All'!I510</f>
        <v>1.4798534798534799</v>
      </c>
      <c r="C504" s="36"/>
    </row>
    <row r="505" spans="2:3" x14ac:dyDescent="0.2">
      <c r="B505" s="38">
        <f>('Screening All'!H511-'Screening All'!K511)/'Screening All'!I511</f>
        <v>1.0271559633027523</v>
      </c>
      <c r="C505" s="36"/>
    </row>
    <row r="506" spans="2:3" x14ac:dyDescent="0.2">
      <c r="B506" s="38">
        <f>('Screening All'!H512-'Screening All'!K512)/'Screening All'!I512</f>
        <v>0.95073891625615758</v>
      </c>
      <c r="C506" s="36"/>
    </row>
    <row r="507" spans="2:3" x14ac:dyDescent="0.2">
      <c r="B507" s="38">
        <f>('Screening All'!H513-'Screening All'!K513)/'Screening All'!I513</f>
        <v>0.45384615384615379</v>
      </c>
      <c r="C507" s="36"/>
    </row>
    <row r="508" spans="2:3" x14ac:dyDescent="0.2">
      <c r="B508" s="38">
        <f>('Screening All'!H514-'Screening All'!K514)/'Screening All'!I514</f>
        <v>1.3702239789196311</v>
      </c>
      <c r="C508" s="36"/>
    </row>
    <row r="509" spans="2:3" x14ac:dyDescent="0.2">
      <c r="B509" s="38">
        <f>('Screening All'!H515-'Screening All'!K515)/'Screening All'!I515</f>
        <v>1.3692763157894736</v>
      </c>
      <c r="C509" s="36"/>
    </row>
    <row r="510" spans="2:3" x14ac:dyDescent="0.2">
      <c r="B510" s="38">
        <f>('Screening All'!H516-'Screening All'!K516)/'Screening All'!I516</f>
        <v>1.9267857142857145</v>
      </c>
      <c r="C510" s="36"/>
    </row>
    <row r="511" spans="2:3" x14ac:dyDescent="0.2">
      <c r="B511" s="38">
        <f>('Screening All'!H517-'Screening All'!K517)/'Screening All'!I517</f>
        <v>1.1311926605504588</v>
      </c>
      <c r="C511" s="36"/>
    </row>
    <row r="512" spans="2:3" x14ac:dyDescent="0.2">
      <c r="B512" s="38">
        <f>('Screening All'!H518-'Screening All'!K518)/'Screening All'!I518</f>
        <v>0.94148936170212782</v>
      </c>
      <c r="C512" s="36"/>
    </row>
    <row r="513" spans="2:3" x14ac:dyDescent="0.2">
      <c r="B513" s="38">
        <f>('Screening All'!H519-'Screening All'!K519)/'Screening All'!I519</f>
        <v>0.86359447004608292</v>
      </c>
      <c r="C513" s="36"/>
    </row>
    <row r="514" spans="2:3" x14ac:dyDescent="0.2">
      <c r="B514" s="38">
        <f>('Screening All'!H520-'Screening All'!K520)/'Screening All'!I520</f>
        <v>1.1678676470588234</v>
      </c>
      <c r="C514" s="36"/>
    </row>
    <row r="515" spans="2:3" x14ac:dyDescent="0.2">
      <c r="B515" s="38">
        <f>('Screening All'!H521-'Screening All'!K521)/'Screening All'!I521</f>
        <v>1.0623529411764707</v>
      </c>
      <c r="C515" s="36"/>
    </row>
    <row r="516" spans="2:3" x14ac:dyDescent="0.2">
      <c r="B516" s="38">
        <f>('Screening All'!H522-'Screening All'!K522)/'Screening All'!I522</f>
        <v>1.0429447852760734</v>
      </c>
      <c r="C516" s="36"/>
    </row>
    <row r="517" spans="2:3" x14ac:dyDescent="0.2">
      <c r="B517" s="38">
        <f>('Screening All'!H523-'Screening All'!K523)/'Screening All'!I523</f>
        <v>0.92593406593406591</v>
      </c>
      <c r="C517" s="36"/>
    </row>
    <row r="518" spans="2:3" x14ac:dyDescent="0.2">
      <c r="B518" s="38">
        <f>('Screening All'!H524-'Screening All'!K524)/'Screening All'!I524</f>
        <v>2.5633456334563345</v>
      </c>
      <c r="C518" s="36"/>
    </row>
    <row r="519" spans="2:3" x14ac:dyDescent="0.2">
      <c r="B519" s="38">
        <f>('Screening All'!H525-'Screening All'!K525)/'Screening All'!I525</f>
        <v>0.65822368421052635</v>
      </c>
      <c r="C519" s="36"/>
    </row>
    <row r="520" spans="2:3" x14ac:dyDescent="0.2">
      <c r="B520" s="38">
        <f>('Screening All'!H526-'Screening All'!K526)/'Screening All'!I526</f>
        <v>0.74990291262135922</v>
      </c>
      <c r="C520" s="36"/>
    </row>
    <row r="521" spans="2:3" x14ac:dyDescent="0.2">
      <c r="B521" s="38">
        <f>('Screening All'!H527-'Screening All'!K527)/'Screening All'!I527</f>
        <v>0.76132897603485838</v>
      </c>
      <c r="C521" s="36"/>
    </row>
    <row r="522" spans="2:3" x14ac:dyDescent="0.2">
      <c r="B522" s="38">
        <f>('Screening All'!H528-'Screening All'!K528)/'Screening All'!I528</f>
        <v>0.60129032258064519</v>
      </c>
      <c r="C522" s="36"/>
    </row>
    <row r="523" spans="2:3" x14ac:dyDescent="0.2">
      <c r="B523" s="38">
        <f>('Screening All'!H529-'Screening All'!K529)/'Screening All'!I529</f>
        <v>1.1126418152350082</v>
      </c>
      <c r="C523" s="36"/>
    </row>
    <row r="524" spans="2:3" x14ac:dyDescent="0.2">
      <c r="B524" s="38">
        <f>('Screening All'!H530-'Screening All'!K530)/'Screening All'!I530</f>
        <v>0.38405940594059407</v>
      </c>
      <c r="C524" s="36"/>
    </row>
    <row r="525" spans="2:3" x14ac:dyDescent="0.2">
      <c r="B525" s="38">
        <f>('Screening All'!H531-'Screening All'!K531)/'Screening All'!I531</f>
        <v>0.41027397260273979</v>
      </c>
      <c r="C525" s="36"/>
    </row>
    <row r="526" spans="2:3" x14ac:dyDescent="0.2">
      <c r="B526" s="38">
        <f>('Screening All'!H532-'Screening All'!K532)/'Screening All'!I532</f>
        <v>2.1364820846905537</v>
      </c>
      <c r="C526" s="36"/>
    </row>
    <row r="527" spans="2:3" x14ac:dyDescent="0.2">
      <c r="B527" s="38">
        <f>('Screening All'!H533-'Screening All'!K533)/'Screening All'!I533</f>
        <v>0.56145675265553863</v>
      </c>
      <c r="C527" s="36"/>
    </row>
    <row r="528" spans="2:3" x14ac:dyDescent="0.2">
      <c r="B528" s="38">
        <f>('Screening All'!H534-'Screening All'!K534)/'Screening All'!I534</f>
        <v>1.6926829268292682</v>
      </c>
      <c r="C528" s="36"/>
    </row>
    <row r="529" spans="2:3" x14ac:dyDescent="0.2">
      <c r="B529" s="38">
        <f>('Screening All'!H535-'Screening All'!K535)/'Screening All'!I535</f>
        <v>1.1087378640776697</v>
      </c>
      <c r="C529" s="36"/>
    </row>
    <row r="530" spans="2:3" x14ac:dyDescent="0.2">
      <c r="B530" s="38">
        <f>('Screening All'!H536-'Screening All'!K536)/'Screening All'!I536</f>
        <v>0.68269230769230771</v>
      </c>
      <c r="C530" s="36"/>
    </row>
    <row r="531" spans="2:3" x14ac:dyDescent="0.2">
      <c r="B531" s="38">
        <f>('Screening All'!H537-'Screening All'!K537)/'Screening All'!I537</f>
        <v>0.91587412587412576</v>
      </c>
      <c r="C531" s="36"/>
    </row>
    <row r="532" spans="2:3" x14ac:dyDescent="0.2">
      <c r="B532" s="38">
        <f>('Screening All'!H538-'Screening All'!K538)/'Screening All'!I538</f>
        <v>1.309113300492611</v>
      </c>
      <c r="C532" s="36"/>
    </row>
    <row r="533" spans="2:3" x14ac:dyDescent="0.2">
      <c r="B533" s="38">
        <f>('Screening All'!H539-'Screening All'!K539)/'Screening All'!I539</f>
        <v>1.8805445544554458</v>
      </c>
      <c r="C533" s="36"/>
    </row>
    <row r="534" spans="2:3" x14ac:dyDescent="0.2">
      <c r="B534" s="38">
        <f>('Screening All'!H540-'Screening All'!K540)/'Screening All'!I540</f>
        <v>1.1086587436332767</v>
      </c>
      <c r="C534" s="36"/>
    </row>
    <row r="535" spans="2:3" x14ac:dyDescent="0.2">
      <c r="B535" s="38">
        <f>('Screening All'!H541-'Screening All'!K541)/'Screening All'!I541</f>
        <v>0.99617187499999993</v>
      </c>
      <c r="C535" s="36"/>
    </row>
    <row r="536" spans="2:3" x14ac:dyDescent="0.2">
      <c r="B536" s="38">
        <f>('Screening All'!H542-'Screening All'!K542)/'Screening All'!I542</f>
        <v>1.0368029739776952</v>
      </c>
      <c r="C536" s="36"/>
    </row>
    <row r="537" spans="2:3" x14ac:dyDescent="0.2">
      <c r="B537" s="38">
        <f>('Screening All'!H543-'Screening All'!K543)/'Screening All'!I543</f>
        <v>0.56434108527131777</v>
      </c>
      <c r="C537" s="36"/>
    </row>
    <row r="538" spans="2:3" x14ac:dyDescent="0.2">
      <c r="B538" s="38">
        <f>('Screening All'!H544-'Screening All'!K544)/'Screening All'!I544</f>
        <v>0.32222222222222219</v>
      </c>
      <c r="C538" s="36"/>
    </row>
    <row r="539" spans="2:3" x14ac:dyDescent="0.2">
      <c r="B539" s="38">
        <f>('Screening All'!H545-'Screening All'!K545)/'Screening All'!I545</f>
        <v>2.1287081339712919</v>
      </c>
      <c r="C539" s="36"/>
    </row>
    <row r="540" spans="2:3" x14ac:dyDescent="0.2">
      <c r="B540" s="38">
        <f>('Screening All'!H546-'Screening All'!K546)/'Screening All'!I546</f>
        <v>0.9737742303306729</v>
      </c>
      <c r="C540" s="36"/>
    </row>
    <row r="541" spans="2:3" x14ac:dyDescent="0.2">
      <c r="B541" s="38">
        <f>('Screening All'!H547-'Screening All'!K547)/'Screening All'!I547</f>
        <v>1.171689497716895</v>
      </c>
      <c r="C541" s="36"/>
    </row>
    <row r="542" spans="2:3" x14ac:dyDescent="0.2">
      <c r="B542" s="38">
        <f>('Screening All'!H548-'Screening All'!K548)/'Screening All'!I548</f>
        <v>1.5903225806451613</v>
      </c>
      <c r="C542" s="36"/>
    </row>
    <row r="543" spans="2:3" x14ac:dyDescent="0.2">
      <c r="B543" s="38">
        <f>('Screening All'!H549-'Screening All'!K549)/'Screening All'!I549</f>
        <v>0.67692307692307685</v>
      </c>
      <c r="C543" s="36"/>
    </row>
    <row r="544" spans="2:3" x14ac:dyDescent="0.2">
      <c r="B544" s="38">
        <f>('Screening All'!H550-'Screening All'!K550)/'Screening All'!I550</f>
        <v>0.58859504132231411</v>
      </c>
      <c r="C544" s="36"/>
    </row>
    <row r="545" spans="2:3" x14ac:dyDescent="0.2">
      <c r="B545" s="38">
        <f>('Screening All'!H551-'Screening All'!K551)/'Screening All'!I551</f>
        <v>0.35063113604488078</v>
      </c>
      <c r="C545" s="36"/>
    </row>
    <row r="546" spans="2:3" x14ac:dyDescent="0.2">
      <c r="B546" s="38">
        <f>('Screening All'!H552-'Screening All'!K552)/'Screening All'!I552</f>
        <v>1.0052910052910056</v>
      </c>
      <c r="C546" s="36"/>
    </row>
    <row r="547" spans="2:3" x14ac:dyDescent="0.2">
      <c r="B547" s="38">
        <f>('Screening All'!H553-'Screening All'!K553)/'Screening All'!I553</f>
        <v>0.96691275167785229</v>
      </c>
      <c r="C547" s="36"/>
    </row>
    <row r="548" spans="2:3" x14ac:dyDescent="0.2">
      <c r="B548" s="38">
        <f>('Screening All'!H554-'Screening All'!K554)/'Screening All'!I554</f>
        <v>0.58329694323144099</v>
      </c>
      <c r="C548" s="36"/>
    </row>
    <row r="549" spans="2:3" x14ac:dyDescent="0.2">
      <c r="B549" s="38">
        <f>('Screening All'!H555-'Screening All'!K555)/'Screening All'!I555</f>
        <v>1.3874257425742575</v>
      </c>
      <c r="C549" s="36"/>
    </row>
    <row r="550" spans="2:3" x14ac:dyDescent="0.2">
      <c r="B550" s="38">
        <f>('Screening All'!H556-'Screening All'!K556)/'Screening All'!I556</f>
        <v>0.97452830188679251</v>
      </c>
      <c r="C550" s="36"/>
    </row>
    <row r="551" spans="2:3" x14ac:dyDescent="0.2">
      <c r="B551" s="38">
        <f>('Screening All'!H557-'Screening All'!K557)/'Screening All'!I557</f>
        <v>1.093939393939394</v>
      </c>
      <c r="C551" s="36"/>
    </row>
    <row r="552" spans="2:3" x14ac:dyDescent="0.2">
      <c r="B552" s="38">
        <f>('Screening All'!H558-'Screening All'!K558)/'Screening All'!I558</f>
        <v>0.95087108013937294</v>
      </c>
      <c r="C552" s="36"/>
    </row>
    <row r="553" spans="2:3" x14ac:dyDescent="0.2">
      <c r="B553" s="38">
        <f>('Screening All'!H559-'Screening All'!K559)/'Screening All'!I559</f>
        <v>0.85769230769230764</v>
      </c>
      <c r="C553" s="36"/>
    </row>
    <row r="554" spans="2:3" x14ac:dyDescent="0.2">
      <c r="B554" s="38">
        <f>('Screening All'!H560-'Screening All'!K560)/'Screening All'!I560</f>
        <v>1.3690476190476193</v>
      </c>
      <c r="C554" s="36"/>
    </row>
    <row r="555" spans="2:3" x14ac:dyDescent="0.2">
      <c r="B555" s="38">
        <f>('Screening All'!H561-'Screening All'!K561)/'Screening All'!I561</f>
        <v>2.5548387096774192</v>
      </c>
      <c r="C555" s="36"/>
    </row>
    <row r="556" spans="2:3" x14ac:dyDescent="0.2">
      <c r="B556" s="38">
        <f>('Screening All'!H562-'Screening All'!K562)/'Screening All'!I562</f>
        <v>1.2915737298636927</v>
      </c>
      <c r="C556" s="36"/>
    </row>
    <row r="557" spans="2:3" x14ac:dyDescent="0.2">
      <c r="B557" s="38">
        <f>('Screening All'!H563-'Screening All'!K563)/'Screening All'!I563</f>
        <v>1.3061728395061729</v>
      </c>
      <c r="C557" s="36"/>
    </row>
    <row r="558" spans="2:3" x14ac:dyDescent="0.2">
      <c r="B558" s="38">
        <f>('Screening All'!H564-'Screening All'!K564)/'Screening All'!I564</f>
        <v>1.4134185303514375</v>
      </c>
      <c r="C558" s="36"/>
    </row>
    <row r="559" spans="2:3" x14ac:dyDescent="0.2">
      <c r="B559" s="38">
        <f>('Screening All'!H565-'Screening All'!K565)/'Screening All'!I565</f>
        <v>0.68934426229508206</v>
      </c>
      <c r="C559" s="36"/>
    </row>
    <row r="560" spans="2:3" x14ac:dyDescent="0.2">
      <c r="B560" s="38">
        <f>('Screening All'!H566-'Screening All'!K566)/'Screening All'!I566</f>
        <v>1.5577060931899642</v>
      </c>
      <c r="C560" s="36"/>
    </row>
    <row r="561" spans="2:3" x14ac:dyDescent="0.2">
      <c r="B561" s="38">
        <f>('Screening All'!H567-'Screening All'!K567)/'Screening All'!I567</f>
        <v>0.99238938053097348</v>
      </c>
      <c r="C561" s="36"/>
    </row>
    <row r="562" spans="2:3" x14ac:dyDescent="0.2">
      <c r="B562" s="38">
        <f>('Screening All'!H568-'Screening All'!K568)/'Screening All'!I568</f>
        <v>2.1051440329218107</v>
      </c>
      <c r="C562" s="36"/>
    </row>
    <row r="563" spans="2:3" x14ac:dyDescent="0.2">
      <c r="B563" s="38">
        <f>('Screening All'!H569-'Screening All'!K569)/'Screening All'!I569</f>
        <v>1.4902205882352941</v>
      </c>
      <c r="C563" s="36"/>
    </row>
    <row r="564" spans="2:3" x14ac:dyDescent="0.2">
      <c r="B564" s="38">
        <f>('Screening All'!H570-'Screening All'!K570)/'Screening All'!I570</f>
        <v>1.8455284552845528</v>
      </c>
      <c r="C564" s="36"/>
    </row>
    <row r="565" spans="2:3" x14ac:dyDescent="0.2">
      <c r="B565" s="38">
        <f>('Screening All'!H571-'Screening All'!K571)/'Screening All'!I571</f>
        <v>1.0009188361408881</v>
      </c>
      <c r="C565" s="36"/>
    </row>
    <row r="566" spans="2:3" x14ac:dyDescent="0.2">
      <c r="B566" s="38">
        <f>('Screening All'!H572-'Screening All'!K572)/'Screening All'!I572</f>
        <v>1.0714937759336098</v>
      </c>
      <c r="C566" s="36"/>
    </row>
    <row r="567" spans="2:3" x14ac:dyDescent="0.2">
      <c r="B567" s="38">
        <f>('Screening All'!H573-'Screening All'!K573)/'Screening All'!I573</f>
        <v>2.4772727272727271</v>
      </c>
      <c r="C567" s="36"/>
    </row>
    <row r="568" spans="2:3" x14ac:dyDescent="0.2">
      <c r="B568" s="38">
        <f>('Screening All'!H574-'Screening All'!K574)/'Screening All'!I574</f>
        <v>0.69812206572769953</v>
      </c>
      <c r="C568" s="36"/>
    </row>
    <row r="569" spans="2:3" x14ac:dyDescent="0.2">
      <c r="B569" s="38">
        <f>('Screening All'!H575-'Screening All'!K575)/'Screening All'!I575</f>
        <v>1.5945945945945945</v>
      </c>
      <c r="C569" s="36"/>
    </row>
    <row r="570" spans="2:3" x14ac:dyDescent="0.2">
      <c r="B570" s="38">
        <f>('Screening All'!H576-'Screening All'!K576)/'Screening All'!I576</f>
        <v>3.2147887323943665</v>
      </c>
      <c r="C570" s="36"/>
    </row>
    <row r="571" spans="2:3" x14ac:dyDescent="0.2">
      <c r="B571" s="38">
        <f>('Screening All'!H577-'Screening All'!K577)/'Screening All'!I577</f>
        <v>1.5527740189445196</v>
      </c>
      <c r="C571" s="36"/>
    </row>
    <row r="572" spans="2:3" x14ac:dyDescent="0.2">
      <c r="B572" s="38">
        <f>('Screening All'!H578-'Screening All'!K578)/'Screening All'!I578</f>
        <v>0.77476255088195389</v>
      </c>
      <c r="C572" s="36"/>
    </row>
    <row r="573" spans="2:3" x14ac:dyDescent="0.2">
      <c r="B573" s="38">
        <f>('Screening All'!H579-'Screening All'!K579)/'Screening All'!I579</f>
        <v>1.2031413612565445</v>
      </c>
      <c r="C573" s="36"/>
    </row>
    <row r="574" spans="2:3" x14ac:dyDescent="0.2">
      <c r="B574" s="38">
        <f>('Screening All'!H580-'Screening All'!K580)/'Screening All'!I580</f>
        <v>0.8971631205673759</v>
      </c>
      <c r="C574" s="36"/>
    </row>
    <row r="575" spans="2:3" x14ac:dyDescent="0.2">
      <c r="B575" s="38">
        <f>('Screening All'!H581-'Screening All'!K581)/'Screening All'!I581</f>
        <v>1.8278571428571428</v>
      </c>
      <c r="C575" s="36"/>
    </row>
    <row r="576" spans="2:3" x14ac:dyDescent="0.2">
      <c r="B576" s="38">
        <f>('Screening All'!H582-'Screening All'!K582)/'Screening All'!I582</f>
        <v>1.2273333333333334</v>
      </c>
      <c r="C576" s="36"/>
    </row>
    <row r="577" spans="2:3" x14ac:dyDescent="0.2">
      <c r="B577" s="38">
        <f>('Screening All'!H583-'Screening All'!K583)/'Screening All'!I583</f>
        <v>1.1322950819672133</v>
      </c>
      <c r="C577" s="36"/>
    </row>
    <row r="578" spans="2:3" x14ac:dyDescent="0.2">
      <c r="B578" s="38">
        <f>('Screening All'!H584-'Screening All'!K584)/'Screening All'!I584</f>
        <v>3.7093283582089551</v>
      </c>
      <c r="C578" s="36"/>
    </row>
    <row r="579" spans="2:3" x14ac:dyDescent="0.2">
      <c r="B579" s="38">
        <f>('Screening All'!H585-'Screening All'!K585)/'Screening All'!I585</f>
        <v>0.9867647058823531</v>
      </c>
      <c r="C579" s="36"/>
    </row>
    <row r="580" spans="2:3" x14ac:dyDescent="0.2">
      <c r="B580" s="38">
        <f>('Screening All'!H586-'Screening All'!K586)/'Screening All'!I586</f>
        <v>1.7804248366013071</v>
      </c>
      <c r="C580" s="36"/>
    </row>
    <row r="581" spans="2:3" x14ac:dyDescent="0.2">
      <c r="B581" s="38">
        <f>('Screening All'!H587-'Screening All'!K587)/'Screening All'!I587</f>
        <v>1.0011750881316099</v>
      </c>
      <c r="C581" s="36"/>
    </row>
    <row r="582" spans="2:3" x14ac:dyDescent="0.2">
      <c r="B582" s="38">
        <f>('Screening All'!H588-'Screening All'!K588)/'Screening All'!I588</f>
        <v>8.7783505154639165</v>
      </c>
      <c r="C582" s="36"/>
    </row>
    <row r="583" spans="2:3" x14ac:dyDescent="0.2">
      <c r="B583" s="38">
        <f>('Screening All'!H589-'Screening All'!K589)/'Screening All'!I589</f>
        <v>4.0465753424657533</v>
      </c>
      <c r="C583" s="36"/>
    </row>
    <row r="584" spans="2:3" x14ac:dyDescent="0.2">
      <c r="B584" s="38">
        <f>('Screening All'!H590-'Screening All'!K590)/'Screening All'!I590</f>
        <v>1.1640684410646387</v>
      </c>
      <c r="C584" s="36"/>
    </row>
    <row r="585" spans="2:3" x14ac:dyDescent="0.2">
      <c r="B585" s="38">
        <f>('Screening All'!H591-'Screening All'!K591)/'Screening All'!I591</f>
        <v>1.0642622950819673</v>
      </c>
      <c r="C585" s="36"/>
    </row>
    <row r="586" spans="2:3" x14ac:dyDescent="0.2">
      <c r="B586" s="38">
        <f>('Screening All'!H592-'Screening All'!K592)/'Screening All'!I592</f>
        <v>0.78275862068965518</v>
      </c>
      <c r="C586" s="36"/>
    </row>
    <row r="587" spans="2:3" x14ac:dyDescent="0.2">
      <c r="B587" s="38">
        <f>('Screening All'!H593-'Screening All'!K593)/'Screening All'!I593</f>
        <v>1.9172811059907837</v>
      </c>
      <c r="C587" s="36"/>
    </row>
    <row r="588" spans="2:3" x14ac:dyDescent="0.2">
      <c r="B588" s="38">
        <f>('Screening All'!H594-'Screening All'!K594)/'Screening All'!I594</f>
        <v>0.94431818181818183</v>
      </c>
      <c r="C588" s="36"/>
    </row>
    <row r="589" spans="2:3" x14ac:dyDescent="0.2">
      <c r="B589" s="38">
        <f>('Screening All'!H595-'Screening All'!K595)/'Screening All'!I595</f>
        <v>0.73752380952380947</v>
      </c>
      <c r="C589" s="36"/>
    </row>
    <row r="590" spans="2:3" x14ac:dyDescent="0.2">
      <c r="B590" s="38">
        <f>('Screening All'!H596-'Screening All'!K596)/'Screening All'!I596</f>
        <v>1.4180693069306931</v>
      </c>
      <c r="C590" s="36"/>
    </row>
    <row r="591" spans="2:3" x14ac:dyDescent="0.2">
      <c r="B591" s="38">
        <f>('Screening All'!H597-'Screening All'!K597)/'Screening All'!I597</f>
        <v>0.92181425485961122</v>
      </c>
      <c r="C591" s="36"/>
    </row>
    <row r="592" spans="2:3" x14ac:dyDescent="0.2">
      <c r="B592" s="38">
        <f>('Screening All'!H598-'Screening All'!K598)/'Screening All'!I598</f>
        <v>1.1671361502347417</v>
      </c>
      <c r="C592" s="36"/>
    </row>
    <row r="593" spans="2:3" x14ac:dyDescent="0.2">
      <c r="B593" s="38">
        <f>('Screening All'!H599-'Screening All'!K599)/'Screening All'!I599</f>
        <v>1.6180212014134276</v>
      </c>
      <c r="C593" s="36"/>
    </row>
    <row r="594" spans="2:3" x14ac:dyDescent="0.2">
      <c r="B594" s="38">
        <f>('Screening All'!H600-'Screening All'!K600)/'Screening All'!I600</f>
        <v>1.8818996415770608</v>
      </c>
      <c r="C594" s="36"/>
    </row>
    <row r="595" spans="2:3" x14ac:dyDescent="0.2">
      <c r="B595" s="38">
        <f>('Screening All'!H601-'Screening All'!K601)/'Screening All'!I601</f>
        <v>0.49565217391304339</v>
      </c>
      <c r="C595" s="36"/>
    </row>
    <row r="596" spans="2:3" x14ac:dyDescent="0.2">
      <c r="B596" s="38">
        <f>('Screening All'!H602-'Screening All'!K602)/'Screening All'!I602</f>
        <v>5.0224137931034489</v>
      </c>
      <c r="C596" s="36"/>
    </row>
    <row r="597" spans="2:3" x14ac:dyDescent="0.2">
      <c r="B597" s="38">
        <f>('Screening All'!H603-'Screening All'!K603)/'Screening All'!I603</f>
        <v>1.0149253731343284</v>
      </c>
      <c r="C597" s="36"/>
    </row>
    <row r="598" spans="2:3" x14ac:dyDescent="0.2">
      <c r="B598" s="38">
        <f>('Screening All'!H604-'Screening All'!K604)/'Screening All'!I604</f>
        <v>1.0036065573770492</v>
      </c>
      <c r="C598" s="36"/>
    </row>
    <row r="599" spans="2:3" x14ac:dyDescent="0.2">
      <c r="B599" s="38">
        <f>('Screening All'!H605-'Screening All'!K605)/'Screening All'!I605</f>
        <v>0.94930069930069949</v>
      </c>
      <c r="C599" s="36"/>
    </row>
    <row r="600" spans="2:3" x14ac:dyDescent="0.2">
      <c r="B600" s="38">
        <f>('Screening All'!H606-'Screening All'!K606)/'Screening All'!I606</f>
        <v>0.82452830188679249</v>
      </c>
      <c r="C600" s="36"/>
    </row>
    <row r="601" spans="2:3" x14ac:dyDescent="0.2">
      <c r="B601" s="38">
        <f>('Screening All'!H607-'Screening All'!K607)/'Screening All'!I607</f>
        <v>1.038471337579618</v>
      </c>
      <c r="C601" s="36"/>
    </row>
    <row r="602" spans="2:3" x14ac:dyDescent="0.2">
      <c r="B602" s="38">
        <f>('Screening All'!H608-'Screening All'!K608)/'Screening All'!I608</f>
        <v>1.6034833091436866</v>
      </c>
      <c r="C602" s="36"/>
    </row>
    <row r="603" spans="2:3" x14ac:dyDescent="0.2">
      <c r="B603" s="38">
        <f>('Screening All'!H609-'Screening All'!K609)/'Screening All'!I609</f>
        <v>1.0004304160688666</v>
      </c>
      <c r="C603" s="36"/>
    </row>
    <row r="604" spans="2:3" x14ac:dyDescent="0.2">
      <c r="B604" s="38">
        <f>('Screening All'!H610-'Screening All'!K610)/'Screening All'!I610</f>
        <v>0.39023485784919654</v>
      </c>
      <c r="C604" s="36"/>
    </row>
    <row r="605" spans="2:3" x14ac:dyDescent="0.2">
      <c r="B605" s="38">
        <f>('Screening All'!H611-'Screening All'!K611)/'Screening All'!I611</f>
        <v>1.4578804347826086</v>
      </c>
      <c r="C605" s="36"/>
    </row>
    <row r="606" spans="2:3" x14ac:dyDescent="0.2">
      <c r="B606" s="38">
        <f>('Screening All'!H612-'Screening All'!K612)/'Screening All'!I612</f>
        <v>0.43307086614173229</v>
      </c>
      <c r="C606" s="36"/>
    </row>
    <row r="607" spans="2:3" x14ac:dyDescent="0.2">
      <c r="B607" s="38">
        <f>('Screening All'!H613-'Screening All'!K613)/'Screening All'!I613</f>
        <v>0.87141592920353983</v>
      </c>
      <c r="C607" s="36"/>
    </row>
    <row r="608" spans="2:3" x14ac:dyDescent="0.2">
      <c r="B608" s="38">
        <f>('Screening All'!H614-'Screening All'!K614)/'Screening All'!I614</f>
        <v>0.68513853904282107</v>
      </c>
      <c r="C608" s="36"/>
    </row>
    <row r="609" spans="2:3" x14ac:dyDescent="0.2">
      <c r="B609" s="38">
        <f>('Screening All'!H615-'Screening All'!K615)/'Screening All'!I615</f>
        <v>1.1094485578516964</v>
      </c>
      <c r="C609" s="36"/>
    </row>
    <row r="610" spans="2:3" x14ac:dyDescent="0.2">
      <c r="B610" s="38">
        <f>('Screening All'!H616-'Screening All'!K616)/'Screening All'!I616</f>
        <v>1.1676363636363636</v>
      </c>
      <c r="C610" s="36"/>
    </row>
    <row r="611" spans="2:3" x14ac:dyDescent="0.2">
      <c r="B611" s="38">
        <f>('Screening All'!H617-'Screening All'!K617)/'Screening All'!I617</f>
        <v>1.2892890995260664</v>
      </c>
      <c r="C611" s="36"/>
    </row>
    <row r="612" spans="2:3" x14ac:dyDescent="0.2">
      <c r="B612" s="38">
        <f>('Screening All'!H618-'Screening All'!K618)/'Screening All'!I618</f>
        <v>0.99745222929936295</v>
      </c>
      <c r="C612" s="36"/>
    </row>
    <row r="613" spans="2:3" x14ac:dyDescent="0.2">
      <c r="B613" s="38">
        <f>('Screening All'!H619-'Screening All'!K619)/'Screening All'!I619</f>
        <v>0.83245614035087723</v>
      </c>
      <c r="C613" s="36"/>
    </row>
    <row r="614" spans="2:3" x14ac:dyDescent="0.2">
      <c r="B614" s="38">
        <f>('Screening All'!H620-'Screening All'!K620)/'Screening All'!I620</f>
        <v>2.3292857142857146</v>
      </c>
      <c r="C614" s="36"/>
    </row>
    <row r="615" spans="2:3" x14ac:dyDescent="0.2">
      <c r="B615" s="38">
        <f>('Screening All'!H621-'Screening All'!K621)/'Screening All'!I621</f>
        <v>1.6899791231732777</v>
      </c>
      <c r="C615" s="36"/>
    </row>
    <row r="616" spans="2:3" x14ac:dyDescent="0.2">
      <c r="B616" s="38">
        <f>('Screening All'!H622-'Screening All'!K622)/'Screening All'!I622</f>
        <v>1.4192066805845511</v>
      </c>
      <c r="C616" s="36"/>
    </row>
    <row r="617" spans="2:3" x14ac:dyDescent="0.2">
      <c r="B617" s="38">
        <f>('Screening All'!H623-'Screening All'!K623)/'Screening All'!I623</f>
        <v>1.6431870669745958</v>
      </c>
      <c r="C617" s="36"/>
    </row>
    <row r="618" spans="2:3" x14ac:dyDescent="0.2">
      <c r="B618" s="38">
        <f>('Screening All'!H624-'Screening All'!K624)/'Screening All'!I624</f>
        <v>0.88946188340807175</v>
      </c>
      <c r="C618" s="36"/>
    </row>
    <row r="619" spans="2:3" x14ac:dyDescent="0.2">
      <c r="B619" s="38">
        <f>('Screening All'!H625-'Screening All'!K625)/'Screening All'!I625</f>
        <v>2.0158878504672897</v>
      </c>
      <c r="C619" s="36"/>
    </row>
    <row r="620" spans="2:3" x14ac:dyDescent="0.2">
      <c r="B620" s="38">
        <f>('Screening All'!H626-'Screening All'!K626)/'Screening All'!I626</f>
        <v>1.011186440677966</v>
      </c>
      <c r="C620" s="36"/>
    </row>
    <row r="621" spans="2:3" x14ac:dyDescent="0.2">
      <c r="B621" s="38">
        <f>('Screening All'!H627-'Screening All'!K627)/'Screening All'!I627</f>
        <v>0.92299883990719234</v>
      </c>
      <c r="C621" s="36"/>
    </row>
    <row r="622" spans="2:3" x14ac:dyDescent="0.2">
      <c r="B622" s="38">
        <f>('Screening All'!H628-'Screening All'!K628)/'Screening All'!I628</f>
        <v>1.2821774193548388</v>
      </c>
      <c r="C622" s="36"/>
    </row>
    <row r="623" spans="2:3" x14ac:dyDescent="0.2">
      <c r="B623" s="38">
        <f>('Screening All'!H629-'Screening All'!K629)/'Screening All'!I629</f>
        <v>1.3045801526717558</v>
      </c>
      <c r="C623" s="36"/>
    </row>
    <row r="624" spans="2:3" x14ac:dyDescent="0.2">
      <c r="B624" s="38">
        <f>('Screening All'!H630-'Screening All'!K630)/'Screening All'!I630</f>
        <v>0.79566473988439301</v>
      </c>
      <c r="C624" s="36"/>
    </row>
    <row r="625" spans="2:3" x14ac:dyDescent="0.2">
      <c r="B625" s="38">
        <f>('Screening All'!H631-'Screening All'!K631)/'Screening All'!I631</f>
        <v>0.81465968586387427</v>
      </c>
      <c r="C625" s="36"/>
    </row>
    <row r="626" spans="2:3" x14ac:dyDescent="0.2">
      <c r="B626" s="38">
        <f>('Screening All'!H632-'Screening All'!K632)/'Screening All'!I632</f>
        <v>0.75557917109458017</v>
      </c>
      <c r="C626" s="36"/>
    </row>
    <row r="627" spans="2:3" x14ac:dyDescent="0.2">
      <c r="B627" s="38">
        <f>('Screening All'!H633-'Screening All'!K633)/'Screening All'!I633</f>
        <v>1.1526397515527951</v>
      </c>
      <c r="C627" s="36"/>
    </row>
    <row r="628" spans="2:3" x14ac:dyDescent="0.2">
      <c r="B628" s="38">
        <f>('Screening All'!H634-'Screening All'!K634)/'Screening All'!I634</f>
        <v>0.6881656804733729</v>
      </c>
      <c r="C628" s="36"/>
    </row>
    <row r="629" spans="2:3" x14ac:dyDescent="0.2">
      <c r="B629" s="38">
        <f>('Screening All'!H635-'Screening All'!K635)/'Screening All'!I635</f>
        <v>0.91894736842105262</v>
      </c>
      <c r="C629" s="36"/>
    </row>
    <row r="630" spans="2:3" x14ac:dyDescent="0.2">
      <c r="B630" s="38">
        <f>('Screening All'!H636-'Screening All'!K636)/'Screening All'!I636</f>
        <v>0.81022592152199757</v>
      </c>
      <c r="C630" s="36"/>
    </row>
    <row r="631" spans="2:3" x14ac:dyDescent="0.2">
      <c r="B631" s="38">
        <f>('Screening All'!H637-'Screening All'!K637)/'Screening All'!I637</f>
        <v>1.205418326693227</v>
      </c>
      <c r="C631" s="36"/>
    </row>
    <row r="632" spans="2:3" x14ac:dyDescent="0.2">
      <c r="B632" s="38">
        <f>('Screening All'!H638-'Screening All'!K638)/'Screening All'!I638</f>
        <v>1.075</v>
      </c>
      <c r="C632" s="36"/>
    </row>
    <row r="633" spans="2:3" x14ac:dyDescent="0.2">
      <c r="B633" s="38">
        <f>('Screening All'!H639-'Screening All'!K639)/'Screening All'!I639</f>
        <v>0.50323353293413176</v>
      </c>
      <c r="C633" s="36"/>
    </row>
    <row r="634" spans="2:3" x14ac:dyDescent="0.2">
      <c r="B634" s="38">
        <f>('Screening All'!H640-'Screening All'!K640)/'Screening All'!I640</f>
        <v>1.1728624535315986</v>
      </c>
      <c r="C634" s="36"/>
    </row>
    <row r="635" spans="2:3" x14ac:dyDescent="0.2">
      <c r="B635" s="38">
        <f>('Screening All'!H641-'Screening All'!K641)/'Screening All'!I641</f>
        <v>1.3040322580645163</v>
      </c>
      <c r="C635" s="36"/>
    </row>
    <row r="636" spans="2:3" x14ac:dyDescent="0.2">
      <c r="B636" s="38">
        <f>('Screening All'!H642-'Screening All'!K642)/'Screening All'!I642</f>
        <v>2.0655999999999999</v>
      </c>
      <c r="C636" s="36"/>
    </row>
    <row r="637" spans="2:3" x14ac:dyDescent="0.2">
      <c r="B637" s="38">
        <f>('Screening All'!H643-'Screening All'!K643)/'Screening All'!I643</f>
        <v>1.2440404040404038</v>
      </c>
      <c r="C637" s="36"/>
    </row>
    <row r="638" spans="2:3" x14ac:dyDescent="0.2">
      <c r="B638" s="38">
        <f>('Screening All'!H644-'Screening All'!K644)/'Screening All'!I644</f>
        <v>0.95669291338582674</v>
      </c>
      <c r="C638" s="36"/>
    </row>
    <row r="639" spans="2:3" x14ac:dyDescent="0.2">
      <c r="B639" s="38">
        <f>('Screening All'!H645-'Screening All'!K645)/'Screening All'!I645</f>
        <v>1.0528255528255528</v>
      </c>
      <c r="C639" s="36"/>
    </row>
    <row r="640" spans="2:3" x14ac:dyDescent="0.2">
      <c r="B640" s="38">
        <f>('Screening All'!H646-'Screening All'!K646)/'Screening All'!I646</f>
        <v>1.7174496644295305</v>
      </c>
      <c r="C640" s="36"/>
    </row>
    <row r="641" spans="2:3" x14ac:dyDescent="0.2">
      <c r="B641" s="38">
        <f>('Screening All'!H647-'Screening All'!K647)/'Screening All'!I647</f>
        <v>0.81173913043478263</v>
      </c>
      <c r="C641" s="36"/>
    </row>
    <row r="642" spans="2:3" x14ac:dyDescent="0.2">
      <c r="B642" s="38">
        <f>('Screening All'!H648-'Screening All'!K648)/'Screening All'!I648</f>
        <v>1.0195928753180663</v>
      </c>
      <c r="C642" s="36"/>
    </row>
    <row r="643" spans="2:3" x14ac:dyDescent="0.2">
      <c r="B643" s="38">
        <f>('Screening All'!H649-'Screening All'!K649)/'Screening All'!I649</f>
        <v>0.58083941605839406</v>
      </c>
      <c r="C643" s="36"/>
    </row>
    <row r="644" spans="2:3" x14ac:dyDescent="0.2">
      <c r="B644" s="38">
        <f>('Screening All'!H650-'Screening All'!K650)/'Screening All'!I650</f>
        <v>1.1903954802259888</v>
      </c>
      <c r="C644" s="36"/>
    </row>
    <row r="645" spans="2:3" x14ac:dyDescent="0.2">
      <c r="B645" s="38">
        <f>('Screening All'!H651-'Screening All'!K651)/'Screening All'!I651</f>
        <v>0.8205128205128206</v>
      </c>
      <c r="C645" s="36"/>
    </row>
    <row r="646" spans="2:3" x14ac:dyDescent="0.2">
      <c r="B646" s="38">
        <f>('Screening All'!H652-'Screening All'!K652)/'Screening All'!I652</f>
        <v>1.1161048689138577</v>
      </c>
      <c r="C646" s="36"/>
    </row>
    <row r="647" spans="2:3" x14ac:dyDescent="0.2">
      <c r="B647" s="38">
        <f>('Screening All'!H653-'Screening All'!K653)/'Screening All'!I653</f>
        <v>1.3695402298850574</v>
      </c>
      <c r="C647" s="36"/>
    </row>
    <row r="648" spans="2:3" x14ac:dyDescent="0.2">
      <c r="B648" s="38">
        <f>('Screening All'!H654-'Screening All'!K654)/'Screening All'!I654</f>
        <v>0.97046632124352328</v>
      </c>
      <c r="C648" s="36"/>
    </row>
    <row r="649" spans="2:3" x14ac:dyDescent="0.2">
      <c r="B649" s="38">
        <f>('Screening All'!H655-'Screening All'!K655)/'Screening All'!I655</f>
        <v>1.0995995995995995</v>
      </c>
      <c r="C649" s="36"/>
    </row>
    <row r="650" spans="2:3" x14ac:dyDescent="0.2">
      <c r="B650" s="38">
        <f>('Screening All'!H656-'Screening All'!K656)/'Screening All'!I656</f>
        <v>2.0599537037037039</v>
      </c>
      <c r="C650" s="36"/>
    </row>
    <row r="651" spans="2:3" x14ac:dyDescent="0.2">
      <c r="B651" s="38">
        <f>('Screening All'!H657-'Screening All'!K657)/'Screening All'!I657</f>
        <v>0.92005076142131981</v>
      </c>
      <c r="C651" s="36"/>
    </row>
    <row r="652" spans="2:3" x14ac:dyDescent="0.2">
      <c r="B652" s="38">
        <f>('Screening All'!H658-'Screening All'!K658)/'Screening All'!I658</f>
        <v>0.90000000000000013</v>
      </c>
      <c r="C652" s="36"/>
    </row>
    <row r="653" spans="2:3" x14ac:dyDescent="0.2">
      <c r="B653" s="38">
        <f>('Screening All'!H659-'Screening All'!K659)/'Screening All'!I659</f>
        <v>2.4323144104803496</v>
      </c>
      <c r="C653" s="36"/>
    </row>
    <row r="654" spans="2:3" x14ac:dyDescent="0.2">
      <c r="B654" s="38">
        <f>('Screening All'!H660-'Screening All'!K660)/'Screening All'!I660</f>
        <v>1.8839679358717434</v>
      </c>
      <c r="C654" s="36"/>
    </row>
    <row r="655" spans="2:3" x14ac:dyDescent="0.2">
      <c r="B655" s="38">
        <f>('Screening All'!H661-'Screening All'!K661)/'Screening All'!I661</f>
        <v>0.39840637450199207</v>
      </c>
      <c r="C655" s="36"/>
    </row>
    <row r="656" spans="2:3" x14ac:dyDescent="0.2">
      <c r="B656" s="38">
        <f>('Screening All'!H662-'Screening All'!K662)/'Screening All'!I662</f>
        <v>0.60912280701754384</v>
      </c>
      <c r="C656" s="36"/>
    </row>
    <row r="657" spans="2:3" x14ac:dyDescent="0.2">
      <c r="B657" s="38">
        <f>('Screening All'!H663-'Screening All'!K663)/'Screening All'!I663</f>
        <v>0.95300632911392413</v>
      </c>
      <c r="C657" s="36"/>
    </row>
    <row r="658" spans="2:3" x14ac:dyDescent="0.2">
      <c r="B658" s="38">
        <f>('Screening All'!H664-'Screening All'!K664)/'Screening All'!I664</f>
        <v>1.3311081441922561</v>
      </c>
      <c r="C658" s="36"/>
    </row>
    <row r="659" spans="2:3" x14ac:dyDescent="0.2">
      <c r="B659" s="38">
        <f>('Screening All'!H665-'Screening All'!K665)/'Screening All'!I665</f>
        <v>1.0838709677419354</v>
      </c>
      <c r="C659" s="36"/>
    </row>
    <row r="660" spans="2:3" x14ac:dyDescent="0.2">
      <c r="B660" s="38">
        <f>('Screening All'!H666-'Screening All'!K666)/'Screening All'!I666</f>
        <v>0.92108229988726054</v>
      </c>
      <c r="C660" s="36"/>
    </row>
    <row r="661" spans="2:3" x14ac:dyDescent="0.2">
      <c r="B661" s="38">
        <f>('Screening All'!H667-'Screening All'!K667)/'Screening All'!I667</f>
        <v>1.8482758620689657</v>
      </c>
      <c r="C661" s="36"/>
    </row>
    <row r="662" spans="2:3" x14ac:dyDescent="0.2">
      <c r="B662" s="38">
        <f>('Screening All'!H668-'Screening All'!K668)/'Screening All'!I668</f>
        <v>1.0217821782178218</v>
      </c>
      <c r="C662" s="36"/>
    </row>
    <row r="663" spans="2:3" x14ac:dyDescent="0.2">
      <c r="B663" s="38">
        <f>('Screening All'!H669-'Screening All'!K669)/'Screening All'!I669</f>
        <v>2.0783898305084749</v>
      </c>
      <c r="C663" s="36"/>
    </row>
    <row r="664" spans="2:3" x14ac:dyDescent="0.2">
      <c r="B664" s="38">
        <f>('Screening All'!H670-'Screening All'!K670)/'Screening All'!I670</f>
        <v>0.90343249427917627</v>
      </c>
      <c r="C664" s="36"/>
    </row>
    <row r="665" spans="2:3" x14ac:dyDescent="0.2">
      <c r="B665" s="38">
        <f>('Screening All'!H671-'Screening All'!K671)/'Screening All'!I671</f>
        <v>1.8259627329192545</v>
      </c>
      <c r="C665" s="36"/>
    </row>
    <row r="666" spans="2:3" x14ac:dyDescent="0.2">
      <c r="B666" s="38">
        <f>('Screening All'!H672-'Screening All'!K672)/'Screening All'!I672</f>
        <v>1.35906432748538</v>
      </c>
      <c r="C666" s="36"/>
    </row>
    <row r="667" spans="2:3" x14ac:dyDescent="0.2">
      <c r="B667" s="38">
        <f>('Screening All'!H673-'Screening All'!K673)/'Screening All'!I673</f>
        <v>1.1006389776357828</v>
      </c>
      <c r="C667" s="36"/>
    </row>
    <row r="668" spans="2:3" x14ac:dyDescent="0.2">
      <c r="B668" s="38">
        <f>('Screening All'!H674-'Screening All'!K674)/'Screening All'!I674</f>
        <v>1.0010416666666666</v>
      </c>
      <c r="C668" s="36"/>
    </row>
    <row r="669" spans="2:3" x14ac:dyDescent="0.2">
      <c r="B669" s="38">
        <f>('Screening All'!H675-'Screening All'!K675)/'Screening All'!I675</f>
        <v>1.6792134831460677</v>
      </c>
      <c r="C669" s="36"/>
    </row>
    <row r="670" spans="2:3" x14ac:dyDescent="0.2">
      <c r="B670" s="38">
        <f>('Screening All'!H676-'Screening All'!K676)/'Screening All'!I676</f>
        <v>1.6709090909090911</v>
      </c>
      <c r="C670" s="36"/>
    </row>
    <row r="671" spans="2:3" x14ac:dyDescent="0.2">
      <c r="B671" s="38">
        <f>('Screening All'!H677-'Screening All'!K677)/'Screening All'!I677</f>
        <v>1</v>
      </c>
      <c r="C671" s="36"/>
    </row>
    <row r="672" spans="2:3" x14ac:dyDescent="0.2">
      <c r="B672" s="38">
        <f>('Screening All'!H678-'Screening All'!K678)/'Screening All'!I678</f>
        <v>0.98721132897603492</v>
      </c>
      <c r="C672" s="36"/>
    </row>
    <row r="673" spans="2:3" x14ac:dyDescent="0.2">
      <c r="B673" s="38">
        <f>('Screening All'!H679-'Screening All'!K679)/'Screening All'!I679</f>
        <v>1.1943697478991597</v>
      </c>
      <c r="C673" s="36"/>
    </row>
    <row r="674" spans="2:3" x14ac:dyDescent="0.2">
      <c r="B674" s="38">
        <f>('Screening All'!H680-'Screening All'!K680)/'Screening All'!I680</f>
        <v>1.2057416267942584</v>
      </c>
      <c r="C674" s="36"/>
    </row>
    <row r="675" spans="2:3" x14ac:dyDescent="0.2">
      <c r="B675" s="38">
        <f>('Screening All'!H681-'Screening All'!K681)/'Screening All'!I681</f>
        <v>1.0090270812437312</v>
      </c>
      <c r="C675" s="36"/>
    </row>
    <row r="676" spans="2:3" x14ac:dyDescent="0.2">
      <c r="B676" s="38">
        <f>('Screening All'!H682-'Screening All'!K682)/'Screening All'!I682</f>
        <v>0.73419773095623997</v>
      </c>
      <c r="C676" s="36"/>
    </row>
    <row r="677" spans="2:3" x14ac:dyDescent="0.2">
      <c r="B677" s="38">
        <f>('Screening All'!H683-'Screening All'!K683)/'Screening All'!I683</f>
        <v>1.3107806691449813</v>
      </c>
      <c r="C677" s="36"/>
    </row>
    <row r="678" spans="2:3" x14ac:dyDescent="0.2">
      <c r="B678" s="38">
        <f>('Screening All'!H684-'Screening All'!K684)/'Screening All'!I684</f>
        <v>1.0535869565217393</v>
      </c>
      <c r="C678" s="36"/>
    </row>
    <row r="679" spans="2:3" x14ac:dyDescent="0.2">
      <c r="B679" s="38">
        <f>('Screening All'!H685-'Screening All'!K685)/'Screening All'!I685</f>
        <v>1.3668016194331982</v>
      </c>
      <c r="C679" s="36"/>
    </row>
    <row r="680" spans="2:3" x14ac:dyDescent="0.2">
      <c r="B680" s="38">
        <f>('Screening All'!H686-'Screening All'!K686)/'Screening All'!I686</f>
        <v>1.6220551378446113</v>
      </c>
      <c r="C680" s="36"/>
    </row>
    <row r="681" spans="2:3" x14ac:dyDescent="0.2">
      <c r="B681" s="38">
        <f>('Screening All'!H687-'Screening All'!K687)/'Screening All'!I687</f>
        <v>1.221022727272727</v>
      </c>
      <c r="C681" s="36"/>
    </row>
    <row r="682" spans="2:3" x14ac:dyDescent="0.2">
      <c r="B682" s="38">
        <f>('Screening All'!H688-'Screening All'!K688)/'Screening All'!I688</f>
        <v>0.76636363636363636</v>
      </c>
      <c r="C682" s="36"/>
    </row>
    <row r="683" spans="2:3" x14ac:dyDescent="0.2">
      <c r="B683" s="38">
        <f>('Screening All'!H689-'Screening All'!K689)/'Screening All'!I689</f>
        <v>0.75728155339805825</v>
      </c>
      <c r="C683" s="36"/>
    </row>
    <row r="684" spans="2:3" x14ac:dyDescent="0.2">
      <c r="B684" s="38">
        <f>('Screening All'!H690-'Screening All'!K690)/'Screening All'!I690</f>
        <v>0.87777777777777788</v>
      </c>
      <c r="C684" s="36"/>
    </row>
    <row r="685" spans="2:3" x14ac:dyDescent="0.2">
      <c r="B685" s="38">
        <f>('Screening All'!H691-'Screening All'!K691)/'Screening All'!I691</f>
        <v>1.6632450331125828</v>
      </c>
      <c r="C685" s="36"/>
    </row>
    <row r="686" spans="2:3" x14ac:dyDescent="0.2">
      <c r="B686" s="38">
        <f>('Screening All'!H692-'Screening All'!K692)/'Screening All'!I692</f>
        <v>0.68411764705882361</v>
      </c>
      <c r="C686" s="36"/>
    </row>
    <row r="687" spans="2:3" x14ac:dyDescent="0.2">
      <c r="B687" s="38">
        <f>('Screening All'!H693-'Screening All'!K693)/'Screening All'!I693</f>
        <v>1.5914438502673798</v>
      </c>
      <c r="C687" s="36"/>
    </row>
    <row r="688" spans="2:3" x14ac:dyDescent="0.2">
      <c r="B688" s="38">
        <f>('Screening All'!H694-'Screening All'!K694)/'Screening All'!I694</f>
        <v>1.0324167872648335</v>
      </c>
      <c r="C688" s="36"/>
    </row>
    <row r="689" spans="2:3" x14ac:dyDescent="0.2">
      <c r="B689" s="38">
        <f>('Screening All'!H695-'Screening All'!K695)/'Screening All'!I695</f>
        <v>1.0616216216216217</v>
      </c>
      <c r="C689" s="36"/>
    </row>
    <row r="690" spans="2:3" x14ac:dyDescent="0.2">
      <c r="B690" s="38">
        <f>('Screening All'!H696-'Screening All'!K696)/'Screening All'!I696</f>
        <v>0.66144144144144146</v>
      </c>
      <c r="C690" s="36"/>
    </row>
    <row r="691" spans="2:3" x14ac:dyDescent="0.2">
      <c r="B691" s="38">
        <f>('Screening All'!H697-'Screening All'!K697)/'Screening All'!I697</f>
        <v>0.40326086956521739</v>
      </c>
      <c r="C691" s="36"/>
    </row>
    <row r="692" spans="2:3" x14ac:dyDescent="0.2">
      <c r="B692" s="38">
        <f>('Screening All'!H698-'Screening All'!K698)/'Screening All'!I698</f>
        <v>0.87028301886792447</v>
      </c>
      <c r="C692" s="36"/>
    </row>
    <row r="693" spans="2:3" x14ac:dyDescent="0.2">
      <c r="B693" s="38">
        <f>('Screening All'!H699-'Screening All'!K699)/'Screening All'!I699</f>
        <v>0.80900243309002429</v>
      </c>
      <c r="C693" s="36"/>
    </row>
    <row r="694" spans="2:3" x14ac:dyDescent="0.2">
      <c r="B694" s="38">
        <f>('Screening All'!H700-'Screening All'!K700)/'Screening All'!I700</f>
        <v>0.57604327666151478</v>
      </c>
      <c r="C694" s="36"/>
    </row>
    <row r="695" spans="2:3" x14ac:dyDescent="0.2">
      <c r="B695" s="38">
        <f>('Screening All'!H701-'Screening All'!K701)/'Screening All'!I701</f>
        <v>1.1411764705882355</v>
      </c>
      <c r="C695" s="36"/>
    </row>
    <row r="696" spans="2:3" x14ac:dyDescent="0.2">
      <c r="B696" s="38">
        <f>('Screening All'!H702-'Screening All'!K702)/'Screening All'!I702</f>
        <v>1.2657142857142858</v>
      </c>
      <c r="C696" s="36"/>
    </row>
    <row r="697" spans="2:3" x14ac:dyDescent="0.2">
      <c r="B697" s="38">
        <f>('Screening All'!H703-'Screening All'!K703)/'Screening All'!I703</f>
        <v>2.8702317290552584</v>
      </c>
      <c r="C697" s="36"/>
    </row>
    <row r="698" spans="2:3" x14ac:dyDescent="0.2">
      <c r="B698" s="38">
        <f>('Screening All'!H704-'Screening All'!K704)/'Screening All'!I704</f>
        <v>1.1730538922155689</v>
      </c>
      <c r="C698" s="36"/>
    </row>
    <row r="699" spans="2:3" x14ac:dyDescent="0.2">
      <c r="B699" s="38">
        <f>('Screening All'!H705-'Screening All'!K705)/'Screening All'!I705</f>
        <v>1.1701298701298701</v>
      </c>
      <c r="C699" s="36"/>
    </row>
    <row r="700" spans="2:3" x14ac:dyDescent="0.2">
      <c r="B700" s="38">
        <f>('Screening All'!H706-'Screening All'!K706)/'Screening All'!I706</f>
        <v>1.2238805970149254</v>
      </c>
      <c r="C700" s="36"/>
    </row>
    <row r="701" spans="2:3" x14ac:dyDescent="0.2">
      <c r="B701" s="38">
        <f>('Screening All'!H707-'Screening All'!K707)/'Screening All'!I707</f>
        <v>1.1174311926605505</v>
      </c>
      <c r="C701" s="36"/>
    </row>
    <row r="702" spans="2:3" x14ac:dyDescent="0.2">
      <c r="B702" s="38">
        <f>('Screening All'!H708-'Screening All'!K708)/'Screening All'!I708</f>
        <v>1.1323529411764708</v>
      </c>
      <c r="C702" s="36"/>
    </row>
    <row r="703" spans="2:3" x14ac:dyDescent="0.2">
      <c r="B703" s="38">
        <f>('Screening All'!H709-'Screening All'!K709)/'Screening All'!I709</f>
        <v>0.9388446215139441</v>
      </c>
      <c r="C703" s="36"/>
    </row>
    <row r="704" spans="2:3" x14ac:dyDescent="0.2">
      <c r="B704" s="38">
        <f>('Screening All'!H710-'Screening All'!K710)/'Screening All'!I710</f>
        <v>1.6892230576441103</v>
      </c>
      <c r="C704" s="36"/>
    </row>
    <row r="705" spans="2:3" x14ac:dyDescent="0.2">
      <c r="B705" s="38">
        <f>('Screening All'!H711-'Screening All'!K711)/'Screening All'!I711</f>
        <v>1.4583557046979867</v>
      </c>
      <c r="C705" s="36"/>
    </row>
    <row r="706" spans="2:3" x14ac:dyDescent="0.2">
      <c r="B706" s="38">
        <f>('Screening All'!H712-'Screening All'!K712)/'Screening All'!I712</f>
        <v>0.743859649122807</v>
      </c>
      <c r="C706" s="36"/>
    </row>
    <row r="707" spans="2:3" x14ac:dyDescent="0.2">
      <c r="B707" s="38">
        <f>('Screening All'!H713-'Screening All'!K713)/'Screening All'!I713</f>
        <v>0.95192307692307687</v>
      </c>
      <c r="C707" s="36"/>
    </row>
    <row r="708" spans="2:3" x14ac:dyDescent="0.2">
      <c r="B708" s="38">
        <f>('Screening All'!H714-'Screening All'!K714)/'Screening All'!I714</f>
        <v>1.6134094151212552</v>
      </c>
      <c r="C708" s="36"/>
    </row>
    <row r="709" spans="2:3" x14ac:dyDescent="0.2">
      <c r="B709" s="38">
        <f>('Screening All'!H715-'Screening All'!K715)/'Screening All'!I715</f>
        <v>0.90016806722689091</v>
      </c>
      <c r="C709" s="36"/>
    </row>
    <row r="710" spans="2:3" x14ac:dyDescent="0.2">
      <c r="B710" s="38">
        <f>('Screening All'!H716-'Screening All'!K716)/'Screening All'!I716</f>
        <v>0.88749999999999996</v>
      </c>
      <c r="C710" s="36"/>
    </row>
    <row r="711" spans="2:3" x14ac:dyDescent="0.2">
      <c r="B711" s="38">
        <f>('Screening All'!H717-'Screening All'!K717)/'Screening All'!I717</f>
        <v>1.9323943661971832</v>
      </c>
      <c r="C711" s="36"/>
    </row>
    <row r="712" spans="2:3" x14ac:dyDescent="0.2">
      <c r="B712" s="38">
        <f>('Screening All'!H718-'Screening All'!K718)/'Screening All'!I718</f>
        <v>1.3987068965517242</v>
      </c>
      <c r="C712" s="36"/>
    </row>
    <row r="713" spans="2:3" x14ac:dyDescent="0.2">
      <c r="B713" s="38">
        <f>('Screening All'!H719-'Screening All'!K719)/'Screening All'!I719</f>
        <v>3.2616690240452617</v>
      </c>
      <c r="C713" s="36"/>
    </row>
    <row r="714" spans="2:3" x14ac:dyDescent="0.2">
      <c r="B714" s="38">
        <f>('Screening All'!H720-'Screening All'!K720)/'Screening All'!I720</f>
        <v>2.2700729927007299</v>
      </c>
      <c r="C714" s="36"/>
    </row>
    <row r="715" spans="2:3" x14ac:dyDescent="0.2">
      <c r="B715" s="38">
        <f>('Screening All'!H721-'Screening All'!K721)/'Screening All'!I721</f>
        <v>0.51292517006802718</v>
      </c>
      <c r="C715" s="36"/>
    </row>
    <row r="716" spans="2:3" x14ac:dyDescent="0.2">
      <c r="B716" s="38">
        <f>('Screening All'!H722-'Screening All'!K722)/'Screening All'!I722</f>
        <v>1.9545580110497236</v>
      </c>
      <c r="C716" s="36"/>
    </row>
    <row r="717" spans="2:3" x14ac:dyDescent="0.2">
      <c r="B717" s="38">
        <f>('Screening All'!H723-'Screening All'!K723)/'Screening All'!I723</f>
        <v>2.6845833333333338</v>
      </c>
      <c r="C717" s="36"/>
    </row>
    <row r="718" spans="2:3" x14ac:dyDescent="0.2">
      <c r="B718" s="38">
        <f>('Screening All'!H724-'Screening All'!K724)/'Screening All'!I724</f>
        <v>1.6771689497716897</v>
      </c>
      <c r="C718" s="36"/>
    </row>
    <row r="719" spans="2:3" x14ac:dyDescent="0.2">
      <c r="B719" s="38">
        <f>('Screening All'!H725-'Screening All'!K725)/'Screening All'!I725</f>
        <v>0.32554973821989525</v>
      </c>
      <c r="C719" s="36"/>
    </row>
    <row r="720" spans="2:3" x14ac:dyDescent="0.2">
      <c r="B720" s="38">
        <f>('Screening All'!H726-'Screening All'!K726)/'Screening All'!I726</f>
        <v>5.858418367346939</v>
      </c>
      <c r="C720" s="36"/>
    </row>
    <row r="721" spans="2:3" x14ac:dyDescent="0.2">
      <c r="B721" s="38">
        <f>('Screening All'!H727-'Screening All'!K727)/'Screening All'!I727</f>
        <v>1.3463722397476343</v>
      </c>
      <c r="C721" s="36"/>
    </row>
    <row r="722" spans="2:3" x14ac:dyDescent="0.2">
      <c r="B722" s="38">
        <f>('Screening All'!H728-'Screening All'!K728)/'Screening All'!I728</f>
        <v>1.2564655172413794</v>
      </c>
      <c r="C722" s="36"/>
    </row>
    <row r="723" spans="2:3" x14ac:dyDescent="0.2">
      <c r="B723" s="38">
        <f>('Screening All'!H729-'Screening All'!K729)/'Screening All'!I729</f>
        <v>0.42817294281729434</v>
      </c>
      <c r="C723" s="36"/>
    </row>
    <row r="724" spans="2:3" x14ac:dyDescent="0.2">
      <c r="B724" s="38">
        <f>('Screening All'!H730-'Screening All'!K730)/'Screening All'!I730</f>
        <v>0.37692307692307697</v>
      </c>
      <c r="C724" s="36"/>
    </row>
    <row r="725" spans="2:3" x14ac:dyDescent="0.2">
      <c r="B725" s="38">
        <f>('Screening All'!H731-'Screening All'!K731)/'Screening All'!I731</f>
        <v>1.0003278688524591</v>
      </c>
      <c r="C725" s="36"/>
    </row>
    <row r="726" spans="2:3" x14ac:dyDescent="0.2">
      <c r="B726" s="38">
        <f>('Screening All'!H732-'Screening All'!K732)/'Screening All'!I732</f>
        <v>1.22</v>
      </c>
      <c r="C726" s="36"/>
    </row>
    <row r="727" spans="2:3" x14ac:dyDescent="0.2">
      <c r="B727" s="38">
        <f>('Screening All'!H733-'Screening All'!K733)/'Screening All'!I733</f>
        <v>0.76186046511627903</v>
      </c>
      <c r="C727" s="36"/>
    </row>
    <row r="728" spans="2:3" x14ac:dyDescent="0.2">
      <c r="B728" s="38">
        <f>('Screening All'!H734-'Screening All'!K734)/'Screening All'!I734</f>
        <v>0.91141649048625784</v>
      </c>
      <c r="C728" s="36"/>
    </row>
    <row r="729" spans="2:3" x14ac:dyDescent="0.2">
      <c r="B729" s="38">
        <f>('Screening All'!H735-'Screening All'!K735)/'Screening All'!I735</f>
        <v>0.83670411985018733</v>
      </c>
      <c r="C729" s="36"/>
    </row>
    <row r="730" spans="2:3" x14ac:dyDescent="0.2">
      <c r="B730" s="38">
        <f>('Screening All'!H736-'Screening All'!K736)/'Screening All'!I736</f>
        <v>1.0434878587196466</v>
      </c>
      <c r="C730" s="36"/>
    </row>
    <row r="731" spans="2:3" x14ac:dyDescent="0.2">
      <c r="B731" s="38">
        <f>('Screening All'!H737-'Screening All'!K737)/'Screening All'!I737</f>
        <v>1.2736585365853661</v>
      </c>
      <c r="C731" s="36"/>
    </row>
    <row r="732" spans="2:3" x14ac:dyDescent="0.2">
      <c r="B732" s="38">
        <f>('Screening All'!H738-'Screening All'!K738)/'Screening All'!I738</f>
        <v>1.0642533936651584</v>
      </c>
      <c r="C732" s="36"/>
    </row>
    <row r="733" spans="2:3" x14ac:dyDescent="0.2">
      <c r="B733" s="38">
        <f>('Screening All'!H739-'Screening All'!K739)/'Screening All'!I739</f>
        <v>1.2237569060773481</v>
      </c>
      <c r="C733" s="36"/>
    </row>
    <row r="734" spans="2:3" x14ac:dyDescent="0.2">
      <c r="B734" s="38">
        <f>('Screening All'!H740-'Screening All'!K740)/'Screening All'!I740</f>
        <v>0.82248520710059181</v>
      </c>
      <c r="C734" s="36"/>
    </row>
    <row r="735" spans="2:3" x14ac:dyDescent="0.2">
      <c r="B735" s="38">
        <f>('Screening All'!H741-'Screening All'!K741)/'Screening All'!I741</f>
        <v>4.7805907172995772</v>
      </c>
      <c r="C735" s="36"/>
    </row>
    <row r="736" spans="2:3" x14ac:dyDescent="0.2">
      <c r="B736" s="38">
        <f>('Screening All'!H742-'Screening All'!K742)/'Screening All'!I742</f>
        <v>1.334817813765182</v>
      </c>
      <c r="C736" s="36"/>
    </row>
    <row r="737" spans="2:3" x14ac:dyDescent="0.2">
      <c r="B737" s="38">
        <f>('Screening All'!H743-'Screening All'!K743)/'Screening All'!I743</f>
        <v>0.9780346820809247</v>
      </c>
      <c r="C737" s="36"/>
    </row>
    <row r="738" spans="2:3" x14ac:dyDescent="0.2">
      <c r="B738" s="38">
        <f>('Screening All'!H744-'Screening All'!K744)/'Screening All'!I744</f>
        <v>1.3525547445255477</v>
      </c>
      <c r="C738" s="36"/>
    </row>
    <row r="739" spans="2:3" x14ac:dyDescent="0.2">
      <c r="B739" s="38">
        <f>('Screening All'!H745-'Screening All'!K745)/'Screening All'!I745</f>
        <v>1.3749107142857144</v>
      </c>
      <c r="C739" s="36"/>
    </row>
    <row r="740" spans="2:3" x14ac:dyDescent="0.2">
      <c r="B740" s="38">
        <f>('Screening All'!H746-'Screening All'!K746)/'Screening All'!I746</f>
        <v>1.9573913043478266</v>
      </c>
      <c r="C740" s="36"/>
    </row>
    <row r="741" spans="2:3" x14ac:dyDescent="0.2">
      <c r="B741" s="38">
        <f>('Screening All'!H747-'Screening All'!K747)/'Screening All'!I747</f>
        <v>0.98124999999999996</v>
      </c>
      <c r="C741" s="36"/>
    </row>
    <row r="742" spans="2:3" x14ac:dyDescent="0.2">
      <c r="B742" s="38">
        <f>('Screening All'!H748-'Screening All'!K748)/'Screening All'!I748</f>
        <v>1.8237918215613382</v>
      </c>
      <c r="C742" s="36"/>
    </row>
    <row r="743" spans="2:3" x14ac:dyDescent="0.2">
      <c r="B743" s="38">
        <f>('Screening All'!H749-'Screening All'!K749)/'Screening All'!I749</f>
        <v>0.9481651376146788</v>
      </c>
      <c r="C743" s="36"/>
    </row>
    <row r="744" spans="2:3" x14ac:dyDescent="0.2">
      <c r="B744" s="38">
        <f>('Screening All'!H750-'Screening All'!K750)/'Screening All'!I750</f>
        <v>1.3979166666666667</v>
      </c>
      <c r="C744" s="36"/>
    </row>
    <row r="745" spans="2:3" x14ac:dyDescent="0.2">
      <c r="B745" s="38">
        <f>('Screening All'!H751-'Screening All'!K751)/'Screening All'!I751</f>
        <v>1.3609756097560977</v>
      </c>
      <c r="C745" s="36"/>
    </row>
    <row r="746" spans="2:3" x14ac:dyDescent="0.2">
      <c r="B746" s="38">
        <f>('Screening All'!H752-'Screening All'!K752)/'Screening All'!I752</f>
        <v>1.7915492957746482</v>
      </c>
      <c r="C746" s="36"/>
    </row>
    <row r="747" spans="2:3" x14ac:dyDescent="0.2">
      <c r="B747" s="38">
        <f>('Screening All'!H753-'Screening All'!K753)/'Screening All'!I753</f>
        <v>0.87343749999999998</v>
      </c>
      <c r="C747" s="36"/>
    </row>
    <row r="748" spans="2:3" x14ac:dyDescent="0.2">
      <c r="B748" s="38">
        <f>('Screening All'!H754-'Screening All'!K754)/'Screening All'!I754</f>
        <v>1.0377567140600317</v>
      </c>
      <c r="C748" s="36"/>
    </row>
    <row r="749" spans="2:3" x14ac:dyDescent="0.2">
      <c r="B749" s="38">
        <f>('Screening All'!H755-'Screening All'!K755)/'Screening All'!I755</f>
        <v>0.87304785894206549</v>
      </c>
      <c r="C749" s="36"/>
    </row>
    <row r="750" spans="2:3" x14ac:dyDescent="0.2">
      <c r="B750" s="38">
        <f>('Screening All'!H756-'Screening All'!K756)/'Screening All'!I756</f>
        <v>1.2993993993993993</v>
      </c>
      <c r="C750" s="36"/>
    </row>
    <row r="751" spans="2:3" x14ac:dyDescent="0.2">
      <c r="B751" s="38">
        <f>('Screening All'!H757-'Screening All'!K757)/'Screening All'!I757</f>
        <v>1.5038379530916843</v>
      </c>
      <c r="C751" s="36"/>
    </row>
    <row r="752" spans="2:3" x14ac:dyDescent="0.2">
      <c r="B752" s="38">
        <f>('Screening All'!H758-'Screening All'!K758)/'Screening All'!I758</f>
        <v>1.0307456588355464</v>
      </c>
      <c r="C752" s="36"/>
    </row>
    <row r="753" spans="2:3" x14ac:dyDescent="0.2">
      <c r="B753" s="38">
        <f>('Screening All'!H759-'Screening All'!K759)/'Screening All'!I759</f>
        <v>1.1961475409836066</v>
      </c>
      <c r="C753" s="36"/>
    </row>
    <row r="754" spans="2:3" x14ac:dyDescent="0.2">
      <c r="B754" s="38">
        <f>('Screening All'!H760-'Screening All'!K760)/'Screening All'!I760</f>
        <v>1.3049627791563274</v>
      </c>
      <c r="C754" s="36"/>
    </row>
    <row r="755" spans="2:3" x14ac:dyDescent="0.2">
      <c r="B755" s="38">
        <f>('Screening All'!H761-'Screening All'!K761)/'Screening All'!I761</f>
        <v>1.0050209205020921</v>
      </c>
      <c r="C755" s="36"/>
    </row>
    <row r="756" spans="2:3" x14ac:dyDescent="0.2">
      <c r="B756" s="38">
        <f>('Screening All'!H762-'Screening All'!K762)/'Screening All'!I762</f>
        <v>1.4139264990328821</v>
      </c>
      <c r="C756" s="36"/>
    </row>
    <row r="757" spans="2:3" x14ac:dyDescent="0.2">
      <c r="B757" s="38">
        <f>('Screening All'!H763-'Screening All'!K763)/'Screening All'!I763</f>
        <v>1.5460481099656358</v>
      </c>
      <c r="C757" s="36"/>
    </row>
    <row r="758" spans="2:3" x14ac:dyDescent="0.2">
      <c r="B758" s="38">
        <f>('Screening All'!H764-'Screening All'!K764)/'Screening All'!I764</f>
        <v>0.45112781954887216</v>
      </c>
      <c r="C758" s="36"/>
    </row>
    <row r="759" spans="2:3" x14ac:dyDescent="0.2">
      <c r="B759" s="38">
        <f>('Screening All'!H765-'Screening All'!K765)/'Screening All'!I765</f>
        <v>1.2706349206349208</v>
      </c>
      <c r="C759" s="36"/>
    </row>
    <row r="760" spans="2:3" x14ac:dyDescent="0.2">
      <c r="B760" s="38">
        <f>('Screening All'!H766-'Screening All'!K766)/'Screening All'!I766</f>
        <v>1.0343749999999998</v>
      </c>
      <c r="C760" s="36"/>
    </row>
    <row r="761" spans="2:3" x14ac:dyDescent="0.2">
      <c r="B761" s="38">
        <f>('Screening All'!H767-'Screening All'!K767)/'Screening All'!I767</f>
        <v>2.1315789473684208</v>
      </c>
      <c r="C761" s="36"/>
    </row>
    <row r="762" spans="2:3" x14ac:dyDescent="0.2">
      <c r="B762" s="38">
        <f>('Screening All'!H768-'Screening All'!K768)/'Screening All'!I768</f>
        <v>0.89473684210526316</v>
      </c>
      <c r="C762" s="36"/>
    </row>
    <row r="763" spans="2:3" x14ac:dyDescent="0.2">
      <c r="B763" s="38">
        <f>('Screening All'!H769-'Screening All'!K769)/'Screening All'!I769</f>
        <v>1.4194029850746268</v>
      </c>
      <c r="C763" s="36"/>
    </row>
    <row r="764" spans="2:3" x14ac:dyDescent="0.2">
      <c r="B764" s="38">
        <f>('Screening All'!H770-'Screening All'!K770)/'Screening All'!I770</f>
        <v>1.0376811594202897</v>
      </c>
      <c r="C764" s="36"/>
    </row>
    <row r="765" spans="2:3" x14ac:dyDescent="0.2">
      <c r="B765" s="38">
        <f>('Screening All'!H771-'Screening All'!K771)/'Screening All'!I771</f>
        <v>1.1543859649122805</v>
      </c>
      <c r="C765" s="36"/>
    </row>
    <row r="766" spans="2:3" x14ac:dyDescent="0.2">
      <c r="B766" s="38">
        <f>('Screening All'!H772-'Screening All'!K772)/'Screening All'!I772</f>
        <v>0.49530201342281882</v>
      </c>
      <c r="C766" s="36"/>
    </row>
    <row r="767" spans="2:3" x14ac:dyDescent="0.2">
      <c r="B767" s="38">
        <f>('Screening All'!H773-'Screening All'!K773)/'Screening All'!I773</f>
        <v>0.55258215962441315</v>
      </c>
      <c r="C767" s="36"/>
    </row>
    <row r="768" spans="2:3" x14ac:dyDescent="0.2">
      <c r="B768" s="38">
        <f>('Screening All'!H774-'Screening All'!K774)/'Screening All'!I774</f>
        <v>0.8158333333333333</v>
      </c>
      <c r="C768" s="36"/>
    </row>
    <row r="769" spans="2:3" x14ac:dyDescent="0.2">
      <c r="B769" s="38">
        <f>('Screening All'!H775-'Screening All'!K775)/'Screening All'!I775</f>
        <v>1.7708333333333335</v>
      </c>
      <c r="C769" s="36"/>
    </row>
    <row r="770" spans="2:3" x14ac:dyDescent="0.2">
      <c r="B770" s="38">
        <f>('Screening All'!H776-'Screening All'!K776)/'Screening All'!I776</f>
        <v>0.58317757009345805</v>
      </c>
      <c r="C770" s="36"/>
    </row>
    <row r="771" spans="2:3" x14ac:dyDescent="0.2">
      <c r="B771" s="38">
        <f>('Screening All'!H777-'Screening All'!K777)/'Screening All'!I777</f>
        <v>1.09314381270903</v>
      </c>
      <c r="C771" s="36"/>
    </row>
    <row r="772" spans="2:3" x14ac:dyDescent="0.2">
      <c r="B772" s="38">
        <f>('Screening All'!H778-'Screening All'!K778)/'Screening All'!I778</f>
        <v>0.71465517241379317</v>
      </c>
      <c r="C772" s="36"/>
    </row>
    <row r="773" spans="2:3" x14ac:dyDescent="0.2">
      <c r="B773" s="38">
        <f>('Screening All'!H779-'Screening All'!K779)/'Screening All'!I779</f>
        <v>1.6308411214953271</v>
      </c>
      <c r="C773" s="36"/>
    </row>
    <row r="774" spans="2:3" x14ac:dyDescent="0.2">
      <c r="B774" s="38">
        <f>('Screening All'!H780-'Screening All'!K780)/'Screening All'!I780</f>
        <v>1.0171842650103518</v>
      </c>
      <c r="C774" s="36"/>
    </row>
    <row r="775" spans="2:3" x14ac:dyDescent="0.2">
      <c r="B775" s="38">
        <f>('Screening All'!H781-'Screening All'!K781)/'Screening All'!I781</f>
        <v>1.0777272727272726</v>
      </c>
      <c r="C775" s="36"/>
    </row>
    <row r="776" spans="2:3" x14ac:dyDescent="0.2">
      <c r="B776" s="38">
        <f>('Screening All'!H782-'Screening All'!K782)/'Screening All'!I782</f>
        <v>1.0111111111111113</v>
      </c>
      <c r="C776" s="36"/>
    </row>
    <row r="777" spans="2:3" x14ac:dyDescent="0.2">
      <c r="B777" s="38">
        <f>('Screening All'!H783-'Screening All'!K783)/'Screening All'!I783</f>
        <v>2.1649350649350652</v>
      </c>
      <c r="C777" s="36"/>
    </row>
    <row r="778" spans="2:3" x14ac:dyDescent="0.2">
      <c r="B778" s="38">
        <f>('Screening All'!H784-'Screening All'!K784)/'Screening All'!I784</f>
        <v>1.5380483437779768</v>
      </c>
      <c r="C778" s="36"/>
    </row>
    <row r="779" spans="2:3" x14ac:dyDescent="0.2">
      <c r="B779" s="38">
        <f>('Screening All'!H785-'Screening All'!K785)/'Screening All'!I785</f>
        <v>2.0456869009584668</v>
      </c>
      <c r="C779" s="36"/>
    </row>
    <row r="780" spans="2:3" x14ac:dyDescent="0.2">
      <c r="B780" s="38">
        <f>('Screening All'!H786-'Screening All'!K786)/'Screening All'!I786</f>
        <v>0.63321678321678321</v>
      </c>
      <c r="C780" s="36"/>
    </row>
    <row r="781" spans="2:3" x14ac:dyDescent="0.2">
      <c r="B781" s="38">
        <f>('Screening All'!H787-'Screening All'!K787)/'Screening All'!I787</f>
        <v>0.90709302325581387</v>
      </c>
      <c r="C781" s="36"/>
    </row>
    <row r="782" spans="2:3" x14ac:dyDescent="0.2">
      <c r="B782" s="38">
        <f>('Screening All'!H788-'Screening All'!K788)/'Screening All'!I788</f>
        <v>1.3064748201438849</v>
      </c>
      <c r="C782" s="36"/>
    </row>
    <row r="783" spans="2:3" x14ac:dyDescent="0.2">
      <c r="B783" s="38">
        <f>('Screening All'!H789-'Screening All'!K789)/'Screening All'!I789</f>
        <v>1.4706484641638224</v>
      </c>
      <c r="C783" s="36"/>
    </row>
    <row r="784" spans="2:3" x14ac:dyDescent="0.2">
      <c r="B784" s="38">
        <f>('Screening All'!H790-'Screening All'!K790)/'Screening All'!I790</f>
        <v>0.65743944636678198</v>
      </c>
      <c r="C784" s="36"/>
    </row>
    <row r="785" spans="2:3" x14ac:dyDescent="0.2">
      <c r="B785" s="38">
        <f>('Screening All'!H791-'Screening All'!K791)/'Screening All'!I791</f>
        <v>1.2114754098360656</v>
      </c>
      <c r="C785" s="36"/>
    </row>
    <row r="786" spans="2:3" x14ac:dyDescent="0.2">
      <c r="B786" s="38">
        <f>('Screening All'!H792-'Screening All'!K792)/'Screening All'!I792</f>
        <v>0.52641509433962252</v>
      </c>
      <c r="C786" s="36"/>
    </row>
    <row r="787" spans="2:3" x14ac:dyDescent="0.2">
      <c r="B787" s="38">
        <f>('Screening All'!H793-'Screening All'!K793)/'Screening All'!I793</f>
        <v>1.7786290322580645</v>
      </c>
      <c r="C787" s="36"/>
    </row>
    <row r="788" spans="2:3" x14ac:dyDescent="0.2">
      <c r="B788" s="38">
        <f>('Screening All'!H794-'Screening All'!K794)/'Screening All'!I794</f>
        <v>1.2645762711864408</v>
      </c>
      <c r="C788" s="36"/>
    </row>
    <row r="789" spans="2:3" x14ac:dyDescent="0.2">
      <c r="B789" s="38">
        <f>('Screening All'!H795-'Screening All'!K795)/'Screening All'!I795</f>
        <v>0.95151515151515142</v>
      </c>
      <c r="C789" s="36"/>
    </row>
    <row r="790" spans="2:3" x14ac:dyDescent="0.2">
      <c r="B790" s="38">
        <f>('Screening All'!H796-'Screening All'!K796)/'Screening All'!I796</f>
        <v>1.5895744680851063</v>
      </c>
      <c r="C790" s="36"/>
    </row>
    <row r="791" spans="2:3" x14ac:dyDescent="0.2">
      <c r="B791" s="38">
        <f>('Screening All'!H797-'Screening All'!K797)/'Screening All'!I797</f>
        <v>1.1831896551724139</v>
      </c>
      <c r="C791" s="36"/>
    </row>
    <row r="792" spans="2:3" x14ac:dyDescent="0.2">
      <c r="B792" s="38">
        <f>('Screening All'!H798-'Screening All'!K798)/'Screening All'!I798</f>
        <v>2.0615999999999999</v>
      </c>
      <c r="C792" s="36"/>
    </row>
    <row r="793" spans="2:3" x14ac:dyDescent="0.2">
      <c r="B793" s="38">
        <f>('Screening All'!H799-'Screening All'!K799)/'Screening All'!I799</f>
        <v>1.2706948640483384</v>
      </c>
      <c r="C793" s="36"/>
    </row>
    <row r="794" spans="2:3" x14ac:dyDescent="0.2">
      <c r="B794" s="38">
        <f>('Screening All'!H800-'Screening All'!K800)/'Screening All'!I800</f>
        <v>1.2285318559556786</v>
      </c>
      <c r="C794" s="36"/>
    </row>
    <row r="795" spans="2:3" x14ac:dyDescent="0.2">
      <c r="B795" s="38">
        <f>('Screening All'!H801-'Screening All'!K801)/'Screening All'!I801</f>
        <v>1.2872549019607844</v>
      </c>
      <c r="C795" s="36"/>
    </row>
    <row r="796" spans="2:3" x14ac:dyDescent="0.2">
      <c r="B796" s="38">
        <f>('Screening All'!H802-'Screening All'!K802)/'Screening All'!I802</f>
        <v>0.693798449612403</v>
      </c>
      <c r="C796" s="36"/>
    </row>
    <row r="797" spans="2:3" x14ac:dyDescent="0.2">
      <c r="B797" s="38">
        <f>('Screening All'!H803-'Screening All'!K803)/'Screening All'!I803</f>
        <v>1.2057943925233647</v>
      </c>
      <c r="C797" s="36"/>
    </row>
    <row r="798" spans="2:3" x14ac:dyDescent="0.2">
      <c r="B798" s="38">
        <f>('Screening All'!H804-'Screening All'!K804)/'Screening All'!I804</f>
        <v>1.009090909090909</v>
      </c>
      <c r="C798" s="36"/>
    </row>
    <row r="799" spans="2:3" x14ac:dyDescent="0.2">
      <c r="B799" s="38">
        <f>('Screening All'!H805-'Screening All'!K805)/'Screening All'!I805</f>
        <v>1.4611940298507462</v>
      </c>
      <c r="C799" s="36"/>
    </row>
    <row r="800" spans="2:3" x14ac:dyDescent="0.2">
      <c r="B800" s="38">
        <f>('Screening All'!H806-'Screening All'!K806)/'Screening All'!I806</f>
        <v>1.8953744493392068</v>
      </c>
      <c r="C800" s="36"/>
    </row>
    <row r="801" spans="2:3" x14ac:dyDescent="0.2">
      <c r="B801" s="38">
        <f>('Screening All'!H807-'Screening All'!K807)/'Screening All'!I807</f>
        <v>0.78802816901408457</v>
      </c>
      <c r="C801" s="36"/>
    </row>
    <row r="802" spans="2:3" x14ac:dyDescent="0.2">
      <c r="B802" s="38">
        <f>('Screening All'!H808-'Screening All'!K808)/'Screening All'!I808</f>
        <v>1.5242018537590112</v>
      </c>
      <c r="C802" s="36"/>
    </row>
    <row r="803" spans="2:3" x14ac:dyDescent="0.2">
      <c r="B803" s="38">
        <f>('Screening All'!H809-'Screening All'!K809)/'Screening All'!I809</f>
        <v>0.88532883642495808</v>
      </c>
      <c r="C803" s="36"/>
    </row>
    <row r="804" spans="2:3" x14ac:dyDescent="0.2">
      <c r="B804" s="38">
        <f>('Screening All'!H810-'Screening All'!K810)/'Screening All'!I810</f>
        <v>1.0746835443037972</v>
      </c>
      <c r="C804" s="36"/>
    </row>
    <row r="805" spans="2:3" x14ac:dyDescent="0.2">
      <c r="B805" s="38">
        <f>('Screening All'!H811-'Screening All'!K811)/'Screening All'!I811</f>
        <v>2.3550724637681162</v>
      </c>
      <c r="C805" s="36"/>
    </row>
    <row r="806" spans="2:3" x14ac:dyDescent="0.2">
      <c r="B806" s="38">
        <f>('Screening All'!H812-'Screening All'!K812)/'Screening All'!I812</f>
        <v>1.1808873720136519</v>
      </c>
      <c r="C806" s="36"/>
    </row>
    <row r="807" spans="2:3" x14ac:dyDescent="0.2">
      <c r="B807" s="38">
        <f>('Screening All'!H813-'Screening All'!K813)/'Screening All'!I813</f>
        <v>1.1727493917274938</v>
      </c>
      <c r="C807" s="36"/>
    </row>
    <row r="808" spans="2:3" x14ac:dyDescent="0.2">
      <c r="B808" s="38">
        <f>('Screening All'!H814-'Screening All'!K814)/'Screening All'!I814</f>
        <v>0.77268041237113405</v>
      </c>
      <c r="C808" s="36"/>
    </row>
    <row r="809" spans="2:3" x14ac:dyDescent="0.2">
      <c r="B809" s="38">
        <f>('Screening All'!H815-'Screening All'!K815)/'Screening All'!I815</f>
        <v>1.385148514851485</v>
      </c>
      <c r="C809" s="36"/>
    </row>
    <row r="810" spans="2:3" x14ac:dyDescent="0.2">
      <c r="B810" s="38">
        <f>('Screening All'!H816-'Screening All'!K816)/'Screening All'!I816</f>
        <v>1.8587064676616916</v>
      </c>
      <c r="C810" s="36"/>
    </row>
    <row r="811" spans="2:3" x14ac:dyDescent="0.2">
      <c r="B811" s="38">
        <f>('Screening All'!H817-'Screening All'!K817)/'Screening All'!I817</f>
        <v>3.4875000000000003</v>
      </c>
      <c r="C811" s="36"/>
    </row>
    <row r="812" spans="2:3" x14ac:dyDescent="0.2">
      <c r="B812" s="38">
        <f>('Screening All'!H818-'Screening All'!K818)/'Screening All'!I818</f>
        <v>1.2746153846153845</v>
      </c>
      <c r="C812" s="36"/>
    </row>
    <row r="813" spans="2:3" x14ac:dyDescent="0.2">
      <c r="B813" s="38">
        <f>('Screening All'!H819-'Screening All'!K819)/'Screening All'!I819</f>
        <v>1.3753894080996885</v>
      </c>
      <c r="C813" s="36"/>
    </row>
    <row r="814" spans="2:3" x14ac:dyDescent="0.2">
      <c r="B814" s="38">
        <f>('Screening All'!H820-'Screening All'!K820)/'Screening All'!I820</f>
        <v>4.1729452054794516</v>
      </c>
      <c r="C814" s="36"/>
    </row>
    <row r="815" spans="2:3" x14ac:dyDescent="0.2">
      <c r="B815" s="38">
        <f>('Screening All'!H821-'Screening All'!K821)/'Screening All'!I821</f>
        <v>1.0628205128205128</v>
      </c>
      <c r="C815" s="36"/>
    </row>
    <row r="816" spans="2:3" x14ac:dyDescent="0.2">
      <c r="B816" s="38">
        <f>('Screening All'!H822-'Screening All'!K822)/'Screening All'!I822</f>
        <v>3.37890625</v>
      </c>
      <c r="C816" s="36"/>
    </row>
    <row r="817" spans="2:3" x14ac:dyDescent="0.2">
      <c r="B817" s="38">
        <f>('Screening All'!H823-'Screening All'!K823)/'Screening All'!I823</f>
        <v>0.9943925233644858</v>
      </c>
      <c r="C817" s="36"/>
    </row>
    <row r="818" spans="2:3" x14ac:dyDescent="0.2">
      <c r="B818" s="38">
        <f>('Screening All'!H824-'Screening All'!K824)/'Screening All'!I824</f>
        <v>1.5927835051546391</v>
      </c>
      <c r="C818" s="36"/>
    </row>
    <row r="819" spans="2:3" x14ac:dyDescent="0.2">
      <c r="B819" s="38">
        <f>('Screening All'!H825-'Screening All'!K825)/'Screening All'!I825</f>
        <v>0.92431192660550465</v>
      </c>
      <c r="C819" s="36"/>
    </row>
    <row r="820" spans="2:3" x14ac:dyDescent="0.2">
      <c r="B820" s="38">
        <f>('Screening All'!H826-'Screening All'!K826)/'Screening All'!I826</f>
        <v>1.0546012269938652</v>
      </c>
      <c r="C820" s="36"/>
    </row>
    <row r="821" spans="2:3" x14ac:dyDescent="0.2">
      <c r="B821" s="38">
        <f>('Screening All'!H827-'Screening All'!K827)/'Screening All'!I827</f>
        <v>1.4308717948717948</v>
      </c>
      <c r="C821" s="36"/>
    </row>
    <row r="822" spans="2:3" x14ac:dyDescent="0.2">
      <c r="B822" s="38">
        <f>('Screening All'!H828-'Screening All'!K828)/'Screening All'!I828</f>
        <v>1.0631111111111111</v>
      </c>
      <c r="C822" s="36"/>
    </row>
    <row r="823" spans="2:3" x14ac:dyDescent="0.2">
      <c r="B823" s="38">
        <f>('Screening All'!H829-'Screening All'!K829)/'Screening All'!I829</f>
        <v>0.93595628415300547</v>
      </c>
      <c r="C823" s="36"/>
    </row>
    <row r="824" spans="2:3" x14ac:dyDescent="0.2">
      <c r="B824" s="38">
        <f>('Screening All'!H830-'Screening All'!K830)/'Screening All'!I830</f>
        <v>0.93166666666666664</v>
      </c>
      <c r="C824" s="36"/>
    </row>
    <row r="825" spans="2:3" x14ac:dyDescent="0.2">
      <c r="B825" s="38">
        <f>('Screening All'!H831-'Screening All'!K831)/'Screening All'!I831</f>
        <v>0.93614035087719283</v>
      </c>
      <c r="C825" s="36"/>
    </row>
    <row r="826" spans="2:3" x14ac:dyDescent="0.2">
      <c r="B826" s="38">
        <f>('Screening All'!H832-'Screening All'!K832)/'Screening All'!I832</f>
        <v>1.0099337748344368</v>
      </c>
      <c r="C826" s="36"/>
    </row>
    <row r="827" spans="2:3" x14ac:dyDescent="0.2">
      <c r="B827" s="38">
        <f>('Screening All'!H833-'Screening All'!K833)/'Screening All'!I833</f>
        <v>1.9000000000000001</v>
      </c>
      <c r="C827" s="36"/>
    </row>
    <row r="828" spans="2:3" x14ac:dyDescent="0.2">
      <c r="B828" s="38"/>
      <c r="C828" s="36"/>
    </row>
    <row r="829" spans="2:3" x14ac:dyDescent="0.2">
      <c r="B829" s="38"/>
      <c r="C829" s="36"/>
    </row>
    <row r="830" spans="2:3" x14ac:dyDescent="0.2">
      <c r="B830" s="38"/>
      <c r="C830" s="36"/>
    </row>
    <row r="831" spans="2:3" x14ac:dyDescent="0.2">
      <c r="B831" s="38"/>
      <c r="C831" s="36"/>
    </row>
    <row r="832" spans="2:3" x14ac:dyDescent="0.2">
      <c r="B832" s="38"/>
      <c r="C832" s="36"/>
    </row>
    <row r="833" spans="2:3" x14ac:dyDescent="0.2">
      <c r="B833" s="38"/>
      <c r="C833" s="36"/>
    </row>
    <row r="834" spans="2:3" x14ac:dyDescent="0.2">
      <c r="B834" s="38"/>
      <c r="C834" s="36"/>
    </row>
    <row r="835" spans="2:3" x14ac:dyDescent="0.2">
      <c r="B835" s="38"/>
      <c r="C835" s="36"/>
    </row>
    <row r="836" spans="2:3" x14ac:dyDescent="0.2">
      <c r="B836" s="38"/>
      <c r="C836" s="36"/>
    </row>
    <row r="837" spans="2:3" x14ac:dyDescent="0.2">
      <c r="B837" s="38"/>
      <c r="C837" s="36"/>
    </row>
    <row r="838" spans="2:3" x14ac:dyDescent="0.2">
      <c r="B838" s="38"/>
      <c r="C838" s="36"/>
    </row>
    <row r="839" spans="2:3" x14ac:dyDescent="0.2">
      <c r="B839" s="38"/>
      <c r="C839" s="36"/>
    </row>
    <row r="840" spans="2:3" x14ac:dyDescent="0.2">
      <c r="B840" s="38"/>
      <c r="C840" s="36"/>
    </row>
    <row r="841" spans="2:3" x14ac:dyDescent="0.2">
      <c r="B841" s="38"/>
      <c r="C841" s="36"/>
    </row>
    <row r="842" spans="2:3" x14ac:dyDescent="0.2">
      <c r="B842" s="38"/>
      <c r="C842" s="36"/>
    </row>
    <row r="843" spans="2:3" x14ac:dyDescent="0.2">
      <c r="B843" s="38"/>
      <c r="C843" s="36"/>
    </row>
    <row r="844" spans="2:3" x14ac:dyDescent="0.2">
      <c r="B844" s="38"/>
      <c r="C844" s="36"/>
    </row>
    <row r="845" spans="2:3" x14ac:dyDescent="0.2">
      <c r="B845" s="38"/>
      <c r="C845" s="36"/>
    </row>
    <row r="846" spans="2:3" x14ac:dyDescent="0.2">
      <c r="B846" s="38"/>
      <c r="C846" s="36"/>
    </row>
    <row r="847" spans="2:3" x14ac:dyDescent="0.2">
      <c r="B847" s="38"/>
      <c r="C847" s="36"/>
    </row>
    <row r="848" spans="2:3" x14ac:dyDescent="0.2">
      <c r="B848" s="38"/>
      <c r="C848" s="36"/>
    </row>
    <row r="849" spans="2:3" x14ac:dyDescent="0.2">
      <c r="B849" s="38"/>
      <c r="C849" s="36"/>
    </row>
    <row r="850" spans="2:3" x14ac:dyDescent="0.2">
      <c r="B850" s="38"/>
      <c r="C850" s="36"/>
    </row>
    <row r="851" spans="2:3" x14ac:dyDescent="0.2">
      <c r="B851" s="38"/>
      <c r="C851" s="36"/>
    </row>
    <row r="852" spans="2:3" x14ac:dyDescent="0.2">
      <c r="B852" s="38"/>
      <c r="C852" s="36"/>
    </row>
    <row r="853" spans="2:3" x14ac:dyDescent="0.2">
      <c r="B853" s="38"/>
      <c r="C853" s="36"/>
    </row>
    <row r="854" spans="2:3" x14ac:dyDescent="0.2">
      <c r="B854" s="38"/>
      <c r="C854" s="36"/>
    </row>
    <row r="855" spans="2:3" x14ac:dyDescent="0.2">
      <c r="B855" s="38"/>
      <c r="C855" s="36"/>
    </row>
    <row r="856" spans="2:3" x14ac:dyDescent="0.2">
      <c r="B856" s="38"/>
      <c r="C856" s="36"/>
    </row>
    <row r="857" spans="2:3" x14ac:dyDescent="0.2">
      <c r="B857" s="38"/>
      <c r="C857" s="36"/>
    </row>
    <row r="858" spans="2:3" x14ac:dyDescent="0.2">
      <c r="B858" s="38"/>
      <c r="C858" s="36"/>
    </row>
    <row r="859" spans="2:3" x14ac:dyDescent="0.2">
      <c r="B859" s="38"/>
      <c r="C859" s="36"/>
    </row>
    <row r="860" spans="2:3" x14ac:dyDescent="0.2">
      <c r="B860" s="38"/>
      <c r="C860" s="36"/>
    </row>
    <row r="861" spans="2:3" x14ac:dyDescent="0.2">
      <c r="B861" s="38"/>
      <c r="C861" s="36"/>
    </row>
    <row r="862" spans="2:3" x14ac:dyDescent="0.2">
      <c r="B862" s="38"/>
      <c r="C862" s="36"/>
    </row>
    <row r="863" spans="2:3" x14ac:dyDescent="0.2">
      <c r="B863" s="38"/>
      <c r="C863" s="36"/>
    </row>
    <row r="864" spans="2:3" x14ac:dyDescent="0.2">
      <c r="B864" s="38"/>
      <c r="C864" s="36"/>
    </row>
    <row r="865" spans="2:3" x14ac:dyDescent="0.2">
      <c r="B865" s="38"/>
      <c r="C865" s="36"/>
    </row>
    <row r="866" spans="2:3" x14ac:dyDescent="0.2">
      <c r="B866" s="38"/>
      <c r="C866" s="36"/>
    </row>
    <row r="867" spans="2:3" x14ac:dyDescent="0.2">
      <c r="B867" s="38"/>
      <c r="C867" s="36"/>
    </row>
    <row r="868" spans="2:3" x14ac:dyDescent="0.2">
      <c r="B868" s="38"/>
      <c r="C868" s="36"/>
    </row>
    <row r="869" spans="2:3" x14ac:dyDescent="0.2">
      <c r="B869" s="38"/>
      <c r="C869" s="36"/>
    </row>
    <row r="870" spans="2:3" x14ac:dyDescent="0.2">
      <c r="B870" s="38"/>
      <c r="C870" s="36"/>
    </row>
    <row r="871" spans="2:3" x14ac:dyDescent="0.2">
      <c r="B871" s="38"/>
      <c r="C871" s="36"/>
    </row>
    <row r="872" spans="2:3" x14ac:dyDescent="0.2">
      <c r="B872" s="38"/>
      <c r="C872" s="36"/>
    </row>
    <row r="873" spans="2:3" x14ac:dyDescent="0.2">
      <c r="B873" s="38"/>
      <c r="C873" s="36"/>
    </row>
    <row r="874" spans="2:3" x14ac:dyDescent="0.2">
      <c r="B874" s="38"/>
      <c r="C874" s="36"/>
    </row>
    <row r="875" spans="2:3" x14ac:dyDescent="0.2">
      <c r="B875" s="38"/>
      <c r="C875" s="36"/>
    </row>
    <row r="876" spans="2:3" x14ac:dyDescent="0.2">
      <c r="B876" s="38"/>
      <c r="C876" s="36"/>
    </row>
    <row r="877" spans="2:3" x14ac:dyDescent="0.2">
      <c r="B877" s="38"/>
      <c r="C877" s="36"/>
    </row>
    <row r="878" spans="2:3" x14ac:dyDescent="0.2">
      <c r="B878" s="38"/>
      <c r="C878" s="36"/>
    </row>
    <row r="879" spans="2:3" x14ac:dyDescent="0.2">
      <c r="B879" s="38"/>
      <c r="C879" s="36"/>
    </row>
    <row r="880" spans="2:3" x14ac:dyDescent="0.2">
      <c r="B880" s="38"/>
      <c r="C880" s="36"/>
    </row>
    <row r="881" spans="2:3" x14ac:dyDescent="0.2">
      <c r="B881" s="38"/>
      <c r="C881" s="36"/>
    </row>
    <row r="882" spans="2:3" x14ac:dyDescent="0.2">
      <c r="B882" s="38"/>
      <c r="C882" s="36"/>
    </row>
    <row r="883" spans="2:3" x14ac:dyDescent="0.2">
      <c r="B883" s="38"/>
      <c r="C883" s="36"/>
    </row>
    <row r="884" spans="2:3" x14ac:dyDescent="0.2">
      <c r="B884" s="38"/>
      <c r="C884" s="36"/>
    </row>
    <row r="885" spans="2:3" x14ac:dyDescent="0.2">
      <c r="B885" s="38"/>
      <c r="C885" s="36"/>
    </row>
    <row r="886" spans="2:3" x14ac:dyDescent="0.2">
      <c r="B886" s="38"/>
      <c r="C886" s="36"/>
    </row>
    <row r="887" spans="2:3" x14ac:dyDescent="0.2">
      <c r="B887" s="38"/>
      <c r="C887" s="36"/>
    </row>
    <row r="888" spans="2:3" x14ac:dyDescent="0.2">
      <c r="B888" s="38"/>
      <c r="C888" s="36"/>
    </row>
    <row r="889" spans="2:3" x14ac:dyDescent="0.2">
      <c r="B889" s="38"/>
      <c r="C889" s="36"/>
    </row>
    <row r="890" spans="2:3" x14ac:dyDescent="0.2">
      <c r="B890" s="38"/>
      <c r="C890" s="36"/>
    </row>
    <row r="891" spans="2:3" x14ac:dyDescent="0.2">
      <c r="B891" s="38"/>
      <c r="C891" s="36"/>
    </row>
    <row r="892" spans="2:3" x14ac:dyDescent="0.2">
      <c r="B892" s="38"/>
      <c r="C892" s="36"/>
    </row>
    <row r="893" spans="2:3" x14ac:dyDescent="0.2">
      <c r="B893" s="38"/>
      <c r="C893" s="36"/>
    </row>
    <row r="894" spans="2:3" x14ac:dyDescent="0.2">
      <c r="B894" s="38"/>
      <c r="C894" s="36"/>
    </row>
    <row r="895" spans="2:3" x14ac:dyDescent="0.2">
      <c r="B895" s="38"/>
      <c r="C895" s="36"/>
    </row>
    <row r="896" spans="2:3" x14ac:dyDescent="0.2">
      <c r="B896" s="38"/>
      <c r="C896" s="36"/>
    </row>
    <row r="897" spans="2:3" x14ac:dyDescent="0.2">
      <c r="B897" s="38"/>
      <c r="C897" s="36"/>
    </row>
    <row r="898" spans="2:3" x14ac:dyDescent="0.2">
      <c r="B898" s="38"/>
      <c r="C898" s="36"/>
    </row>
    <row r="899" spans="2:3" x14ac:dyDescent="0.2">
      <c r="B899" s="38"/>
      <c r="C899" s="36"/>
    </row>
    <row r="900" spans="2:3" x14ac:dyDescent="0.2">
      <c r="B900" s="38"/>
      <c r="C900" s="36"/>
    </row>
    <row r="901" spans="2:3" x14ac:dyDescent="0.2">
      <c r="B901" s="38"/>
      <c r="C901" s="36"/>
    </row>
    <row r="902" spans="2:3" x14ac:dyDescent="0.2">
      <c r="B902" s="38"/>
      <c r="C902" s="36"/>
    </row>
    <row r="903" spans="2:3" x14ac:dyDescent="0.2">
      <c r="B903" s="38"/>
      <c r="C903" s="36"/>
    </row>
    <row r="904" spans="2:3" x14ac:dyDescent="0.2">
      <c r="B904" s="38"/>
      <c r="C904" s="36"/>
    </row>
    <row r="905" spans="2:3" x14ac:dyDescent="0.2">
      <c r="B905" s="38"/>
      <c r="C905" s="36"/>
    </row>
    <row r="906" spans="2:3" x14ac:dyDescent="0.2">
      <c r="B906" s="38"/>
      <c r="C906" s="36"/>
    </row>
    <row r="907" spans="2:3" x14ac:dyDescent="0.2">
      <c r="B907" s="38"/>
      <c r="C907" s="36"/>
    </row>
    <row r="908" spans="2:3" x14ac:dyDescent="0.2">
      <c r="B908" s="38"/>
      <c r="C908" s="36"/>
    </row>
    <row r="909" spans="2:3" x14ac:dyDescent="0.2">
      <c r="B909" s="38"/>
      <c r="C909" s="36"/>
    </row>
    <row r="910" spans="2:3" x14ac:dyDescent="0.2">
      <c r="B910" s="38"/>
      <c r="C910" s="36"/>
    </row>
    <row r="911" spans="2:3" x14ac:dyDescent="0.2">
      <c r="B911" s="38"/>
      <c r="C911" s="36"/>
    </row>
    <row r="912" spans="2:3" x14ac:dyDescent="0.2">
      <c r="B912" s="38"/>
      <c r="C912" s="36"/>
    </row>
    <row r="913" spans="2:3" x14ac:dyDescent="0.2">
      <c r="B913" s="38"/>
      <c r="C913" s="36"/>
    </row>
    <row r="914" spans="2:3" x14ac:dyDescent="0.2">
      <c r="B914" s="38"/>
      <c r="C914" s="36"/>
    </row>
    <row r="915" spans="2:3" x14ac:dyDescent="0.2">
      <c r="B915" s="38"/>
      <c r="C915" s="36"/>
    </row>
    <row r="916" spans="2:3" x14ac:dyDescent="0.2">
      <c r="B916" s="38"/>
      <c r="C916" s="36"/>
    </row>
    <row r="917" spans="2:3" x14ac:dyDescent="0.2">
      <c r="B917" s="38"/>
      <c r="C917" s="36"/>
    </row>
    <row r="918" spans="2:3" x14ac:dyDescent="0.2">
      <c r="B918" s="38"/>
      <c r="C918" s="36"/>
    </row>
    <row r="919" spans="2:3" x14ac:dyDescent="0.2">
      <c r="B919" s="38"/>
      <c r="C919" s="36"/>
    </row>
    <row r="920" spans="2:3" x14ac:dyDescent="0.2">
      <c r="B920" s="38"/>
      <c r="C920" s="36"/>
    </row>
    <row r="921" spans="2:3" x14ac:dyDescent="0.2">
      <c r="B921" s="38"/>
      <c r="C921" s="36"/>
    </row>
    <row r="922" spans="2:3" x14ac:dyDescent="0.2">
      <c r="B922" s="38"/>
      <c r="C922" s="36"/>
    </row>
    <row r="923" spans="2:3" x14ac:dyDescent="0.2">
      <c r="B923" s="38"/>
      <c r="C923" s="36"/>
    </row>
    <row r="924" spans="2:3" x14ac:dyDescent="0.2">
      <c r="B924" s="38"/>
      <c r="C924" s="36"/>
    </row>
    <row r="925" spans="2:3" x14ac:dyDescent="0.2">
      <c r="B925" s="38"/>
      <c r="C925" s="36"/>
    </row>
    <row r="926" spans="2:3" x14ac:dyDescent="0.2">
      <c r="B926" s="38"/>
      <c r="C926" s="36"/>
    </row>
    <row r="927" spans="2:3" x14ac:dyDescent="0.2">
      <c r="B927" s="38"/>
      <c r="C927" s="36"/>
    </row>
    <row r="928" spans="2:3" x14ac:dyDescent="0.2">
      <c r="B928" s="38"/>
      <c r="C928" s="36"/>
    </row>
    <row r="929" spans="2:3" x14ac:dyDescent="0.2">
      <c r="B929" s="38"/>
      <c r="C929" s="36"/>
    </row>
    <row r="930" spans="2:3" x14ac:dyDescent="0.2">
      <c r="B930" s="38"/>
      <c r="C930" s="36"/>
    </row>
    <row r="931" spans="2:3" x14ac:dyDescent="0.2">
      <c r="B931" s="38"/>
      <c r="C931" s="36"/>
    </row>
    <row r="932" spans="2:3" x14ac:dyDescent="0.2">
      <c r="B932" s="38"/>
      <c r="C932" s="36"/>
    </row>
    <row r="933" spans="2:3" x14ac:dyDescent="0.2">
      <c r="B933" s="38"/>
      <c r="C933" s="36"/>
    </row>
    <row r="934" spans="2:3" x14ac:dyDescent="0.2">
      <c r="B934" s="38"/>
      <c r="C934" s="36"/>
    </row>
    <row r="935" spans="2:3" x14ac:dyDescent="0.2">
      <c r="B935" s="38"/>
      <c r="C935" s="36"/>
    </row>
    <row r="936" spans="2:3" x14ac:dyDescent="0.2">
      <c r="B936" s="38"/>
      <c r="C936" s="36"/>
    </row>
    <row r="937" spans="2:3" x14ac:dyDescent="0.2">
      <c r="B937" s="38"/>
      <c r="C937" s="36"/>
    </row>
    <row r="938" spans="2:3" x14ac:dyDescent="0.2">
      <c r="B938" s="38"/>
      <c r="C938" s="36"/>
    </row>
    <row r="939" spans="2:3" x14ac:dyDescent="0.2">
      <c r="B939" s="38"/>
      <c r="C939" s="36"/>
    </row>
    <row r="940" spans="2:3" x14ac:dyDescent="0.2">
      <c r="B940" s="38"/>
      <c r="C940" s="36"/>
    </row>
    <row r="941" spans="2:3" x14ac:dyDescent="0.2">
      <c r="B941" s="38"/>
      <c r="C941" s="36"/>
    </row>
    <row r="942" spans="2:3" x14ac:dyDescent="0.2">
      <c r="B942" s="38"/>
      <c r="C942" s="36"/>
    </row>
    <row r="943" spans="2:3" x14ac:dyDescent="0.2">
      <c r="B943" s="38"/>
      <c r="C943" s="36"/>
    </row>
    <row r="944" spans="2:3" x14ac:dyDescent="0.2">
      <c r="B944" s="38"/>
      <c r="C944" s="36"/>
    </row>
    <row r="945" spans="2:3" x14ac:dyDescent="0.2">
      <c r="B945" s="38"/>
      <c r="C945" s="36"/>
    </row>
    <row r="946" spans="2:3" x14ac:dyDescent="0.2">
      <c r="B946" s="38"/>
      <c r="C946" s="36"/>
    </row>
    <row r="947" spans="2:3" x14ac:dyDescent="0.2">
      <c r="B947" s="38"/>
      <c r="C947" s="36"/>
    </row>
    <row r="948" spans="2:3" x14ac:dyDescent="0.2">
      <c r="B948" s="38"/>
      <c r="C948" s="36"/>
    </row>
    <row r="949" spans="2:3" x14ac:dyDescent="0.2">
      <c r="B949" s="38"/>
      <c r="C949" s="36"/>
    </row>
    <row r="950" spans="2:3" x14ac:dyDescent="0.2">
      <c r="B950" s="38"/>
      <c r="C950" s="36"/>
    </row>
    <row r="951" spans="2:3" x14ac:dyDescent="0.2">
      <c r="B951" s="38"/>
      <c r="C951" s="36"/>
    </row>
    <row r="952" spans="2:3" x14ac:dyDescent="0.2">
      <c r="B952" s="38"/>
      <c r="C952" s="36"/>
    </row>
    <row r="953" spans="2:3" x14ac:dyDescent="0.2">
      <c r="B953" s="38"/>
      <c r="C953" s="36"/>
    </row>
    <row r="954" spans="2:3" x14ac:dyDescent="0.2">
      <c r="B954" s="38"/>
      <c r="C954" s="36"/>
    </row>
    <row r="955" spans="2:3" x14ac:dyDescent="0.2">
      <c r="B955" s="38"/>
      <c r="C955" s="36"/>
    </row>
    <row r="956" spans="2:3" x14ac:dyDescent="0.2">
      <c r="B956" s="38"/>
      <c r="C956" s="36"/>
    </row>
    <row r="957" spans="2:3" x14ac:dyDescent="0.2">
      <c r="B957" s="38"/>
      <c r="C957" s="36"/>
    </row>
    <row r="958" spans="2:3" x14ac:dyDescent="0.2">
      <c r="B958" s="38"/>
      <c r="C958" s="36"/>
    </row>
    <row r="959" spans="2:3" x14ac:dyDescent="0.2">
      <c r="B959" s="38"/>
      <c r="C959" s="36"/>
    </row>
    <row r="960" spans="2:3" x14ac:dyDescent="0.2">
      <c r="B960" s="38"/>
      <c r="C960" s="36"/>
    </row>
    <row r="961" spans="2:3" x14ac:dyDescent="0.2">
      <c r="B961" s="38"/>
      <c r="C961" s="36"/>
    </row>
    <row r="962" spans="2:3" x14ac:dyDescent="0.2">
      <c r="B962" s="38"/>
      <c r="C962" s="36"/>
    </row>
    <row r="963" spans="2:3" x14ac:dyDescent="0.2">
      <c r="B963" s="38"/>
      <c r="C963" s="36"/>
    </row>
    <row r="964" spans="2:3" x14ac:dyDescent="0.2">
      <c r="B964" s="38"/>
      <c r="C964" s="36"/>
    </row>
    <row r="965" spans="2:3" x14ac:dyDescent="0.2">
      <c r="B965" s="38"/>
      <c r="C965" s="36"/>
    </row>
    <row r="966" spans="2:3" x14ac:dyDescent="0.2">
      <c r="B966" s="38"/>
      <c r="C966" s="36"/>
    </row>
    <row r="967" spans="2:3" x14ac:dyDescent="0.2">
      <c r="B967" s="38"/>
      <c r="C967" s="36"/>
    </row>
    <row r="968" spans="2:3" x14ac:dyDescent="0.2">
      <c r="B968" s="38"/>
      <c r="C968" s="36"/>
    </row>
    <row r="969" spans="2:3" x14ac:dyDescent="0.2">
      <c r="B969" s="38"/>
      <c r="C969" s="36"/>
    </row>
    <row r="970" spans="2:3" x14ac:dyDescent="0.2">
      <c r="B970" s="38"/>
      <c r="C970" s="36"/>
    </row>
    <row r="971" spans="2:3" x14ac:dyDescent="0.2">
      <c r="B971" s="38"/>
      <c r="C971" s="36"/>
    </row>
    <row r="972" spans="2:3" x14ac:dyDescent="0.2">
      <c r="B972" s="38"/>
      <c r="C972" s="36"/>
    </row>
    <row r="973" spans="2:3" x14ac:dyDescent="0.2">
      <c r="B973" s="38"/>
      <c r="C973" s="36"/>
    </row>
    <row r="974" spans="2:3" x14ac:dyDescent="0.2">
      <c r="B974" s="38"/>
      <c r="C974" s="36"/>
    </row>
    <row r="975" spans="2:3" x14ac:dyDescent="0.2">
      <c r="B975" s="38"/>
      <c r="C975" s="36"/>
    </row>
    <row r="976" spans="2:3" x14ac:dyDescent="0.2">
      <c r="B976" s="38"/>
      <c r="C976" s="36"/>
    </row>
    <row r="977" spans="2:3" x14ac:dyDescent="0.2">
      <c r="B977" s="38"/>
      <c r="C977" s="36"/>
    </row>
    <row r="978" spans="2:3" x14ac:dyDescent="0.2">
      <c r="B978" s="38"/>
      <c r="C978" s="36"/>
    </row>
    <row r="979" spans="2:3" x14ac:dyDescent="0.2">
      <c r="B979" s="38"/>
      <c r="C979" s="36"/>
    </row>
    <row r="980" spans="2:3" x14ac:dyDescent="0.2">
      <c r="B980" s="38"/>
      <c r="C980" s="36"/>
    </row>
    <row r="981" spans="2:3" x14ac:dyDescent="0.2">
      <c r="B981" s="38"/>
      <c r="C981" s="36"/>
    </row>
    <row r="982" spans="2:3" x14ac:dyDescent="0.2">
      <c r="B982" s="38"/>
      <c r="C982" s="36"/>
    </row>
    <row r="983" spans="2:3" x14ac:dyDescent="0.2">
      <c r="B983" s="38"/>
      <c r="C983" s="36"/>
    </row>
    <row r="984" spans="2:3" x14ac:dyDescent="0.2">
      <c r="B984" s="38"/>
      <c r="C984" s="36"/>
    </row>
    <row r="985" spans="2:3" x14ac:dyDescent="0.2">
      <c r="B985" s="38"/>
      <c r="C985" s="36"/>
    </row>
    <row r="986" spans="2:3" x14ac:dyDescent="0.2">
      <c r="B986" s="38"/>
      <c r="C986" s="36"/>
    </row>
    <row r="987" spans="2:3" x14ac:dyDescent="0.2">
      <c r="B987" s="38"/>
      <c r="C987" s="36"/>
    </row>
    <row r="988" spans="2:3" x14ac:dyDescent="0.2">
      <c r="B988" s="38"/>
      <c r="C988" s="36"/>
    </row>
    <row r="989" spans="2:3" x14ac:dyDescent="0.2">
      <c r="B989" s="38"/>
      <c r="C989" s="36"/>
    </row>
    <row r="990" spans="2:3" x14ac:dyDescent="0.2">
      <c r="B990" s="38"/>
      <c r="C990" s="36"/>
    </row>
    <row r="991" spans="2:3" x14ac:dyDescent="0.2">
      <c r="B991" s="38"/>
      <c r="C991" s="36"/>
    </row>
    <row r="992" spans="2:3" x14ac:dyDescent="0.2">
      <c r="B992" s="38"/>
      <c r="C992" s="36"/>
    </row>
    <row r="993" spans="2:3" x14ac:dyDescent="0.2">
      <c r="B993" s="38"/>
      <c r="C993" s="36"/>
    </row>
    <row r="994" spans="2:3" x14ac:dyDescent="0.2">
      <c r="B994" s="38"/>
      <c r="C994" s="36"/>
    </row>
    <row r="995" spans="2:3" x14ac:dyDescent="0.2">
      <c r="B995" s="38"/>
      <c r="C995" s="36"/>
    </row>
    <row r="996" spans="2:3" x14ac:dyDescent="0.2">
      <c r="B996" s="38"/>
      <c r="C996" s="36"/>
    </row>
    <row r="997" spans="2:3" x14ac:dyDescent="0.2">
      <c r="B997" s="38"/>
      <c r="C997" s="36"/>
    </row>
    <row r="998" spans="2:3" x14ac:dyDescent="0.2">
      <c r="B998" s="38"/>
      <c r="C998" s="36"/>
    </row>
    <row r="999" spans="2:3" x14ac:dyDescent="0.2">
      <c r="B999" s="38"/>
      <c r="C999" s="36"/>
    </row>
    <row r="1000" spans="2:3" x14ac:dyDescent="0.2">
      <c r="B1000" s="38"/>
      <c r="C1000" s="36"/>
    </row>
    <row r="1001" spans="2:3" x14ac:dyDescent="0.2">
      <c r="B1001" s="38"/>
      <c r="C1001" s="36"/>
    </row>
    <row r="1002" spans="2:3" x14ac:dyDescent="0.2">
      <c r="B1002" s="38"/>
      <c r="C1002" s="36"/>
    </row>
    <row r="1003" spans="2:3" x14ac:dyDescent="0.2">
      <c r="B1003" s="38"/>
      <c r="C1003" s="36"/>
    </row>
    <row r="1004" spans="2:3" x14ac:dyDescent="0.2">
      <c r="B1004" s="38"/>
      <c r="C1004" s="36"/>
    </row>
    <row r="1005" spans="2:3" x14ac:dyDescent="0.2">
      <c r="B1005" s="38"/>
      <c r="C1005" s="36"/>
    </row>
    <row r="1006" spans="2:3" x14ac:dyDescent="0.2">
      <c r="B1006" s="38"/>
      <c r="C1006" s="36"/>
    </row>
    <row r="1007" spans="2:3" x14ac:dyDescent="0.2">
      <c r="B1007" s="38"/>
      <c r="C1007" s="36"/>
    </row>
    <row r="1008" spans="2:3" x14ac:dyDescent="0.2">
      <c r="B1008" s="38"/>
      <c r="C1008" s="36"/>
    </row>
    <row r="1009" spans="2:3" x14ac:dyDescent="0.2">
      <c r="B1009" s="38"/>
      <c r="C1009" s="36"/>
    </row>
    <row r="1010" spans="2:3" x14ac:dyDescent="0.2">
      <c r="B1010" s="38"/>
      <c r="C1010" s="36"/>
    </row>
    <row r="1011" spans="2:3" x14ac:dyDescent="0.2">
      <c r="B1011" s="38"/>
      <c r="C1011" s="36"/>
    </row>
    <row r="1012" spans="2:3" x14ac:dyDescent="0.2">
      <c r="B1012" s="38"/>
      <c r="C1012" s="36"/>
    </row>
    <row r="1013" spans="2:3" x14ac:dyDescent="0.2">
      <c r="B1013" s="38"/>
      <c r="C1013" s="36"/>
    </row>
    <row r="1014" spans="2:3" x14ac:dyDescent="0.2">
      <c r="B1014" s="38"/>
      <c r="C1014" s="36"/>
    </row>
    <row r="1015" spans="2:3" x14ac:dyDescent="0.2">
      <c r="B1015" s="38"/>
      <c r="C1015" s="36"/>
    </row>
    <row r="1016" spans="2:3" x14ac:dyDescent="0.2">
      <c r="B1016" s="38"/>
      <c r="C1016" s="36"/>
    </row>
    <row r="1017" spans="2:3" x14ac:dyDescent="0.2">
      <c r="B1017" s="38"/>
      <c r="C1017" s="36"/>
    </row>
    <row r="1018" spans="2:3" x14ac:dyDescent="0.2">
      <c r="B1018" s="38"/>
      <c r="C1018" s="36"/>
    </row>
    <row r="1019" spans="2:3" x14ac:dyDescent="0.2">
      <c r="B1019" s="38"/>
      <c r="C1019" s="36"/>
    </row>
    <row r="1020" spans="2:3" x14ac:dyDescent="0.2">
      <c r="B1020" s="38"/>
      <c r="C1020" s="36"/>
    </row>
    <row r="1021" spans="2:3" x14ac:dyDescent="0.2">
      <c r="B1021" s="38"/>
      <c r="C1021" s="36"/>
    </row>
    <row r="1022" spans="2:3" x14ac:dyDescent="0.2">
      <c r="B1022" s="38"/>
      <c r="C1022" s="36"/>
    </row>
    <row r="1023" spans="2:3" x14ac:dyDescent="0.2">
      <c r="B1023" s="38"/>
      <c r="C1023" s="36"/>
    </row>
    <row r="1024" spans="2:3" x14ac:dyDescent="0.2">
      <c r="B1024" s="38"/>
      <c r="C1024" s="36"/>
    </row>
    <row r="1025" spans="2:3" x14ac:dyDescent="0.2">
      <c r="B1025" s="38"/>
      <c r="C1025" s="36"/>
    </row>
    <row r="1026" spans="2:3" x14ac:dyDescent="0.2">
      <c r="B1026" s="38"/>
      <c r="C1026" s="36"/>
    </row>
    <row r="1027" spans="2:3" x14ac:dyDescent="0.2">
      <c r="B1027" s="38"/>
      <c r="C1027" s="36"/>
    </row>
    <row r="1028" spans="2:3" x14ac:dyDescent="0.2">
      <c r="B1028" s="38"/>
      <c r="C1028" s="36"/>
    </row>
    <row r="1029" spans="2:3" x14ac:dyDescent="0.2">
      <c r="B1029" s="38"/>
      <c r="C1029" s="36"/>
    </row>
    <row r="1030" spans="2:3" x14ac:dyDescent="0.2">
      <c r="B1030" s="38"/>
      <c r="C1030" s="36"/>
    </row>
    <row r="1031" spans="2:3" x14ac:dyDescent="0.2">
      <c r="B1031" s="38"/>
      <c r="C1031" s="36"/>
    </row>
    <row r="1032" spans="2:3" x14ac:dyDescent="0.2">
      <c r="B1032" s="38"/>
      <c r="C1032" s="36"/>
    </row>
    <row r="1033" spans="2:3" x14ac:dyDescent="0.2">
      <c r="B1033" s="38"/>
      <c r="C1033" s="36"/>
    </row>
    <row r="1034" spans="2:3" x14ac:dyDescent="0.2">
      <c r="B1034" s="38"/>
      <c r="C1034" s="36"/>
    </row>
    <row r="1035" spans="2:3" x14ac:dyDescent="0.2">
      <c r="B1035" s="38"/>
      <c r="C1035" s="36"/>
    </row>
    <row r="1036" spans="2:3" x14ac:dyDescent="0.2">
      <c r="B1036" s="38"/>
      <c r="C1036" s="36"/>
    </row>
    <row r="1037" spans="2:3" x14ac:dyDescent="0.2">
      <c r="B1037" s="38"/>
      <c r="C1037" s="36"/>
    </row>
    <row r="1038" spans="2:3" x14ac:dyDescent="0.2">
      <c r="B1038" s="38"/>
      <c r="C1038" s="36"/>
    </row>
    <row r="1039" spans="2:3" x14ac:dyDescent="0.2">
      <c r="B1039" s="38"/>
      <c r="C1039" s="36"/>
    </row>
    <row r="1040" spans="2:3" x14ac:dyDescent="0.2">
      <c r="B1040" s="38"/>
      <c r="C1040" s="36"/>
    </row>
    <row r="1041" spans="2:3" x14ac:dyDescent="0.2">
      <c r="B1041" s="38"/>
      <c r="C1041" s="36"/>
    </row>
    <row r="1042" spans="2:3" x14ac:dyDescent="0.2">
      <c r="B1042" s="38"/>
      <c r="C1042" s="36"/>
    </row>
    <row r="1043" spans="2:3" x14ac:dyDescent="0.2">
      <c r="B1043" s="38"/>
      <c r="C1043" s="36"/>
    </row>
    <row r="1044" spans="2:3" x14ac:dyDescent="0.2">
      <c r="B1044" s="38"/>
      <c r="C1044" s="36"/>
    </row>
    <row r="1045" spans="2:3" x14ac:dyDescent="0.2">
      <c r="B1045" s="38"/>
      <c r="C1045" s="36"/>
    </row>
    <row r="1046" spans="2:3" x14ac:dyDescent="0.2">
      <c r="B1046" s="38"/>
      <c r="C1046" s="36"/>
    </row>
    <row r="1047" spans="2:3" x14ac:dyDescent="0.2">
      <c r="B1047" s="38"/>
      <c r="C1047" s="36"/>
    </row>
    <row r="1048" spans="2:3" x14ac:dyDescent="0.2">
      <c r="B1048" s="38"/>
      <c r="C1048" s="36"/>
    </row>
    <row r="1049" spans="2:3" x14ac:dyDescent="0.2">
      <c r="B1049" s="38"/>
      <c r="C1049" s="36"/>
    </row>
    <row r="1050" spans="2:3" x14ac:dyDescent="0.2">
      <c r="B1050" s="38"/>
      <c r="C1050" s="36"/>
    </row>
    <row r="1051" spans="2:3" x14ac:dyDescent="0.2">
      <c r="B1051" s="38"/>
      <c r="C1051" s="36"/>
    </row>
    <row r="1052" spans="2:3" x14ac:dyDescent="0.2">
      <c r="B1052" s="38"/>
      <c r="C1052" s="36"/>
    </row>
    <row r="1053" spans="2:3" x14ac:dyDescent="0.2">
      <c r="B1053" s="38"/>
      <c r="C1053" s="36"/>
    </row>
    <row r="1054" spans="2:3" x14ac:dyDescent="0.2">
      <c r="B1054" s="38"/>
      <c r="C1054" s="36"/>
    </row>
    <row r="1055" spans="2:3" x14ac:dyDescent="0.2">
      <c r="B1055" s="38"/>
      <c r="C1055" s="36"/>
    </row>
    <row r="1056" spans="2:3" x14ac:dyDescent="0.2">
      <c r="B1056" s="38"/>
      <c r="C1056" s="36"/>
    </row>
    <row r="1057" spans="2:3" x14ac:dyDescent="0.2">
      <c r="B1057" s="38"/>
      <c r="C1057" s="36"/>
    </row>
    <row r="1058" spans="2:3" x14ac:dyDescent="0.2">
      <c r="B1058" s="38"/>
      <c r="C1058" s="36"/>
    </row>
    <row r="1059" spans="2:3" x14ac:dyDescent="0.2">
      <c r="B1059" s="38"/>
      <c r="C1059" s="36"/>
    </row>
    <row r="1060" spans="2:3" x14ac:dyDescent="0.2">
      <c r="B1060" s="38"/>
      <c r="C1060" s="36"/>
    </row>
    <row r="1061" spans="2:3" x14ac:dyDescent="0.2">
      <c r="B1061" s="38"/>
      <c r="C1061" s="36"/>
    </row>
    <row r="1062" spans="2:3" x14ac:dyDescent="0.2">
      <c r="B1062" s="38"/>
      <c r="C1062" s="36"/>
    </row>
    <row r="1063" spans="2:3" x14ac:dyDescent="0.2">
      <c r="B1063" s="38"/>
      <c r="C1063" s="36"/>
    </row>
    <row r="1064" spans="2:3" x14ac:dyDescent="0.2">
      <c r="B1064" s="38"/>
      <c r="C1064" s="36"/>
    </row>
    <row r="1065" spans="2:3" x14ac:dyDescent="0.2">
      <c r="B1065" s="38"/>
      <c r="C1065" s="36"/>
    </row>
    <row r="1066" spans="2:3" x14ac:dyDescent="0.2">
      <c r="B1066" s="38"/>
      <c r="C1066" s="36"/>
    </row>
    <row r="1067" spans="2:3" x14ac:dyDescent="0.2">
      <c r="B1067" s="38"/>
      <c r="C1067" s="36"/>
    </row>
    <row r="1068" spans="2:3" x14ac:dyDescent="0.2">
      <c r="B1068" s="38"/>
      <c r="C1068" s="36"/>
    </row>
    <row r="1069" spans="2:3" x14ac:dyDescent="0.2">
      <c r="B1069" s="38"/>
      <c r="C1069" s="36"/>
    </row>
    <row r="1070" spans="2:3" x14ac:dyDescent="0.2">
      <c r="B1070" s="38"/>
      <c r="C1070" s="36"/>
    </row>
    <row r="1071" spans="2:3" x14ac:dyDescent="0.2">
      <c r="B1071" s="38"/>
      <c r="C1071" s="36"/>
    </row>
    <row r="1072" spans="2:3" x14ac:dyDescent="0.2">
      <c r="B1072" s="38"/>
      <c r="C1072" s="36"/>
    </row>
    <row r="1073" spans="2:3" x14ac:dyDescent="0.2">
      <c r="B1073" s="38"/>
      <c r="C1073" s="36"/>
    </row>
    <row r="1074" spans="2:3" x14ac:dyDescent="0.2">
      <c r="B1074" s="38"/>
      <c r="C1074" s="36"/>
    </row>
    <row r="1075" spans="2:3" x14ac:dyDescent="0.2">
      <c r="B1075" s="38"/>
      <c r="C1075" s="36"/>
    </row>
    <row r="1076" spans="2:3" x14ac:dyDescent="0.2">
      <c r="B1076" s="38"/>
      <c r="C1076" s="36"/>
    </row>
    <row r="1077" spans="2:3" x14ac:dyDescent="0.2">
      <c r="B1077" s="38"/>
      <c r="C1077" s="36"/>
    </row>
    <row r="1078" spans="2:3" x14ac:dyDescent="0.2">
      <c r="B1078" s="38"/>
      <c r="C1078" s="36"/>
    </row>
    <row r="1079" spans="2:3" x14ac:dyDescent="0.2">
      <c r="B1079" s="38"/>
      <c r="C1079" s="36"/>
    </row>
    <row r="1080" spans="2:3" x14ac:dyDescent="0.2">
      <c r="B1080" s="38"/>
      <c r="C1080" s="36"/>
    </row>
    <row r="1081" spans="2:3" x14ac:dyDescent="0.2">
      <c r="B1081" s="38"/>
      <c r="C1081" s="36"/>
    </row>
    <row r="1082" spans="2:3" x14ac:dyDescent="0.2">
      <c r="B1082" s="38"/>
      <c r="C1082" s="36"/>
    </row>
    <row r="1083" spans="2:3" x14ac:dyDescent="0.2">
      <c r="B1083" s="38"/>
      <c r="C1083" s="36"/>
    </row>
    <row r="1084" spans="2:3" x14ac:dyDescent="0.2">
      <c r="B1084" s="38"/>
      <c r="C1084" s="36"/>
    </row>
    <row r="1085" spans="2:3" x14ac:dyDescent="0.2">
      <c r="B1085" s="38"/>
      <c r="C1085" s="36"/>
    </row>
    <row r="1086" spans="2:3" x14ac:dyDescent="0.2">
      <c r="B1086" s="38"/>
      <c r="C1086" s="36"/>
    </row>
    <row r="1087" spans="2:3" x14ac:dyDescent="0.2">
      <c r="B1087" s="38"/>
      <c r="C1087" s="36"/>
    </row>
    <row r="1088" spans="2:3" x14ac:dyDescent="0.2">
      <c r="B1088" s="38"/>
      <c r="C1088" s="36"/>
    </row>
    <row r="1089" spans="2:3" x14ac:dyDescent="0.2">
      <c r="B1089" s="38"/>
      <c r="C1089" s="36"/>
    </row>
    <row r="1090" spans="2:3" x14ac:dyDescent="0.2">
      <c r="B1090" s="38"/>
      <c r="C1090" s="36"/>
    </row>
    <row r="1091" spans="2:3" x14ac:dyDescent="0.2">
      <c r="B1091" s="38"/>
      <c r="C1091" s="36"/>
    </row>
    <row r="1092" spans="2:3" x14ac:dyDescent="0.2">
      <c r="B1092" s="38"/>
      <c r="C1092" s="36"/>
    </row>
    <row r="1093" spans="2:3" x14ac:dyDescent="0.2">
      <c r="B1093" s="38"/>
      <c r="C1093" s="36"/>
    </row>
    <row r="1094" spans="2:3" x14ac:dyDescent="0.2">
      <c r="B1094" s="38"/>
      <c r="C1094" s="36"/>
    </row>
    <row r="1095" spans="2:3" x14ac:dyDescent="0.2">
      <c r="B1095" s="38"/>
      <c r="C1095" s="36"/>
    </row>
    <row r="1096" spans="2:3" x14ac:dyDescent="0.2">
      <c r="B1096" s="38"/>
      <c r="C1096" s="36"/>
    </row>
    <row r="1097" spans="2:3" x14ac:dyDescent="0.2">
      <c r="B1097" s="38"/>
      <c r="C1097" s="36"/>
    </row>
    <row r="1098" spans="2:3" x14ac:dyDescent="0.2">
      <c r="B1098" s="38"/>
      <c r="C1098" s="36"/>
    </row>
    <row r="1099" spans="2:3" x14ac:dyDescent="0.2">
      <c r="B1099" s="38"/>
      <c r="C1099" s="36"/>
    </row>
    <row r="1100" spans="2:3" x14ac:dyDescent="0.2">
      <c r="B1100" s="38"/>
      <c r="C1100" s="36"/>
    </row>
    <row r="1101" spans="2:3" x14ac:dyDescent="0.2">
      <c r="B1101" s="38"/>
      <c r="C1101" s="36"/>
    </row>
    <row r="1102" spans="2:3" x14ac:dyDescent="0.2">
      <c r="B1102" s="38"/>
      <c r="C1102" s="36"/>
    </row>
    <row r="1103" spans="2:3" x14ac:dyDescent="0.2">
      <c r="B1103" s="38"/>
      <c r="C1103" s="36"/>
    </row>
    <row r="1104" spans="2:3" x14ac:dyDescent="0.2">
      <c r="B1104" s="38"/>
      <c r="C1104" s="36"/>
    </row>
    <row r="1105" spans="2:3" x14ac:dyDescent="0.2">
      <c r="B1105" s="38"/>
      <c r="C1105" s="36"/>
    </row>
    <row r="1106" spans="2:3" x14ac:dyDescent="0.2">
      <c r="B1106" s="38"/>
      <c r="C1106" s="36"/>
    </row>
    <row r="1107" spans="2:3" x14ac:dyDescent="0.2">
      <c r="B1107" s="38"/>
      <c r="C1107" s="36"/>
    </row>
    <row r="1108" spans="2:3" x14ac:dyDescent="0.2">
      <c r="B1108" s="38"/>
      <c r="C1108" s="36"/>
    </row>
    <row r="1109" spans="2:3" x14ac:dyDescent="0.2">
      <c r="B1109" s="38"/>
      <c r="C1109" s="36"/>
    </row>
    <row r="1110" spans="2:3" x14ac:dyDescent="0.2">
      <c r="B1110" s="38"/>
      <c r="C1110" s="36"/>
    </row>
    <row r="1111" spans="2:3" x14ac:dyDescent="0.2">
      <c r="B1111" s="38"/>
      <c r="C1111" s="36"/>
    </row>
    <row r="1112" spans="2:3" x14ac:dyDescent="0.2">
      <c r="B1112" s="38"/>
      <c r="C1112" s="36"/>
    </row>
    <row r="1113" spans="2:3" x14ac:dyDescent="0.2">
      <c r="B1113" s="38"/>
      <c r="C1113" s="36"/>
    </row>
    <row r="1114" spans="2:3" x14ac:dyDescent="0.2">
      <c r="B1114" s="38"/>
      <c r="C1114" s="36"/>
    </row>
    <row r="1115" spans="2:3" x14ac:dyDescent="0.2">
      <c r="B1115" s="38"/>
      <c r="C1115" s="36"/>
    </row>
    <row r="1116" spans="2:3" x14ac:dyDescent="0.2">
      <c r="B1116" s="38"/>
      <c r="C1116" s="36"/>
    </row>
    <row r="1117" spans="2:3" x14ac:dyDescent="0.2">
      <c r="B1117" s="38"/>
      <c r="C1117" s="36"/>
    </row>
    <row r="1118" spans="2:3" x14ac:dyDescent="0.2">
      <c r="B1118" s="38"/>
      <c r="C1118" s="36"/>
    </row>
    <row r="1119" spans="2:3" x14ac:dyDescent="0.2">
      <c r="B1119" s="38"/>
      <c r="C1119" s="36"/>
    </row>
    <row r="1120" spans="2:3" x14ac:dyDescent="0.2">
      <c r="B1120" s="38"/>
      <c r="C1120" s="36"/>
    </row>
    <row r="1121" spans="2:3" x14ac:dyDescent="0.2">
      <c r="B1121" s="38"/>
      <c r="C1121" s="36"/>
    </row>
    <row r="1122" spans="2:3" x14ac:dyDescent="0.2">
      <c r="B1122" s="38"/>
      <c r="C1122" s="36"/>
    </row>
    <row r="1123" spans="2:3" x14ac:dyDescent="0.2">
      <c r="B1123" s="38"/>
      <c r="C1123" s="36"/>
    </row>
    <row r="1124" spans="2:3" x14ac:dyDescent="0.2">
      <c r="B1124" s="38"/>
      <c r="C1124" s="36"/>
    </row>
    <row r="1125" spans="2:3" x14ac:dyDescent="0.2">
      <c r="B1125" s="38"/>
      <c r="C1125" s="36"/>
    </row>
    <row r="1126" spans="2:3" x14ac:dyDescent="0.2">
      <c r="B1126" s="38"/>
      <c r="C1126" s="36"/>
    </row>
    <row r="1127" spans="2:3" x14ac:dyDescent="0.2">
      <c r="B1127" s="38"/>
      <c r="C1127" s="36"/>
    </row>
    <row r="1128" spans="2:3" x14ac:dyDescent="0.2">
      <c r="B1128" s="38"/>
      <c r="C1128" s="36"/>
    </row>
    <row r="1129" spans="2:3" x14ac:dyDescent="0.2">
      <c r="B1129" s="38"/>
      <c r="C1129" s="36"/>
    </row>
    <row r="1130" spans="2:3" x14ac:dyDescent="0.2">
      <c r="B1130" s="38"/>
      <c r="C1130" s="36"/>
    </row>
    <row r="1131" spans="2:3" x14ac:dyDescent="0.2">
      <c r="B1131" s="38"/>
      <c r="C1131" s="36"/>
    </row>
    <row r="1132" spans="2:3" x14ac:dyDescent="0.2">
      <c r="B1132" s="38"/>
      <c r="C1132" s="36"/>
    </row>
    <row r="1133" spans="2:3" x14ac:dyDescent="0.2">
      <c r="B1133" s="38"/>
      <c r="C1133" s="36"/>
    </row>
    <row r="1134" spans="2:3" x14ac:dyDescent="0.2">
      <c r="B1134" s="38"/>
      <c r="C1134" s="36"/>
    </row>
    <row r="1135" spans="2:3" x14ac:dyDescent="0.2">
      <c r="B1135" s="38"/>
      <c r="C1135" s="36"/>
    </row>
    <row r="1136" spans="2:3" x14ac:dyDescent="0.2">
      <c r="B1136" s="38"/>
      <c r="C1136" s="36"/>
    </row>
    <row r="1137" spans="2:3" x14ac:dyDescent="0.2">
      <c r="B1137" s="38"/>
      <c r="C1137" s="36"/>
    </row>
    <row r="1138" spans="2:3" x14ac:dyDescent="0.2">
      <c r="B1138" s="38"/>
      <c r="C1138" s="36"/>
    </row>
    <row r="1139" spans="2:3" x14ac:dyDescent="0.2">
      <c r="B1139" s="38"/>
      <c r="C1139" s="36"/>
    </row>
    <row r="1140" spans="2:3" x14ac:dyDescent="0.2">
      <c r="B1140" s="38"/>
      <c r="C1140" s="36"/>
    </row>
    <row r="1141" spans="2:3" x14ac:dyDescent="0.2">
      <c r="B1141" s="38"/>
      <c r="C1141" s="36"/>
    </row>
    <row r="1142" spans="2:3" x14ac:dyDescent="0.2">
      <c r="B1142" s="38"/>
      <c r="C1142" s="36"/>
    </row>
    <row r="1143" spans="2:3" x14ac:dyDescent="0.2">
      <c r="B1143" s="38"/>
      <c r="C1143" s="36"/>
    </row>
    <row r="1144" spans="2:3" x14ac:dyDescent="0.2">
      <c r="B1144" s="38"/>
      <c r="C1144" s="36"/>
    </row>
    <row r="1145" spans="2:3" x14ac:dyDescent="0.2">
      <c r="B1145" s="38"/>
      <c r="C1145" s="36"/>
    </row>
    <row r="1146" spans="2:3" x14ac:dyDescent="0.2">
      <c r="B1146" s="38"/>
      <c r="C1146" s="36"/>
    </row>
    <row r="1147" spans="2:3" x14ac:dyDescent="0.2">
      <c r="B1147" s="38"/>
      <c r="C1147" s="36"/>
    </row>
    <row r="1148" spans="2:3" x14ac:dyDescent="0.2">
      <c r="B1148" s="38"/>
      <c r="C1148" s="36"/>
    </row>
    <row r="1149" spans="2:3" x14ac:dyDescent="0.2">
      <c r="B1149" s="38"/>
      <c r="C1149" s="36"/>
    </row>
    <row r="1150" spans="2:3" x14ac:dyDescent="0.2">
      <c r="B1150" s="38"/>
      <c r="C1150" s="36"/>
    </row>
    <row r="1151" spans="2:3" x14ac:dyDescent="0.2">
      <c r="B1151" s="38"/>
      <c r="C1151" s="36"/>
    </row>
    <row r="1152" spans="2:3" x14ac:dyDescent="0.2">
      <c r="B1152" s="38"/>
      <c r="C1152" s="36"/>
    </row>
    <row r="1153" spans="2:3" x14ac:dyDescent="0.2">
      <c r="B1153" s="38"/>
      <c r="C1153" s="36"/>
    </row>
    <row r="1154" spans="2:3" x14ac:dyDescent="0.2">
      <c r="B1154" s="38"/>
      <c r="C1154" s="36"/>
    </row>
    <row r="1155" spans="2:3" x14ac:dyDescent="0.2">
      <c r="B1155" s="38"/>
      <c r="C1155" s="36"/>
    </row>
    <row r="1156" spans="2:3" x14ac:dyDescent="0.2">
      <c r="B1156" s="38"/>
      <c r="C1156" s="36"/>
    </row>
    <row r="1157" spans="2:3" x14ac:dyDescent="0.2">
      <c r="B1157" s="38"/>
      <c r="C1157" s="36"/>
    </row>
    <row r="1158" spans="2:3" x14ac:dyDescent="0.2">
      <c r="B1158" s="38"/>
      <c r="C1158" s="36"/>
    </row>
    <row r="1159" spans="2:3" x14ac:dyDescent="0.2">
      <c r="B1159" s="38"/>
      <c r="C1159" s="36"/>
    </row>
    <row r="1160" spans="2:3" x14ac:dyDescent="0.2">
      <c r="B1160" s="38"/>
      <c r="C1160" s="36"/>
    </row>
    <row r="1161" spans="2:3" x14ac:dyDescent="0.2">
      <c r="B1161" s="38"/>
      <c r="C1161" s="36"/>
    </row>
    <row r="1162" spans="2:3" x14ac:dyDescent="0.2">
      <c r="B1162" s="38"/>
      <c r="C1162" s="36"/>
    </row>
    <row r="1163" spans="2:3" x14ac:dyDescent="0.2">
      <c r="B1163" s="38"/>
      <c r="C1163" s="36"/>
    </row>
    <row r="1164" spans="2:3" x14ac:dyDescent="0.2">
      <c r="B1164" s="38"/>
      <c r="C1164" s="36"/>
    </row>
    <row r="1165" spans="2:3" x14ac:dyDescent="0.2">
      <c r="B1165" s="38"/>
      <c r="C1165" s="36"/>
    </row>
    <row r="1166" spans="2:3" x14ac:dyDescent="0.2">
      <c r="B1166" s="38"/>
      <c r="C1166" s="36"/>
    </row>
    <row r="1167" spans="2:3" x14ac:dyDescent="0.2">
      <c r="B1167" s="38"/>
      <c r="C1167" s="36"/>
    </row>
    <row r="1168" spans="2:3" x14ac:dyDescent="0.2">
      <c r="B1168" s="38"/>
      <c r="C1168" s="36"/>
    </row>
    <row r="1169" spans="2:3" x14ac:dyDescent="0.2">
      <c r="B1169" s="38"/>
      <c r="C1169" s="36"/>
    </row>
    <row r="1170" spans="2:3" x14ac:dyDescent="0.2">
      <c r="B1170" s="38"/>
      <c r="C1170" s="36"/>
    </row>
    <row r="1171" spans="2:3" x14ac:dyDescent="0.2">
      <c r="B1171" s="38"/>
      <c r="C1171" s="36"/>
    </row>
    <row r="1172" spans="2:3" x14ac:dyDescent="0.2">
      <c r="B1172" s="38"/>
      <c r="C1172" s="36"/>
    </row>
    <row r="1173" spans="2:3" x14ac:dyDescent="0.2">
      <c r="B1173" s="38"/>
      <c r="C1173" s="36"/>
    </row>
    <row r="1174" spans="2:3" x14ac:dyDescent="0.2">
      <c r="B1174" s="38"/>
      <c r="C1174" s="36"/>
    </row>
    <row r="1175" spans="2:3" x14ac:dyDescent="0.2">
      <c r="B1175" s="38"/>
      <c r="C1175" s="36"/>
    </row>
    <row r="1176" spans="2:3" x14ac:dyDescent="0.2">
      <c r="B1176" s="38"/>
      <c r="C1176" s="36"/>
    </row>
    <row r="1177" spans="2:3" x14ac:dyDescent="0.2">
      <c r="B1177" s="38"/>
      <c r="C1177" s="36"/>
    </row>
    <row r="1178" spans="2:3" x14ac:dyDescent="0.2">
      <c r="B1178" s="38"/>
      <c r="C1178" s="36"/>
    </row>
    <row r="1179" spans="2:3" x14ac:dyDescent="0.2">
      <c r="B1179" s="38"/>
      <c r="C1179" s="36"/>
    </row>
    <row r="1180" spans="2:3" x14ac:dyDescent="0.2">
      <c r="B1180" s="38"/>
      <c r="C1180" s="36"/>
    </row>
    <row r="1181" spans="2:3" x14ac:dyDescent="0.2">
      <c r="B1181" s="38"/>
      <c r="C1181" s="36"/>
    </row>
    <row r="1182" spans="2:3" x14ac:dyDescent="0.2">
      <c r="B1182" s="38"/>
      <c r="C1182" s="36"/>
    </row>
    <row r="1183" spans="2:3" x14ac:dyDescent="0.2">
      <c r="B1183" s="38"/>
      <c r="C1183" s="36"/>
    </row>
    <row r="1184" spans="2:3" x14ac:dyDescent="0.2">
      <c r="B1184" s="38"/>
      <c r="C1184" s="36"/>
    </row>
    <row r="1185" spans="2:3" x14ac:dyDescent="0.2">
      <c r="B1185" s="38"/>
      <c r="C1185" s="36"/>
    </row>
    <row r="1186" spans="2:3" x14ac:dyDescent="0.2">
      <c r="B1186" s="38"/>
      <c r="C1186" s="36"/>
    </row>
    <row r="1187" spans="2:3" x14ac:dyDescent="0.2">
      <c r="B1187" s="38"/>
      <c r="C1187" s="36"/>
    </row>
    <row r="1188" spans="2:3" x14ac:dyDescent="0.2">
      <c r="B1188" s="38"/>
      <c r="C1188" s="36"/>
    </row>
    <row r="1189" spans="2:3" x14ac:dyDescent="0.2">
      <c r="B1189" s="38"/>
      <c r="C1189" s="36"/>
    </row>
    <row r="1190" spans="2:3" x14ac:dyDescent="0.2">
      <c r="B1190" s="38"/>
      <c r="C1190" s="36"/>
    </row>
    <row r="1191" spans="2:3" x14ac:dyDescent="0.2">
      <c r="B1191" s="38"/>
      <c r="C1191" s="36"/>
    </row>
    <row r="1192" spans="2:3" x14ac:dyDescent="0.2">
      <c r="B1192" s="38"/>
      <c r="C1192" s="36"/>
    </row>
    <row r="1193" spans="2:3" x14ac:dyDescent="0.2">
      <c r="B1193" s="38"/>
      <c r="C1193" s="36"/>
    </row>
    <row r="1194" spans="2:3" x14ac:dyDescent="0.2">
      <c r="B1194" s="38"/>
      <c r="C1194" s="36"/>
    </row>
    <row r="1195" spans="2:3" x14ac:dyDescent="0.2">
      <c r="B1195" s="38"/>
      <c r="C1195" s="36"/>
    </row>
    <row r="1196" spans="2:3" x14ac:dyDescent="0.2">
      <c r="B1196" s="38"/>
      <c r="C1196" s="36"/>
    </row>
    <row r="1197" spans="2:3" x14ac:dyDescent="0.2">
      <c r="B1197" s="38"/>
      <c r="C1197" s="36"/>
    </row>
    <row r="1198" spans="2:3" x14ac:dyDescent="0.2">
      <c r="B1198" s="38"/>
      <c r="C1198" s="36"/>
    </row>
    <row r="1199" spans="2:3" x14ac:dyDescent="0.2">
      <c r="B1199" s="38"/>
      <c r="C1199" s="36"/>
    </row>
    <row r="1200" spans="2:3" x14ac:dyDescent="0.2">
      <c r="B1200" s="38"/>
      <c r="C1200" s="36"/>
    </row>
    <row r="1201" spans="2:3" x14ac:dyDescent="0.2">
      <c r="B1201" s="38"/>
      <c r="C1201" s="36"/>
    </row>
    <row r="1202" spans="2:3" x14ac:dyDescent="0.2">
      <c r="B1202" s="38"/>
      <c r="C1202" s="36"/>
    </row>
    <row r="1203" spans="2:3" x14ac:dyDescent="0.2">
      <c r="B1203" s="38"/>
      <c r="C1203" s="36"/>
    </row>
    <row r="1204" spans="2:3" x14ac:dyDescent="0.2">
      <c r="B1204" s="38"/>
      <c r="C1204" s="36"/>
    </row>
    <row r="1205" spans="2:3" x14ac:dyDescent="0.2">
      <c r="B1205" s="38"/>
      <c r="C1205" s="36"/>
    </row>
    <row r="1206" spans="2:3" x14ac:dyDescent="0.2">
      <c r="B1206" s="38"/>
      <c r="C1206" s="36"/>
    </row>
    <row r="1207" spans="2:3" x14ac:dyDescent="0.2">
      <c r="B1207" s="38"/>
      <c r="C1207" s="36"/>
    </row>
    <row r="1208" spans="2:3" x14ac:dyDescent="0.2">
      <c r="B1208" s="38"/>
      <c r="C1208" s="36"/>
    </row>
    <row r="1209" spans="2:3" x14ac:dyDescent="0.2">
      <c r="B1209" s="38"/>
      <c r="C1209" s="36"/>
    </row>
    <row r="1210" spans="2:3" x14ac:dyDescent="0.2">
      <c r="B1210" s="38"/>
      <c r="C1210" s="36"/>
    </row>
    <row r="1211" spans="2:3" x14ac:dyDescent="0.2">
      <c r="B1211" s="38"/>
      <c r="C1211" s="36"/>
    </row>
    <row r="1212" spans="2:3" x14ac:dyDescent="0.2">
      <c r="B1212" s="38"/>
      <c r="C1212" s="36"/>
    </row>
    <row r="1213" spans="2:3" x14ac:dyDescent="0.2">
      <c r="B1213" s="38"/>
      <c r="C1213" s="36"/>
    </row>
    <row r="1214" spans="2:3" x14ac:dyDescent="0.2">
      <c r="B1214" s="38"/>
      <c r="C1214" s="36"/>
    </row>
    <row r="1215" spans="2:3" x14ac:dyDescent="0.2">
      <c r="B1215" s="38"/>
      <c r="C1215" s="36"/>
    </row>
    <row r="1216" spans="2:3" x14ac:dyDescent="0.2">
      <c r="B1216" s="38"/>
      <c r="C1216" s="36"/>
    </row>
    <row r="1217" spans="2:3" x14ac:dyDescent="0.2">
      <c r="B1217" s="38"/>
      <c r="C1217" s="36"/>
    </row>
    <row r="1218" spans="2:3" x14ac:dyDescent="0.2">
      <c r="B1218" s="38"/>
      <c r="C1218" s="36"/>
    </row>
    <row r="1219" spans="2:3" x14ac:dyDescent="0.2">
      <c r="B1219" s="38"/>
      <c r="C1219" s="36"/>
    </row>
    <row r="1220" spans="2:3" x14ac:dyDescent="0.2">
      <c r="B1220" s="38"/>
      <c r="C1220" s="36"/>
    </row>
    <row r="1221" spans="2:3" x14ac:dyDescent="0.2">
      <c r="B1221" s="38"/>
      <c r="C1221" s="36"/>
    </row>
    <row r="1222" spans="2:3" x14ac:dyDescent="0.2">
      <c r="B1222" s="38"/>
      <c r="C1222" s="36"/>
    </row>
    <row r="1223" spans="2:3" x14ac:dyDescent="0.2">
      <c r="B1223" s="38"/>
      <c r="C1223" s="36"/>
    </row>
    <row r="1224" spans="2:3" x14ac:dyDescent="0.2">
      <c r="B1224" s="38"/>
      <c r="C1224" s="36"/>
    </row>
    <row r="1225" spans="2:3" x14ac:dyDescent="0.2">
      <c r="B1225" s="38"/>
      <c r="C1225" s="36"/>
    </row>
    <row r="1226" spans="2:3" x14ac:dyDescent="0.2">
      <c r="B1226" s="38"/>
      <c r="C1226" s="36"/>
    </row>
    <row r="1227" spans="2:3" x14ac:dyDescent="0.2">
      <c r="B1227" s="38"/>
      <c r="C1227" s="36"/>
    </row>
    <row r="1228" spans="2:3" x14ac:dyDescent="0.2">
      <c r="B1228" s="38"/>
      <c r="C1228" s="36"/>
    </row>
    <row r="1229" spans="2:3" x14ac:dyDescent="0.2">
      <c r="B1229" s="38"/>
      <c r="C1229" s="36"/>
    </row>
    <row r="1230" spans="2:3" x14ac:dyDescent="0.2">
      <c r="B1230" s="38"/>
      <c r="C1230" s="36"/>
    </row>
    <row r="1231" spans="2:3" x14ac:dyDescent="0.2">
      <c r="B1231" s="38"/>
      <c r="C1231" s="36"/>
    </row>
    <row r="1232" spans="2:3" x14ac:dyDescent="0.2">
      <c r="B1232" s="38"/>
      <c r="C1232" s="36"/>
    </row>
    <row r="1233" spans="2:3" x14ac:dyDescent="0.2">
      <c r="B1233" s="38"/>
      <c r="C1233" s="36"/>
    </row>
    <row r="1234" spans="2:3" x14ac:dyDescent="0.2">
      <c r="B1234" s="38"/>
      <c r="C1234" s="36"/>
    </row>
    <row r="1235" spans="2:3" x14ac:dyDescent="0.2">
      <c r="B1235" s="38"/>
      <c r="C1235" s="36"/>
    </row>
    <row r="1236" spans="2:3" x14ac:dyDescent="0.2">
      <c r="B1236" s="38"/>
      <c r="C1236" s="36"/>
    </row>
    <row r="1237" spans="2:3" x14ac:dyDescent="0.2">
      <c r="B1237" s="38"/>
      <c r="C1237" s="36"/>
    </row>
    <row r="1238" spans="2:3" x14ac:dyDescent="0.2">
      <c r="B1238" s="38"/>
      <c r="C1238" s="36"/>
    </row>
    <row r="1239" spans="2:3" x14ac:dyDescent="0.2">
      <c r="B1239" s="38"/>
      <c r="C1239" s="36"/>
    </row>
    <row r="1240" spans="2:3" x14ac:dyDescent="0.2">
      <c r="B1240" s="38"/>
      <c r="C1240" s="36"/>
    </row>
    <row r="1241" spans="2:3" x14ac:dyDescent="0.2">
      <c r="B1241" s="38"/>
      <c r="C1241" s="36"/>
    </row>
    <row r="1242" spans="2:3" x14ac:dyDescent="0.2">
      <c r="B1242" s="38"/>
      <c r="C1242" s="36"/>
    </row>
    <row r="1243" spans="2:3" x14ac:dyDescent="0.2">
      <c r="B1243" s="38"/>
      <c r="C1243" s="36"/>
    </row>
    <row r="1244" spans="2:3" x14ac:dyDescent="0.2">
      <c r="B1244" s="38"/>
      <c r="C1244" s="36"/>
    </row>
    <row r="1245" spans="2:3" x14ac:dyDescent="0.2">
      <c r="B1245" s="38"/>
      <c r="C1245" s="36"/>
    </row>
    <row r="1246" spans="2:3" x14ac:dyDescent="0.2">
      <c r="B1246" s="38"/>
      <c r="C1246" s="36"/>
    </row>
    <row r="1247" spans="2:3" x14ac:dyDescent="0.2">
      <c r="B1247" s="38"/>
      <c r="C1247" s="36"/>
    </row>
    <row r="1248" spans="2:3" x14ac:dyDescent="0.2">
      <c r="B1248" s="38"/>
      <c r="C1248" s="36"/>
    </row>
    <row r="1249" spans="2:3" x14ac:dyDescent="0.2">
      <c r="B1249" s="38"/>
      <c r="C1249" s="36"/>
    </row>
    <row r="1250" spans="2:3" x14ac:dyDescent="0.2">
      <c r="B1250" s="38"/>
      <c r="C1250" s="36"/>
    </row>
    <row r="1251" spans="2:3" x14ac:dyDescent="0.2">
      <c r="B1251" s="38"/>
      <c r="C1251" s="36"/>
    </row>
    <row r="1252" spans="2:3" x14ac:dyDescent="0.2">
      <c r="B1252" s="38"/>
      <c r="C1252" s="36"/>
    </row>
    <row r="1253" spans="2:3" x14ac:dyDescent="0.2">
      <c r="B1253" s="38"/>
      <c r="C1253" s="36"/>
    </row>
    <row r="1254" spans="2:3" x14ac:dyDescent="0.2">
      <c r="B1254" s="38"/>
      <c r="C1254" s="36"/>
    </row>
    <row r="1255" spans="2:3" x14ac:dyDescent="0.2">
      <c r="B1255" s="38"/>
      <c r="C1255" s="36"/>
    </row>
    <row r="1256" spans="2:3" x14ac:dyDescent="0.2">
      <c r="B1256" s="38"/>
      <c r="C1256" s="36"/>
    </row>
    <row r="1257" spans="2:3" x14ac:dyDescent="0.2">
      <c r="B1257" s="38"/>
      <c r="C1257" s="36"/>
    </row>
    <row r="1258" spans="2:3" x14ac:dyDescent="0.2">
      <c r="B1258" s="38"/>
      <c r="C1258" s="36"/>
    </row>
    <row r="1259" spans="2:3" x14ac:dyDescent="0.2">
      <c r="B1259" s="38"/>
      <c r="C1259" s="36"/>
    </row>
    <row r="1260" spans="2:3" x14ac:dyDescent="0.2">
      <c r="B1260" s="38"/>
      <c r="C1260" s="36"/>
    </row>
    <row r="1261" spans="2:3" x14ac:dyDescent="0.2">
      <c r="B1261" s="38"/>
      <c r="C1261" s="36"/>
    </row>
    <row r="1262" spans="2:3" x14ac:dyDescent="0.2">
      <c r="B1262" s="38"/>
      <c r="C1262" s="36"/>
    </row>
    <row r="1263" spans="2:3" x14ac:dyDescent="0.2">
      <c r="B1263" s="38"/>
      <c r="C1263" s="36"/>
    </row>
    <row r="1264" spans="2:3" x14ac:dyDescent="0.2">
      <c r="B1264" s="38"/>
      <c r="C1264" s="36"/>
    </row>
    <row r="1265" spans="2:3" x14ac:dyDescent="0.2">
      <c r="B1265" s="38"/>
      <c r="C1265" s="36"/>
    </row>
    <row r="1266" spans="2:3" x14ac:dyDescent="0.2">
      <c r="B1266" s="38"/>
      <c r="C1266" s="36"/>
    </row>
    <row r="1267" spans="2:3" x14ac:dyDescent="0.2">
      <c r="B1267" s="38"/>
      <c r="C1267" s="36"/>
    </row>
    <row r="1268" spans="2:3" x14ac:dyDescent="0.2">
      <c r="B1268" s="38"/>
      <c r="C1268" s="36"/>
    </row>
    <row r="1269" spans="2:3" x14ac:dyDescent="0.2">
      <c r="B1269" s="38"/>
      <c r="C1269" s="36"/>
    </row>
    <row r="1270" spans="2:3" x14ac:dyDescent="0.2">
      <c r="B1270" s="38"/>
      <c r="C1270" s="36"/>
    </row>
    <row r="1271" spans="2:3" x14ac:dyDescent="0.2">
      <c r="B1271" s="38"/>
      <c r="C1271" s="36"/>
    </row>
    <row r="1272" spans="2:3" x14ac:dyDescent="0.2">
      <c r="B1272" s="38"/>
      <c r="C1272" s="36"/>
    </row>
    <row r="1273" spans="2:3" x14ac:dyDescent="0.2">
      <c r="B1273" s="38"/>
      <c r="C1273" s="36"/>
    </row>
    <row r="1274" spans="2:3" x14ac:dyDescent="0.2">
      <c r="B1274" s="38"/>
      <c r="C1274" s="36"/>
    </row>
    <row r="1275" spans="2:3" x14ac:dyDescent="0.2">
      <c r="B1275" s="38"/>
      <c r="C1275" s="36"/>
    </row>
    <row r="1276" spans="2:3" x14ac:dyDescent="0.2">
      <c r="B1276" s="38"/>
      <c r="C1276" s="36"/>
    </row>
    <row r="1277" spans="2:3" x14ac:dyDescent="0.2">
      <c r="B1277" s="38"/>
      <c r="C1277" s="36"/>
    </row>
    <row r="1278" spans="2:3" x14ac:dyDescent="0.2">
      <c r="B1278" s="38"/>
      <c r="C1278" s="36"/>
    </row>
    <row r="1279" spans="2:3" x14ac:dyDescent="0.2">
      <c r="B1279" s="38"/>
      <c r="C1279" s="36"/>
    </row>
    <row r="1280" spans="2:3" x14ac:dyDescent="0.2">
      <c r="B1280" s="38"/>
      <c r="C1280" s="36"/>
    </row>
    <row r="1281" spans="2:3" x14ac:dyDescent="0.2">
      <c r="B1281" s="38"/>
      <c r="C1281" s="36"/>
    </row>
    <row r="1282" spans="2:3" x14ac:dyDescent="0.2">
      <c r="B1282" s="38"/>
      <c r="C1282" s="36"/>
    </row>
    <row r="1283" spans="2:3" x14ac:dyDescent="0.2">
      <c r="B1283" s="38"/>
      <c r="C1283" s="36"/>
    </row>
    <row r="1284" spans="2:3" x14ac:dyDescent="0.2">
      <c r="B1284" s="38"/>
      <c r="C1284" s="36"/>
    </row>
    <row r="1285" spans="2:3" x14ac:dyDescent="0.2">
      <c r="B1285" s="38"/>
      <c r="C1285" s="36"/>
    </row>
    <row r="1286" spans="2:3" x14ac:dyDescent="0.2">
      <c r="B1286" s="38"/>
      <c r="C1286" s="36"/>
    </row>
    <row r="1287" spans="2:3" x14ac:dyDescent="0.2">
      <c r="B1287" s="38"/>
      <c r="C1287" s="36"/>
    </row>
    <row r="1288" spans="2:3" x14ac:dyDescent="0.2">
      <c r="B1288" s="38"/>
      <c r="C1288" s="36"/>
    </row>
    <row r="1289" spans="2:3" x14ac:dyDescent="0.2">
      <c r="B1289" s="38"/>
      <c r="C1289" s="36"/>
    </row>
    <row r="1290" spans="2:3" x14ac:dyDescent="0.2">
      <c r="B1290" s="38"/>
      <c r="C1290" s="36"/>
    </row>
    <row r="1291" spans="2:3" x14ac:dyDescent="0.2">
      <c r="B1291" s="38"/>
      <c r="C1291" s="36"/>
    </row>
    <row r="1292" spans="2:3" x14ac:dyDescent="0.2">
      <c r="B1292" s="38"/>
      <c r="C1292" s="36"/>
    </row>
    <row r="1293" spans="2:3" x14ac:dyDescent="0.2">
      <c r="B1293" s="38"/>
      <c r="C1293" s="36"/>
    </row>
    <row r="1294" spans="2:3" x14ac:dyDescent="0.2">
      <c r="B1294" s="38"/>
      <c r="C1294" s="36"/>
    </row>
    <row r="1295" spans="2:3" x14ac:dyDescent="0.2">
      <c r="B1295" s="38"/>
      <c r="C1295" s="36"/>
    </row>
    <row r="1296" spans="2:3" x14ac:dyDescent="0.2">
      <c r="B1296" s="38"/>
      <c r="C1296" s="36"/>
    </row>
    <row r="1297" spans="2:3" x14ac:dyDescent="0.2">
      <c r="B1297" s="38"/>
      <c r="C1297" s="36"/>
    </row>
    <row r="1298" spans="2:3" x14ac:dyDescent="0.2">
      <c r="B1298" s="38"/>
      <c r="C1298" s="36"/>
    </row>
    <row r="1299" spans="2:3" x14ac:dyDescent="0.2">
      <c r="B1299" s="38"/>
      <c r="C1299" s="36"/>
    </row>
    <row r="1300" spans="2:3" x14ac:dyDescent="0.2">
      <c r="B1300" s="38"/>
      <c r="C1300" s="36"/>
    </row>
    <row r="1301" spans="2:3" x14ac:dyDescent="0.2">
      <c r="B1301" s="38"/>
      <c r="C1301" s="36"/>
    </row>
    <row r="1302" spans="2:3" x14ac:dyDescent="0.2">
      <c r="B1302" s="38"/>
      <c r="C1302" s="36"/>
    </row>
    <row r="1303" spans="2:3" x14ac:dyDescent="0.2">
      <c r="B1303" s="38"/>
      <c r="C1303" s="36"/>
    </row>
    <row r="1304" spans="2:3" x14ac:dyDescent="0.2">
      <c r="B1304" s="38"/>
      <c r="C1304" s="36"/>
    </row>
    <row r="1305" spans="2:3" x14ac:dyDescent="0.2">
      <c r="B1305" s="38"/>
      <c r="C1305" s="36"/>
    </row>
    <row r="1306" spans="2:3" x14ac:dyDescent="0.2">
      <c r="B1306" s="38"/>
      <c r="C1306" s="36"/>
    </row>
    <row r="1307" spans="2:3" x14ac:dyDescent="0.2">
      <c r="B1307" s="38"/>
      <c r="C1307" s="36"/>
    </row>
    <row r="1308" spans="2:3" x14ac:dyDescent="0.2">
      <c r="B1308" s="38"/>
      <c r="C1308" s="36"/>
    </row>
    <row r="1309" spans="2:3" x14ac:dyDescent="0.2">
      <c r="B1309" s="38"/>
      <c r="C1309" s="36"/>
    </row>
    <row r="1310" spans="2:3" x14ac:dyDescent="0.2">
      <c r="B1310" s="38"/>
      <c r="C1310" s="36"/>
    </row>
    <row r="1311" spans="2:3" x14ac:dyDescent="0.2">
      <c r="B1311" s="38"/>
      <c r="C1311" s="36"/>
    </row>
    <row r="1312" spans="2:3" x14ac:dyDescent="0.2">
      <c r="B1312" s="38"/>
      <c r="C1312" s="36"/>
    </row>
    <row r="1313" spans="2:3" x14ac:dyDescent="0.2">
      <c r="B1313" s="38"/>
      <c r="C1313" s="36"/>
    </row>
    <row r="1314" spans="2:3" x14ac:dyDescent="0.2">
      <c r="B1314" s="38"/>
      <c r="C1314" s="36"/>
    </row>
    <row r="1315" spans="2:3" x14ac:dyDescent="0.2">
      <c r="B1315" s="38"/>
      <c r="C1315" s="36"/>
    </row>
    <row r="1316" spans="2:3" x14ac:dyDescent="0.2">
      <c r="B1316" s="38"/>
      <c r="C1316" s="36"/>
    </row>
    <row r="1317" spans="2:3" x14ac:dyDescent="0.2">
      <c r="B1317" s="38"/>
      <c r="C1317" s="36"/>
    </row>
    <row r="1318" spans="2:3" x14ac:dyDescent="0.2">
      <c r="B1318" s="38"/>
      <c r="C1318" s="36"/>
    </row>
    <row r="1319" spans="2:3" x14ac:dyDescent="0.2">
      <c r="B1319" s="38"/>
      <c r="C1319" s="36"/>
    </row>
    <row r="1320" spans="2:3" x14ac:dyDescent="0.2">
      <c r="B1320" s="38"/>
      <c r="C1320" s="36"/>
    </row>
    <row r="1321" spans="2:3" x14ac:dyDescent="0.2">
      <c r="B1321" s="38"/>
      <c r="C1321" s="36"/>
    </row>
    <row r="1322" spans="2:3" x14ac:dyDescent="0.2">
      <c r="B1322" s="38"/>
      <c r="C1322" s="36"/>
    </row>
    <row r="1323" spans="2:3" x14ac:dyDescent="0.2">
      <c r="B1323" s="38"/>
      <c r="C1323" s="36"/>
    </row>
    <row r="1324" spans="2:3" x14ac:dyDescent="0.2">
      <c r="B1324" s="38"/>
      <c r="C1324" s="36"/>
    </row>
    <row r="1325" spans="2:3" x14ac:dyDescent="0.2">
      <c r="B1325" s="38"/>
      <c r="C1325" s="36"/>
    </row>
    <row r="1326" spans="2:3" x14ac:dyDescent="0.2">
      <c r="B1326" s="38"/>
      <c r="C1326" s="36"/>
    </row>
    <row r="1327" spans="2:3" x14ac:dyDescent="0.2">
      <c r="B1327" s="38"/>
      <c r="C1327" s="36"/>
    </row>
    <row r="1328" spans="2:3" x14ac:dyDescent="0.2">
      <c r="B1328" s="38"/>
      <c r="C1328" s="36"/>
    </row>
    <row r="1329" spans="2:3" x14ac:dyDescent="0.2">
      <c r="B1329" s="38"/>
      <c r="C1329" s="36"/>
    </row>
    <row r="1330" spans="2:3" x14ac:dyDescent="0.2">
      <c r="B1330" s="38"/>
      <c r="C1330" s="36"/>
    </row>
    <row r="1331" spans="2:3" x14ac:dyDescent="0.2">
      <c r="B1331" s="38"/>
      <c r="C1331" s="36"/>
    </row>
    <row r="1332" spans="2:3" x14ac:dyDescent="0.2">
      <c r="B1332" s="38"/>
      <c r="C1332" s="36"/>
    </row>
    <row r="1333" spans="2:3" x14ac:dyDescent="0.2">
      <c r="B1333" s="38"/>
      <c r="C1333" s="36"/>
    </row>
    <row r="1334" spans="2:3" x14ac:dyDescent="0.2">
      <c r="B1334" s="38"/>
      <c r="C1334" s="36"/>
    </row>
    <row r="1335" spans="2:3" x14ac:dyDescent="0.2">
      <c r="B1335" s="38"/>
      <c r="C1335" s="36"/>
    </row>
    <row r="1336" spans="2:3" x14ac:dyDescent="0.2">
      <c r="B1336" s="38"/>
      <c r="C1336" s="36"/>
    </row>
    <row r="1337" spans="2:3" x14ac:dyDescent="0.2">
      <c r="B1337" s="38"/>
      <c r="C1337" s="36"/>
    </row>
    <row r="1338" spans="2:3" x14ac:dyDescent="0.2">
      <c r="B1338" s="38"/>
      <c r="C1338" s="36"/>
    </row>
    <row r="1339" spans="2:3" x14ac:dyDescent="0.2">
      <c r="B1339" s="38"/>
      <c r="C1339" s="36"/>
    </row>
    <row r="1340" spans="2:3" x14ac:dyDescent="0.2">
      <c r="B1340" s="38"/>
      <c r="C1340" s="36"/>
    </row>
    <row r="1341" spans="2:3" x14ac:dyDescent="0.2">
      <c r="B1341" s="38"/>
      <c r="C1341" s="36"/>
    </row>
    <row r="1342" spans="2:3" x14ac:dyDescent="0.2">
      <c r="B1342" s="38"/>
      <c r="C1342" s="36"/>
    </row>
    <row r="1343" spans="2:3" x14ac:dyDescent="0.2">
      <c r="B1343" s="38"/>
      <c r="C1343" s="36"/>
    </row>
    <row r="1344" spans="2:3" x14ac:dyDescent="0.2">
      <c r="B1344" s="38"/>
      <c r="C1344" s="36"/>
    </row>
    <row r="1345" spans="2:3" x14ac:dyDescent="0.2">
      <c r="B1345" s="38"/>
      <c r="C1345" s="36"/>
    </row>
    <row r="1346" spans="2:3" x14ac:dyDescent="0.2">
      <c r="B1346" s="38"/>
      <c r="C1346" s="36"/>
    </row>
    <row r="1347" spans="2:3" x14ac:dyDescent="0.2">
      <c r="B1347" s="38"/>
      <c r="C1347" s="36"/>
    </row>
    <row r="1348" spans="2:3" x14ac:dyDescent="0.2">
      <c r="B1348" s="38"/>
      <c r="C1348" s="36"/>
    </row>
    <row r="1349" spans="2:3" x14ac:dyDescent="0.2">
      <c r="B1349" s="38"/>
      <c r="C1349" s="36"/>
    </row>
    <row r="1350" spans="2:3" x14ac:dyDescent="0.2">
      <c r="B1350" s="38"/>
      <c r="C1350" s="36"/>
    </row>
    <row r="1351" spans="2:3" x14ac:dyDescent="0.2">
      <c r="B1351" s="38"/>
      <c r="C1351" s="36"/>
    </row>
    <row r="1352" spans="2:3" x14ac:dyDescent="0.2">
      <c r="B1352" s="38"/>
      <c r="C1352" s="36"/>
    </row>
    <row r="1353" spans="2:3" x14ac:dyDescent="0.2">
      <c r="B1353" s="38"/>
      <c r="C1353" s="36"/>
    </row>
    <row r="1354" spans="2:3" x14ac:dyDescent="0.2">
      <c r="B1354" s="38"/>
      <c r="C1354" s="36"/>
    </row>
    <row r="1355" spans="2:3" x14ac:dyDescent="0.2">
      <c r="B1355" s="38"/>
      <c r="C1355" s="36"/>
    </row>
    <row r="1356" spans="2:3" x14ac:dyDescent="0.2">
      <c r="B1356" s="38"/>
      <c r="C1356" s="36"/>
    </row>
    <row r="1357" spans="2:3" x14ac:dyDescent="0.2">
      <c r="B1357" s="38"/>
      <c r="C1357" s="36"/>
    </row>
    <row r="1358" spans="2:3" x14ac:dyDescent="0.2">
      <c r="B1358" s="38"/>
      <c r="C1358" s="36"/>
    </row>
    <row r="1359" spans="2:3" x14ac:dyDescent="0.2">
      <c r="B1359" s="38"/>
      <c r="C1359" s="36"/>
    </row>
    <row r="1360" spans="2:3" x14ac:dyDescent="0.2">
      <c r="B1360" s="38"/>
      <c r="C1360" s="36"/>
    </row>
    <row r="1361" spans="2:3" x14ac:dyDescent="0.2">
      <c r="B1361" s="38"/>
      <c r="C1361" s="36"/>
    </row>
    <row r="1362" spans="2:3" x14ac:dyDescent="0.2">
      <c r="B1362" s="38"/>
      <c r="C1362" s="36"/>
    </row>
    <row r="1363" spans="2:3" x14ac:dyDescent="0.2">
      <c r="B1363" s="38"/>
      <c r="C1363" s="36"/>
    </row>
    <row r="1364" spans="2:3" x14ac:dyDescent="0.2">
      <c r="B1364" s="38"/>
      <c r="C1364" s="36"/>
    </row>
    <row r="1365" spans="2:3" x14ac:dyDescent="0.2">
      <c r="B1365" s="38"/>
      <c r="C1365" s="36"/>
    </row>
    <row r="1366" spans="2:3" x14ac:dyDescent="0.2">
      <c r="B1366" s="38"/>
      <c r="C1366" s="36"/>
    </row>
    <row r="1367" spans="2:3" x14ac:dyDescent="0.2">
      <c r="B1367" s="38"/>
      <c r="C1367" s="36"/>
    </row>
    <row r="1368" spans="2:3" x14ac:dyDescent="0.2">
      <c r="B1368" s="38"/>
      <c r="C1368" s="36"/>
    </row>
    <row r="1369" spans="2:3" x14ac:dyDescent="0.2">
      <c r="B1369" s="38"/>
      <c r="C1369" s="36"/>
    </row>
    <row r="1370" spans="2:3" x14ac:dyDescent="0.2">
      <c r="B1370" s="38"/>
      <c r="C1370" s="36"/>
    </row>
    <row r="1371" spans="2:3" x14ac:dyDescent="0.2">
      <c r="B1371" s="38"/>
      <c r="C1371" s="36"/>
    </row>
    <row r="1372" spans="2:3" x14ac:dyDescent="0.2">
      <c r="B1372" s="38"/>
      <c r="C1372" s="36"/>
    </row>
    <row r="1373" spans="2:3" x14ac:dyDescent="0.2">
      <c r="B1373" s="38"/>
      <c r="C1373" s="36"/>
    </row>
    <row r="1374" spans="2:3" x14ac:dyDescent="0.2">
      <c r="B1374" s="38"/>
      <c r="C1374" s="36"/>
    </row>
    <row r="1375" spans="2:3" x14ac:dyDescent="0.2">
      <c r="B1375" s="38"/>
      <c r="C1375" s="36"/>
    </row>
    <row r="1376" spans="2:3" x14ac:dyDescent="0.2">
      <c r="B1376" s="38"/>
      <c r="C1376" s="36"/>
    </row>
    <row r="1377" spans="2:3" x14ac:dyDescent="0.2">
      <c r="B1377" s="38"/>
      <c r="C1377" s="36"/>
    </row>
    <row r="1378" spans="2:3" x14ac:dyDescent="0.2">
      <c r="B1378" s="38"/>
      <c r="C1378" s="36"/>
    </row>
    <row r="1379" spans="2:3" x14ac:dyDescent="0.2">
      <c r="B1379" s="38"/>
      <c r="C1379" s="36"/>
    </row>
    <row r="1380" spans="2:3" x14ac:dyDescent="0.2">
      <c r="B1380" s="38"/>
      <c r="C1380" s="36"/>
    </row>
    <row r="1381" spans="2:3" x14ac:dyDescent="0.2">
      <c r="B1381" s="38"/>
      <c r="C1381" s="36"/>
    </row>
    <row r="1382" spans="2:3" x14ac:dyDescent="0.2">
      <c r="B1382" s="38"/>
      <c r="C1382" s="36"/>
    </row>
    <row r="1383" spans="2:3" x14ac:dyDescent="0.2">
      <c r="B1383" s="38"/>
      <c r="C1383" s="36"/>
    </row>
    <row r="1384" spans="2:3" x14ac:dyDescent="0.2">
      <c r="B1384" s="38"/>
      <c r="C1384" s="36"/>
    </row>
    <row r="1385" spans="2:3" x14ac:dyDescent="0.2">
      <c r="B1385" s="38"/>
      <c r="C1385" s="36"/>
    </row>
    <row r="1386" spans="2:3" x14ac:dyDescent="0.2">
      <c r="B1386" s="38"/>
      <c r="C1386" s="36"/>
    </row>
    <row r="1387" spans="2:3" x14ac:dyDescent="0.2">
      <c r="B1387" s="38"/>
      <c r="C1387" s="36"/>
    </row>
    <row r="1388" spans="2:3" x14ac:dyDescent="0.2">
      <c r="B1388" s="38"/>
      <c r="C1388" s="36"/>
    </row>
    <row r="1389" spans="2:3" x14ac:dyDescent="0.2">
      <c r="B1389" s="38"/>
      <c r="C1389" s="36"/>
    </row>
    <row r="1390" spans="2:3" x14ac:dyDescent="0.2">
      <c r="B1390" s="38"/>
      <c r="C1390" s="36"/>
    </row>
    <row r="1391" spans="2:3" x14ac:dyDescent="0.2">
      <c r="B1391" s="38"/>
      <c r="C1391" s="36"/>
    </row>
    <row r="1392" spans="2:3" x14ac:dyDescent="0.2">
      <c r="B1392" s="38"/>
      <c r="C1392" s="36"/>
    </row>
    <row r="1393" spans="2:3" x14ac:dyDescent="0.2">
      <c r="B1393" s="38"/>
      <c r="C1393" s="36"/>
    </row>
    <row r="1394" spans="2:3" x14ac:dyDescent="0.2">
      <c r="B1394" s="38"/>
      <c r="C1394" s="36"/>
    </row>
    <row r="1395" spans="2:3" x14ac:dyDescent="0.2">
      <c r="B1395" s="38"/>
      <c r="C1395" s="36"/>
    </row>
    <row r="1396" spans="2:3" x14ac:dyDescent="0.2">
      <c r="B1396" s="38"/>
      <c r="C1396" s="36"/>
    </row>
    <row r="1397" spans="2:3" x14ac:dyDescent="0.2">
      <c r="B1397" s="38"/>
      <c r="C1397" s="36"/>
    </row>
    <row r="1398" spans="2:3" x14ac:dyDescent="0.2">
      <c r="B1398" s="38"/>
      <c r="C1398" s="36"/>
    </row>
    <row r="1399" spans="2:3" x14ac:dyDescent="0.2">
      <c r="B1399" s="38"/>
      <c r="C1399" s="36"/>
    </row>
    <row r="1400" spans="2:3" x14ac:dyDescent="0.2">
      <c r="B1400" s="38"/>
      <c r="C1400" s="36"/>
    </row>
    <row r="1401" spans="2:3" x14ac:dyDescent="0.2">
      <c r="B1401" s="38"/>
      <c r="C1401" s="36"/>
    </row>
    <row r="1402" spans="2:3" x14ac:dyDescent="0.2">
      <c r="B1402" s="38"/>
      <c r="C1402" s="36"/>
    </row>
    <row r="1403" spans="2:3" x14ac:dyDescent="0.2">
      <c r="B1403" s="38"/>
      <c r="C1403" s="36"/>
    </row>
    <row r="1404" spans="2:3" x14ac:dyDescent="0.2">
      <c r="B1404" s="38"/>
      <c r="C1404" s="36"/>
    </row>
    <row r="1405" spans="2:3" x14ac:dyDescent="0.2">
      <c r="B1405" s="38"/>
      <c r="C1405" s="36"/>
    </row>
    <row r="1406" spans="2:3" x14ac:dyDescent="0.2">
      <c r="B1406" s="38"/>
      <c r="C1406" s="36"/>
    </row>
    <row r="1407" spans="2:3" x14ac:dyDescent="0.2">
      <c r="B1407" s="38"/>
      <c r="C1407" s="36"/>
    </row>
    <row r="1408" spans="2:3" x14ac:dyDescent="0.2">
      <c r="B1408" s="38"/>
      <c r="C1408" s="36"/>
    </row>
    <row r="1409" spans="2:3" x14ac:dyDescent="0.2">
      <c r="B1409" s="38"/>
      <c r="C1409" s="36"/>
    </row>
    <row r="1410" spans="2:3" x14ac:dyDescent="0.2">
      <c r="B1410" s="38"/>
      <c r="C1410" s="36"/>
    </row>
    <row r="1411" spans="2:3" x14ac:dyDescent="0.2">
      <c r="B1411" s="38"/>
      <c r="C1411" s="36"/>
    </row>
    <row r="1412" spans="2:3" x14ac:dyDescent="0.2">
      <c r="B1412" s="38"/>
      <c r="C1412" s="36"/>
    </row>
    <row r="1413" spans="2:3" x14ac:dyDescent="0.2">
      <c r="B1413" s="38"/>
      <c r="C1413" s="36"/>
    </row>
    <row r="1414" spans="2:3" x14ac:dyDescent="0.2">
      <c r="B1414" s="38"/>
      <c r="C1414" s="36"/>
    </row>
    <row r="1415" spans="2:3" x14ac:dyDescent="0.2">
      <c r="B1415" s="38"/>
      <c r="C1415" s="36"/>
    </row>
    <row r="1416" spans="2:3" x14ac:dyDescent="0.2">
      <c r="B1416" s="38"/>
      <c r="C1416" s="36"/>
    </row>
    <row r="1417" spans="2:3" x14ac:dyDescent="0.2">
      <c r="B1417" s="38"/>
      <c r="C1417" s="36"/>
    </row>
    <row r="1418" spans="2:3" x14ac:dyDescent="0.2">
      <c r="B1418" s="38"/>
      <c r="C1418" s="36"/>
    </row>
    <row r="1419" spans="2:3" x14ac:dyDescent="0.2">
      <c r="B1419" s="38"/>
      <c r="C1419" s="36"/>
    </row>
    <row r="1420" spans="2:3" x14ac:dyDescent="0.2">
      <c r="B1420" s="38"/>
      <c r="C1420" s="36"/>
    </row>
    <row r="1421" spans="2:3" x14ac:dyDescent="0.2">
      <c r="B1421" s="38"/>
      <c r="C1421" s="36"/>
    </row>
    <row r="1422" spans="2:3" x14ac:dyDescent="0.2">
      <c r="B1422" s="38"/>
      <c r="C1422" s="36"/>
    </row>
    <row r="1423" spans="2:3" x14ac:dyDescent="0.2">
      <c r="B1423" s="38"/>
      <c r="C1423" s="36"/>
    </row>
    <row r="1424" spans="2:3" x14ac:dyDescent="0.2">
      <c r="B1424" s="38"/>
      <c r="C1424" s="36"/>
    </row>
    <row r="1425" spans="2:3" x14ac:dyDescent="0.2">
      <c r="B1425" s="38"/>
      <c r="C1425" s="36"/>
    </row>
    <row r="1426" spans="2:3" x14ac:dyDescent="0.2">
      <c r="B1426" s="38"/>
      <c r="C1426" s="36"/>
    </row>
    <row r="1427" spans="2:3" x14ac:dyDescent="0.2">
      <c r="B1427" s="38"/>
      <c r="C1427" s="36"/>
    </row>
    <row r="1428" spans="2:3" x14ac:dyDescent="0.2">
      <c r="B1428" s="38"/>
      <c r="C1428" s="36"/>
    </row>
    <row r="1429" spans="2:3" x14ac:dyDescent="0.2">
      <c r="B1429" s="38"/>
      <c r="C1429" s="36"/>
    </row>
    <row r="1430" spans="2:3" x14ac:dyDescent="0.2">
      <c r="B1430" s="38"/>
      <c r="C1430" s="36"/>
    </row>
    <row r="1431" spans="2:3" x14ac:dyDescent="0.2">
      <c r="B1431" s="38"/>
      <c r="C1431" s="36"/>
    </row>
    <row r="1432" spans="2:3" x14ac:dyDescent="0.2">
      <c r="B1432" s="38"/>
      <c r="C1432" s="36"/>
    </row>
    <row r="1433" spans="2:3" x14ac:dyDescent="0.2">
      <c r="B1433" s="38"/>
      <c r="C1433" s="36"/>
    </row>
    <row r="1434" spans="2:3" x14ac:dyDescent="0.2">
      <c r="B1434" s="38"/>
      <c r="C1434" s="36"/>
    </row>
    <row r="1435" spans="2:3" x14ac:dyDescent="0.2">
      <c r="B1435" s="38"/>
      <c r="C1435" s="36"/>
    </row>
    <row r="1436" spans="2:3" x14ac:dyDescent="0.2">
      <c r="B1436" s="38"/>
      <c r="C1436" s="36"/>
    </row>
    <row r="1437" spans="2:3" x14ac:dyDescent="0.2">
      <c r="B1437" s="38"/>
      <c r="C1437" s="36"/>
    </row>
    <row r="1438" spans="2:3" x14ac:dyDescent="0.2">
      <c r="B1438" s="38"/>
      <c r="C1438" s="36"/>
    </row>
    <row r="1439" spans="2:3" x14ac:dyDescent="0.2">
      <c r="B1439" s="38"/>
      <c r="C1439" s="36"/>
    </row>
    <row r="1440" spans="2:3" x14ac:dyDescent="0.2">
      <c r="B1440" s="38"/>
      <c r="C1440" s="36"/>
    </row>
    <row r="1441" spans="2:3" x14ac:dyDescent="0.2">
      <c r="B1441" s="38"/>
      <c r="C1441" s="36"/>
    </row>
    <row r="1442" spans="2:3" x14ac:dyDescent="0.2">
      <c r="B1442" s="38"/>
      <c r="C1442" s="36"/>
    </row>
    <row r="1443" spans="2:3" x14ac:dyDescent="0.2">
      <c r="B1443" s="38"/>
      <c r="C1443" s="36"/>
    </row>
    <row r="1444" spans="2:3" x14ac:dyDescent="0.2">
      <c r="B1444" s="38"/>
      <c r="C1444" s="36"/>
    </row>
    <row r="1445" spans="2:3" x14ac:dyDescent="0.2">
      <c r="B1445" s="38"/>
      <c r="C1445" s="36"/>
    </row>
    <row r="1446" spans="2:3" x14ac:dyDescent="0.2">
      <c r="B1446" s="38"/>
      <c r="C1446" s="36"/>
    </row>
    <row r="1447" spans="2:3" x14ac:dyDescent="0.2">
      <c r="B1447" s="38"/>
      <c r="C1447" s="36"/>
    </row>
    <row r="1448" spans="2:3" x14ac:dyDescent="0.2">
      <c r="B1448" s="38"/>
      <c r="C1448" s="36"/>
    </row>
    <row r="1449" spans="2:3" x14ac:dyDescent="0.2">
      <c r="B1449" s="38"/>
      <c r="C1449" s="36"/>
    </row>
    <row r="1450" spans="2:3" x14ac:dyDescent="0.2">
      <c r="B1450" s="38"/>
      <c r="C1450" s="36"/>
    </row>
    <row r="1451" spans="2:3" x14ac:dyDescent="0.2">
      <c r="B1451" s="38"/>
      <c r="C1451" s="36"/>
    </row>
    <row r="1452" spans="2:3" x14ac:dyDescent="0.2">
      <c r="B1452" s="38"/>
      <c r="C1452" s="36"/>
    </row>
    <row r="1453" spans="2:3" x14ac:dyDescent="0.2">
      <c r="B1453" s="38"/>
      <c r="C1453" s="36"/>
    </row>
    <row r="1454" spans="2:3" x14ac:dyDescent="0.2">
      <c r="B1454" s="38"/>
      <c r="C1454" s="36"/>
    </row>
    <row r="1455" spans="2:3" x14ac:dyDescent="0.2">
      <c r="B1455" s="38"/>
      <c r="C1455" s="36"/>
    </row>
    <row r="1456" spans="2:3" x14ac:dyDescent="0.2">
      <c r="B1456" s="38"/>
      <c r="C1456" s="36"/>
    </row>
    <row r="1457" spans="2:3" x14ac:dyDescent="0.2">
      <c r="B1457" s="38"/>
      <c r="C1457" s="36"/>
    </row>
    <row r="1458" spans="2:3" x14ac:dyDescent="0.2">
      <c r="B1458" s="38"/>
      <c r="C1458" s="36"/>
    </row>
    <row r="1459" spans="2:3" x14ac:dyDescent="0.2">
      <c r="B1459" s="38"/>
      <c r="C1459" s="36"/>
    </row>
    <row r="1460" spans="2:3" x14ac:dyDescent="0.2">
      <c r="B1460" s="38"/>
      <c r="C1460" s="36"/>
    </row>
    <row r="1461" spans="2:3" x14ac:dyDescent="0.2">
      <c r="B1461" s="38"/>
      <c r="C1461" s="36"/>
    </row>
    <row r="1462" spans="2:3" x14ac:dyDescent="0.2">
      <c r="B1462" s="38"/>
      <c r="C1462" s="36"/>
    </row>
    <row r="1463" spans="2:3" x14ac:dyDescent="0.2">
      <c r="B1463" s="38"/>
      <c r="C1463" s="36"/>
    </row>
    <row r="1464" spans="2:3" x14ac:dyDescent="0.2">
      <c r="B1464" s="38"/>
      <c r="C1464" s="36"/>
    </row>
    <row r="1465" spans="2:3" x14ac:dyDescent="0.2">
      <c r="B1465" s="38"/>
      <c r="C1465" s="36"/>
    </row>
    <row r="1466" spans="2:3" x14ac:dyDescent="0.2">
      <c r="B1466" s="38"/>
      <c r="C1466" s="36"/>
    </row>
    <row r="1467" spans="2:3" x14ac:dyDescent="0.2">
      <c r="B1467" s="38"/>
      <c r="C1467" s="36"/>
    </row>
    <row r="1468" spans="2:3" x14ac:dyDescent="0.2">
      <c r="B1468" s="38"/>
      <c r="C1468" s="36"/>
    </row>
    <row r="1469" spans="2:3" x14ac:dyDescent="0.2">
      <c r="B1469" s="38"/>
      <c r="C1469" s="36"/>
    </row>
    <row r="1470" spans="2:3" x14ac:dyDescent="0.2">
      <c r="B1470" s="38"/>
      <c r="C1470" s="36"/>
    </row>
    <row r="1471" spans="2:3" x14ac:dyDescent="0.2">
      <c r="B1471" s="38"/>
      <c r="C1471" s="36"/>
    </row>
    <row r="1472" spans="2:3" x14ac:dyDescent="0.2">
      <c r="B1472" s="38"/>
      <c r="C1472" s="36"/>
    </row>
    <row r="1473" spans="2:3" x14ac:dyDescent="0.2">
      <c r="B1473" s="38"/>
      <c r="C1473" s="36"/>
    </row>
    <row r="1474" spans="2:3" x14ac:dyDescent="0.2">
      <c r="B1474" s="38"/>
      <c r="C1474" s="36"/>
    </row>
    <row r="1475" spans="2:3" x14ac:dyDescent="0.2">
      <c r="B1475" s="38"/>
      <c r="C1475" s="36"/>
    </row>
    <row r="1476" spans="2:3" x14ac:dyDescent="0.2">
      <c r="B1476" s="38"/>
      <c r="C1476" s="36"/>
    </row>
    <row r="1477" spans="2:3" x14ac:dyDescent="0.2">
      <c r="B1477" s="38"/>
      <c r="C1477" s="36"/>
    </row>
    <row r="1478" spans="2:3" x14ac:dyDescent="0.2">
      <c r="B1478" s="38"/>
      <c r="C1478" s="36"/>
    </row>
    <row r="1479" spans="2:3" x14ac:dyDescent="0.2">
      <c r="B1479" s="38"/>
      <c r="C1479" s="36"/>
    </row>
    <row r="1480" spans="2:3" x14ac:dyDescent="0.2">
      <c r="B1480" s="38"/>
      <c r="C1480" s="36"/>
    </row>
    <row r="1481" spans="2:3" x14ac:dyDescent="0.2">
      <c r="B1481" s="38"/>
      <c r="C1481" s="36"/>
    </row>
    <row r="1482" spans="2:3" x14ac:dyDescent="0.2">
      <c r="B1482" s="38"/>
      <c r="C1482" s="36"/>
    </row>
    <row r="1483" spans="2:3" x14ac:dyDescent="0.2">
      <c r="B1483" s="38"/>
      <c r="C1483" s="36"/>
    </row>
    <row r="1484" spans="2:3" x14ac:dyDescent="0.2">
      <c r="B1484" s="38"/>
      <c r="C1484" s="36"/>
    </row>
    <row r="1485" spans="2:3" x14ac:dyDescent="0.2">
      <c r="B1485" s="38"/>
      <c r="C1485" s="36"/>
    </row>
    <row r="1486" spans="2:3" x14ac:dyDescent="0.2">
      <c r="B1486" s="38"/>
      <c r="C1486" s="36"/>
    </row>
    <row r="1487" spans="2:3" x14ac:dyDescent="0.2">
      <c r="B1487" s="38"/>
      <c r="C1487" s="36"/>
    </row>
    <row r="1488" spans="2:3" x14ac:dyDescent="0.2">
      <c r="B1488" s="38"/>
      <c r="C1488" s="36"/>
    </row>
    <row r="1489" spans="2:3" x14ac:dyDescent="0.2">
      <c r="B1489" s="38"/>
      <c r="C1489" s="36"/>
    </row>
    <row r="1490" spans="2:3" x14ac:dyDescent="0.2">
      <c r="B1490" s="38"/>
      <c r="C1490" s="36"/>
    </row>
    <row r="1491" spans="2:3" x14ac:dyDescent="0.2">
      <c r="B1491" s="38"/>
      <c r="C1491" s="36"/>
    </row>
    <row r="1492" spans="2:3" x14ac:dyDescent="0.2">
      <c r="B1492" s="38"/>
      <c r="C1492" s="36"/>
    </row>
    <row r="1493" spans="2:3" x14ac:dyDescent="0.2">
      <c r="B1493" s="38"/>
      <c r="C1493" s="36"/>
    </row>
    <row r="1494" spans="2:3" x14ac:dyDescent="0.2">
      <c r="B1494" s="38"/>
      <c r="C1494" s="36"/>
    </row>
    <row r="1495" spans="2:3" x14ac:dyDescent="0.2">
      <c r="B1495" s="38"/>
      <c r="C1495" s="36"/>
    </row>
    <row r="1496" spans="2:3" x14ac:dyDescent="0.2">
      <c r="B1496" s="38"/>
      <c r="C1496" s="36"/>
    </row>
    <row r="1497" spans="2:3" x14ac:dyDescent="0.2">
      <c r="B1497" s="38"/>
      <c r="C1497" s="36"/>
    </row>
    <row r="1498" spans="2:3" x14ac:dyDescent="0.2">
      <c r="B1498" s="38"/>
      <c r="C1498" s="36"/>
    </row>
    <row r="1499" spans="2:3" x14ac:dyDescent="0.2">
      <c r="B1499" s="38"/>
      <c r="C1499" s="36"/>
    </row>
    <row r="1500" spans="2:3" x14ac:dyDescent="0.2">
      <c r="B1500" s="38"/>
      <c r="C1500" s="36"/>
    </row>
    <row r="1501" spans="2:3" x14ac:dyDescent="0.2">
      <c r="B1501" s="38"/>
      <c r="C1501" s="36"/>
    </row>
    <row r="1502" spans="2:3" x14ac:dyDescent="0.2">
      <c r="B1502" s="38"/>
      <c r="C1502" s="36"/>
    </row>
    <row r="1503" spans="2:3" x14ac:dyDescent="0.2">
      <c r="B1503" s="38"/>
      <c r="C1503" s="36"/>
    </row>
    <row r="1504" spans="2:3" x14ac:dyDescent="0.2">
      <c r="B1504" s="38"/>
      <c r="C1504" s="36"/>
    </row>
    <row r="1505" spans="2:3" x14ac:dyDescent="0.2">
      <c r="B1505" s="38"/>
      <c r="C1505" s="36"/>
    </row>
    <row r="1506" spans="2:3" x14ac:dyDescent="0.2">
      <c r="B1506" s="38"/>
      <c r="C1506" s="36"/>
    </row>
    <row r="1507" spans="2:3" x14ac:dyDescent="0.2">
      <c r="B1507" s="38"/>
      <c r="C1507" s="36"/>
    </row>
    <row r="1508" spans="2:3" x14ac:dyDescent="0.2">
      <c r="B1508" s="38"/>
      <c r="C1508" s="36"/>
    </row>
    <row r="1509" spans="2:3" x14ac:dyDescent="0.2">
      <c r="B1509" s="38"/>
      <c r="C1509" s="36"/>
    </row>
    <row r="1510" spans="2:3" x14ac:dyDescent="0.2">
      <c r="B1510" s="38"/>
      <c r="C1510" s="36"/>
    </row>
    <row r="1511" spans="2:3" x14ac:dyDescent="0.2">
      <c r="B1511" s="38"/>
      <c r="C1511" s="36"/>
    </row>
    <row r="1512" spans="2:3" x14ac:dyDescent="0.2">
      <c r="B1512" s="38"/>
      <c r="C1512" s="36"/>
    </row>
    <row r="1513" spans="2:3" x14ac:dyDescent="0.2">
      <c r="B1513" s="38"/>
      <c r="C1513" s="36"/>
    </row>
    <row r="1514" spans="2:3" x14ac:dyDescent="0.2">
      <c r="B1514" s="38"/>
      <c r="C1514" s="36"/>
    </row>
    <row r="1515" spans="2:3" x14ac:dyDescent="0.2">
      <c r="B1515" s="38"/>
      <c r="C1515" s="36"/>
    </row>
    <row r="1516" spans="2:3" x14ac:dyDescent="0.2">
      <c r="B1516" s="38"/>
      <c r="C1516" s="36"/>
    </row>
    <row r="1517" spans="2:3" x14ac:dyDescent="0.2">
      <c r="B1517" s="38"/>
      <c r="C1517" s="36"/>
    </row>
    <row r="1518" spans="2:3" x14ac:dyDescent="0.2">
      <c r="B1518" s="38"/>
      <c r="C1518" s="36"/>
    </row>
    <row r="1519" spans="2:3" x14ac:dyDescent="0.2">
      <c r="B1519" s="38"/>
      <c r="C1519" s="36"/>
    </row>
    <row r="1520" spans="2:3" x14ac:dyDescent="0.2">
      <c r="B1520" s="38"/>
      <c r="C1520" s="36"/>
    </row>
    <row r="1521" spans="2:3" x14ac:dyDescent="0.2">
      <c r="B1521" s="38"/>
      <c r="C1521" s="36"/>
    </row>
    <row r="1522" spans="2:3" x14ac:dyDescent="0.2">
      <c r="B1522" s="38"/>
      <c r="C1522" s="36"/>
    </row>
    <row r="1523" spans="2:3" x14ac:dyDescent="0.2">
      <c r="B1523" s="38"/>
      <c r="C1523" s="36"/>
    </row>
    <row r="1524" spans="2:3" x14ac:dyDescent="0.2">
      <c r="B1524" s="38"/>
      <c r="C1524" s="36"/>
    </row>
    <row r="1525" spans="2:3" x14ac:dyDescent="0.2">
      <c r="B1525" s="38"/>
      <c r="C1525" s="36"/>
    </row>
    <row r="1526" spans="2:3" x14ac:dyDescent="0.2">
      <c r="B1526" s="38"/>
      <c r="C1526" s="36"/>
    </row>
    <row r="1527" spans="2:3" x14ac:dyDescent="0.2">
      <c r="B1527" s="38"/>
      <c r="C1527" s="36"/>
    </row>
    <row r="1528" spans="2:3" x14ac:dyDescent="0.2">
      <c r="B1528" s="38"/>
      <c r="C1528" s="36"/>
    </row>
    <row r="1529" spans="2:3" x14ac:dyDescent="0.2">
      <c r="B1529" s="38"/>
      <c r="C1529" s="36"/>
    </row>
    <row r="1530" spans="2:3" x14ac:dyDescent="0.2">
      <c r="B1530" s="38"/>
      <c r="C1530" s="36"/>
    </row>
    <row r="1531" spans="2:3" x14ac:dyDescent="0.2">
      <c r="B1531" s="38"/>
      <c r="C1531" s="36"/>
    </row>
    <row r="1532" spans="2:3" x14ac:dyDescent="0.2">
      <c r="B1532" s="38"/>
      <c r="C1532" s="36"/>
    </row>
    <row r="1533" spans="2:3" x14ac:dyDescent="0.2">
      <c r="B1533" s="38"/>
      <c r="C1533" s="36"/>
    </row>
    <row r="1534" spans="2:3" x14ac:dyDescent="0.2">
      <c r="B1534" s="38"/>
      <c r="C1534" s="36"/>
    </row>
    <row r="1535" spans="2:3" x14ac:dyDescent="0.2">
      <c r="B1535" s="38"/>
      <c r="C1535" s="36"/>
    </row>
    <row r="1536" spans="2:3" x14ac:dyDescent="0.2">
      <c r="B1536" s="38"/>
      <c r="C1536" s="36"/>
    </row>
    <row r="1537" spans="2:3" x14ac:dyDescent="0.2">
      <c r="B1537" s="38"/>
      <c r="C1537" s="36"/>
    </row>
    <row r="1538" spans="2:3" x14ac:dyDescent="0.2">
      <c r="B1538" s="38"/>
      <c r="C1538" s="36"/>
    </row>
    <row r="1539" spans="2:3" x14ac:dyDescent="0.2">
      <c r="B1539" s="38"/>
      <c r="C1539" s="36"/>
    </row>
    <row r="1540" spans="2:3" x14ac:dyDescent="0.2">
      <c r="B1540" s="38"/>
      <c r="C1540" s="36"/>
    </row>
    <row r="1541" spans="2:3" x14ac:dyDescent="0.2">
      <c r="B1541" s="38"/>
      <c r="C1541" s="36"/>
    </row>
    <row r="1542" spans="2:3" x14ac:dyDescent="0.2">
      <c r="B1542" s="38"/>
      <c r="C1542" s="36"/>
    </row>
    <row r="1543" spans="2:3" x14ac:dyDescent="0.2">
      <c r="B1543" s="38"/>
      <c r="C1543" s="36"/>
    </row>
    <row r="1544" spans="2:3" x14ac:dyDescent="0.2">
      <c r="B1544" s="38"/>
      <c r="C1544" s="36"/>
    </row>
    <row r="1545" spans="2:3" x14ac:dyDescent="0.2">
      <c r="B1545" s="38"/>
      <c r="C1545" s="36"/>
    </row>
    <row r="1546" spans="2:3" x14ac:dyDescent="0.2">
      <c r="B1546" s="38"/>
      <c r="C1546" s="36"/>
    </row>
    <row r="1547" spans="2:3" x14ac:dyDescent="0.2">
      <c r="B1547" s="38"/>
      <c r="C1547" s="36"/>
    </row>
    <row r="1548" spans="2:3" x14ac:dyDescent="0.2">
      <c r="B1548" s="38"/>
      <c r="C1548" s="36"/>
    </row>
    <row r="1549" spans="2:3" x14ac:dyDescent="0.2">
      <c r="B1549" s="38"/>
      <c r="C1549" s="36"/>
    </row>
    <row r="1550" spans="2:3" x14ac:dyDescent="0.2">
      <c r="B1550" s="38"/>
      <c r="C1550" s="36"/>
    </row>
    <row r="1551" spans="2:3" x14ac:dyDescent="0.2">
      <c r="B1551" s="38"/>
      <c r="C1551" s="36"/>
    </row>
    <row r="1552" spans="2:3" x14ac:dyDescent="0.2">
      <c r="B1552" s="38"/>
      <c r="C1552" s="36"/>
    </row>
    <row r="1553" spans="2:3" x14ac:dyDescent="0.2">
      <c r="B1553" s="38"/>
      <c r="C1553" s="36"/>
    </row>
    <row r="1554" spans="2:3" x14ac:dyDescent="0.2">
      <c r="B1554" s="38"/>
      <c r="C1554" s="36"/>
    </row>
    <row r="1555" spans="2:3" x14ac:dyDescent="0.2">
      <c r="B1555" s="38"/>
      <c r="C1555" s="36"/>
    </row>
    <row r="1556" spans="2:3" x14ac:dyDescent="0.2">
      <c r="B1556" s="38"/>
      <c r="C1556" s="36"/>
    </row>
    <row r="1557" spans="2:3" x14ac:dyDescent="0.2">
      <c r="B1557" s="38"/>
      <c r="C1557" s="36"/>
    </row>
    <row r="1558" spans="2:3" x14ac:dyDescent="0.2">
      <c r="B1558" s="38"/>
      <c r="C1558" s="36"/>
    </row>
    <row r="1559" spans="2:3" x14ac:dyDescent="0.2">
      <c r="B1559" s="38"/>
      <c r="C1559" s="36"/>
    </row>
    <row r="1560" spans="2:3" x14ac:dyDescent="0.2">
      <c r="B1560" s="38"/>
      <c r="C1560" s="36"/>
    </row>
    <row r="1561" spans="2:3" x14ac:dyDescent="0.2">
      <c r="B1561" s="38"/>
      <c r="C1561" s="36"/>
    </row>
    <row r="1562" spans="2:3" x14ac:dyDescent="0.2">
      <c r="B1562" s="38"/>
      <c r="C1562" s="36"/>
    </row>
    <row r="1563" spans="2:3" x14ac:dyDescent="0.2">
      <c r="B1563" s="38"/>
      <c r="C1563" s="36"/>
    </row>
    <row r="1564" spans="2:3" x14ac:dyDescent="0.2">
      <c r="B1564" s="38"/>
      <c r="C1564" s="36"/>
    </row>
    <row r="1565" spans="2:3" x14ac:dyDescent="0.2">
      <c r="B1565" s="38"/>
      <c r="C1565" s="36"/>
    </row>
    <row r="1566" spans="2:3" x14ac:dyDescent="0.2">
      <c r="B1566" s="38"/>
      <c r="C1566" s="36"/>
    </row>
    <row r="1567" spans="2:3" x14ac:dyDescent="0.2">
      <c r="B1567" s="38"/>
      <c r="C1567" s="36"/>
    </row>
    <row r="1568" spans="2:3" x14ac:dyDescent="0.2">
      <c r="B1568" s="38"/>
      <c r="C1568" s="36"/>
    </row>
    <row r="1569" spans="2:3" x14ac:dyDescent="0.2">
      <c r="B1569" s="38"/>
      <c r="C1569" s="36"/>
    </row>
    <row r="1570" spans="2:3" x14ac:dyDescent="0.2">
      <c r="B1570" s="38"/>
      <c r="C1570" s="36"/>
    </row>
    <row r="1571" spans="2:3" x14ac:dyDescent="0.2">
      <c r="B1571" s="38"/>
      <c r="C1571" s="36"/>
    </row>
    <row r="1572" spans="2:3" x14ac:dyDescent="0.2">
      <c r="B1572" s="38"/>
      <c r="C1572" s="36"/>
    </row>
    <row r="1573" spans="2:3" x14ac:dyDescent="0.2">
      <c r="B1573" s="38"/>
      <c r="C1573" s="36"/>
    </row>
    <row r="1574" spans="2:3" x14ac:dyDescent="0.2">
      <c r="B1574" s="38"/>
      <c r="C1574" s="36"/>
    </row>
    <row r="1575" spans="2:3" x14ac:dyDescent="0.2">
      <c r="B1575" s="38"/>
      <c r="C1575" s="36"/>
    </row>
    <row r="1576" spans="2:3" x14ac:dyDescent="0.2">
      <c r="B1576" s="38"/>
      <c r="C1576" s="36"/>
    </row>
    <row r="1577" spans="2:3" x14ac:dyDescent="0.2">
      <c r="B1577" s="38"/>
      <c r="C1577" s="36"/>
    </row>
    <row r="1578" spans="2:3" x14ac:dyDescent="0.2">
      <c r="B1578" s="38"/>
      <c r="C1578" s="36"/>
    </row>
    <row r="1579" spans="2:3" x14ac:dyDescent="0.2">
      <c r="B1579" s="38"/>
      <c r="C1579" s="36"/>
    </row>
    <row r="1580" spans="2:3" x14ac:dyDescent="0.2">
      <c r="B1580" s="38"/>
      <c r="C1580" s="36"/>
    </row>
    <row r="1581" spans="2:3" x14ac:dyDescent="0.2">
      <c r="B1581" s="38"/>
      <c r="C1581" s="36"/>
    </row>
    <row r="1582" spans="2:3" x14ac:dyDescent="0.2">
      <c r="B1582" s="38"/>
      <c r="C1582" s="36"/>
    </row>
    <row r="1583" spans="2:3" x14ac:dyDescent="0.2">
      <c r="B1583" s="38"/>
      <c r="C1583" s="36"/>
    </row>
    <row r="1584" spans="2:3" x14ac:dyDescent="0.2">
      <c r="B1584" s="38"/>
      <c r="C1584" s="36"/>
    </row>
    <row r="1585" spans="2:3" x14ac:dyDescent="0.2">
      <c r="B1585" s="38"/>
      <c r="C1585" s="36"/>
    </row>
    <row r="1586" spans="2:3" x14ac:dyDescent="0.2">
      <c r="B1586" s="38"/>
      <c r="C1586" s="36"/>
    </row>
    <row r="1587" spans="2:3" x14ac:dyDescent="0.2">
      <c r="B1587" s="38"/>
      <c r="C1587" s="36"/>
    </row>
    <row r="1588" spans="2:3" x14ac:dyDescent="0.2">
      <c r="B1588" s="38"/>
      <c r="C1588" s="36"/>
    </row>
    <row r="1589" spans="2:3" x14ac:dyDescent="0.2">
      <c r="B1589" s="38"/>
      <c r="C1589" s="36"/>
    </row>
    <row r="1590" spans="2:3" x14ac:dyDescent="0.2">
      <c r="B1590" s="38"/>
      <c r="C1590" s="36"/>
    </row>
    <row r="1591" spans="2:3" x14ac:dyDescent="0.2">
      <c r="B1591" s="38"/>
      <c r="C1591" s="36"/>
    </row>
    <row r="1592" spans="2:3" x14ac:dyDescent="0.2">
      <c r="B1592" s="38"/>
      <c r="C1592" s="36"/>
    </row>
    <row r="1593" spans="2:3" x14ac:dyDescent="0.2">
      <c r="B1593" s="38"/>
      <c r="C1593" s="36"/>
    </row>
    <row r="1594" spans="2:3" x14ac:dyDescent="0.2">
      <c r="B1594" s="38"/>
      <c r="C1594" s="36"/>
    </row>
    <row r="1595" spans="2:3" x14ac:dyDescent="0.2">
      <c r="B1595" s="38"/>
      <c r="C1595" s="36"/>
    </row>
    <row r="1596" spans="2:3" x14ac:dyDescent="0.2">
      <c r="B1596" s="38"/>
      <c r="C1596" s="36"/>
    </row>
    <row r="1597" spans="2:3" x14ac:dyDescent="0.2">
      <c r="B1597" s="38"/>
      <c r="C1597" s="36"/>
    </row>
    <row r="1598" spans="2:3" x14ac:dyDescent="0.2">
      <c r="B1598" s="38"/>
      <c r="C1598" s="36"/>
    </row>
    <row r="1599" spans="2:3" x14ac:dyDescent="0.2">
      <c r="B1599" s="38"/>
      <c r="C1599" s="36"/>
    </row>
    <row r="1600" spans="2:3" x14ac:dyDescent="0.2">
      <c r="B1600" s="38"/>
      <c r="C1600" s="36"/>
    </row>
    <row r="1601" spans="2:3" x14ac:dyDescent="0.2">
      <c r="B1601" s="38"/>
      <c r="C1601" s="36"/>
    </row>
    <row r="1602" spans="2:3" x14ac:dyDescent="0.2">
      <c r="B1602" s="38"/>
      <c r="C1602" s="36"/>
    </row>
    <row r="1603" spans="2:3" x14ac:dyDescent="0.2">
      <c r="B1603" s="38"/>
      <c r="C1603" s="36"/>
    </row>
    <row r="1604" spans="2:3" x14ac:dyDescent="0.2">
      <c r="B1604" s="38"/>
      <c r="C1604" s="36"/>
    </row>
    <row r="1605" spans="2:3" x14ac:dyDescent="0.2">
      <c r="B1605" s="38"/>
      <c r="C1605" s="36"/>
    </row>
    <row r="1606" spans="2:3" x14ac:dyDescent="0.2">
      <c r="B1606" s="38"/>
      <c r="C1606" s="36"/>
    </row>
    <row r="1607" spans="2:3" x14ac:dyDescent="0.2">
      <c r="B1607" s="38"/>
      <c r="C1607" s="36"/>
    </row>
    <row r="1608" spans="2:3" x14ac:dyDescent="0.2">
      <c r="B1608" s="38"/>
      <c r="C1608" s="36"/>
    </row>
    <row r="1609" spans="2:3" x14ac:dyDescent="0.2">
      <c r="B1609" s="38"/>
      <c r="C1609" s="36"/>
    </row>
    <row r="1610" spans="2:3" x14ac:dyDescent="0.2">
      <c r="B1610" s="38"/>
      <c r="C1610" s="36"/>
    </row>
    <row r="1611" spans="2:3" x14ac:dyDescent="0.2">
      <c r="B1611" s="38"/>
      <c r="C1611" s="36"/>
    </row>
    <row r="1612" spans="2:3" x14ac:dyDescent="0.2">
      <c r="B1612" s="38"/>
      <c r="C1612" s="36"/>
    </row>
    <row r="1613" spans="2:3" x14ac:dyDescent="0.2">
      <c r="B1613" s="38"/>
      <c r="C1613" s="36"/>
    </row>
    <row r="1614" spans="2:3" x14ac:dyDescent="0.2">
      <c r="B1614" s="38"/>
      <c r="C1614" s="36"/>
    </row>
    <row r="1615" spans="2:3" x14ac:dyDescent="0.2">
      <c r="B1615" s="38"/>
      <c r="C1615" s="36"/>
    </row>
    <row r="1616" spans="2:3" x14ac:dyDescent="0.2">
      <c r="B1616" s="38"/>
      <c r="C1616" s="36"/>
    </row>
    <row r="1617" spans="2:3" x14ac:dyDescent="0.2">
      <c r="B1617" s="38"/>
      <c r="C1617" s="36"/>
    </row>
    <row r="1618" spans="2:3" x14ac:dyDescent="0.2">
      <c r="B1618" s="38"/>
      <c r="C1618" s="36"/>
    </row>
    <row r="1619" spans="2:3" x14ac:dyDescent="0.2">
      <c r="B1619" s="38"/>
      <c r="C1619" s="36"/>
    </row>
    <row r="1620" spans="2:3" x14ac:dyDescent="0.2">
      <c r="B1620" s="38"/>
      <c r="C1620" s="36"/>
    </row>
    <row r="1621" spans="2:3" x14ac:dyDescent="0.2">
      <c r="B1621" s="38"/>
      <c r="C1621" s="36"/>
    </row>
    <row r="1622" spans="2:3" x14ac:dyDescent="0.2">
      <c r="B1622" s="38"/>
      <c r="C1622" s="36"/>
    </row>
    <row r="1623" spans="2:3" x14ac:dyDescent="0.2">
      <c r="B1623" s="38"/>
      <c r="C1623" s="36"/>
    </row>
    <row r="1624" spans="2:3" x14ac:dyDescent="0.2">
      <c r="B1624" s="38"/>
      <c r="C1624" s="36"/>
    </row>
    <row r="1625" spans="2:3" x14ac:dyDescent="0.2">
      <c r="B1625" s="38"/>
      <c r="C1625" s="36"/>
    </row>
    <row r="1626" spans="2:3" x14ac:dyDescent="0.2">
      <c r="B1626" s="38"/>
      <c r="C1626" s="36"/>
    </row>
    <row r="1627" spans="2:3" x14ac:dyDescent="0.2">
      <c r="B1627" s="38"/>
      <c r="C1627" s="36"/>
    </row>
    <row r="1628" spans="2:3" x14ac:dyDescent="0.2">
      <c r="B1628" s="38"/>
      <c r="C1628" s="36"/>
    </row>
    <row r="1629" spans="2:3" x14ac:dyDescent="0.2">
      <c r="B1629" s="38"/>
      <c r="C1629" s="36"/>
    </row>
    <row r="1630" spans="2:3" x14ac:dyDescent="0.2">
      <c r="B1630" s="38"/>
      <c r="C1630" s="36"/>
    </row>
    <row r="1631" spans="2:3" x14ac:dyDescent="0.2">
      <c r="B1631" s="38"/>
      <c r="C1631" s="36"/>
    </row>
    <row r="1632" spans="2:3" x14ac:dyDescent="0.2">
      <c r="B1632" s="38"/>
      <c r="C1632" s="36"/>
    </row>
    <row r="1633" spans="2:3" x14ac:dyDescent="0.2">
      <c r="B1633" s="38"/>
      <c r="C1633" s="36"/>
    </row>
    <row r="1634" spans="2:3" x14ac:dyDescent="0.2">
      <c r="B1634" s="38"/>
      <c r="C1634" s="36"/>
    </row>
    <row r="1635" spans="2:3" x14ac:dyDescent="0.2">
      <c r="B1635" s="38"/>
      <c r="C1635" s="36"/>
    </row>
    <row r="1636" spans="2:3" x14ac:dyDescent="0.2">
      <c r="B1636" s="38"/>
      <c r="C1636" s="36"/>
    </row>
    <row r="1637" spans="2:3" x14ac:dyDescent="0.2">
      <c r="B1637" s="38"/>
      <c r="C1637" s="36"/>
    </row>
    <row r="1638" spans="2:3" x14ac:dyDescent="0.2">
      <c r="B1638" s="38"/>
      <c r="C1638" s="36"/>
    </row>
    <row r="1639" spans="2:3" x14ac:dyDescent="0.2">
      <c r="B1639" s="38"/>
      <c r="C1639" s="36"/>
    </row>
    <row r="1640" spans="2:3" x14ac:dyDescent="0.2">
      <c r="B1640" s="38"/>
      <c r="C1640" s="36"/>
    </row>
    <row r="1641" spans="2:3" x14ac:dyDescent="0.2">
      <c r="B1641" s="38"/>
      <c r="C1641" s="36"/>
    </row>
    <row r="1642" spans="2:3" x14ac:dyDescent="0.2">
      <c r="B1642" s="38"/>
      <c r="C1642" s="36"/>
    </row>
    <row r="1643" spans="2:3" x14ac:dyDescent="0.2">
      <c r="B1643" s="38"/>
      <c r="C1643" s="36"/>
    </row>
    <row r="1644" spans="2:3" x14ac:dyDescent="0.2">
      <c r="B1644" s="38"/>
      <c r="C1644" s="36"/>
    </row>
    <row r="1645" spans="2:3" x14ac:dyDescent="0.2">
      <c r="B1645" s="38"/>
      <c r="C1645" s="36"/>
    </row>
    <row r="1646" spans="2:3" x14ac:dyDescent="0.2">
      <c r="B1646" s="38"/>
      <c r="C1646" s="36"/>
    </row>
    <row r="1647" spans="2:3" x14ac:dyDescent="0.2">
      <c r="B1647" s="38"/>
      <c r="C1647" s="36"/>
    </row>
    <row r="1648" spans="2:3" x14ac:dyDescent="0.2">
      <c r="B1648" s="38"/>
      <c r="C1648" s="36"/>
    </row>
    <row r="1649" spans="2:3" x14ac:dyDescent="0.2">
      <c r="B1649" s="38"/>
      <c r="C1649" s="36"/>
    </row>
    <row r="1650" spans="2:3" x14ac:dyDescent="0.2">
      <c r="B1650" s="38"/>
      <c r="C1650" s="36"/>
    </row>
    <row r="1651" spans="2:3" x14ac:dyDescent="0.2">
      <c r="B1651" s="38"/>
      <c r="C1651" s="36"/>
    </row>
    <row r="1652" spans="2:3" x14ac:dyDescent="0.2">
      <c r="B1652" s="38"/>
      <c r="C1652" s="36"/>
    </row>
    <row r="1653" spans="2:3" x14ac:dyDescent="0.2">
      <c r="B1653" s="38"/>
      <c r="C1653" s="36"/>
    </row>
    <row r="1654" spans="2:3" x14ac:dyDescent="0.2">
      <c r="B1654" s="38"/>
      <c r="C1654" s="36"/>
    </row>
    <row r="1655" spans="2:3" x14ac:dyDescent="0.2">
      <c r="B1655" s="38"/>
      <c r="C1655" s="36"/>
    </row>
    <row r="1656" spans="2:3" x14ac:dyDescent="0.2">
      <c r="B1656" s="38"/>
      <c r="C1656" s="36"/>
    </row>
    <row r="1657" spans="2:3" x14ac:dyDescent="0.2">
      <c r="B1657" s="38"/>
      <c r="C1657" s="36"/>
    </row>
    <row r="1658" spans="2:3" x14ac:dyDescent="0.2">
      <c r="B1658" s="38"/>
      <c r="C1658" s="36"/>
    </row>
    <row r="1659" spans="2:3" x14ac:dyDescent="0.2">
      <c r="B1659" s="38"/>
      <c r="C1659" s="36"/>
    </row>
    <row r="1660" spans="2:3" x14ac:dyDescent="0.2">
      <c r="B1660" s="38"/>
      <c r="C1660" s="36"/>
    </row>
    <row r="1661" spans="2:3" x14ac:dyDescent="0.2">
      <c r="B1661" s="38"/>
      <c r="C1661" s="36"/>
    </row>
    <row r="1662" spans="2:3" x14ac:dyDescent="0.2">
      <c r="B1662" s="38"/>
      <c r="C1662" s="36"/>
    </row>
    <row r="1663" spans="2:3" x14ac:dyDescent="0.2">
      <c r="B1663" s="38"/>
      <c r="C1663" s="36"/>
    </row>
    <row r="1664" spans="2:3" x14ac:dyDescent="0.2">
      <c r="B1664" s="38"/>
      <c r="C1664" s="36"/>
    </row>
    <row r="1665" spans="2:3" x14ac:dyDescent="0.2">
      <c r="B1665" s="38"/>
      <c r="C1665" s="36"/>
    </row>
    <row r="1666" spans="2:3" x14ac:dyDescent="0.2">
      <c r="B1666" s="38"/>
      <c r="C1666" s="36"/>
    </row>
    <row r="1667" spans="2:3" x14ac:dyDescent="0.2">
      <c r="B1667" s="38"/>
      <c r="C1667" s="36"/>
    </row>
    <row r="1668" spans="2:3" x14ac:dyDescent="0.2">
      <c r="B1668" s="38"/>
      <c r="C1668" s="36"/>
    </row>
    <row r="1669" spans="2:3" x14ac:dyDescent="0.2">
      <c r="B1669" s="38"/>
      <c r="C1669" s="36"/>
    </row>
    <row r="1670" spans="2:3" x14ac:dyDescent="0.2">
      <c r="B1670" s="38"/>
      <c r="C1670" s="36"/>
    </row>
    <row r="1671" spans="2:3" x14ac:dyDescent="0.2">
      <c r="B1671" s="38"/>
      <c r="C1671" s="36"/>
    </row>
    <row r="1672" spans="2:3" x14ac:dyDescent="0.2">
      <c r="B1672" s="38"/>
      <c r="C1672" s="36"/>
    </row>
    <row r="1673" spans="2:3" x14ac:dyDescent="0.2">
      <c r="B1673" s="38"/>
      <c r="C1673" s="36"/>
    </row>
    <row r="1674" spans="2:3" x14ac:dyDescent="0.2">
      <c r="B1674" s="38"/>
      <c r="C1674" s="36"/>
    </row>
    <row r="1675" spans="2:3" x14ac:dyDescent="0.2">
      <c r="B1675" s="38"/>
      <c r="C1675" s="36"/>
    </row>
    <row r="1676" spans="2:3" x14ac:dyDescent="0.2">
      <c r="B1676" s="38"/>
      <c r="C1676" s="36"/>
    </row>
    <row r="1677" spans="2:3" x14ac:dyDescent="0.2">
      <c r="B1677" s="38"/>
      <c r="C1677" s="36"/>
    </row>
    <row r="1678" spans="2:3" x14ac:dyDescent="0.2">
      <c r="B1678" s="38"/>
      <c r="C1678" s="36"/>
    </row>
    <row r="1679" spans="2:3" x14ac:dyDescent="0.2">
      <c r="B1679" s="38"/>
      <c r="C1679" s="36"/>
    </row>
    <row r="1680" spans="2:3" x14ac:dyDescent="0.2">
      <c r="B1680" s="38"/>
      <c r="C1680" s="36"/>
    </row>
    <row r="1681" spans="2:3" x14ac:dyDescent="0.2">
      <c r="B1681" s="38"/>
      <c r="C1681" s="36"/>
    </row>
    <row r="1682" spans="2:3" x14ac:dyDescent="0.2">
      <c r="B1682" s="38"/>
      <c r="C1682" s="36"/>
    </row>
    <row r="1683" spans="2:3" x14ac:dyDescent="0.2">
      <c r="B1683" s="38"/>
      <c r="C1683" s="36"/>
    </row>
    <row r="1684" spans="2:3" x14ac:dyDescent="0.2">
      <c r="B1684" s="38"/>
      <c r="C1684" s="36"/>
    </row>
    <row r="1685" spans="2:3" x14ac:dyDescent="0.2">
      <c r="B1685" s="38"/>
      <c r="C1685" s="36"/>
    </row>
    <row r="1686" spans="2:3" x14ac:dyDescent="0.2">
      <c r="B1686" s="38"/>
      <c r="C1686" s="36"/>
    </row>
    <row r="1687" spans="2:3" x14ac:dyDescent="0.2">
      <c r="B1687" s="38"/>
      <c r="C1687" s="36"/>
    </row>
    <row r="1688" spans="2:3" x14ac:dyDescent="0.2">
      <c r="B1688" s="38"/>
      <c r="C1688" s="36"/>
    </row>
    <row r="1689" spans="2:3" x14ac:dyDescent="0.2">
      <c r="B1689" s="38"/>
      <c r="C1689" s="36"/>
    </row>
    <row r="1690" spans="2:3" x14ac:dyDescent="0.2">
      <c r="B1690" s="38"/>
      <c r="C1690" s="36"/>
    </row>
    <row r="1691" spans="2:3" x14ac:dyDescent="0.2">
      <c r="B1691" s="38"/>
      <c r="C1691" s="36"/>
    </row>
    <row r="1692" spans="2:3" x14ac:dyDescent="0.2">
      <c r="B1692" s="38"/>
      <c r="C1692" s="36"/>
    </row>
    <row r="1693" spans="2:3" x14ac:dyDescent="0.2">
      <c r="B1693" s="38"/>
      <c r="C1693" s="36"/>
    </row>
    <row r="1694" spans="2:3" x14ac:dyDescent="0.2">
      <c r="B1694" s="38"/>
      <c r="C1694" s="36"/>
    </row>
    <row r="1695" spans="2:3" x14ac:dyDescent="0.2">
      <c r="B1695" s="38"/>
      <c r="C1695" s="36"/>
    </row>
    <row r="1696" spans="2:3" x14ac:dyDescent="0.2">
      <c r="B1696" s="38"/>
      <c r="C1696" s="36"/>
    </row>
    <row r="1697" spans="2:3" x14ac:dyDescent="0.2">
      <c r="B1697" s="38"/>
      <c r="C1697" s="36"/>
    </row>
    <row r="1698" spans="2:3" x14ac:dyDescent="0.2">
      <c r="B1698" s="38"/>
      <c r="C1698" s="36"/>
    </row>
    <row r="1699" spans="2:3" x14ac:dyDescent="0.2">
      <c r="B1699" s="38"/>
      <c r="C1699" s="36"/>
    </row>
    <row r="1700" spans="2:3" x14ac:dyDescent="0.2">
      <c r="B1700" s="38"/>
      <c r="C1700" s="36"/>
    </row>
    <row r="1701" spans="2:3" x14ac:dyDescent="0.2">
      <c r="B1701" s="38"/>
      <c r="C1701" s="36"/>
    </row>
    <row r="1702" spans="2:3" x14ac:dyDescent="0.2">
      <c r="B1702" s="38"/>
      <c r="C1702" s="36"/>
    </row>
    <row r="1703" spans="2:3" x14ac:dyDescent="0.2">
      <c r="B1703" s="38"/>
      <c r="C1703" s="36"/>
    </row>
    <row r="1704" spans="2:3" x14ac:dyDescent="0.2">
      <c r="B1704" s="38"/>
      <c r="C1704" s="36"/>
    </row>
    <row r="1705" spans="2:3" x14ac:dyDescent="0.2">
      <c r="B1705" s="38"/>
      <c r="C1705" s="36"/>
    </row>
    <row r="1706" spans="2:3" x14ac:dyDescent="0.2">
      <c r="B1706" s="38"/>
      <c r="C1706" s="36"/>
    </row>
    <row r="1707" spans="2:3" x14ac:dyDescent="0.2">
      <c r="B1707" s="38"/>
      <c r="C1707" s="36"/>
    </row>
    <row r="1708" spans="2:3" x14ac:dyDescent="0.2">
      <c r="B1708" s="38"/>
      <c r="C1708" s="36"/>
    </row>
    <row r="1709" spans="2:3" x14ac:dyDescent="0.2">
      <c r="B1709" s="38"/>
      <c r="C1709" s="36"/>
    </row>
    <row r="1710" spans="2:3" x14ac:dyDescent="0.2">
      <c r="B1710" s="38"/>
      <c r="C1710" s="36"/>
    </row>
    <row r="1711" spans="2:3" x14ac:dyDescent="0.2">
      <c r="B1711" s="38"/>
      <c r="C1711" s="36"/>
    </row>
    <row r="1712" spans="2:3" x14ac:dyDescent="0.2">
      <c r="B1712" s="38"/>
      <c r="C1712" s="36"/>
    </row>
    <row r="1713" spans="2:3" x14ac:dyDescent="0.2">
      <c r="B1713" s="38"/>
      <c r="C1713" s="36"/>
    </row>
    <row r="1714" spans="2:3" x14ac:dyDescent="0.2">
      <c r="B1714" s="38"/>
      <c r="C1714" s="36"/>
    </row>
    <row r="1715" spans="2:3" x14ac:dyDescent="0.2">
      <c r="B1715" s="38"/>
      <c r="C1715" s="36"/>
    </row>
    <row r="1716" spans="2:3" x14ac:dyDescent="0.2">
      <c r="B1716" s="38"/>
      <c r="C1716" s="36"/>
    </row>
    <row r="1717" spans="2:3" x14ac:dyDescent="0.2">
      <c r="B1717" s="38"/>
      <c r="C1717" s="36"/>
    </row>
    <row r="1718" spans="2:3" x14ac:dyDescent="0.2">
      <c r="B1718" s="38"/>
      <c r="C1718" s="36"/>
    </row>
    <row r="1719" spans="2:3" x14ac:dyDescent="0.2">
      <c r="B1719" s="38"/>
      <c r="C1719" s="36"/>
    </row>
    <row r="1720" spans="2:3" x14ac:dyDescent="0.2">
      <c r="B1720" s="38"/>
      <c r="C1720" s="36"/>
    </row>
    <row r="1721" spans="2:3" x14ac:dyDescent="0.2">
      <c r="B1721" s="38"/>
      <c r="C1721" s="36"/>
    </row>
    <row r="1722" spans="2:3" x14ac:dyDescent="0.2">
      <c r="B1722" s="38"/>
      <c r="C1722" s="36"/>
    </row>
    <row r="1723" spans="2:3" x14ac:dyDescent="0.2">
      <c r="B1723" s="38"/>
      <c r="C1723" s="36"/>
    </row>
    <row r="1724" spans="2:3" x14ac:dyDescent="0.2">
      <c r="B1724" s="38"/>
      <c r="C1724" s="36"/>
    </row>
    <row r="1725" spans="2:3" x14ac:dyDescent="0.2">
      <c r="B1725" s="38"/>
      <c r="C1725" s="36"/>
    </row>
    <row r="1726" spans="2:3" x14ac:dyDescent="0.2">
      <c r="B1726" s="38"/>
      <c r="C1726" s="36"/>
    </row>
    <row r="1727" spans="2:3" x14ac:dyDescent="0.2">
      <c r="B1727" s="38"/>
      <c r="C1727" s="36"/>
    </row>
    <row r="1728" spans="2:3" x14ac:dyDescent="0.2">
      <c r="B1728" s="38"/>
      <c r="C1728" s="36"/>
    </row>
    <row r="1729" spans="2:3" x14ac:dyDescent="0.2">
      <c r="B1729" s="38"/>
      <c r="C1729" s="36"/>
    </row>
    <row r="1730" spans="2:3" x14ac:dyDescent="0.2">
      <c r="B1730" s="38"/>
      <c r="C1730" s="36"/>
    </row>
    <row r="1731" spans="2:3" x14ac:dyDescent="0.2">
      <c r="B1731" s="38"/>
      <c r="C1731" s="36"/>
    </row>
    <row r="1732" spans="2:3" x14ac:dyDescent="0.2">
      <c r="B1732" s="38"/>
      <c r="C1732" s="36"/>
    </row>
    <row r="1733" spans="2:3" x14ac:dyDescent="0.2">
      <c r="B1733" s="38"/>
      <c r="C1733" s="36"/>
    </row>
    <row r="1734" spans="2:3" x14ac:dyDescent="0.2">
      <c r="B1734" s="38"/>
      <c r="C1734" s="36"/>
    </row>
    <row r="1735" spans="2:3" x14ac:dyDescent="0.2">
      <c r="B1735" s="38"/>
      <c r="C1735" s="36"/>
    </row>
    <row r="1736" spans="2:3" x14ac:dyDescent="0.2">
      <c r="B1736" s="38"/>
      <c r="C1736" s="36"/>
    </row>
    <row r="1737" spans="2:3" x14ac:dyDescent="0.2">
      <c r="B1737" s="38"/>
      <c r="C1737" s="36"/>
    </row>
    <row r="1738" spans="2:3" x14ac:dyDescent="0.2">
      <c r="B1738" s="38"/>
      <c r="C1738" s="36"/>
    </row>
    <row r="1739" spans="2:3" x14ac:dyDescent="0.2">
      <c r="B1739" s="38"/>
      <c r="C1739" s="36"/>
    </row>
    <row r="1740" spans="2:3" x14ac:dyDescent="0.2">
      <c r="B1740" s="38"/>
      <c r="C1740" s="36"/>
    </row>
    <row r="1741" spans="2:3" x14ac:dyDescent="0.2">
      <c r="B1741" s="38"/>
      <c r="C1741" s="36"/>
    </row>
    <row r="1742" spans="2:3" x14ac:dyDescent="0.2">
      <c r="B1742" s="38"/>
      <c r="C1742" s="36"/>
    </row>
    <row r="1743" spans="2:3" x14ac:dyDescent="0.2">
      <c r="B1743" s="38"/>
      <c r="C1743" s="36"/>
    </row>
    <row r="1744" spans="2:3" x14ac:dyDescent="0.2">
      <c r="B1744" s="38"/>
      <c r="C1744" s="36"/>
    </row>
    <row r="1745" spans="2:3" x14ac:dyDescent="0.2">
      <c r="B1745" s="38"/>
      <c r="C1745" s="36"/>
    </row>
    <row r="1746" spans="2:3" x14ac:dyDescent="0.2">
      <c r="B1746" s="38"/>
      <c r="C1746" s="36"/>
    </row>
    <row r="1747" spans="2:3" x14ac:dyDescent="0.2">
      <c r="B1747" s="38"/>
      <c r="C1747" s="36"/>
    </row>
    <row r="1748" spans="2:3" x14ac:dyDescent="0.2">
      <c r="B1748" s="38"/>
      <c r="C1748" s="36"/>
    </row>
    <row r="1749" spans="2:3" x14ac:dyDescent="0.2">
      <c r="B1749" s="38"/>
      <c r="C1749" s="36"/>
    </row>
    <row r="1750" spans="2:3" x14ac:dyDescent="0.2">
      <c r="B1750" s="38"/>
      <c r="C1750" s="36"/>
    </row>
    <row r="1751" spans="2:3" x14ac:dyDescent="0.2">
      <c r="B1751" s="38"/>
      <c r="C1751" s="36"/>
    </row>
    <row r="1752" spans="2:3" x14ac:dyDescent="0.2">
      <c r="B1752" s="38"/>
      <c r="C1752" s="36"/>
    </row>
    <row r="1753" spans="2:3" x14ac:dyDescent="0.2">
      <c r="B1753" s="38"/>
      <c r="C1753" s="36"/>
    </row>
    <row r="1754" spans="2:3" x14ac:dyDescent="0.2">
      <c r="B1754" s="38"/>
      <c r="C1754" s="36"/>
    </row>
    <row r="1755" spans="2:3" x14ac:dyDescent="0.2">
      <c r="B1755" s="38"/>
      <c r="C1755" s="36"/>
    </row>
    <row r="1756" spans="2:3" x14ac:dyDescent="0.2">
      <c r="B1756" s="38"/>
      <c r="C1756" s="36"/>
    </row>
    <row r="1757" spans="2:3" x14ac:dyDescent="0.2">
      <c r="B1757" s="38"/>
      <c r="C1757" s="36"/>
    </row>
    <row r="1758" spans="2:3" x14ac:dyDescent="0.2">
      <c r="B1758" s="38"/>
      <c r="C1758" s="36"/>
    </row>
    <row r="1759" spans="2:3" x14ac:dyDescent="0.2">
      <c r="B1759" s="38"/>
      <c r="C1759" s="36"/>
    </row>
    <row r="1760" spans="2:3" x14ac:dyDescent="0.2">
      <c r="B1760" s="38"/>
      <c r="C1760" s="36"/>
    </row>
    <row r="1761" spans="2:3" x14ac:dyDescent="0.2">
      <c r="B1761" s="38"/>
      <c r="C1761" s="36"/>
    </row>
    <row r="1762" spans="2:3" x14ac:dyDescent="0.2">
      <c r="B1762" s="38"/>
      <c r="C1762" s="36"/>
    </row>
    <row r="1763" spans="2:3" x14ac:dyDescent="0.2">
      <c r="B1763" s="38"/>
      <c r="C1763" s="36"/>
    </row>
    <row r="1764" spans="2:3" x14ac:dyDescent="0.2">
      <c r="B1764" s="38"/>
      <c r="C1764" s="36"/>
    </row>
    <row r="1765" spans="2:3" x14ac:dyDescent="0.2">
      <c r="B1765" s="38"/>
      <c r="C1765" s="36"/>
    </row>
    <row r="1766" spans="2:3" x14ac:dyDescent="0.2">
      <c r="B1766" s="38"/>
      <c r="C1766" s="36"/>
    </row>
    <row r="1767" spans="2:3" x14ac:dyDescent="0.2">
      <c r="B1767" s="38"/>
      <c r="C1767" s="36"/>
    </row>
    <row r="1768" spans="2:3" x14ac:dyDescent="0.2">
      <c r="B1768" s="38"/>
      <c r="C1768" s="36"/>
    </row>
    <row r="1769" spans="2:3" x14ac:dyDescent="0.2">
      <c r="B1769" s="38"/>
      <c r="C1769" s="36"/>
    </row>
    <row r="1770" spans="2:3" x14ac:dyDescent="0.2">
      <c r="B1770" s="38"/>
      <c r="C1770" s="36"/>
    </row>
    <row r="1771" spans="2:3" x14ac:dyDescent="0.2">
      <c r="B1771" s="38"/>
      <c r="C1771" s="36"/>
    </row>
    <row r="1772" spans="2:3" x14ac:dyDescent="0.2">
      <c r="B1772" s="38"/>
      <c r="C1772" s="36"/>
    </row>
    <row r="1773" spans="2:3" ht="12" thickBot="1" x14ac:dyDescent="0.25">
      <c r="B1773" s="38"/>
      <c r="C1773" s="37"/>
    </row>
  </sheetData>
  <mergeCells count="2">
    <mergeCell ref="J56:M56"/>
    <mergeCell ref="J68:M68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98B81-2D0B-4A9F-AD66-732F647639ED}">
  <dimension ref="A1:AB852"/>
  <sheetViews>
    <sheetView tabSelected="1" topLeftCell="K1" workbookViewId="0">
      <selection activeCell="AB2" sqref="AB2"/>
    </sheetView>
  </sheetViews>
  <sheetFormatPr defaultRowHeight="11.25" x14ac:dyDescent="0.2"/>
  <sheetData>
    <row r="1" spans="1:28" ht="12" thickBot="1" x14ac:dyDescent="0.25">
      <c r="A1" s="77" t="s">
        <v>1450</v>
      </c>
      <c r="B1" s="122" t="s">
        <v>1451</v>
      </c>
      <c r="C1" s="122" t="s">
        <v>1452</v>
      </c>
      <c r="D1" s="122" t="s">
        <v>1453</v>
      </c>
      <c r="E1" s="122" t="s">
        <v>1454</v>
      </c>
      <c r="F1" s="122" t="s">
        <v>1455</v>
      </c>
      <c r="G1" s="122" t="s">
        <v>1456</v>
      </c>
      <c r="H1" s="122" t="s">
        <v>1457</v>
      </c>
      <c r="I1" s="78" t="s">
        <v>1458</v>
      </c>
      <c r="J1" s="77" t="s">
        <v>1450</v>
      </c>
      <c r="K1" s="122" t="s">
        <v>1451</v>
      </c>
      <c r="L1" s="122" t="s">
        <v>1452</v>
      </c>
      <c r="M1" s="122" t="s">
        <v>1453</v>
      </c>
      <c r="N1" s="122" t="s">
        <v>1454</v>
      </c>
      <c r="O1" s="122" t="s">
        <v>1455</v>
      </c>
      <c r="P1" s="122" t="s">
        <v>1456</v>
      </c>
      <c r="Q1" s="122" t="s">
        <v>1457</v>
      </c>
      <c r="R1" s="78" t="s">
        <v>1458</v>
      </c>
    </row>
    <row r="2" spans="1:28" x14ac:dyDescent="0.2">
      <c r="A2" s="8">
        <f>'Margem Líquida'!B3</f>
        <v>4.1693977822438666E-2</v>
      </c>
      <c r="B2" s="120">
        <f>'Cresc. EBITDA em 2 anos'!B3</f>
        <v>1.125312091309</v>
      </c>
      <c r="C2" s="13">
        <f>'Patrimônio Líquido'!B3</f>
        <v>184373.9</v>
      </c>
      <c r="D2" s="13">
        <f>'Receita Líquida'!B3</f>
        <v>6157.4</v>
      </c>
      <c r="E2" s="13">
        <f>Funcionários!B3</f>
        <v>12700</v>
      </c>
      <c r="F2" s="120">
        <f>'Market Share'!B3</f>
        <v>6.1315083783595927E-3</v>
      </c>
      <c r="G2" s="13">
        <f>'Enterprise Value'!B3</f>
        <v>309219.04799999995</v>
      </c>
      <c r="H2" s="13">
        <f>'Div. Líq. EBITDA'!B3</f>
        <v>5.3417244722905943</v>
      </c>
      <c r="I2" s="15">
        <f>Liquidez!B3</f>
        <v>0.52564245274959676</v>
      </c>
      <c r="J2" s="8">
        <f>'Margem Líquida'!C3</f>
        <v>5.6625493917426342E-2</v>
      </c>
      <c r="K2" s="120">
        <f>'Cresc. EBITDA em 2 anos'!C3</f>
        <v>-5.169348890864045E-2</v>
      </c>
      <c r="L2" s="13">
        <f>'Patrimônio Líquido'!C3</f>
        <v>269609</v>
      </c>
      <c r="M2" s="13">
        <f>'Receita Líquida'!C3</f>
        <v>18200</v>
      </c>
      <c r="N2" s="13">
        <f>Funcionários!C3</f>
        <v>62703</v>
      </c>
      <c r="O2" s="120">
        <f>'Market Share'!C3</f>
        <v>1.3344511323669405E-2</v>
      </c>
      <c r="P2" s="13">
        <f>'Enterprise Value'!C3</f>
        <v>963796.50999999989</v>
      </c>
      <c r="Q2" s="13">
        <f>'Div. Líq. EBITDA'!C3</f>
        <v>2.7993738221774636</v>
      </c>
      <c r="R2" s="15">
        <f>Liquidez!C3</f>
        <v>1.5487732477130913</v>
      </c>
      <c r="T2" s="4"/>
      <c r="U2" s="50" t="str">
        <f>T4</f>
        <v>Cresc. EBT</v>
      </c>
      <c r="V2" s="50" t="str">
        <f>T5</f>
        <v>Patr. Líq.</v>
      </c>
      <c r="W2" s="50" t="str">
        <f>T6</f>
        <v>Receita Líq.</v>
      </c>
      <c r="X2" s="50" t="str">
        <f>T7</f>
        <v>Funcion.</v>
      </c>
      <c r="Y2" s="50" t="str">
        <f>T8</f>
        <v>M. Share</v>
      </c>
      <c r="Z2" s="119" t="str">
        <f>T9</f>
        <v>E.V.</v>
      </c>
      <c r="AA2" s="50" t="str">
        <f>T10</f>
        <v>Dív. EBT</v>
      </c>
      <c r="AB2" s="51" t="s">
        <v>1458</v>
      </c>
    </row>
    <row r="3" spans="1:28" x14ac:dyDescent="0.2">
      <c r="A3" s="8">
        <f>'Margem Líquida'!B4</f>
        <v>0.25388287338660853</v>
      </c>
      <c r="B3" s="120">
        <f>'Cresc. EBITDA em 2 anos'!B4</f>
        <v>0.57487341902596212</v>
      </c>
      <c r="C3" s="13">
        <f>'Patrimônio Líquido'!B4</f>
        <v>64106.5</v>
      </c>
      <c r="D3" s="13">
        <f>'Receita Líquida'!B4</f>
        <v>10525.4</v>
      </c>
      <c r="E3" s="13">
        <f>Funcionários!B4</f>
        <v>6779</v>
      </c>
      <c r="F3" s="120">
        <f>'Market Share'!B4</f>
        <v>1.7212679975834263E-3</v>
      </c>
      <c r="G3" s="13">
        <f>'Enterprise Value'!B4</f>
        <v>220296.75699999998</v>
      </c>
      <c r="H3" s="13">
        <f>'Div. Líq. EBITDA'!B4</f>
        <v>5.1507828142926311</v>
      </c>
      <c r="I3" s="15">
        <f>Liquidez!B4</f>
        <v>0.34429470613899937</v>
      </c>
      <c r="J3" s="8">
        <f>'Margem Líquida'!C4</f>
        <v>5.8047833927188063E-2</v>
      </c>
      <c r="K3" s="120">
        <f>'Cresc. EBITDA em 2 anos'!C4</f>
        <v>1.3115110919431787</v>
      </c>
      <c r="L3" s="13">
        <f>'Patrimônio Líquido'!C4</f>
        <v>655281.9</v>
      </c>
      <c r="M3" s="13">
        <f>'Receita Líquida'!C4</f>
        <v>86312.7</v>
      </c>
      <c r="N3" s="13">
        <f>Funcionários!C4</f>
        <v>84000</v>
      </c>
      <c r="O3" s="120">
        <f>'Market Share'!C4</f>
        <v>6.1735074055201795E-2</v>
      </c>
      <c r="P3" s="13">
        <f>'Enterprise Value'!C4</f>
        <v>1977847.5539999998</v>
      </c>
      <c r="Q3" s="13">
        <f>'Div. Líq. EBITDA'!C4</f>
        <v>1.0518931410019077</v>
      </c>
      <c r="R3" s="15">
        <f>Liquidez!C4</f>
        <v>0.87982487146164723</v>
      </c>
      <c r="T3" s="85" t="s">
        <v>1459</v>
      </c>
      <c r="U3" s="87">
        <f t="shared" ref="U3:AB3" si="0">SQRT(U43^2)</f>
        <v>0.13616499192400644</v>
      </c>
      <c r="V3" s="88">
        <f t="shared" si="0"/>
        <v>3.1318295995331417E-2</v>
      </c>
      <c r="W3" s="88">
        <f t="shared" si="0"/>
        <v>0.12457244618587986</v>
      </c>
      <c r="X3" s="88">
        <f t="shared" si="0"/>
        <v>1.4919854788645492E-2</v>
      </c>
      <c r="Y3" s="88">
        <f t="shared" si="0"/>
        <v>1.189130720196632E-3</v>
      </c>
      <c r="Z3" s="88">
        <f t="shared" si="0"/>
        <v>5.6935934042682185E-2</v>
      </c>
      <c r="AA3" s="88">
        <f t="shared" si="0"/>
        <v>1.5819211860763283E-2</v>
      </c>
      <c r="AB3" s="83">
        <f t="shared" si="0"/>
        <v>5.7351849269754077E-2</v>
      </c>
    </row>
    <row r="4" spans="1:28" x14ac:dyDescent="0.2">
      <c r="A4" s="8">
        <f>'Margem Líquida'!B5</f>
        <v>9.2799997126737963E-2</v>
      </c>
      <c r="B4" s="120">
        <f>'Cresc. EBITDA em 2 anos'!B5</f>
        <v>1.7773553049854858</v>
      </c>
      <c r="C4" s="13">
        <f>'Patrimônio Líquido'!B5</f>
        <v>494641.6</v>
      </c>
      <c r="D4" s="13">
        <f>'Receita Líquida'!B5</f>
        <v>56844.1</v>
      </c>
      <c r="E4" s="13">
        <f>Funcionários!B5</f>
        <v>51900</v>
      </c>
      <c r="F4" s="120">
        <f>'Market Share'!B5</f>
        <v>2.5432012112715896E-2</v>
      </c>
      <c r="G4" s="13">
        <f>'Enterprise Value'!B5</f>
        <v>1160343.1129999999</v>
      </c>
      <c r="H4" s="13">
        <f>'Div. Líq. EBITDA'!B5</f>
        <v>0.93118790028100928</v>
      </c>
      <c r="I4" s="15">
        <f>Liquidez!B5</f>
        <v>0.82831535757430652</v>
      </c>
      <c r="J4" s="8">
        <f>'Margem Líquida'!C5</f>
        <v>7.351149486762161E-2</v>
      </c>
      <c r="K4" s="120">
        <f>'Cresc. EBITDA em 2 anos'!C5</f>
        <v>0.79679805877229559</v>
      </c>
      <c r="L4" s="13">
        <f>'Patrimônio Líquido'!C5</f>
        <v>240911</v>
      </c>
      <c r="M4" s="13">
        <f>'Receita Líquida'!C5</f>
        <v>33125</v>
      </c>
      <c r="N4" s="13">
        <f>Funcionários!C5</f>
        <v>170900</v>
      </c>
      <c r="O4" s="120">
        <f>'Market Share'!C5</f>
        <v>1.8708713414817231E-2</v>
      </c>
      <c r="P4" s="13">
        <f>'Enterprise Value'!C5</f>
        <v>1019011.726</v>
      </c>
      <c r="Q4" s="13">
        <f>'Div. Líq. EBITDA'!C5</f>
        <v>1.8314732837529684</v>
      </c>
      <c r="R4" s="15">
        <f>Liquidez!C5</f>
        <v>0.5130344372761414</v>
      </c>
      <c r="T4" s="85" t="s">
        <v>1460</v>
      </c>
      <c r="U4" s="18"/>
      <c r="V4" s="13">
        <f t="shared" ref="V4:AB4" si="1">SQRT(V44^2)</f>
        <v>9.7750400747131407E-3</v>
      </c>
      <c r="W4" s="13">
        <f t="shared" si="1"/>
        <v>1.90986363967348E-2</v>
      </c>
      <c r="X4" s="13">
        <f t="shared" si="1"/>
        <v>1.7925484658964949E-4</v>
      </c>
      <c r="Y4" s="13">
        <f t="shared" si="1"/>
        <v>5.2362798967119182E-3</v>
      </c>
      <c r="Z4" s="13">
        <f t="shared" si="1"/>
        <v>1.4937193895455891E-2</v>
      </c>
      <c r="AA4" s="13">
        <f t="shared" si="1"/>
        <v>1.519573765911395E-2</v>
      </c>
      <c r="AB4" s="15">
        <f t="shared" si="1"/>
        <v>1.0008987004078464E-2</v>
      </c>
    </row>
    <row r="5" spans="1:28" x14ac:dyDescent="0.2">
      <c r="A5" s="8">
        <f>'Margem Líquida'!B6</f>
        <v>0.25910988790984546</v>
      </c>
      <c r="B5" s="120">
        <f>'Cresc. EBITDA em 2 anos'!B6</f>
        <v>0.57251829849701941</v>
      </c>
      <c r="C5" s="13">
        <f>'Patrimônio Líquido'!B6</f>
        <v>71032.5</v>
      </c>
      <c r="D5" s="13">
        <f>'Receita Líquida'!B6</f>
        <v>10742.1</v>
      </c>
      <c r="E5" s="13">
        <f>Funcionários!B6</f>
        <v>6779</v>
      </c>
      <c r="F5" s="120">
        <f>'Market Share'!B6</f>
        <v>1.7212679975834263E-3</v>
      </c>
      <c r="G5" s="13">
        <f>'Enterprise Value'!B6</f>
        <v>220296.75699999998</v>
      </c>
      <c r="H5" s="13">
        <f>'Div. Líq. EBITDA'!B6</f>
        <v>4.8516426231367538</v>
      </c>
      <c r="I5" s="15">
        <f>Liquidez!B6</f>
        <v>0.43555601550013229</v>
      </c>
      <c r="J5" s="8">
        <f>'Margem Líquida'!C6</f>
        <v>2.4173655992747466E-2</v>
      </c>
      <c r="K5" s="120">
        <f>'Cresc. EBITDA em 2 anos'!C6</f>
        <v>0.74893981307081536</v>
      </c>
      <c r="L5" s="13">
        <f>'Patrimônio Líquido'!C6</f>
        <v>703248.4</v>
      </c>
      <c r="M5" s="13">
        <f>'Receita Líquida'!C6</f>
        <v>31200.799999999999</v>
      </c>
      <c r="N5" s="13">
        <f>Funcionários!C6</f>
        <v>494297</v>
      </c>
      <c r="O5" s="120">
        <f>'Market Share'!C6</f>
        <v>5.358789303925067E-2</v>
      </c>
      <c r="P5" s="13">
        <f>'Enterprise Value'!C6</f>
        <v>2079141.7589999998</v>
      </c>
      <c r="Q5" s="13">
        <f>'Div. Líq. EBITDA'!C6</f>
        <v>0.77455663666461905</v>
      </c>
      <c r="R5" s="15">
        <f>Liquidez!C6</f>
        <v>0.48640361648303698</v>
      </c>
      <c r="T5" s="118" t="s">
        <v>1461</v>
      </c>
      <c r="U5" s="18"/>
      <c r="V5" s="13"/>
      <c r="W5" s="13">
        <f t="shared" ref="W5:AB5" si="2">SQRT(W45^2)</f>
        <v>0.59023713762472052</v>
      </c>
      <c r="X5" s="13">
        <f t="shared" si="2"/>
        <v>0.37531859901453479</v>
      </c>
      <c r="Y5" s="13">
        <f t="shared" si="2"/>
        <v>0.88093035707625034</v>
      </c>
      <c r="Z5" s="13">
        <f t="shared" si="2"/>
        <v>0.9468034822135174</v>
      </c>
      <c r="AA5" s="13">
        <f t="shared" si="2"/>
        <v>6.1763323850878363E-3</v>
      </c>
      <c r="AB5" s="15">
        <f t="shared" si="2"/>
        <v>4.064735628477522E-2</v>
      </c>
    </row>
    <row r="6" spans="1:28" x14ac:dyDescent="0.2">
      <c r="A6" s="8">
        <f>'Margem Líquida'!B7</f>
        <v>4.6982947355235574E-3</v>
      </c>
      <c r="B6" s="120">
        <f>'Cresc. EBITDA em 2 anos'!B7</f>
        <v>0.59801859265793578</v>
      </c>
      <c r="C6" s="13">
        <f>'Patrimônio Líquido'!B7</f>
        <v>25011</v>
      </c>
      <c r="D6" s="13">
        <f>'Receita Líquida'!B7</f>
        <v>3398.2</v>
      </c>
      <c r="E6" s="13">
        <f>Funcionários!B7</f>
        <v>4316</v>
      </c>
      <c r="F6" s="120">
        <f>'Market Share'!B7</f>
        <v>3.0029767352837512E-2</v>
      </c>
      <c r="G6" s="13">
        <f>'Enterprise Value'!B7</f>
        <v>67894.649999999994</v>
      </c>
      <c r="H6" s="13">
        <f>'Div. Líq. EBITDA'!B7</f>
        <v>15.017565463552726</v>
      </c>
      <c r="I6" s="15">
        <f>Liquidez!B7</f>
        <v>0.78369592819274358</v>
      </c>
      <c r="J6" s="8">
        <f>'Margem Líquida'!C7</f>
        <v>2.6532968271991985E-2</v>
      </c>
      <c r="K6" s="120">
        <f>'Cresc. EBITDA em 2 anos'!C7</f>
        <v>0.91406979757377793</v>
      </c>
      <c r="L6" s="13">
        <f>'Patrimônio Líquido'!C7</f>
        <v>99382.8</v>
      </c>
      <c r="M6" s="13">
        <f>'Receita Líquida'!C7</f>
        <v>5318.3</v>
      </c>
      <c r="N6" s="13">
        <f>Funcionários!C7</f>
        <v>29486</v>
      </c>
      <c r="O6" s="120">
        <f>'Market Share'!C7</f>
        <v>8.3220492925854331E-3</v>
      </c>
      <c r="P6" s="13">
        <f>'Enterprise Value'!C7</f>
        <v>305228.01499999996</v>
      </c>
      <c r="Q6" s="13">
        <f>'Div. Líq. EBITDA'!C7</f>
        <v>4.5628134691371622</v>
      </c>
      <c r="R6" s="15">
        <f>Liquidez!C7</f>
        <v>1.0967431192660551</v>
      </c>
      <c r="T6" s="85" t="s">
        <v>1462</v>
      </c>
      <c r="U6" s="18"/>
      <c r="V6" s="13"/>
      <c r="W6" s="13"/>
      <c r="X6" s="13">
        <f>SQRT(X46^2)</f>
        <v>0.42989543614952974</v>
      </c>
      <c r="Y6" s="13">
        <f>SQRT(Y46^2)</f>
        <v>0.59314716174378546</v>
      </c>
      <c r="Z6" s="13">
        <f>SQRT(Z46^2)</f>
        <v>0.743385498095404</v>
      </c>
      <c r="AA6" s="13">
        <f>SQRT(AA46^2)</f>
        <v>9.0755412238342527E-3</v>
      </c>
      <c r="AB6" s="15">
        <f>SQRT(AB46^2)</f>
        <v>5.0927595655884908E-2</v>
      </c>
    </row>
    <row r="7" spans="1:28" x14ac:dyDescent="0.2">
      <c r="A7" s="8">
        <f>'Margem Líquida'!B8</f>
        <v>3.3826126539880136E-3</v>
      </c>
      <c r="B7" s="120">
        <f>'Cresc. EBITDA em 2 anos'!B8</f>
        <v>2.1870069490812871</v>
      </c>
      <c r="C7" s="13">
        <f>'Patrimônio Líquido'!B8</f>
        <v>67209.100000000006</v>
      </c>
      <c r="D7" s="13">
        <f>'Receita Líquida'!B8</f>
        <v>500.1</v>
      </c>
      <c r="E7" s="13">
        <f>Funcionários!B8</f>
        <v>89000</v>
      </c>
      <c r="F7" s="120">
        <f>'Market Share'!B8</f>
        <v>6.1382966786658055E-3</v>
      </c>
      <c r="G7" s="13">
        <f>'Enterprise Value'!B8</f>
        <v>247693.90599999996</v>
      </c>
      <c r="H7" s="13">
        <f>'Div. Líq. EBITDA'!B8</f>
        <v>3.6906140153484444</v>
      </c>
      <c r="I7" s="15">
        <f>Liquidez!B8</f>
        <v>0.58539667809080764</v>
      </c>
      <c r="J7" s="8">
        <f>'Margem Líquida'!C8</f>
        <v>8.401143943237184E-2</v>
      </c>
      <c r="K7" s="120">
        <f>'Cresc. EBITDA em 2 anos'!C8</f>
        <v>1.0150347252591243</v>
      </c>
      <c r="L7" s="13">
        <f>'Patrimônio Líquido'!C8</f>
        <v>644310.4</v>
      </c>
      <c r="M7" s="13">
        <f>'Receita Líquida'!C8</f>
        <v>92919.5</v>
      </c>
      <c r="N7" s="13">
        <f>Funcionários!C8</f>
        <v>69600</v>
      </c>
      <c r="O7" s="120">
        <f>'Market Share'!C8</f>
        <v>4.5921041358116532E-2</v>
      </c>
      <c r="P7" s="13">
        <f>'Enterprise Value'!C8</f>
        <v>1527677.6749999998</v>
      </c>
      <c r="Q7" s="13">
        <f>'Div. Líq. EBITDA'!C8</f>
        <v>0.81601648135625215</v>
      </c>
      <c r="R7" s="15">
        <f>Liquidez!C8</f>
        <v>0.52174969470949983</v>
      </c>
      <c r="T7" s="85" t="s">
        <v>1463</v>
      </c>
      <c r="U7" s="18"/>
      <c r="V7" s="13"/>
      <c r="W7" s="13"/>
      <c r="X7" s="13"/>
      <c r="Y7" s="13">
        <f>SQRT(Y47^2)</f>
        <v>0.39194958386302675</v>
      </c>
      <c r="Z7" s="13">
        <f>SQRT(Z47^2)</f>
        <v>0.4202127062212434</v>
      </c>
      <c r="AA7" s="13">
        <f>SQRT(AA47^2)</f>
        <v>9.0125698068047461E-3</v>
      </c>
      <c r="AB7" s="15">
        <f>SQRT(AB47^2)</f>
        <v>7.819435986159283E-2</v>
      </c>
    </row>
    <row r="8" spans="1:28" x14ac:dyDescent="0.2">
      <c r="A8" s="8">
        <f>'Margem Líquida'!B9</f>
        <v>7.6282372745531374E-2</v>
      </c>
      <c r="B8" s="120">
        <f>'Cresc. EBITDA em 2 anos'!B9</f>
        <v>0.85477800386739644</v>
      </c>
      <c r="C8" s="13">
        <f>'Patrimônio Líquido'!B9</f>
        <v>273630.2</v>
      </c>
      <c r="D8" s="13">
        <f>'Receita Líquida'!B9</f>
        <v>15135.3</v>
      </c>
      <c r="E8" s="13">
        <f>Funcionários!B9</f>
        <v>160000</v>
      </c>
      <c r="F8" s="120">
        <f>'Market Share'!B9</f>
        <v>8.2377788758788845E-3</v>
      </c>
      <c r="G8" s="13">
        <f>'Enterprise Value'!B9</f>
        <v>705160.65799999994</v>
      </c>
      <c r="H8" s="13">
        <f>'Div. Líq. EBITDA'!B9</f>
        <v>1.1951721092755574</v>
      </c>
      <c r="I8" s="15">
        <f>Liquidez!B9</f>
        <v>0.70371115241701554</v>
      </c>
      <c r="J8" s="8">
        <f>'Margem Líquida'!C9</f>
        <v>2.9906519593085899E-2</v>
      </c>
      <c r="K8" s="120">
        <f>'Cresc. EBITDA em 2 anos'!C9</f>
        <v>1.4257410946874378</v>
      </c>
      <c r="L8" s="13">
        <f>'Patrimônio Líquido'!C9</f>
        <v>332603.3</v>
      </c>
      <c r="M8" s="13">
        <f>'Receita Líquida'!C9</f>
        <v>34590.699999999997</v>
      </c>
      <c r="N8" s="13">
        <f>Funcionários!C9</f>
        <v>69700</v>
      </c>
      <c r="O8" s="120">
        <f>'Market Share'!C9</f>
        <v>4.8021615495990481E-2</v>
      </c>
      <c r="P8" s="13">
        <f>'Enterprise Value'!C9</f>
        <v>1263560.2789999999</v>
      </c>
      <c r="Q8" s="13">
        <f>'Div. Líq. EBITDA'!C9</f>
        <v>0.95297599173739145</v>
      </c>
      <c r="R8" s="15">
        <f>Liquidez!C9</f>
        <v>0.86452088617099776</v>
      </c>
      <c r="T8" s="85" t="s">
        <v>1464</v>
      </c>
      <c r="U8" s="18"/>
      <c r="V8" s="13"/>
      <c r="W8" s="13"/>
      <c r="X8" s="13"/>
      <c r="Y8" s="13"/>
      <c r="Z8" s="13">
        <f>SQRT(Z48^2)</f>
        <v>0.85433570821659877</v>
      </c>
      <c r="AA8" s="13">
        <f>SQRT(AA48^2)</f>
        <v>1.134259891956786E-2</v>
      </c>
      <c r="AB8" s="15">
        <f>SQRT(AB48^2)</f>
        <v>6.1437765062038595E-2</v>
      </c>
    </row>
    <row r="9" spans="1:28" x14ac:dyDescent="0.2">
      <c r="A9" s="8">
        <f>'Margem Líquida'!B10</f>
        <v>7.0885601745010844E-3</v>
      </c>
      <c r="B9" s="120">
        <f>'Cresc. EBITDA em 2 anos'!B10</f>
        <v>0.95561330838913583</v>
      </c>
      <c r="C9" s="13">
        <f>'Patrimônio Líquido'!B10</f>
        <v>1223727</v>
      </c>
      <c r="D9" s="13">
        <f>'Receita Líquida'!B10</f>
        <v>11027.7</v>
      </c>
      <c r="E9" s="13">
        <f>Funcionários!B10</f>
        <v>30173</v>
      </c>
      <c r="F9" s="120">
        <f>'Market Share'!B10</f>
        <v>6.4590731387870706E-2</v>
      </c>
      <c r="G9" s="13">
        <f>'Enterprise Value'!B10</f>
        <v>2392860.2089999998</v>
      </c>
      <c r="H9" s="13">
        <f>'Div. Líq. EBITDA'!B10</f>
        <v>0.3434862040451106</v>
      </c>
      <c r="I9" s="15">
        <f>Liquidez!B10</f>
        <v>0.95431524716392657</v>
      </c>
      <c r="J9" s="8">
        <f>'Margem Líquida'!C10</f>
        <v>7.7887571914762917E-3</v>
      </c>
      <c r="K9" s="120">
        <f>'Cresc. EBITDA em 2 anos'!C10</f>
        <v>0.18155787793380385</v>
      </c>
      <c r="L9" s="13">
        <f>'Patrimônio Líquido'!C10</f>
        <v>116353.5</v>
      </c>
      <c r="M9" s="13">
        <f>'Receita Líquida'!C10</f>
        <v>436.2</v>
      </c>
      <c r="N9" s="13">
        <f>Funcionários!C10</f>
        <v>10897</v>
      </c>
      <c r="O9" s="120">
        <f>'Market Share'!C10</f>
        <v>2.3252025240923326E-3</v>
      </c>
      <c r="P9" s="13">
        <f>'Enterprise Value'!C10</f>
        <v>227623.42099999997</v>
      </c>
      <c r="Q9" s="13">
        <f>'Div. Líq. EBITDA'!C10</f>
        <v>5.2598570469600316</v>
      </c>
      <c r="R9" s="15">
        <f>Liquidez!C10</f>
        <v>0.37064784742741319</v>
      </c>
      <c r="T9" s="85" t="s">
        <v>1465</v>
      </c>
      <c r="U9" s="18"/>
      <c r="V9" s="13"/>
      <c r="W9" s="13"/>
      <c r="X9" s="13"/>
      <c r="Y9" s="13"/>
      <c r="Z9" s="13"/>
      <c r="AA9" s="13">
        <f>SQRT(AA49^2)</f>
        <v>1.8559155174977079E-2</v>
      </c>
      <c r="AB9" s="15">
        <f>SQRT(AB49^2)</f>
        <v>4.2379075443456496E-2</v>
      </c>
    </row>
    <row r="10" spans="1:28" ht="12" thickBot="1" x14ac:dyDescent="0.25">
      <c r="A10" s="8">
        <f>'Margem Líquida'!B11</f>
        <v>0.10408745114363702</v>
      </c>
      <c r="B10" s="120">
        <f>'Cresc. EBITDA em 2 anos'!B11</f>
        <v>0.57743743233776978</v>
      </c>
      <c r="C10" s="13">
        <f>'Patrimônio Líquido'!B11</f>
        <v>76552.7</v>
      </c>
      <c r="D10" s="13">
        <f>'Receita Líquida'!B11</f>
        <v>14902.7</v>
      </c>
      <c r="E10" s="13">
        <f>Funcionários!B11</f>
        <v>69</v>
      </c>
      <c r="F10" s="120">
        <f>'Market Share'!B11</f>
        <v>5.9444253130397379E-3</v>
      </c>
      <c r="G10" s="13">
        <f>'Enterprise Value'!B11</f>
        <v>238044.50499999998</v>
      </c>
      <c r="H10" s="13">
        <f>'Div. Líq. EBITDA'!B11</f>
        <v>3.2851819704890901</v>
      </c>
      <c r="I10" s="15">
        <f>Liquidez!B11</f>
        <v>0.52696022708819157</v>
      </c>
      <c r="J10" s="8">
        <f>'Margem Líquida'!C11</f>
        <v>0.14728381895256493</v>
      </c>
      <c r="K10" s="120">
        <f>'Cresc. EBITDA em 2 anos'!C11</f>
        <v>0.74668490359134898</v>
      </c>
      <c r="L10" s="13">
        <f>'Patrimônio Líquido'!C11</f>
        <v>692006.1</v>
      </c>
      <c r="M10" s="13">
        <f>'Receita Líquida'!C11</f>
        <v>70266.399999999994</v>
      </c>
      <c r="N10" s="13">
        <f>Funcionários!C11</f>
        <v>469600</v>
      </c>
      <c r="O10" s="120">
        <f>'Market Share'!C11</f>
        <v>1.9807786980847883E-2</v>
      </c>
      <c r="P10" s="13">
        <f>'Enterprise Value'!C11</f>
        <v>1275089.3959999999</v>
      </c>
      <c r="Q10" s="13">
        <f>'Div. Líq. EBITDA'!C11</f>
        <v>0.88486896647362601</v>
      </c>
      <c r="R10" s="15">
        <f>Liquidez!C11</f>
        <v>1.0414885035775663</v>
      </c>
      <c r="T10" s="82" t="s">
        <v>1466</v>
      </c>
      <c r="U10" s="84"/>
      <c r="V10" s="14"/>
      <c r="W10" s="14"/>
      <c r="X10" s="14"/>
      <c r="Y10" s="14"/>
      <c r="Z10" s="14"/>
      <c r="AA10" s="14"/>
      <c r="AB10" s="16">
        <f>SQRT(AB50^2)</f>
        <v>2.0603774494202826E-2</v>
      </c>
    </row>
    <row r="11" spans="1:28" x14ac:dyDescent="0.2">
      <c r="A11" s="8">
        <f>'Margem Líquida'!B12</f>
        <v>7.5405112833246121E-2</v>
      </c>
      <c r="B11" s="120">
        <f>'Cresc. EBITDA em 2 anos'!B12</f>
        <v>0.93069817051124448</v>
      </c>
      <c r="C11" s="13">
        <f>'Patrimônio Líquido'!B12</f>
        <v>150857.29999999999</v>
      </c>
      <c r="D11" s="13">
        <f>'Receita Líquida'!B12</f>
        <v>20869.3</v>
      </c>
      <c r="E11" s="13">
        <f>Funcionários!B12</f>
        <v>187729</v>
      </c>
      <c r="F11" s="120">
        <f>'Market Share'!B12</f>
        <v>1.1490802964331918E-2</v>
      </c>
      <c r="G11" s="13">
        <f>'Enterprise Value'!B12</f>
        <v>410533.43400000001</v>
      </c>
      <c r="H11" s="13">
        <f>'Div. Líq. EBITDA'!B12</f>
        <v>1.773730436288899</v>
      </c>
      <c r="I11" s="15">
        <f>Liquidez!B12</f>
        <v>0.39174204120760719</v>
      </c>
      <c r="J11" s="8">
        <f>'Margem Líquida'!C12</f>
        <v>6.4433349903102871E-2</v>
      </c>
      <c r="K11" s="120">
        <f>'Cresc. EBITDA em 2 anos'!C12</f>
        <v>0.88387153292541587</v>
      </c>
      <c r="L11" s="13">
        <f>'Patrimônio Líquido'!C12</f>
        <v>113199.9</v>
      </c>
      <c r="M11" s="13">
        <f>'Receita Líquida'!C12</f>
        <v>8943.7999999999993</v>
      </c>
      <c r="N11" s="13">
        <f>Funcionários!C12</f>
        <v>8494</v>
      </c>
      <c r="O11" s="120">
        <f>'Market Share'!C12</f>
        <v>5.7630801260215277E-3</v>
      </c>
      <c r="P11" s="13">
        <f>'Enterprise Value'!C12</f>
        <v>268656.19900000002</v>
      </c>
      <c r="Q11" s="13">
        <f>'Div. Líq. EBITDA'!C12</f>
        <v>3.8852335285217072</v>
      </c>
      <c r="R11" s="15">
        <f>Liquidez!C12</f>
        <v>0.70617686792957746</v>
      </c>
      <c r="U11" s="126" t="s">
        <v>1467</v>
      </c>
      <c r="V11" s="126"/>
      <c r="W11" s="126"/>
      <c r="X11" s="126"/>
      <c r="Y11" s="126"/>
      <c r="Z11" s="126"/>
      <c r="AA11" s="126"/>
      <c r="AB11" s="126"/>
    </row>
    <row r="12" spans="1:28" x14ac:dyDescent="0.2">
      <c r="A12" s="8">
        <f>'Margem Líquida'!B13</f>
        <v>5.7567145974323662E-3</v>
      </c>
      <c r="B12" s="120">
        <f>'Cresc. EBITDA em 2 anos'!B13</f>
        <v>1.2469067121947477</v>
      </c>
      <c r="C12" s="13">
        <f>'Patrimônio Líquido'!B13</f>
        <v>60476.6</v>
      </c>
      <c r="D12" s="13">
        <f>'Receita Líquida'!B13</f>
        <v>1008.6</v>
      </c>
      <c r="E12" s="13">
        <f>Funcionários!B13</f>
        <v>115485</v>
      </c>
      <c r="F12" s="120">
        <f>'Market Share'!B13</f>
        <v>7.2742388114971747E-3</v>
      </c>
      <c r="G12" s="13">
        <f>'Enterprise Value'!B13</f>
        <v>112560.96899999998</v>
      </c>
      <c r="H12" s="13">
        <f>'Div. Líq. EBITDA'!B13</f>
        <v>5.4306448445730773</v>
      </c>
      <c r="I12" s="15">
        <f>Liquidez!B13</f>
        <v>0.28695575785996552</v>
      </c>
      <c r="J12" s="8">
        <f>'Margem Líquida'!C13</f>
        <v>8.2221671414001454E-2</v>
      </c>
      <c r="K12" s="120">
        <f>'Cresc. EBITDA em 2 anos'!C13</f>
        <v>0.20827855353658364</v>
      </c>
      <c r="L12" s="13">
        <f>'Patrimônio Líquido'!C13</f>
        <v>59280.6</v>
      </c>
      <c r="M12" s="13">
        <f>'Receita Líquida'!C13</f>
        <v>2023.5</v>
      </c>
      <c r="N12" s="13">
        <f>Funcionários!C13</f>
        <v>10605</v>
      </c>
      <c r="O12" s="120">
        <f>'Market Share'!C13</f>
        <v>1.0217865873149595E-3</v>
      </c>
      <c r="P12" s="13">
        <f>'Enterprise Value'!C13</f>
        <v>167807.89799999999</v>
      </c>
      <c r="Q12" s="13">
        <f>'Div. Líq. EBITDA'!C13</f>
        <v>5.3838378632214319</v>
      </c>
      <c r="R12" s="15">
        <f>Liquidez!C13</f>
        <v>0.77769837285532883</v>
      </c>
      <c r="U12" s="127" t="s">
        <v>1468</v>
      </c>
      <c r="V12" s="127"/>
      <c r="W12" s="127"/>
      <c r="X12" s="127"/>
      <c r="Y12" s="127"/>
      <c r="Z12" s="127"/>
      <c r="AA12" s="127"/>
      <c r="AB12" s="127"/>
    </row>
    <row r="13" spans="1:28" x14ac:dyDescent="0.2">
      <c r="A13" s="8">
        <f>'Margem Líquida'!B14</f>
        <v>6.1951789470642039E-2</v>
      </c>
      <c r="B13" s="120">
        <f>'Cresc. EBITDA em 2 anos'!B14</f>
        <v>1.2460044772814864</v>
      </c>
      <c r="C13" s="13">
        <f>'Patrimônio Líquido'!B14</f>
        <v>342241.7</v>
      </c>
      <c r="D13" s="13">
        <f>'Receita Líquida'!B14</f>
        <v>24008.400000000001</v>
      </c>
      <c r="E13" s="13">
        <f>Funcionários!B14</f>
        <v>115000</v>
      </c>
      <c r="F13" s="120">
        <f>'Market Share'!B14</f>
        <v>1.6089874345858467E-2</v>
      </c>
      <c r="G13" s="13">
        <f>'Enterprise Value'!B14</f>
        <v>1052863.912</v>
      </c>
      <c r="H13" s="13">
        <f>'Div. Líq. EBITDA'!B14</f>
        <v>0.57573257197935002</v>
      </c>
      <c r="I13" s="15">
        <f>Liquidez!B14</f>
        <v>1.1812685236126148</v>
      </c>
      <c r="J13" s="8">
        <f>'Margem Líquida'!C14</f>
        <v>2.0345653006510913</v>
      </c>
      <c r="K13" s="120">
        <f>'Cresc. EBITDA em 2 anos'!C14</f>
        <v>12.470679447420356</v>
      </c>
      <c r="L13" s="13">
        <f>'Patrimônio Líquido'!C14</f>
        <v>4107.7</v>
      </c>
      <c r="M13" s="13">
        <f>'Receita Líquida'!C14</f>
        <v>2124.9</v>
      </c>
      <c r="N13" s="13">
        <f>Funcionários!C14</f>
        <v>1230</v>
      </c>
      <c r="O13" s="120">
        <f>'Market Share'!C14</f>
        <v>4.3362084647149522E-5</v>
      </c>
      <c r="P13" s="13">
        <f>'Enterprise Value'!C14</f>
        <v>91834.120999999999</v>
      </c>
      <c r="Q13" s="13">
        <f>'Div. Líq. EBITDA'!C14</f>
        <v>8.5391006791473512</v>
      </c>
      <c r="R13" s="15">
        <f>Liquidez!C14</f>
        <v>2.4988055307545665</v>
      </c>
    </row>
    <row r="14" spans="1:28" x14ac:dyDescent="0.2">
      <c r="A14" s="8">
        <f>'Margem Líquida'!B15</f>
        <v>4.7405688230733288E-2</v>
      </c>
      <c r="B14" s="120">
        <f>'Cresc. EBITDA em 2 anos'!B15</f>
        <v>5.718633399917084</v>
      </c>
      <c r="C14" s="13">
        <f>'Patrimônio Líquido'!B15</f>
        <v>90864.1</v>
      </c>
      <c r="D14" s="13">
        <f>'Receita Líquida'!B15</f>
        <v>18464.8</v>
      </c>
      <c r="E14" s="13">
        <f>Funcionários!B15</f>
        <v>39784</v>
      </c>
      <c r="F14" s="120">
        <f>'Market Share'!B15</f>
        <v>1.6171765743558619E-2</v>
      </c>
      <c r="G14" s="13">
        <f>'Enterprise Value'!B15</f>
        <v>342626.29099999997</v>
      </c>
      <c r="H14" s="13">
        <f>'Div. Líq. EBITDA'!B15</f>
        <v>1.6266327472225417</v>
      </c>
      <c r="I14" s="15">
        <f>Liquidez!B15</f>
        <v>0.68551462335917734</v>
      </c>
      <c r="J14" s="8">
        <f>'Margem Líquida'!C15</f>
        <v>0.10234342915093998</v>
      </c>
      <c r="K14" s="120">
        <f>'Cresc. EBITDA em 2 anos'!C15</f>
        <v>0.57760504603230212</v>
      </c>
      <c r="L14" s="13">
        <f>'Patrimônio Líquido'!C15</f>
        <v>75437</v>
      </c>
      <c r="M14" s="13">
        <f>'Receita Líquida'!C15</f>
        <v>14653</v>
      </c>
      <c r="N14" s="13">
        <f>Funcionários!C15</f>
        <v>1900</v>
      </c>
      <c r="O14" s="120">
        <f>'Market Share'!C15</f>
        <v>5.9444253130397379E-3</v>
      </c>
      <c r="P14" s="13">
        <f>'Enterprise Value'!C15</f>
        <v>237956.09299999999</v>
      </c>
      <c r="Q14" s="13">
        <f>'Div. Líq. EBITDA'!C15</f>
        <v>3.2864268031161532</v>
      </c>
      <c r="R14" s="15">
        <f>Liquidez!C15</f>
        <v>0.52679319550264037</v>
      </c>
      <c r="T14" s="128" t="s">
        <v>1469</v>
      </c>
      <c r="U14" s="129"/>
      <c r="V14" s="129"/>
      <c r="W14" s="129"/>
      <c r="X14" s="129"/>
      <c r="Y14" s="129"/>
      <c r="Z14" s="129"/>
      <c r="AA14" s="129"/>
      <c r="AB14" s="129"/>
    </row>
    <row r="15" spans="1:28" x14ac:dyDescent="0.2">
      <c r="A15" s="8">
        <f>'Margem Líquida'!B16</f>
        <v>0.17232289463173622</v>
      </c>
      <c r="B15" s="120">
        <f>'Cresc. EBITDA em 2 anos'!B16</f>
        <v>2.8305112992467167</v>
      </c>
      <c r="C15" s="13">
        <f>'Patrimônio Líquido'!B16</f>
        <v>83611.3</v>
      </c>
      <c r="D15" s="13">
        <f>'Receita Líquida'!B16</f>
        <v>11649.2</v>
      </c>
      <c r="E15" s="13">
        <f>Funcionários!B16</f>
        <v>9973</v>
      </c>
      <c r="F15" s="120">
        <f>'Market Share'!B16</f>
        <v>2.8067026850171913E-3</v>
      </c>
      <c r="G15" s="13">
        <f>'Enterprise Value'!B16</f>
        <v>331323.00900000002</v>
      </c>
      <c r="H15" s="13">
        <f>'Div. Líq. EBITDA'!B16</f>
        <v>1.6417369311045946</v>
      </c>
      <c r="I15" s="15">
        <f>Liquidez!B16</f>
        <v>0.63935447201663997</v>
      </c>
      <c r="J15" s="8">
        <f>'Margem Líquida'!C16</f>
        <v>0.24144737597117183</v>
      </c>
      <c r="K15" s="120">
        <f>'Cresc. EBITDA em 2 anos'!C16</f>
        <v>0.30970831987945324</v>
      </c>
      <c r="L15" s="13">
        <f>'Patrimônio Líquido'!C16</f>
        <v>53582.1</v>
      </c>
      <c r="M15" s="13">
        <f>'Receita Líquida'!C16</f>
        <v>8415.6</v>
      </c>
      <c r="N15" s="13">
        <f>Funcionários!C16</f>
        <v>5425</v>
      </c>
      <c r="O15" s="120">
        <f>'Market Share'!C16</f>
        <v>1.4471244618531858E-3</v>
      </c>
      <c r="P15" s="13">
        <f>'Enterprise Value'!C16</f>
        <v>140327.14199999999</v>
      </c>
      <c r="Q15" s="13">
        <f>'Div. Líq. EBITDA'!C16</f>
        <v>4.5453630274890084</v>
      </c>
      <c r="R15" s="15">
        <f>Liquidez!C16</f>
        <v>0.78080613327552972</v>
      </c>
      <c r="T15" s="128"/>
      <c r="U15" s="129"/>
      <c r="V15" s="129"/>
      <c r="W15" s="129"/>
      <c r="X15" s="129"/>
      <c r="Y15" s="129"/>
      <c r="Z15" s="129"/>
      <c r="AA15" s="129"/>
      <c r="AB15" s="129"/>
    </row>
    <row r="16" spans="1:28" x14ac:dyDescent="0.2">
      <c r="A16" s="8">
        <f>'Margem Líquida'!B17</f>
        <v>0.21587874653733849</v>
      </c>
      <c r="B16" s="120">
        <f>'Cresc. EBITDA em 2 anos'!B17</f>
        <v>6.3328035119588257</v>
      </c>
      <c r="C16" s="13">
        <f>'Patrimônio Líquido'!B17</f>
        <v>2116.8000000000002</v>
      </c>
      <c r="D16" s="13">
        <f>'Receita Líquida'!B17</f>
        <v>5190.2</v>
      </c>
      <c r="E16" s="13">
        <f>Funcionários!B17</f>
        <v>196</v>
      </c>
      <c r="F16" s="120">
        <f>'Market Share'!B17</f>
        <v>9.9819983866688828E-4</v>
      </c>
      <c r="G16" s="13">
        <f>'Enterprise Value'!B17</f>
        <v>93102.641000000003</v>
      </c>
      <c r="H16" s="13">
        <f>'Div. Líq. EBITDA'!B17</f>
        <v>5.4842125907040593</v>
      </c>
      <c r="I16" s="15">
        <f>Liquidez!B17</f>
        <v>2.4656252275872119</v>
      </c>
      <c r="J16" s="8">
        <f>'Margem Líquida'!C17</f>
        <v>6.324068625011102E-2</v>
      </c>
      <c r="K16" s="120">
        <f>'Cresc. EBITDA em 2 anos'!C17</f>
        <v>0.8701994727458362</v>
      </c>
      <c r="L16" s="13">
        <f>'Patrimônio Líquido'!C17</f>
        <v>377764.7</v>
      </c>
      <c r="M16" s="13">
        <f>'Receita Líquida'!C17</f>
        <v>45359.3</v>
      </c>
      <c r="N16" s="13">
        <f>Funcionários!C17</f>
        <v>98000</v>
      </c>
      <c r="O16" s="120">
        <f>'Market Share'!C17</f>
        <v>2.9779202262024081E-2</v>
      </c>
      <c r="P16" s="13">
        <f>'Enterprise Value'!C17</f>
        <v>1179417.041</v>
      </c>
      <c r="Q16" s="13">
        <f>'Div. Líq. EBITDA'!C17</f>
        <v>0.43691624004608559</v>
      </c>
      <c r="R16" s="15">
        <f>Liquidez!C17</f>
        <v>1.2067366609917389</v>
      </c>
      <c r="T16" s="128"/>
      <c r="U16" s="129"/>
      <c r="V16" s="129"/>
      <c r="W16" s="129"/>
      <c r="X16" s="129"/>
      <c r="Y16" s="129"/>
      <c r="Z16" s="129"/>
      <c r="AA16" s="129"/>
      <c r="AB16" s="129"/>
    </row>
    <row r="17" spans="1:28" x14ac:dyDescent="0.2">
      <c r="A17" s="8">
        <f>'Margem Líquida'!B18</f>
        <v>1.0190833156318736E-2</v>
      </c>
      <c r="B17" s="120">
        <f>'Cresc. EBITDA em 2 anos'!B18</f>
        <v>0.41962339549527727</v>
      </c>
      <c r="C17" s="13">
        <f>'Patrimônio Líquido'!B18</f>
        <v>47212.4</v>
      </c>
      <c r="D17" s="13">
        <f>'Receita Líquida'!B18</f>
        <v>3718.1</v>
      </c>
      <c r="E17" s="13">
        <f>Funcionários!B18</f>
        <v>38562</v>
      </c>
      <c r="F17" s="120">
        <f>'Market Share'!B18</f>
        <v>1.5147977957009656E-2</v>
      </c>
      <c r="G17" s="13">
        <f>'Enterprise Value'!B18</f>
        <v>135192.519</v>
      </c>
      <c r="H17" s="13">
        <f>'Div. Líq. EBITDA'!B18</f>
        <v>3.7340541232166853</v>
      </c>
      <c r="I17" s="15">
        <f>Liquidez!B18</f>
        <v>0.80976781455473312</v>
      </c>
      <c r="J17" s="8">
        <f>'Margem Líquida'!C18</f>
        <v>8.4934384848152272E-2</v>
      </c>
      <c r="K17" s="120">
        <f>'Cresc. EBITDA em 2 anos'!C18</f>
        <v>0.22432893054963787</v>
      </c>
      <c r="L17" s="13">
        <f>'Patrimônio Líquido'!C18</f>
        <v>78473.399999999994</v>
      </c>
      <c r="M17" s="13">
        <f>'Receita Líquida'!C18</f>
        <v>2708.6</v>
      </c>
      <c r="N17" s="13">
        <f>Funcionários!C18</f>
        <v>1255</v>
      </c>
      <c r="O17" s="120">
        <f>'Market Share'!C18</f>
        <v>1.3240507089620085E-3</v>
      </c>
      <c r="P17" s="13">
        <f>'Enterprise Value'!C18</f>
        <v>138071.67499999999</v>
      </c>
      <c r="Q17" s="13">
        <f>'Div. Líq. EBITDA'!C18</f>
        <v>3.6005080911780061</v>
      </c>
      <c r="R17" s="15">
        <f>Liquidez!C18</f>
        <v>0.82850345754187871</v>
      </c>
      <c r="T17" s="128"/>
      <c r="U17" s="129"/>
      <c r="V17" s="129"/>
      <c r="W17" s="129"/>
      <c r="X17" s="129"/>
      <c r="Y17" s="129"/>
      <c r="Z17" s="129"/>
      <c r="AA17" s="129"/>
      <c r="AB17" s="129"/>
    </row>
    <row r="18" spans="1:28" x14ac:dyDescent="0.2">
      <c r="A18" s="8">
        <f>'Margem Líquida'!B19</f>
        <v>9.1204274933195717E-2</v>
      </c>
      <c r="B18" s="120">
        <f>'Cresc. EBITDA em 2 anos'!B19</f>
        <v>1.3182821309703812</v>
      </c>
      <c r="C18" s="13">
        <f>'Patrimônio Líquido'!B19</f>
        <v>132125</v>
      </c>
      <c r="D18" s="13">
        <f>'Receita Líquida'!B19</f>
        <v>26987.5</v>
      </c>
      <c r="E18" s="13">
        <f>Funcionários!B19</f>
        <v>20245</v>
      </c>
      <c r="F18" s="120">
        <f>'Market Share'!B19</f>
        <v>1.2285440982990658E-2</v>
      </c>
      <c r="G18" s="13">
        <f>'Enterprise Value'!B19</f>
        <v>929758.85100000002</v>
      </c>
      <c r="H18" s="13">
        <f>'Div. Líq. EBITDA'!B19</f>
        <v>0.52852274594802429</v>
      </c>
      <c r="I18" s="15">
        <f>Liquidez!B19</f>
        <v>1.2510369590788091</v>
      </c>
      <c r="J18" s="8">
        <f>'Margem Líquida'!C19</f>
        <v>0.36754074517688329</v>
      </c>
      <c r="K18" s="120">
        <f>'Cresc. EBITDA em 2 anos'!C19</f>
        <v>0.43493119884881737</v>
      </c>
      <c r="L18" s="13">
        <f>'Patrimônio Líquido'!C19</f>
        <v>24614.2</v>
      </c>
      <c r="M18" s="13">
        <f>'Receita Líquida'!C19</f>
        <v>4296</v>
      </c>
      <c r="N18" s="13">
        <f>Funcionários!C19</f>
        <v>2986</v>
      </c>
      <c r="O18" s="120">
        <f>'Market Share'!C19</f>
        <v>4.8529081424569814E-4</v>
      </c>
      <c r="P18" s="13">
        <f>'Enterprise Value'!C19</f>
        <v>91996.53</v>
      </c>
      <c r="Q18" s="13">
        <f>'Div. Líq. EBITDA'!C19</f>
        <v>4.9483651937741557</v>
      </c>
      <c r="R18" s="15">
        <f>Liquidez!C19</f>
        <v>0.58725784953049265</v>
      </c>
      <c r="T18" s="128"/>
      <c r="U18" s="129"/>
      <c r="V18" s="129"/>
      <c r="W18" s="129"/>
      <c r="X18" s="129"/>
      <c r="Y18" s="129"/>
      <c r="Z18" s="129"/>
      <c r="AA18" s="129"/>
      <c r="AB18" s="129"/>
    </row>
    <row r="19" spans="1:28" x14ac:dyDescent="0.2">
      <c r="A19" s="8">
        <f>'Margem Líquida'!B20</f>
        <v>4.7467397554573163E-3</v>
      </c>
      <c r="B19" s="120">
        <f>'Cresc. EBITDA em 2 anos'!B20</f>
        <v>1.5624344625393225</v>
      </c>
      <c r="C19" s="13">
        <f>'Patrimônio Líquido'!B20</f>
        <v>20822.5</v>
      </c>
      <c r="D19" s="13">
        <f>'Receita Líquida'!B20</f>
        <v>463.1</v>
      </c>
      <c r="E19" s="13">
        <f>Funcionários!B20</f>
        <v>550</v>
      </c>
      <c r="F19" s="120">
        <f>'Market Share'!B20</f>
        <v>4.0506306910377318E-3</v>
      </c>
      <c r="G19" s="13">
        <f>'Enterprise Value'!B20</f>
        <v>115070.14</v>
      </c>
      <c r="H19" s="13">
        <f>'Div. Líq. EBITDA'!B20</f>
        <v>4.0594037080340737</v>
      </c>
      <c r="I19" s="15">
        <f>Liquidez!B20</f>
        <v>0.57591211907650464</v>
      </c>
      <c r="J19" s="8">
        <f>'Margem Líquida'!C20</f>
        <v>7.8760412605116223E-2</v>
      </c>
      <c r="K19" s="120">
        <f>'Cresc. EBITDA em 2 anos'!C20</f>
        <v>1.5504355069259486</v>
      </c>
      <c r="L19" s="13">
        <f>'Patrimônio Líquido'!C20</f>
        <v>191245.1</v>
      </c>
      <c r="M19" s="13">
        <f>'Receita Líquida'!C20</f>
        <v>26845.4</v>
      </c>
      <c r="N19" s="13">
        <f>Funcionários!C20</f>
        <v>32934</v>
      </c>
      <c r="O19" s="120">
        <f>'Market Share'!C20</f>
        <v>1.4151588331757758E-2</v>
      </c>
      <c r="P19" s="13">
        <f>'Enterprise Value'!C20</f>
        <v>715018.59600000002</v>
      </c>
      <c r="Q19" s="13">
        <f>'Div. Líq. EBITDA'!C20</f>
        <v>0.59475885575429133</v>
      </c>
      <c r="R19" s="15">
        <f>Liquidez!C20</f>
        <v>1.2946176182532856</v>
      </c>
      <c r="T19" s="128"/>
      <c r="U19" s="129"/>
      <c r="V19" s="129"/>
      <c r="W19" s="129"/>
      <c r="X19" s="129"/>
      <c r="Y19" s="129"/>
      <c r="Z19" s="129"/>
      <c r="AA19" s="129"/>
      <c r="AB19" s="129"/>
    </row>
    <row r="20" spans="1:28" x14ac:dyDescent="0.2">
      <c r="A20" s="8">
        <f>'Margem Líquida'!B21</f>
        <v>6.850172647024548E-2</v>
      </c>
      <c r="B20" s="120">
        <f>'Cresc. EBITDA em 2 anos'!B21</f>
        <v>0.34017756158955037</v>
      </c>
      <c r="C20" s="13">
        <f>'Patrimônio Líquido'!B21</f>
        <v>111538.7</v>
      </c>
      <c r="D20" s="13">
        <f>'Receita Líquida'!B21</f>
        <v>11226.7</v>
      </c>
      <c r="E20" s="13">
        <f>Funcionários!B21</f>
        <v>32923</v>
      </c>
      <c r="F20" s="120">
        <f>'Market Share'!B21</f>
        <v>6.8044635191134442E-3</v>
      </c>
      <c r="G20" s="13">
        <f>'Enterprise Value'!B21</f>
        <v>302898.55099999998</v>
      </c>
      <c r="H20" s="13">
        <f>'Div. Líq. EBITDA'!B21</f>
        <v>1.5397108419973922</v>
      </c>
      <c r="I20" s="15">
        <f>Liquidez!B21</f>
        <v>0.3631247580088548</v>
      </c>
      <c r="J20" s="8">
        <f>'Margem Líquida'!C21</f>
        <v>6.4836502120360712E-2</v>
      </c>
      <c r="K20" s="120">
        <f>'Cresc. EBITDA em 2 anos'!C21</f>
        <v>0.89883636523613664</v>
      </c>
      <c r="L20" s="13">
        <f>'Patrimônio Líquido'!C21</f>
        <v>119582.39999999999</v>
      </c>
      <c r="M20" s="13">
        <f>'Receita Líquida'!C21</f>
        <v>12595.1</v>
      </c>
      <c r="N20" s="13">
        <f>Funcionários!C21</f>
        <v>25647</v>
      </c>
      <c r="O20" s="120">
        <f>'Market Share'!C21</f>
        <v>8.0653892630261174E-3</v>
      </c>
      <c r="P20" s="13">
        <f>'Enterprise Value'!C21</f>
        <v>248869.209</v>
      </c>
      <c r="Q20" s="13">
        <f>'Div. Líq. EBITDA'!C21</f>
        <v>1.6756059605589857</v>
      </c>
      <c r="R20" s="15">
        <f>Liquidez!C21</f>
        <v>0.9118418111668849</v>
      </c>
    </row>
    <row r="21" spans="1:28" x14ac:dyDescent="0.2">
      <c r="A21" s="8">
        <f>'Margem Líquida'!B22</f>
        <v>0.1191692472467345</v>
      </c>
      <c r="B21" s="120">
        <f>'Cresc. EBITDA em 2 anos'!B22</f>
        <v>1.0573602282396513</v>
      </c>
      <c r="C21" s="13">
        <f>'Patrimônio Líquido'!B22</f>
        <v>20380</v>
      </c>
      <c r="D21" s="13">
        <f>'Receita Líquida'!B22</f>
        <v>2559.1</v>
      </c>
      <c r="E21" s="13">
        <f>Funcionários!B22</f>
        <v>1604</v>
      </c>
      <c r="F21" s="120">
        <f>'Market Share'!B22</f>
        <v>8.9159238486711254E-4</v>
      </c>
      <c r="G21" s="13">
        <f>'Enterprise Value'!B22</f>
        <v>79001.887999999992</v>
      </c>
      <c r="H21" s="13">
        <f>'Div. Líq. EBITDA'!B22</f>
        <v>5.4822280070066185</v>
      </c>
      <c r="I21" s="15">
        <f>Liquidez!B22</f>
        <v>1.0583557398714851</v>
      </c>
      <c r="J21" s="8">
        <f>'Margem Líquida'!C22</f>
        <v>0.19651196508580177</v>
      </c>
      <c r="K21" s="120">
        <f>'Cresc. EBITDA em 2 anos'!C22</f>
        <v>1.1055478443297768</v>
      </c>
      <c r="L21" s="13">
        <f>'Patrimônio Líquido'!C22</f>
        <v>53574.5</v>
      </c>
      <c r="M21" s="13">
        <f>'Receita Líquida'!C22</f>
        <v>17416.599999999999</v>
      </c>
      <c r="N21" s="13">
        <f>Funcionários!C22</f>
        <v>10765</v>
      </c>
      <c r="O21" s="120">
        <f>'Market Share'!C22</f>
        <v>3.6797445342462852E-3</v>
      </c>
      <c r="P21" s="13">
        <f>'Enterprise Value'!C22</f>
        <v>381938.87900000002</v>
      </c>
      <c r="Q21" s="13">
        <f>'Div. Líq. EBITDA'!C22</f>
        <v>0.91236894215212894</v>
      </c>
      <c r="R21" s="15">
        <f>Liquidez!C22</f>
        <v>1.1054222981996902</v>
      </c>
    </row>
    <row r="22" spans="1:28" x14ac:dyDescent="0.2">
      <c r="A22" s="8">
        <f>'Margem Líquida'!B23</f>
        <v>0.11593810926609824</v>
      </c>
      <c r="B22" s="120">
        <f>'Cresc. EBITDA em 2 anos'!B23</f>
        <v>1.6575707327184164</v>
      </c>
      <c r="C22" s="13">
        <f>'Patrimônio Líquido'!B23</f>
        <v>45681.4</v>
      </c>
      <c r="D22" s="13">
        <f>'Receita Líquida'!B23</f>
        <v>5958.5</v>
      </c>
      <c r="E22" s="13">
        <f>Funcionários!B23</f>
        <v>4400</v>
      </c>
      <c r="F22" s="120">
        <f>'Market Share'!B23</f>
        <v>2.1338015185165386E-3</v>
      </c>
      <c r="G22" s="13">
        <f>'Enterprise Value'!B23</f>
        <v>246428.269</v>
      </c>
      <c r="H22" s="13">
        <f>'Div. Líq. EBITDA'!B23</f>
        <v>1.6200936711526388</v>
      </c>
      <c r="I22" s="15">
        <f>Liquidez!B23</f>
        <v>1.6502797700012364</v>
      </c>
      <c r="J22" s="8">
        <f>'Margem Líquida'!C23</f>
        <v>3.3551065584154369E-2</v>
      </c>
      <c r="K22" s="120">
        <f>'Cresc. EBITDA em 2 anos'!C23</f>
        <v>0.99000493030343772</v>
      </c>
      <c r="L22" s="13">
        <f>'Patrimônio Líquido'!C23</f>
        <v>8908.9</v>
      </c>
      <c r="M22" s="13">
        <f>'Receita Líquida'!C23</f>
        <v>1509.6</v>
      </c>
      <c r="N22" s="13">
        <f>Funcionários!C23</f>
        <v>2944</v>
      </c>
      <c r="O22" s="120">
        <f>'Market Share'!C23</f>
        <v>1.8680945737479032E-3</v>
      </c>
      <c r="P22" s="13">
        <f>'Enterprise Value'!C23</f>
        <v>42667.438999999991</v>
      </c>
      <c r="Q22" s="13">
        <f>'Div. Líq. EBITDA'!C23</f>
        <v>7.6329872294421044</v>
      </c>
      <c r="R22" s="15">
        <f>Liquidez!C23</f>
        <v>0.70090819332359589</v>
      </c>
    </row>
    <row r="23" spans="1:28" x14ac:dyDescent="0.2">
      <c r="A23" s="8">
        <f>'Margem Líquida'!B24</f>
        <v>4.3240935457919918E-2</v>
      </c>
      <c r="B23" s="120">
        <f>'Cresc. EBITDA em 2 anos'!B24</f>
        <v>1.3315830926752428</v>
      </c>
      <c r="C23" s="13">
        <f>'Patrimônio Líquido'!B24</f>
        <v>54009.1</v>
      </c>
      <c r="D23" s="13">
        <f>'Receita Líquida'!B24</f>
        <v>2451</v>
      </c>
      <c r="E23" s="13">
        <f>Funcionários!B24</f>
        <v>44356</v>
      </c>
      <c r="F23" s="120">
        <f>'Market Share'!B24</f>
        <v>2.35337708426234E-3</v>
      </c>
      <c r="G23" s="13">
        <f>'Enterprise Value'!B24</f>
        <v>128019.61499999999</v>
      </c>
      <c r="H23" s="13">
        <f>'Div. Líq. EBITDA'!B24</f>
        <v>2.8609165634500617</v>
      </c>
      <c r="I23" s="15">
        <f>Liquidez!B24</f>
        <v>0.65823740917376217</v>
      </c>
      <c r="J23" s="8">
        <f>'Margem Líquida'!C24</f>
        <v>4.9633919000566774E-2</v>
      </c>
      <c r="K23" s="120">
        <f>'Cresc. EBITDA em 2 anos'!C24</f>
        <v>0.6857199354052006</v>
      </c>
      <c r="L23" s="13">
        <f>'Patrimônio Líquido'!C24</f>
        <v>72308.5</v>
      </c>
      <c r="M23" s="13">
        <f>'Receita Líquida'!C24</f>
        <v>15386.5</v>
      </c>
      <c r="N23" s="13">
        <f>Funcionários!C24</f>
        <v>43800</v>
      </c>
      <c r="O23" s="120">
        <f>'Market Share'!C24</f>
        <v>1.2870770999608348E-2</v>
      </c>
      <c r="P23" s="13">
        <f>'Enterprise Value'!C24</f>
        <v>245774.78899999999</v>
      </c>
      <c r="Q23" s="13">
        <f>'Div. Líq. EBITDA'!C24</f>
        <v>1.2868554715756462</v>
      </c>
      <c r="R23" s="15">
        <f>Liquidez!C24</f>
        <v>0.74928478618492134</v>
      </c>
    </row>
    <row r="24" spans="1:28" x14ac:dyDescent="0.2">
      <c r="A24" s="8">
        <f>'Margem Líquida'!B25</f>
        <v>9.6298256965276548E-3</v>
      </c>
      <c r="B24" s="120">
        <f>'Cresc. EBITDA em 2 anos'!B25</f>
        <v>1.7384155021643766</v>
      </c>
      <c r="C24" s="13">
        <f>'Patrimônio Líquido'!B25</f>
        <v>37151.300000000003</v>
      </c>
      <c r="D24" s="13">
        <f>'Receita Líquida'!B25</f>
        <v>982.3</v>
      </c>
      <c r="E24" s="13">
        <f>Funcionários!B25</f>
        <v>150000</v>
      </c>
      <c r="F24" s="120">
        <f>'Market Share'!B25</f>
        <v>4.2351520552634369E-3</v>
      </c>
      <c r="G24" s="13">
        <f>'Enterprise Value'!B25</f>
        <v>90582.89899999999</v>
      </c>
      <c r="H24" s="13">
        <f>'Div. Líq. EBITDA'!B25</f>
        <v>3.8745902248061195</v>
      </c>
      <c r="I24" s="15">
        <f>Liquidez!B25</f>
        <v>0.51847010842294017</v>
      </c>
      <c r="J24" s="8">
        <f>'Margem Líquida'!C25</f>
        <v>3.9240786336039238E-2</v>
      </c>
      <c r="K24" s="120">
        <f>'Cresc. EBITDA em 2 anos'!C25</f>
        <v>0.44787999387723865</v>
      </c>
      <c r="L24" s="13">
        <f>'Patrimônio Líquido'!C25</f>
        <v>36372.9</v>
      </c>
      <c r="M24" s="13">
        <f>'Receita Líquida'!C25</f>
        <v>5162.2</v>
      </c>
      <c r="N24" s="13">
        <f>Funcionários!C25</f>
        <v>4850</v>
      </c>
      <c r="O24" s="120">
        <f>'Market Share'!C25</f>
        <v>5.4618581226477869E-3</v>
      </c>
      <c r="P24" s="13">
        <f>'Enterprise Value'!C25</f>
        <v>72720.791999999987</v>
      </c>
      <c r="Q24" s="13">
        <f>'Div. Líq. EBITDA'!C25</f>
        <v>4.3421873348134046</v>
      </c>
      <c r="R24" s="15">
        <f>Liquidez!C25</f>
        <v>0.72544904594392923</v>
      </c>
    </row>
    <row r="25" spans="1:28" x14ac:dyDescent="0.2">
      <c r="A25" s="8">
        <f>'Margem Líquida'!B26</f>
        <v>1.772445783305911E-2</v>
      </c>
      <c r="B25" s="120">
        <f>'Cresc. EBITDA em 2 anos'!B26</f>
        <v>0.59173314749903794</v>
      </c>
      <c r="C25" s="13">
        <f>'Patrimônio Líquido'!B26</f>
        <v>46976.6</v>
      </c>
      <c r="D25" s="13">
        <f>'Receita Líquida'!B26</f>
        <v>2956</v>
      </c>
      <c r="E25" s="13">
        <f>Funcionários!B26</f>
        <v>220000</v>
      </c>
      <c r="F25" s="120">
        <f>'Market Share'!B26</f>
        <v>6.9242822093501443E-3</v>
      </c>
      <c r="G25" s="13">
        <f>'Enterprise Value'!B26</f>
        <v>147065.674</v>
      </c>
      <c r="H25" s="13">
        <f>'Div. Líq. EBITDA'!B26</f>
        <v>2.3001489864997322</v>
      </c>
      <c r="I25" s="15">
        <f>Liquidez!B26</f>
        <v>0.63501261313564594</v>
      </c>
      <c r="J25" s="8">
        <f>'Margem Líquida'!C26</f>
        <v>2.0957230704181335E-2</v>
      </c>
      <c r="K25" s="120">
        <f>'Cresc. EBITDA em 2 anos'!C26</f>
        <v>0.66218422822015199</v>
      </c>
      <c r="L25" s="13">
        <f>'Patrimônio Líquido'!C26</f>
        <v>17826.7</v>
      </c>
      <c r="M25" s="13">
        <f>'Receita Líquida'!C26</f>
        <v>684</v>
      </c>
      <c r="N25" s="13">
        <f>Funcionários!C26</f>
        <v>58586</v>
      </c>
      <c r="O25" s="120">
        <f>'Market Share'!C26</f>
        <v>1.3550817526859454E-3</v>
      </c>
      <c r="P25" s="13">
        <f>'Enterprise Value'!C26</f>
        <v>66520.42</v>
      </c>
      <c r="Q25" s="13">
        <f>'Div. Líq. EBITDA'!C26</f>
        <v>4.6643022247905233</v>
      </c>
      <c r="R25" s="15">
        <f>Liquidez!C26</f>
        <v>0.48512022541275546</v>
      </c>
    </row>
    <row r="26" spans="1:28" x14ac:dyDescent="0.2">
      <c r="A26" s="8">
        <f>'Margem Líquida'!B27</f>
        <v>0.12688496872378829</v>
      </c>
      <c r="B26" s="120">
        <f>'Cresc. EBITDA em 2 anos'!B27</f>
        <v>1.7000223178702374</v>
      </c>
      <c r="C26" s="13">
        <f>'Patrimônio Líquido'!B27</f>
        <v>119879.1</v>
      </c>
      <c r="D26" s="13">
        <f>'Receita Líquida'!B27</f>
        <v>15339.2</v>
      </c>
      <c r="E26" s="13">
        <f>Funcionários!B27</f>
        <v>12381</v>
      </c>
      <c r="F26" s="120">
        <f>'Market Share'!B27</f>
        <v>5.0192152721607562E-3</v>
      </c>
      <c r="G26" s="13">
        <f>'Enterprise Value'!B27</f>
        <v>406917.19099999993</v>
      </c>
      <c r="H26" s="13">
        <f>'Div. Líq. EBITDA'!B27</f>
        <v>0.80517959242473991</v>
      </c>
      <c r="I26" s="15">
        <f>Liquidez!B27</f>
        <v>0.63921678920015201</v>
      </c>
      <c r="J26" s="8">
        <f>'Margem Líquida'!C27</f>
        <v>1.0203598110912794E-2</v>
      </c>
      <c r="K26" s="120">
        <f>'Cresc. EBITDA em 2 anos'!C27</f>
        <v>0.51836134453781502</v>
      </c>
      <c r="L26" s="13">
        <f>'Patrimônio Líquido'!C27</f>
        <v>14656.9</v>
      </c>
      <c r="M26" s="13">
        <f>'Receita Líquida'!C27</f>
        <v>129.19999999999999</v>
      </c>
      <c r="N26" s="13">
        <f>Funcionários!C27</f>
        <v>8311</v>
      </c>
      <c r="O26" s="120">
        <f>'Market Share'!C27</f>
        <v>5.2571752989193478E-4</v>
      </c>
      <c r="P26" s="13">
        <f>'Enterprise Value'!C27</f>
        <v>34727.656999999999</v>
      </c>
      <c r="Q26" s="13">
        <f>'Div. Líq. EBITDA'!C27</f>
        <v>8.3447436145778582</v>
      </c>
      <c r="R26" s="15">
        <f>Liquidez!C27</f>
        <v>0.49499912440897609</v>
      </c>
    </row>
    <row r="27" spans="1:28" x14ac:dyDescent="0.2">
      <c r="A27" s="8">
        <f>'Margem Líquida'!B28</f>
        <v>0.17114963311411194</v>
      </c>
      <c r="B27" s="120">
        <f>'Cresc. EBITDA em 2 anos'!B28</f>
        <v>3.8642495565826431</v>
      </c>
      <c r="C27" s="13">
        <f>'Patrimônio Líquido'!B28</f>
        <v>102032.9</v>
      </c>
      <c r="D27" s="13">
        <f>'Receita Líquida'!B28</f>
        <v>23882.1</v>
      </c>
      <c r="E27" s="13">
        <f>Funcionários!B28</f>
        <v>11100</v>
      </c>
      <c r="F27" s="120">
        <f>'Market Share'!B28</f>
        <v>5.7934842380352267E-3</v>
      </c>
      <c r="G27" s="13">
        <f>'Enterprise Value'!B28</f>
        <v>722132.87899999996</v>
      </c>
      <c r="H27" s="13">
        <f>'Div. Líq. EBITDA'!B28</f>
        <v>0.42347149934991402</v>
      </c>
      <c r="I27" s="15">
        <f>Liquidez!B28</f>
        <v>1.6443541392270873</v>
      </c>
      <c r="J27" s="8">
        <f>'Margem Líquida'!C28</f>
        <v>6.9581323761578814E-2</v>
      </c>
      <c r="K27" s="120">
        <f>'Cresc. EBITDA em 2 anos'!C28</f>
        <v>0.60348258706467672</v>
      </c>
      <c r="L27" s="13">
        <f>'Patrimônio Líquido'!C28</f>
        <v>18833.599999999999</v>
      </c>
      <c r="M27" s="13">
        <f>'Receita Líquida'!C28</f>
        <v>3689</v>
      </c>
      <c r="N27" s="13">
        <f>Funcionários!C28</f>
        <v>2470</v>
      </c>
      <c r="O27" s="120">
        <f>'Market Share'!C28</f>
        <v>2.2011987532998762E-3</v>
      </c>
      <c r="P27" s="13">
        <f>'Enterprise Value'!C28</f>
        <v>83627.180999999997</v>
      </c>
      <c r="Q27" s="13">
        <f>'Div. Líq. EBITDA'!C28</f>
        <v>3.4642787373162798</v>
      </c>
      <c r="R27" s="15">
        <f>Liquidez!C28</f>
        <v>0.49932661075838342</v>
      </c>
    </row>
    <row r="28" spans="1:28" x14ac:dyDescent="0.2">
      <c r="A28" s="8">
        <f>'Margem Líquida'!B29</f>
        <v>7.0004414974259863E-3</v>
      </c>
      <c r="B28" s="120">
        <f>'Cresc. EBITDA em 2 anos'!B29</f>
        <v>1.5622548808343746</v>
      </c>
      <c r="C28" s="13">
        <f>'Patrimônio Líquido'!B29</f>
        <v>27657.3</v>
      </c>
      <c r="D28" s="13">
        <f>'Receita Líquida'!B29</f>
        <v>672.3</v>
      </c>
      <c r="E28" s="13">
        <f>Funcionários!B29</f>
        <v>55000</v>
      </c>
      <c r="F28" s="120">
        <f>'Market Share'!B29</f>
        <v>3.9873188920350145E-3</v>
      </c>
      <c r="G28" s="13">
        <f>'Enterprise Value'!B29</f>
        <v>171400.11599999998</v>
      </c>
      <c r="H28" s="13">
        <f>'Div. Líq. EBITDA'!B29</f>
        <v>1.5854134427773667</v>
      </c>
      <c r="I28" s="15">
        <f>Liquidez!B29</f>
        <v>1.7237754639546508</v>
      </c>
      <c r="J28" s="8">
        <f>'Margem Líquida'!C29</f>
        <v>6.865366744423583E-3</v>
      </c>
      <c r="K28" s="120">
        <f>'Cresc. EBITDA em 2 anos'!C29</f>
        <v>1.3420572826513424</v>
      </c>
      <c r="L28" s="13">
        <f>'Patrimônio Líquido'!C29</f>
        <v>40249.599999999999</v>
      </c>
      <c r="M28" s="13">
        <f>'Receita Líquida'!C29</f>
        <v>760.2</v>
      </c>
      <c r="N28" s="13">
        <f>Funcionários!C29</f>
        <v>50326</v>
      </c>
      <c r="O28" s="120">
        <f>'Market Share'!C29</f>
        <v>4.5973483572898047E-3</v>
      </c>
      <c r="P28" s="13">
        <f>'Enterprise Value'!C29</f>
        <v>97521.318999999989</v>
      </c>
      <c r="Q28" s="13">
        <f>'Div. Líq. EBITDA'!C29</f>
        <v>2.96263266291548</v>
      </c>
      <c r="R28" s="15">
        <f>Liquidez!C29</f>
        <v>0.79805432194445436</v>
      </c>
    </row>
    <row r="29" spans="1:28" x14ac:dyDescent="0.2">
      <c r="A29" s="8">
        <f>'Margem Líquida'!B30</f>
        <v>4.9627751009923171E-2</v>
      </c>
      <c r="B29" s="120">
        <f>'Cresc. EBITDA em 2 anos'!B30</f>
        <v>1.0712050596750089</v>
      </c>
      <c r="C29" s="13">
        <f>'Patrimônio Líquido'!B30</f>
        <v>58924.5</v>
      </c>
      <c r="D29" s="13">
        <f>'Receita Líquida'!B30</f>
        <v>13361.2</v>
      </c>
      <c r="E29" s="13">
        <f>Funcionários!B30</f>
        <v>32803</v>
      </c>
      <c r="F29" s="120">
        <f>'Market Share'!B30</f>
        <v>1.1178001407714123E-2</v>
      </c>
      <c r="G29" s="13">
        <f>'Enterprise Value'!B30</f>
        <v>270337.94900000002</v>
      </c>
      <c r="H29" s="13">
        <f>'Div. Líq. EBITDA'!B30</f>
        <v>1.0015676711374324</v>
      </c>
      <c r="I29" s="15">
        <f>Liquidez!B30</f>
        <v>0.25100448534028619</v>
      </c>
      <c r="J29" s="8">
        <f>'Margem Líquida'!C30</f>
        <v>5.756407886714688E-2</v>
      </c>
      <c r="K29" s="120">
        <f>'Cresc. EBITDA em 2 anos'!C30</f>
        <v>0.82697302993869748</v>
      </c>
      <c r="L29" s="13">
        <f>'Patrimônio Líquido'!C30</f>
        <v>29079.5</v>
      </c>
      <c r="M29" s="13">
        <f>'Receita Líquida'!C30</f>
        <v>6259.8</v>
      </c>
      <c r="N29" s="13">
        <f>Funcionários!C30</f>
        <v>14814</v>
      </c>
      <c r="O29" s="120">
        <f>'Market Share'!C30</f>
        <v>4.5149421282514451E-3</v>
      </c>
      <c r="P29" s="13">
        <f>'Enterprise Value'!C30</f>
        <v>118284.685</v>
      </c>
      <c r="Q29" s="13">
        <f>'Div. Líq. EBITDA'!C30</f>
        <v>2.3949953284315715</v>
      </c>
      <c r="R29" s="15">
        <f>Liquidez!C30</f>
        <v>0.31355386305937621</v>
      </c>
    </row>
    <row r="30" spans="1:28" x14ac:dyDescent="0.2">
      <c r="A30" s="8">
        <f>'Margem Líquida'!B31</f>
        <v>0.23692223156477329</v>
      </c>
      <c r="B30" s="120">
        <f>'Cresc. EBITDA em 2 anos'!B31</f>
        <v>2.8790951548993418</v>
      </c>
      <c r="C30" s="13">
        <f>'Patrimônio Líquido'!B31</f>
        <v>68147.8</v>
      </c>
      <c r="D30" s="13">
        <f>'Receita Líquida'!B31</f>
        <v>15694.7</v>
      </c>
      <c r="E30" s="13">
        <f>Funcionários!B31</f>
        <v>11000</v>
      </c>
      <c r="F30" s="120">
        <f>'Market Share'!B31</f>
        <v>2.7503660202740691E-3</v>
      </c>
      <c r="G30" s="13">
        <f>'Enterprise Value'!B31</f>
        <v>326455.54399999999</v>
      </c>
      <c r="H30" s="13">
        <f>'Div. Líq. EBITDA'!B31</f>
        <v>0.79533947201092714</v>
      </c>
      <c r="I30" s="15">
        <f>Liquidez!B31</f>
        <v>0.94918738985705897</v>
      </c>
      <c r="J30" s="8">
        <f>'Margem Líquida'!C31</f>
        <v>5.4753674475816645E-2</v>
      </c>
      <c r="K30" s="120">
        <f>'Cresc. EBITDA em 2 anos'!C31</f>
        <v>0.762636119876694</v>
      </c>
      <c r="L30" s="13">
        <f>'Patrimônio Líquido'!C31</f>
        <v>29963.599999999999</v>
      </c>
      <c r="M30" s="13">
        <f>'Receita Líquida'!C31</f>
        <v>3400.8</v>
      </c>
      <c r="N30" s="13">
        <f>Funcionários!C31</f>
        <v>34</v>
      </c>
      <c r="O30" s="120">
        <f>'Market Share'!C31</f>
        <v>2.5787611100255067E-3</v>
      </c>
      <c r="P30" s="13">
        <f>'Enterprise Value'!C31</f>
        <v>92864.312999999995</v>
      </c>
      <c r="Q30" s="13">
        <f>'Div. Líq. EBITDA'!C31</f>
        <v>2.5765628718967641</v>
      </c>
      <c r="R30" s="15">
        <f>Liquidez!C31</f>
        <v>0.52576550205051653</v>
      </c>
    </row>
    <row r="31" spans="1:28" x14ac:dyDescent="0.2">
      <c r="A31" s="8">
        <f>'Margem Líquida'!B32</f>
        <v>5.0260152583644406E-2</v>
      </c>
      <c r="B31" s="120">
        <f>'Cresc. EBITDA em 2 anos'!B32</f>
        <v>4.6799017601309858</v>
      </c>
      <c r="C31" s="13">
        <f>'Patrimônio Líquido'!B32</f>
        <v>28190.799999999999</v>
      </c>
      <c r="D31" s="13">
        <f>'Receita Líquida'!B32</f>
        <v>7350.1</v>
      </c>
      <c r="E31" s="13">
        <f>Funcionários!B32</f>
        <v>8955</v>
      </c>
      <c r="F31" s="120">
        <f>'Market Share'!B32</f>
        <v>6.0717339688742414E-3</v>
      </c>
      <c r="G31" s="13">
        <f>'Enterprise Value'!B32</f>
        <v>106678.68799999998</v>
      </c>
      <c r="H31" s="13">
        <f>'Div. Líq. EBITDA'!B32</f>
        <v>2.2527385413663881</v>
      </c>
      <c r="I31" s="15">
        <f>Liquidez!B32</f>
        <v>0.59114024808189802</v>
      </c>
      <c r="J31" s="8">
        <f>'Margem Líquida'!C32</f>
        <v>4.9677298395684279E-2</v>
      </c>
      <c r="K31" s="120">
        <f>'Cresc. EBITDA em 2 anos'!C32</f>
        <v>0.94471807689480269</v>
      </c>
      <c r="L31" s="13">
        <f>'Patrimônio Líquido'!C32</f>
        <v>44439.199999999997</v>
      </c>
      <c r="M31" s="13">
        <f>'Receita Líquida'!C32</f>
        <v>8187.4</v>
      </c>
      <c r="N31" s="13">
        <f>Funcionários!C32</f>
        <v>14300</v>
      </c>
      <c r="O31" s="120">
        <f>'Market Share'!C32</f>
        <v>6.8427603276911267E-3</v>
      </c>
      <c r="P31" s="13">
        <f>'Enterprise Value'!C32</f>
        <v>127111.46999999999</v>
      </c>
      <c r="Q31" s="13">
        <f>'Div. Líq. EBITDA'!C32</f>
        <v>1.788682240870946</v>
      </c>
      <c r="R31" s="15">
        <f>Liquidez!C32</f>
        <v>0.65047143046853317</v>
      </c>
    </row>
    <row r="32" spans="1:28" x14ac:dyDescent="0.2">
      <c r="A32" s="8">
        <f>'Margem Líquida'!B33</f>
        <v>6.027456392301949E-2</v>
      </c>
      <c r="B32" s="120">
        <f>'Cresc. EBITDA em 2 anos'!B33</f>
        <v>1.5469688881588857</v>
      </c>
      <c r="C32" s="13">
        <f>'Patrimônio Líquido'!B33</f>
        <v>90859.4</v>
      </c>
      <c r="D32" s="13">
        <f>'Receita Líquida'!B33</f>
        <v>26223.1</v>
      </c>
      <c r="E32" s="13">
        <f>Funcionários!B33</f>
        <v>14600</v>
      </c>
      <c r="F32" s="120">
        <f>'Market Share'!B33</f>
        <v>1.8063139827897919E-2</v>
      </c>
      <c r="G32" s="13">
        <f>'Enterprise Value'!B33</f>
        <v>178821.91899999999</v>
      </c>
      <c r="H32" s="13">
        <f>'Div. Líq. EBITDA'!B33</f>
        <v>1.2445627932222334</v>
      </c>
      <c r="I32" s="15">
        <f>Liquidez!B33</f>
        <v>1.0878587855798811</v>
      </c>
      <c r="J32" s="8">
        <f>'Margem Líquida'!C33</f>
        <v>0.12291565243887491</v>
      </c>
      <c r="K32" s="120">
        <f>'Cresc. EBITDA em 2 anos'!C33</f>
        <v>1.3840794354007833</v>
      </c>
      <c r="L32" s="13">
        <f>'Patrimônio Líquido'!C33</f>
        <v>29121.5</v>
      </c>
      <c r="M32" s="13">
        <f>'Receita Líquida'!C33</f>
        <v>3509.5</v>
      </c>
      <c r="N32" s="13">
        <f>Funcionários!C33</f>
        <v>3356</v>
      </c>
      <c r="O32" s="120">
        <f>'Market Share'!C33</f>
        <v>1.1854448267463401E-3</v>
      </c>
      <c r="P32" s="13">
        <f>'Enterprise Value'!C33</f>
        <v>177899.359</v>
      </c>
      <c r="Q32" s="13">
        <f>'Div. Líq. EBITDA'!C33</f>
        <v>1.2197019214667322</v>
      </c>
      <c r="R32" s="15">
        <f>Liquidez!C33</f>
        <v>1.3092799284166901</v>
      </c>
    </row>
    <row r="33" spans="1:28" x14ac:dyDescent="0.2">
      <c r="A33" s="8">
        <f>'Margem Líquida'!B34</f>
        <v>2.9946979684180832E-2</v>
      </c>
      <c r="B33" s="120">
        <f>'Cresc. EBITDA em 2 anos'!B34</f>
        <v>-2.7427204352172052E-2</v>
      </c>
      <c r="C33" s="13">
        <f>'Patrimônio Líquido'!B34</f>
        <v>89485.5</v>
      </c>
      <c r="D33" s="13">
        <f>'Receita Líquida'!B34</f>
        <v>5202</v>
      </c>
      <c r="E33" s="13">
        <f>Funcionários!B34</f>
        <v>30188</v>
      </c>
      <c r="F33" s="120">
        <f>'Market Share'!B34</f>
        <v>7.2120812311397943E-3</v>
      </c>
      <c r="G33" s="13">
        <f>'Enterprise Value'!B34</f>
        <v>285192.12599999999</v>
      </c>
      <c r="H33" s="13">
        <f>'Div. Líq. EBITDA'!B34</f>
        <v>0.74973885148568242</v>
      </c>
      <c r="I33" s="15">
        <f>Liquidez!B34</f>
        <v>1.3337803459693678</v>
      </c>
      <c r="J33" s="8">
        <f>'Margem Líquida'!C34</f>
        <v>0.1415342702589425</v>
      </c>
      <c r="K33" s="120">
        <f>'Cresc. EBITDA em 2 anos'!C34</f>
        <v>2.5989646380096327</v>
      </c>
      <c r="L33" s="13">
        <f>'Patrimônio Líquido'!C34</f>
        <v>39345</v>
      </c>
      <c r="M33" s="13">
        <f>'Receita Líquida'!C34</f>
        <v>4322.3999999999996</v>
      </c>
      <c r="N33" s="13">
        <f>Funcionários!C34</f>
        <v>68550</v>
      </c>
      <c r="O33" s="120">
        <f>'Market Share'!C34</f>
        <v>1.2679631561567286E-3</v>
      </c>
      <c r="P33" s="13">
        <f>'Enterprise Value'!C34</f>
        <v>134287.25700000001</v>
      </c>
      <c r="Q33" s="13">
        <f>'Div. Líq. EBITDA'!C34</f>
        <v>1.4764665049342693</v>
      </c>
      <c r="R33" s="15">
        <f>Liquidez!C34</f>
        <v>0.98321175146302464</v>
      </c>
    </row>
    <row r="34" spans="1:28" x14ac:dyDescent="0.2">
      <c r="A34" s="8">
        <f>'Margem Líquida'!B35</f>
        <v>5.5071500652243473E-3</v>
      </c>
      <c r="B34" s="120">
        <f>'Cresc. EBITDA em 2 anos'!B35</f>
        <v>0.54005021462703495</v>
      </c>
      <c r="C34" s="13">
        <f>'Patrimônio Líquido'!B35</f>
        <v>12992.5</v>
      </c>
      <c r="D34" s="13">
        <f>'Receita Líquida'!B35</f>
        <v>89.5</v>
      </c>
      <c r="E34" s="13">
        <f>Funcionários!B35</f>
        <v>195</v>
      </c>
      <c r="F34" s="120">
        <f>'Market Share'!B35</f>
        <v>6.7474459484068855E-4</v>
      </c>
      <c r="G34" s="13">
        <f>'Enterprise Value'!B35</f>
        <v>18273.414999999997</v>
      </c>
      <c r="H34" s="13">
        <f>'Div. Líq. EBITDA'!B35</f>
        <v>11.14593741782803</v>
      </c>
      <c r="I34" s="15">
        <f>Liquidez!B35</f>
        <v>0.50718255919650712</v>
      </c>
      <c r="J34" s="8">
        <f>'Margem Líquida'!C35</f>
        <v>0.26115898061415449</v>
      </c>
      <c r="K34" s="120">
        <f>'Cresc. EBITDA em 2 anos'!C35</f>
        <v>2.4951753605127296</v>
      </c>
      <c r="L34" s="13">
        <f>'Patrimônio Líquido'!C35</f>
        <v>35177</v>
      </c>
      <c r="M34" s="13">
        <f>'Receita Líquida'!C35</f>
        <v>5010.1000000000004</v>
      </c>
      <c r="N34" s="13">
        <f>Funcionários!C35</f>
        <v>2277</v>
      </c>
      <c r="O34" s="120">
        <f>'Market Share'!C35</f>
        <v>7.9649805446129938E-4</v>
      </c>
      <c r="P34" s="13">
        <f>'Enterprise Value'!C35</f>
        <v>94333.682000000001</v>
      </c>
      <c r="Q34" s="13">
        <f>'Div. Líq. EBITDA'!C35</f>
        <v>2.0693547401234693</v>
      </c>
      <c r="R34" s="15">
        <f>Liquidez!C35</f>
        <v>1.2196781641120003</v>
      </c>
    </row>
    <row r="35" spans="1:28" x14ac:dyDescent="0.2">
      <c r="A35" s="8">
        <f>'Margem Líquida'!B36</f>
        <v>0.38256530981535813</v>
      </c>
      <c r="B35" s="120">
        <f>'Cresc. EBITDA em 2 anos'!B36</f>
        <v>2.2000453617600364</v>
      </c>
      <c r="C35" s="13">
        <f>'Patrimônio Líquido'!B36</f>
        <v>16997.900000000001</v>
      </c>
      <c r="D35" s="13">
        <f>'Receita Líquida'!B36</f>
        <v>6532.8</v>
      </c>
      <c r="E35" s="13">
        <f>Funcionários!B36</f>
        <v>1127</v>
      </c>
      <c r="F35" s="120">
        <f>'Market Share'!B36</f>
        <v>7.0898503069716516E-4</v>
      </c>
      <c r="G35" s="13">
        <f>'Enterprise Value'!B36</f>
        <v>135587.49</v>
      </c>
      <c r="H35" s="13">
        <f>'Div. Líq. EBITDA'!B36</f>
        <v>1.4814728187681621</v>
      </c>
      <c r="I35" s="15">
        <f>Liquidez!B36</f>
        <v>0.86774383878727357</v>
      </c>
      <c r="J35" s="8">
        <f>'Margem Líquida'!C36</f>
        <v>0.33071399757966918</v>
      </c>
      <c r="K35" s="120">
        <f>'Cresc. EBITDA em 2 anos'!C36</f>
        <v>0.56172564093763944</v>
      </c>
      <c r="L35" s="13">
        <f>'Patrimônio Líquido'!C36</f>
        <v>11699.6</v>
      </c>
      <c r="M35" s="13">
        <f>'Receita Líquida'!C36</f>
        <v>2049.6</v>
      </c>
      <c r="N35" s="13">
        <f>Funcionários!C36</f>
        <v>1426</v>
      </c>
      <c r="O35" s="120">
        <f>'Market Share'!C36</f>
        <v>2.5731187246333696E-4</v>
      </c>
      <c r="P35" s="13">
        <f>'Enterprise Value'!C36</f>
        <v>43729.343999999997</v>
      </c>
      <c r="Q35" s="13">
        <f>'Div. Líq. EBITDA'!C36</f>
        <v>4.4327092123769338</v>
      </c>
      <c r="R35" s="15">
        <f>Liquidez!C36</f>
        <v>2.4526536005285178</v>
      </c>
    </row>
    <row r="36" spans="1:28" x14ac:dyDescent="0.2">
      <c r="A36" s="8">
        <f>'Margem Líquida'!B37</f>
        <v>9.4203035515149219E-2</v>
      </c>
      <c r="B36" s="120">
        <f>'Cresc. EBITDA em 2 anos'!B37</f>
        <v>3.0706103607454294E-2</v>
      </c>
      <c r="C36" s="13">
        <f>'Patrimônio Líquido'!B37</f>
        <v>24317.1</v>
      </c>
      <c r="D36" s="13">
        <f>'Receita Líquida'!B37</f>
        <v>498.4</v>
      </c>
      <c r="E36" s="13">
        <f>Funcionários!B37</f>
        <v>321</v>
      </c>
      <c r="F36" s="120">
        <f>'Market Share'!B37</f>
        <v>2.1966275492404629E-4</v>
      </c>
      <c r="G36" s="13">
        <f>'Enterprise Value'!B37</f>
        <v>28967.422999999999</v>
      </c>
      <c r="H36" s="13">
        <f>'Div. Líq. EBITDA'!B37</f>
        <v>6.7185747934843905</v>
      </c>
      <c r="I36" s="15">
        <f>Liquidez!B37</f>
        <v>1.1738075990299111</v>
      </c>
      <c r="J36" s="8">
        <f>'Margem Líquida'!C37</f>
        <v>1.4928564906699473E-2</v>
      </c>
      <c r="K36" s="120">
        <f>'Cresc. EBITDA em 2 anos'!C37</f>
        <v>0.78647786946736664</v>
      </c>
      <c r="L36" s="13">
        <f>'Patrimônio Líquido'!C37</f>
        <v>33707.199999999997</v>
      </c>
      <c r="M36" s="13">
        <f>'Receita Líquida'!C37</f>
        <v>621.29999999999995</v>
      </c>
      <c r="N36" s="13">
        <f>Funcionários!C37</f>
        <v>5811</v>
      </c>
      <c r="O36" s="120">
        <f>'Market Share'!C37</f>
        <v>1.727931741920718E-3</v>
      </c>
      <c r="P36" s="13">
        <f>'Enterprise Value'!C37</f>
        <v>36616.021999999997</v>
      </c>
      <c r="Q36" s="13">
        <f>'Div. Líq. EBITDA'!C37</f>
        <v>5.1787045299459349</v>
      </c>
      <c r="R36" s="15">
        <f>Liquidez!C37</f>
        <v>0.80242453879340925</v>
      </c>
    </row>
    <row r="37" spans="1:28" x14ac:dyDescent="0.2">
      <c r="A37" s="8">
        <f>'Margem Líquida'!B38</f>
        <v>0.18050796339788755</v>
      </c>
      <c r="B37" s="120">
        <f>'Cresc. EBITDA em 2 anos'!B38</f>
        <v>1.3001820410892746</v>
      </c>
      <c r="C37" s="13">
        <f>'Patrimônio Líquido'!B38</f>
        <v>36582.1</v>
      </c>
      <c r="D37" s="13">
        <f>'Receita Líquida'!B38</f>
        <v>4219.5</v>
      </c>
      <c r="E37" s="13">
        <f>Funcionários!B38</f>
        <v>1539</v>
      </c>
      <c r="F37" s="120">
        <f>'Market Share'!B38</f>
        <v>9.7052765423819715E-4</v>
      </c>
      <c r="G37" s="13">
        <f>'Enterprise Value'!B38</f>
        <v>59499.353999999992</v>
      </c>
      <c r="H37" s="13">
        <f>'Div. Líq. EBITDA'!B38</f>
        <v>3.0875892366831414</v>
      </c>
      <c r="I37" s="15">
        <f>Liquidez!B38</f>
        <v>0.74779553139295885</v>
      </c>
      <c r="J37" s="8">
        <f>'Margem Líquida'!C38</f>
        <v>6.5881153345040508E-2</v>
      </c>
      <c r="K37" s="120">
        <f>'Cresc. EBITDA em 2 anos'!C38</f>
        <v>-0.36588748019017436</v>
      </c>
      <c r="L37" s="13">
        <f>'Patrimônio Líquido'!C38</f>
        <v>10248.5</v>
      </c>
      <c r="M37" s="13">
        <f>'Receita Líquida'!C38</f>
        <v>581.5</v>
      </c>
      <c r="N37" s="13">
        <f>Funcionários!C38</f>
        <v>2463</v>
      </c>
      <c r="O37" s="120">
        <f>'Market Share'!C38</f>
        <v>3.6646441989473882E-4</v>
      </c>
      <c r="P37" s="13">
        <f>'Enterprise Value'!C38</f>
        <v>9228.4829999999984</v>
      </c>
      <c r="Q37" s="13">
        <f>'Div. Líq. EBITDA'!C38</f>
        <v>17.753514526710404</v>
      </c>
      <c r="R37" s="15">
        <f>Liquidez!C38</f>
        <v>1.0334388009991673</v>
      </c>
    </row>
    <row r="38" spans="1:28" x14ac:dyDescent="0.2">
      <c r="A38" s="8">
        <f>'Margem Líquida'!B39</f>
        <v>1.5837475557147762E-2</v>
      </c>
      <c r="B38" s="120">
        <f>'Cresc. EBITDA em 2 anos'!B39</f>
        <v>0.4264509790160711</v>
      </c>
      <c r="C38" s="13">
        <f>'Patrimônio Líquido'!B39</f>
        <v>3040.4</v>
      </c>
      <c r="D38" s="13">
        <f>'Receita Líquida'!B39</f>
        <v>636.6</v>
      </c>
      <c r="E38" s="13">
        <f>Funcionários!B39</f>
        <v>5704</v>
      </c>
      <c r="F38" s="120">
        <f>'Market Share'!B39</f>
        <v>1.6688756051894799E-3</v>
      </c>
      <c r="G38" s="13">
        <f>'Enterprise Value'!B39</f>
        <v>39065.610999999997</v>
      </c>
      <c r="H38" s="13">
        <f>'Div. Líq. EBITDA'!B39</f>
        <v>4.6435758037932642</v>
      </c>
      <c r="I38" s="15">
        <f>Liquidez!B39</f>
        <v>2.5308749580958767</v>
      </c>
      <c r="J38" s="8">
        <f>'Margem Líquida'!C39</f>
        <v>0.23851756137671795</v>
      </c>
      <c r="K38" s="120">
        <f>'Cresc. EBITDA em 2 anos'!C39</f>
        <v>0.42934273908179788</v>
      </c>
      <c r="L38" s="13">
        <f>'Patrimônio Líquido'!C39</f>
        <v>52604.9</v>
      </c>
      <c r="M38" s="13">
        <f>'Receita Líquida'!C39</f>
        <v>4061</v>
      </c>
      <c r="N38" s="13">
        <f>Funcionários!C39</f>
        <v>3597</v>
      </c>
      <c r="O38" s="120">
        <f>'Market Share'!C39</f>
        <v>7.0689664228491735E-4</v>
      </c>
      <c r="P38" s="13">
        <f>'Enterprise Value'!C39</f>
        <v>120335.45899999999</v>
      </c>
      <c r="Q38" s="13">
        <f>'Div. Líq. EBITDA'!C39</f>
        <v>1.2558078246911413</v>
      </c>
      <c r="R38" s="15">
        <f>Liquidez!C39</f>
        <v>0.76008545585705567</v>
      </c>
    </row>
    <row r="39" spans="1:28" x14ac:dyDescent="0.2">
      <c r="A39" s="8">
        <f>'Margem Líquida'!B40</f>
        <v>0.30519709318517174</v>
      </c>
      <c r="B39" s="120">
        <f>'Cresc. EBITDA em 2 anos'!B40</f>
        <v>2.388094727697359</v>
      </c>
      <c r="C39" s="13">
        <f>'Patrimônio Líquido'!B40</f>
        <v>53940.800000000003</v>
      </c>
      <c r="D39" s="13">
        <f>'Receita Líquida'!B40</f>
        <v>19835.400000000001</v>
      </c>
      <c r="E39" s="13">
        <f>Funcionários!B40</f>
        <v>2664</v>
      </c>
      <c r="F39" s="120">
        <f>'Market Share'!B40</f>
        <v>2.6983846625775625E-3</v>
      </c>
      <c r="G39" s="13">
        <f>'Enterprise Value'!B40</f>
        <v>288585.41700000002</v>
      </c>
      <c r="H39" s="13">
        <f>'Div. Líq. EBITDA'!B40</f>
        <v>0.61254691189056165</v>
      </c>
      <c r="I39" s="15">
        <f>Liquidez!B40</f>
        <v>1.0255626439836967</v>
      </c>
      <c r="J39" s="8">
        <f>'Margem Líquida'!C40</f>
        <v>0.19393460026645895</v>
      </c>
      <c r="K39" s="120">
        <f>'Cresc. EBITDA em 2 anos'!C40</f>
        <v>0.60416892845510795</v>
      </c>
      <c r="L39" s="13">
        <f>'Patrimônio Líquido'!C40</f>
        <v>26329</v>
      </c>
      <c r="M39" s="13">
        <f>'Receita Líquida'!C40</f>
        <v>6448.5</v>
      </c>
      <c r="N39" s="13">
        <f>Funcionários!C40</f>
        <v>27000</v>
      </c>
      <c r="O39" s="120">
        <f>'Market Share'!C40</f>
        <v>1.3805326890022061E-3</v>
      </c>
      <c r="P39" s="13">
        <f>'Enterprise Value'!C40</f>
        <v>113597.88799999999</v>
      </c>
      <c r="Q39" s="13">
        <f>'Div. Líq. EBITDA'!C40</f>
        <v>1.2846846237141312</v>
      </c>
      <c r="R39" s="15">
        <f>Liquidez!C40</f>
        <v>0.83330943298821236</v>
      </c>
    </row>
    <row r="40" spans="1:28" x14ac:dyDescent="0.2">
      <c r="A40" s="8">
        <f>'Margem Líquida'!B41</f>
        <v>0.17479403250946338</v>
      </c>
      <c r="B40" s="120">
        <f>'Cresc. EBITDA em 2 anos'!B41</f>
        <v>0.52375800948656059</v>
      </c>
      <c r="C40" s="13">
        <f>'Patrimônio Líquido'!B41</f>
        <v>4955.5</v>
      </c>
      <c r="D40" s="13">
        <f>'Receita Líquida'!B41</f>
        <v>1099</v>
      </c>
      <c r="E40" s="13">
        <f>Funcionários!B41</f>
        <v>5</v>
      </c>
      <c r="F40" s="120">
        <f>'Market Share'!B41</f>
        <v>2.6104439966534649E-4</v>
      </c>
      <c r="G40" s="13">
        <f>'Enterprise Value'!B41</f>
        <v>35193.741999999998</v>
      </c>
      <c r="H40" s="13">
        <f>'Div. Líq. EBITDA'!B41</f>
        <v>4.997078258970018</v>
      </c>
      <c r="I40" s="15">
        <f>Liquidez!B41</f>
        <v>0.11365564037319766</v>
      </c>
      <c r="J40" s="8">
        <f>'Margem Líquida'!C41</f>
        <v>1.9415024165533909E-2</v>
      </c>
      <c r="K40" s="120">
        <f>'Cresc. EBITDA em 2 anos'!C41</f>
        <v>0.50846857480082619</v>
      </c>
      <c r="L40" s="13">
        <f>'Patrimônio Líquido'!C41</f>
        <v>26031.5</v>
      </c>
      <c r="M40" s="13">
        <f>'Receita Líquida'!C41</f>
        <v>822.7</v>
      </c>
      <c r="N40" s="13">
        <f>Funcionários!C41</f>
        <v>950</v>
      </c>
      <c r="O40" s="120">
        <f>'Market Share'!C41</f>
        <v>1.7593281498201577E-3</v>
      </c>
      <c r="P40" s="13">
        <f>'Enterprise Value'!C41</f>
        <v>49128.241999999998</v>
      </c>
      <c r="Q40" s="13">
        <f>'Div. Líq. EBITDA'!C41</f>
        <v>2.9609952662258912</v>
      </c>
      <c r="R40" s="15">
        <f>Liquidez!C41</f>
        <v>0.64723053892215565</v>
      </c>
    </row>
    <row r="41" spans="1:28" x14ac:dyDescent="0.2">
      <c r="A41" s="8">
        <f>'Margem Líquida'!B42</f>
        <v>0.51950523311132257</v>
      </c>
      <c r="B41" s="120">
        <f>'Cresc. EBITDA em 2 anos'!B42</f>
        <v>0.50325379609544463</v>
      </c>
      <c r="C41" s="13">
        <f>'Patrimônio Líquido'!B42</f>
        <v>166.3</v>
      </c>
      <c r="D41" s="13">
        <f>'Receita Líquida'!B42</f>
        <v>54.6</v>
      </c>
      <c r="E41" s="13">
        <f>Funcionários!B42</f>
        <v>10</v>
      </c>
      <c r="F41" s="120">
        <f>'Market Share'!B42</f>
        <v>4.3636107778776469E-6</v>
      </c>
      <c r="G41" s="13">
        <f>'Enterprise Value'!B42</f>
        <v>1997.9189999999999</v>
      </c>
      <c r="H41" s="13">
        <f>'Div. Líq. EBITDA'!B42</f>
        <v>84.75468975468975</v>
      </c>
      <c r="I41" s="15">
        <f>Liquidez!B42</f>
        <v>0.14040965506738862</v>
      </c>
      <c r="J41" s="8">
        <f>'Margem Líquida'!C42</f>
        <v>0.47746935832732518</v>
      </c>
      <c r="K41" s="120">
        <f>'Cresc. EBITDA em 2 anos'!C42</f>
        <v>0.37740940632228215</v>
      </c>
      <c r="L41" s="13">
        <f>'Patrimônio Líquido'!C42</f>
        <v>7054.8</v>
      </c>
      <c r="M41" s="13">
        <f>'Receita Líquida'!C42</f>
        <v>5033.1000000000004</v>
      </c>
      <c r="N41" s="13">
        <f>Funcionários!C42</f>
        <v>1802</v>
      </c>
      <c r="O41" s="120">
        <f>'Market Share'!C42</f>
        <v>4.376564598645467E-4</v>
      </c>
      <c r="P41" s="13">
        <f>'Enterprise Value'!C42</f>
        <v>44637.488999999994</v>
      </c>
      <c r="Q41" s="13">
        <f>'Div. Líq. EBITDA'!C42</f>
        <v>3.09253159379104</v>
      </c>
      <c r="R41" s="15">
        <f>Liquidez!C42</f>
        <v>0.51344231532604379</v>
      </c>
    </row>
    <row r="42" spans="1:28" x14ac:dyDescent="0.2">
      <c r="A42" s="8">
        <f>'Margem Líquida'!B43</f>
        <v>3.8209224966823427E-2</v>
      </c>
      <c r="B42" s="120">
        <f>'Cresc. EBITDA em 2 anos'!B43</f>
        <v>0.13639756545705106</v>
      </c>
      <c r="C42" s="13">
        <f>'Patrimônio Líquido'!B43</f>
        <v>19564.599999999999</v>
      </c>
      <c r="D42" s="13">
        <f>'Receita Líquida'!B43</f>
        <v>4575.1000000000004</v>
      </c>
      <c r="E42" s="13">
        <f>Funcionários!B43</f>
        <v>12687</v>
      </c>
      <c r="F42" s="120">
        <f>'Market Share'!B43</f>
        <v>4.9713650207668077E-3</v>
      </c>
      <c r="G42" s="13">
        <f>'Enterprise Value'!B43</f>
        <v>76078.525999999998</v>
      </c>
      <c r="H42" s="13">
        <f>'Div. Líq. EBITDA'!B43</f>
        <v>2.1137988530429728</v>
      </c>
      <c r="I42" s="15">
        <f>Liquidez!B43</f>
        <v>0.39538821461346574</v>
      </c>
      <c r="J42" s="8">
        <f>'Margem Líquida'!C43</f>
        <v>3.218419337822323E-2</v>
      </c>
      <c r="K42" s="120">
        <f>'Cresc. EBITDA em 2 anos'!C43</f>
        <v>0.1908713692946058</v>
      </c>
      <c r="L42" s="13">
        <f>'Patrimônio Líquido'!C43</f>
        <v>17059.400000000001</v>
      </c>
      <c r="M42" s="13">
        <f>'Receita Líquida'!C43</f>
        <v>518.6</v>
      </c>
      <c r="N42" s="13">
        <f>Funcionários!C43</f>
        <v>35324</v>
      </c>
      <c r="O42" s="120">
        <f>'Market Share'!C43</f>
        <v>6.6901086840467612E-4</v>
      </c>
      <c r="P42" s="13">
        <f>'Enterprise Value'!C43</f>
        <v>46887.189999999995</v>
      </c>
      <c r="Q42" s="13">
        <f>'Div. Líq. EBITDA'!C43</f>
        <v>2.936503381840541</v>
      </c>
      <c r="R42" s="15">
        <f>Liquidez!C43</f>
        <v>1.3711359631136184</v>
      </c>
    </row>
    <row r="43" spans="1:28" x14ac:dyDescent="0.2">
      <c r="A43" s="8">
        <f>'Margem Líquida'!B44</f>
        <v>4.426991474022008E-2</v>
      </c>
      <c r="B43" s="120">
        <f>'Cresc. EBITDA em 2 anos'!B44</f>
        <v>0.92454405462067957</v>
      </c>
      <c r="C43" s="13">
        <f>'Patrimônio Líquido'!B44</f>
        <v>36152.5</v>
      </c>
      <c r="D43" s="13">
        <f>'Receita Líquida'!B44</f>
        <v>4116.5</v>
      </c>
      <c r="E43" s="13">
        <f>Funcionários!B44</f>
        <v>14922</v>
      </c>
      <c r="F43" s="120">
        <f>'Market Share'!B44</f>
        <v>3.8606703828357944E-3</v>
      </c>
      <c r="G43" s="13">
        <f>'Enterprise Value'!B44</f>
        <v>99685.490999999995</v>
      </c>
      <c r="H43" s="13">
        <f>'Div. Líq. EBITDA'!B44</f>
        <v>1.6056820044152664</v>
      </c>
      <c r="I43" s="15">
        <f>Liquidez!B44</f>
        <v>1.2558180639839747</v>
      </c>
      <c r="J43" s="8">
        <f>'Margem Líquida'!C44</f>
        <v>4.7883001089575369E-2</v>
      </c>
      <c r="K43" s="120">
        <f>'Cresc. EBITDA em 2 anos'!C44</f>
        <v>0.13960809466464208</v>
      </c>
      <c r="L43" s="13">
        <f>'Patrimônio Líquido'!C44</f>
        <v>98298</v>
      </c>
      <c r="M43" s="13">
        <f>'Receita Líquida'!C44</f>
        <v>1560.1</v>
      </c>
      <c r="N43" s="13">
        <f>Funcionários!C44</f>
        <v>3189</v>
      </c>
      <c r="O43" s="120">
        <f>'Market Share'!C44</f>
        <v>1.3527401004702242E-3</v>
      </c>
      <c r="P43" s="13">
        <f>'Enterprise Value'!C44</f>
        <v>167332.20299999998</v>
      </c>
      <c r="Q43" s="13">
        <f>'Div. Líq. EBITDA'!C44</f>
        <v>0.75501800451405043</v>
      </c>
      <c r="R43" s="15">
        <f>Liquidez!C44</f>
        <v>1.4141973704723796</v>
      </c>
      <c r="U43" s="87">
        <f>CORREL($A$2:$A$826,B2:B826)</f>
        <v>0.13616499192400644</v>
      </c>
      <c r="V43" s="88">
        <f t="shared" ref="V43:AB43" si="3">CORREL($A$2:$A$826,C$2:C$826)</f>
        <v>3.1318295995331417E-2</v>
      </c>
      <c r="W43" s="88">
        <f t="shared" si="3"/>
        <v>0.12457244618587986</v>
      </c>
      <c r="X43" s="88">
        <f t="shared" si="3"/>
        <v>1.4919854788645492E-2</v>
      </c>
      <c r="Y43" s="88">
        <f t="shared" si="3"/>
        <v>-1.189130720196632E-3</v>
      </c>
      <c r="Z43" s="88">
        <f t="shared" si="3"/>
        <v>5.6935934042682185E-2</v>
      </c>
      <c r="AA43" s="88">
        <f t="shared" si="3"/>
        <v>-1.5819211860763283E-2</v>
      </c>
      <c r="AB43" s="89">
        <f t="shared" si="3"/>
        <v>5.7351849269754077E-2</v>
      </c>
    </row>
    <row r="44" spans="1:28" x14ac:dyDescent="0.2">
      <c r="A44" s="8">
        <f>'Margem Líquida'!B45</f>
        <v>3.6972794895030962E-2</v>
      </c>
      <c r="B44" s="120">
        <f>'Cresc. EBITDA em 2 anos'!B45</f>
        <v>0.5058406341259909</v>
      </c>
      <c r="C44" s="13">
        <f>'Patrimônio Líquido'!B45</f>
        <v>23097.5</v>
      </c>
      <c r="D44" s="13">
        <f>'Receita Líquida'!B45</f>
        <v>1566.7</v>
      </c>
      <c r="E44" s="13">
        <f>Funcionários!B45</f>
        <v>2130</v>
      </c>
      <c r="F44" s="120">
        <f>'Market Share'!B45</f>
        <v>1.7593281498201577E-3</v>
      </c>
      <c r="G44" s="13">
        <f>'Enterprise Value'!B45</f>
        <v>48562.212999999996</v>
      </c>
      <c r="H44" s="13">
        <f>'Div. Líq. EBITDA'!B45</f>
        <v>3.2724556230581996</v>
      </c>
      <c r="I44" s="15">
        <f>Liquidez!B45</f>
        <v>0.65904167911562594</v>
      </c>
      <c r="J44" s="8">
        <f>'Margem Líquida'!C45</f>
        <v>0.21589056922981703</v>
      </c>
      <c r="K44" s="120">
        <f>'Cresc. EBITDA em 2 anos'!C45</f>
        <v>0.18687024075071146</v>
      </c>
      <c r="L44" s="13">
        <f>'Patrimônio Líquido'!C45</f>
        <v>15651.6</v>
      </c>
      <c r="M44" s="13">
        <f>'Receita Líquida'!C45</f>
        <v>1046.4000000000001</v>
      </c>
      <c r="N44" s="13">
        <f>Funcionários!C45</f>
        <v>1260</v>
      </c>
      <c r="O44" s="120">
        <f>'Market Share'!C45</f>
        <v>2.0123677525494925E-4</v>
      </c>
      <c r="P44" s="13">
        <f>'Enterprise Value'!C45</f>
        <v>29657.420999999998</v>
      </c>
      <c r="Q44" s="13">
        <f>'Div. Líq. EBITDA'!C45</f>
        <v>3.9407018567123555</v>
      </c>
      <c r="R44" s="15">
        <f>Liquidez!C45</f>
        <v>0.62094951017332323</v>
      </c>
      <c r="U44" s="18"/>
      <c r="V44" s="13">
        <f t="shared" ref="V44:AB44" si="4">CORREL($B$2:$B$826,C$2:C$826)</f>
        <v>9.7750400747131407E-3</v>
      </c>
      <c r="W44" s="13">
        <f t="shared" si="4"/>
        <v>1.90986363967348E-2</v>
      </c>
      <c r="X44" s="13">
        <f t="shared" si="4"/>
        <v>-1.7925484658964949E-4</v>
      </c>
      <c r="Y44" s="13">
        <f t="shared" si="4"/>
        <v>5.2362798967119182E-3</v>
      </c>
      <c r="Z44" s="13">
        <f t="shared" si="4"/>
        <v>1.4937193895455891E-2</v>
      </c>
      <c r="AA44" s="13">
        <f t="shared" si="4"/>
        <v>-1.519573765911395E-2</v>
      </c>
      <c r="AB44" s="90">
        <f t="shared" si="4"/>
        <v>-1.0008987004078464E-2</v>
      </c>
    </row>
    <row r="45" spans="1:28" x14ac:dyDescent="0.2">
      <c r="A45" s="8">
        <f>'Margem Líquida'!B46</f>
        <v>0.11799702528507684</v>
      </c>
      <c r="B45" s="120">
        <f>'Cresc. EBITDA em 2 anos'!B46</f>
        <v>3.1224081864017421</v>
      </c>
      <c r="C45" s="13">
        <f>'Patrimônio Líquido'!B46</f>
        <v>38784.5</v>
      </c>
      <c r="D45" s="13">
        <f>'Receita Líquida'!B46</f>
        <v>2713.2</v>
      </c>
      <c r="E45" s="13">
        <f>Funcionários!B46</f>
        <v>2300</v>
      </c>
      <c r="F45" s="120">
        <f>'Market Share'!B46</f>
        <v>9.546716793945103E-4</v>
      </c>
      <c r="G45" s="13">
        <f>'Enterprise Value'!B46</f>
        <v>132790.019</v>
      </c>
      <c r="H45" s="13">
        <f>'Div. Líq. EBITDA'!B46</f>
        <v>1.1821405568139878</v>
      </c>
      <c r="I45" s="15">
        <f>Liquidez!B46</f>
        <v>1.2398417007960976</v>
      </c>
      <c r="J45" s="8">
        <f>'Margem Líquida'!C46</f>
        <v>8.1303751817795051E-3</v>
      </c>
      <c r="K45" s="120">
        <f>'Cresc. EBITDA em 2 anos'!C46</f>
        <v>9.3939665739827261E-2</v>
      </c>
      <c r="L45" s="13">
        <f>'Patrimônio Líquido'!C46</f>
        <v>9372.2999999999993</v>
      </c>
      <c r="M45" s="13">
        <f>'Receita Líquida'!C46</f>
        <v>292.39999999999998</v>
      </c>
      <c r="N45" s="13">
        <f>Funcionários!C46</f>
        <v>1873</v>
      </c>
      <c r="O45" s="120">
        <f>'Market Share'!C46</f>
        <v>1.4931728035634056E-3</v>
      </c>
      <c r="P45" s="13">
        <f>'Enterprise Value'!C46</f>
        <v>35162.029000000002</v>
      </c>
      <c r="Q45" s="13">
        <f>'Div. Líq. EBITDA'!C46</f>
        <v>3.2698625269889856</v>
      </c>
      <c r="R45" s="15">
        <f>Liquidez!C46</f>
        <v>0.28476916721853224</v>
      </c>
      <c r="U45" s="18"/>
      <c r="V45" s="13"/>
      <c r="W45" s="13">
        <f t="shared" ref="W45:AB45" si="5">CORREL($C$2:$C$826,D$2:D$826)</f>
        <v>0.59023713762472052</v>
      </c>
      <c r="X45" s="13">
        <f t="shared" si="5"/>
        <v>0.37531859901453479</v>
      </c>
      <c r="Y45" s="13">
        <f t="shared" si="5"/>
        <v>0.88093035707625034</v>
      </c>
      <c r="Z45" s="13">
        <f t="shared" si="5"/>
        <v>0.9468034822135174</v>
      </c>
      <c r="AA45" s="13">
        <f t="shared" si="5"/>
        <v>-6.1763323850878363E-3</v>
      </c>
      <c r="AB45" s="90">
        <f t="shared" si="5"/>
        <v>-4.064735628477522E-2</v>
      </c>
    </row>
    <row r="46" spans="1:28" x14ac:dyDescent="0.2">
      <c r="A46" s="8">
        <f>'Margem Líquida'!B47</f>
        <v>1.8882893351569428E-2</v>
      </c>
      <c r="B46" s="120">
        <f>'Cresc. EBITDA em 2 anos'!B47</f>
        <v>0.29561225579160899</v>
      </c>
      <c r="C46" s="13">
        <f>'Patrimônio Líquido'!B47</f>
        <v>42818.400000000001</v>
      </c>
      <c r="D46" s="13">
        <f>'Receita Líquida'!B47</f>
        <v>3406</v>
      </c>
      <c r="E46" s="13">
        <f>Funcionários!B47</f>
        <v>50000</v>
      </c>
      <c r="F46" s="120">
        <f>'Market Share'!B47</f>
        <v>7.4889234795299979E-3</v>
      </c>
      <c r="G46" s="13">
        <f>'Enterprise Value'!B47</f>
        <v>69976.175999999992</v>
      </c>
      <c r="H46" s="13">
        <f>'Div. Líq. EBITDA'!B47</f>
        <v>2.2210228521204129</v>
      </c>
      <c r="I46" s="15">
        <f>Liquidez!B47</f>
        <v>0.88153866046030527</v>
      </c>
      <c r="J46" s="8">
        <f>'Margem Líquida'!C47</f>
        <v>0.13598038491374534</v>
      </c>
      <c r="K46" s="120">
        <f>'Cresc. EBITDA em 2 anos'!C47</f>
        <v>1.0864251245945731</v>
      </c>
      <c r="L46" s="13">
        <f>'Patrimônio Líquido'!C47</f>
        <v>19086.7</v>
      </c>
      <c r="M46" s="13">
        <f>'Receita Líquida'!C47</f>
        <v>2944.9</v>
      </c>
      <c r="N46" s="13">
        <f>Funcionários!C47</f>
        <v>6235</v>
      </c>
      <c r="O46" s="120">
        <f>'Market Share'!C47</f>
        <v>8.9916123591189938E-4</v>
      </c>
      <c r="P46" s="13">
        <f>'Enterprise Value'!C47</f>
        <v>50691.788999999997</v>
      </c>
      <c r="Q46" s="13">
        <f>'Div. Líq. EBITDA'!C47</f>
        <v>2.2086485051849327</v>
      </c>
      <c r="R46" s="15">
        <f>Liquidez!C47</f>
        <v>1.1511908908821735</v>
      </c>
      <c r="U46" s="18"/>
      <c r="V46" s="13"/>
      <c r="W46" s="13"/>
      <c r="X46" s="13">
        <f>CORREL($D$2:$D$826,E$2:E$826)</f>
        <v>0.42989543614952974</v>
      </c>
      <c r="Y46" s="13">
        <f>CORREL($D$2:$D$826,F$2:F$826)</f>
        <v>0.59314716174378546</v>
      </c>
      <c r="Z46" s="13">
        <f>CORREL($D$2:$D$826,G$2:G$826)</f>
        <v>0.743385498095404</v>
      </c>
      <c r="AA46" s="13">
        <f>CORREL($D$2:$D$826,H$2:H$826)</f>
        <v>-9.0755412238342527E-3</v>
      </c>
      <c r="AB46" s="90">
        <f>CORREL($D$2:$D$826,I$2:I$826)</f>
        <v>-5.0927595655884908E-2</v>
      </c>
    </row>
    <row r="47" spans="1:28" x14ac:dyDescent="0.2">
      <c r="A47" s="8">
        <f>'Margem Líquida'!B48</f>
        <v>0.11526580814420921</v>
      </c>
      <c r="B47" s="120">
        <f>'Cresc. EBITDA em 2 anos'!B48</f>
        <v>0.90830841714233923</v>
      </c>
      <c r="C47" s="13">
        <f>'Patrimônio Líquido'!B48</f>
        <v>8998.5</v>
      </c>
      <c r="D47" s="13">
        <f>'Receita Líquida'!B48</f>
        <v>817.2</v>
      </c>
      <c r="E47" s="13">
        <f>Funcionários!B48</f>
        <v>922</v>
      </c>
      <c r="F47" s="120">
        <f>'Market Share'!B48</f>
        <v>2.9435481762054379E-4</v>
      </c>
      <c r="G47" s="13">
        <f>'Enterprise Value'!B48</f>
        <v>40481.163999999997</v>
      </c>
      <c r="H47" s="13">
        <f>'Div. Líq. EBITDA'!B48</f>
        <v>3.8282214414585511</v>
      </c>
      <c r="I47" s="15">
        <f>Liquidez!B48</f>
        <v>1.5919545353242701</v>
      </c>
      <c r="J47" s="8">
        <f>'Margem Líquida'!C48</f>
        <v>0.1889542841500137</v>
      </c>
      <c r="K47" s="120">
        <f>'Cresc. EBITDA em 2 anos'!C48</f>
        <v>-0.43583634011845596</v>
      </c>
      <c r="L47" s="13">
        <f>'Patrimônio Líquido'!C48</f>
        <v>3498.1</v>
      </c>
      <c r="M47" s="13">
        <f>'Receita Líquida'!C48</f>
        <v>276.10000000000002</v>
      </c>
      <c r="N47" s="13">
        <f>Funcionários!C48</f>
        <v>250</v>
      </c>
      <c r="O47" s="120">
        <f>'Market Share'!C48</f>
        <v>6.0667060595954497E-5</v>
      </c>
      <c r="P47" s="13">
        <f>'Enterprise Value'!C48</f>
        <v>7963.8069999999998</v>
      </c>
      <c r="Q47" s="13">
        <f>'Div. Líq. EBITDA'!C48</f>
        <v>14.057439362857487</v>
      </c>
      <c r="R47" s="15">
        <f>Liquidez!C48</f>
        <v>3.1414370422043953</v>
      </c>
      <c r="U47" s="18"/>
      <c r="V47" s="13"/>
      <c r="W47" s="13"/>
      <c r="X47" s="13"/>
      <c r="Y47" s="13">
        <f>CORREL($E$2:$E$826,F$2:F$826)</f>
        <v>0.39194958386302675</v>
      </c>
      <c r="Z47" s="13">
        <f>CORREL($E$2:$E$826,G$2:G$826)</f>
        <v>0.4202127062212434</v>
      </c>
      <c r="AA47" s="13">
        <f>CORREL($E$2:$E$826,H$2:H$826)</f>
        <v>9.0125698068047461E-3</v>
      </c>
      <c r="AB47" s="90">
        <f>CORREL($E$2:$E$826,I$2:I$826)</f>
        <v>-7.819435986159283E-2</v>
      </c>
    </row>
    <row r="48" spans="1:28" x14ac:dyDescent="0.2">
      <c r="A48" s="8">
        <f>'Margem Líquida'!B49</f>
        <v>4.2641554312039157E-2</v>
      </c>
      <c r="B48" s="120">
        <f>'Cresc. EBITDA em 2 anos'!B49</f>
        <v>1.3651334469051677</v>
      </c>
      <c r="C48" s="13">
        <f>'Patrimônio Líquido'!B49</f>
        <v>10907.5</v>
      </c>
      <c r="D48" s="13">
        <f>'Receita Líquida'!B49</f>
        <v>1362.5</v>
      </c>
      <c r="E48" s="13">
        <f>Funcionários!B49</f>
        <v>1000</v>
      </c>
      <c r="F48" s="120">
        <f>'Market Share'!B49</f>
        <v>1.3266207137874191E-3</v>
      </c>
      <c r="G48" s="13">
        <f>'Enterprise Value'!B49</f>
        <v>44028.214999999997</v>
      </c>
      <c r="H48" s="13">
        <f>'Div. Líq. EBITDA'!B49</f>
        <v>3.5194586925679361</v>
      </c>
      <c r="I48" s="15">
        <f>Liquidez!B49</f>
        <v>0.59963383199633835</v>
      </c>
      <c r="J48" s="8">
        <f>'Margem Líquida'!C49</f>
        <v>5.4360094024844395E-2</v>
      </c>
      <c r="K48" s="120">
        <f>'Cresc. EBITDA em 2 anos'!C49</f>
        <v>0.40887997161029666</v>
      </c>
      <c r="L48" s="13">
        <f>'Patrimônio Líquido'!C49</f>
        <v>33410.6</v>
      </c>
      <c r="M48" s="13">
        <f>'Receita Líquida'!C49</f>
        <v>3087.3</v>
      </c>
      <c r="N48" s="13">
        <f>Funcionários!C49</f>
        <v>38608</v>
      </c>
      <c r="O48" s="120">
        <f>'Market Share'!C49</f>
        <v>2.3579898069780603E-3</v>
      </c>
      <c r="P48" s="13">
        <f>'Enterprise Value'!C49</f>
        <v>99197.302999999985</v>
      </c>
      <c r="Q48" s="13">
        <f>'Div. Líq. EBITDA'!C49</f>
        <v>1.1261153037598211</v>
      </c>
      <c r="R48" s="15">
        <f>Liquidez!C49</f>
        <v>0.79430420711974103</v>
      </c>
      <c r="U48" s="18"/>
      <c r="V48" s="13"/>
      <c r="W48" s="13"/>
      <c r="X48" s="13"/>
      <c r="Y48" s="13"/>
      <c r="Z48" s="13">
        <f>CORREL($F$2:$F$826,G$2:G$826)</f>
        <v>0.85433570821659877</v>
      </c>
      <c r="AA48" s="13">
        <f>CORREL($F$2:$F$826,H$2:H$826)</f>
        <v>-1.134259891956786E-2</v>
      </c>
      <c r="AB48" s="90">
        <f>CORREL($F$2:$F$826,I$2:I$826)</f>
        <v>-6.1437765062038595E-2</v>
      </c>
    </row>
    <row r="49" spans="1:28" x14ac:dyDescent="0.2">
      <c r="A49" s="8">
        <f>'Margem Líquida'!B50</f>
        <v>0.17434748460317223</v>
      </c>
      <c r="B49" s="120">
        <f>'Cresc. EBITDA em 2 anos'!B50</f>
        <v>0.98610868800462148</v>
      </c>
      <c r="C49" s="13">
        <f>'Patrimônio Líquido'!B50</f>
        <v>193450.5</v>
      </c>
      <c r="D49" s="13">
        <f>'Receita Líquida'!B50</f>
        <v>19734.2</v>
      </c>
      <c r="E49" s="13">
        <f>Funcionários!B50</f>
        <v>18802</v>
      </c>
      <c r="F49" s="120">
        <f>'Market Share'!B50</f>
        <v>4.6994510368802587E-3</v>
      </c>
      <c r="G49" s="13">
        <f>'Enterprise Value'!B50</f>
        <v>667346.26899999985</v>
      </c>
      <c r="H49" s="13">
        <f>'Div. Líq. EBITDA'!B50</f>
        <v>0.21950264173875228</v>
      </c>
      <c r="I49" s="15">
        <f>Liquidez!B50</f>
        <v>2.1410139545892144</v>
      </c>
      <c r="J49" s="8">
        <f>'Margem Líquida'!C50</f>
        <v>3.1994072677061933E-2</v>
      </c>
      <c r="K49" s="120">
        <f>'Cresc. EBITDA em 2 anos'!C50</f>
        <v>0.77852348993288611</v>
      </c>
      <c r="L49" s="13">
        <f>'Patrimônio Líquido'!C50</f>
        <v>15934.2</v>
      </c>
      <c r="M49" s="13">
        <f>'Receita Líquida'!C50</f>
        <v>950</v>
      </c>
      <c r="N49" s="13">
        <f>Funcionários!C50</f>
        <v>1494</v>
      </c>
      <c r="O49" s="120">
        <f>'Market Share'!C50</f>
        <v>1.2328134617271263E-3</v>
      </c>
      <c r="P49" s="13">
        <f>'Enterprise Value'!C50</f>
        <v>40237.07</v>
      </c>
      <c r="Q49" s="13">
        <f>'Div. Líq. EBITDA'!C50</f>
        <v>2.719273943157392</v>
      </c>
      <c r="R49" s="15">
        <f>Liquidez!C50</f>
        <v>0.74550828793323298</v>
      </c>
      <c r="U49" s="18"/>
      <c r="V49" s="13"/>
      <c r="W49" s="13"/>
      <c r="X49" s="13"/>
      <c r="Y49" s="13"/>
      <c r="Z49" s="13"/>
      <c r="AA49" s="13">
        <f>CORREL($G$2:$G$826,H$2:H$826)</f>
        <v>-1.8559155174977079E-2</v>
      </c>
      <c r="AB49" s="90">
        <f>CORREL($G$2:$G$826,I$2:I$826)</f>
        <v>-4.2379075443456496E-2</v>
      </c>
    </row>
    <row r="50" spans="1:28" x14ac:dyDescent="0.2">
      <c r="A50" s="8">
        <f>'Margem Líquida'!B51</f>
        <v>6.7578286924970454E-3</v>
      </c>
      <c r="B50" s="120">
        <f>'Cresc. EBITDA em 2 anos'!B51</f>
        <v>0.38820286026075479</v>
      </c>
      <c r="C50" s="13">
        <f>'Patrimônio Líquido'!B51</f>
        <v>24639.5</v>
      </c>
      <c r="D50" s="13">
        <f>'Receita Líquida'!B51</f>
        <v>264.10000000000002</v>
      </c>
      <c r="E50" s="13">
        <f>Funcionários!B51</f>
        <v>2700</v>
      </c>
      <c r="F50" s="120">
        <f>'Market Share'!B51</f>
        <v>1.6225739996757866E-3</v>
      </c>
      <c r="G50" s="13">
        <f>'Enterprise Value'!B51</f>
        <v>23227.37</v>
      </c>
      <c r="H50" s="13">
        <f>'Div. Líq. EBITDA'!B51</f>
        <v>6.2374431112949935</v>
      </c>
      <c r="I50" s="15">
        <f>Liquidez!B51</f>
        <v>0.84273310070599694</v>
      </c>
      <c r="J50" s="8">
        <f>'Margem Líquida'!C51</f>
        <v>1.9609165177718595E-2</v>
      </c>
      <c r="K50" s="120">
        <f>'Cresc. EBITDA em 2 anos'!C51</f>
        <v>3.7509273979862217</v>
      </c>
      <c r="L50" s="13">
        <f>'Patrimônio Líquido'!C51</f>
        <v>10471.200000000001</v>
      </c>
      <c r="M50" s="13">
        <f>'Receita Líquida'!C51</f>
        <v>174.5</v>
      </c>
      <c r="N50" s="13">
        <f>Funcionários!C51</f>
        <v>513</v>
      </c>
      <c r="O50" s="120">
        <f>'Market Share'!C51</f>
        <v>3.6947037061137384E-4</v>
      </c>
      <c r="P50" s="13">
        <f>'Enterprise Value'!C51</f>
        <v>17230.73</v>
      </c>
      <c r="Q50" s="13">
        <f>'Div. Líq. EBITDA'!C51</f>
        <v>6.2060791968767433</v>
      </c>
      <c r="R50" s="15">
        <f>Liquidez!C51</f>
        <v>1.4323487031700288</v>
      </c>
      <c r="U50" s="86"/>
      <c r="V50" s="81"/>
      <c r="W50" s="81"/>
      <c r="X50" s="81"/>
      <c r="Y50" s="81"/>
      <c r="Z50" s="81"/>
      <c r="AA50" s="81"/>
      <c r="AB50" s="91">
        <f>CORREL($H$2:$H$826,I$2:I$826)</f>
        <v>2.0603774494202826E-2</v>
      </c>
    </row>
    <row r="51" spans="1:28" x14ac:dyDescent="0.2">
      <c r="A51" s="8">
        <f>'Margem Líquida'!B52</f>
        <v>0.22869590255261082</v>
      </c>
      <c r="B51" s="120">
        <f>'Cresc. EBITDA em 2 anos'!B52</f>
        <v>0.55766757755987784</v>
      </c>
      <c r="C51" s="13">
        <f>'Patrimônio Líquido'!B52</f>
        <v>9149.6</v>
      </c>
      <c r="D51" s="13">
        <f>'Receita Líquida'!B52</f>
        <v>1826.8</v>
      </c>
      <c r="E51" s="13">
        <f>Funcionários!B52</f>
        <v>1190</v>
      </c>
      <c r="F51" s="120">
        <f>'Market Share'!B52</f>
        <v>3.3164687471559331E-4</v>
      </c>
      <c r="G51" s="13">
        <f>'Enterprise Value'!B52</f>
        <v>37249.320999999996</v>
      </c>
      <c r="H51" s="13">
        <f>'Div. Líq. EBITDA'!B52</f>
        <v>3.6858698176001652</v>
      </c>
      <c r="I51" s="15">
        <f>Liquidez!B52</f>
        <v>0.15243759292589404</v>
      </c>
      <c r="J51" s="8">
        <f>'Margem Líquida'!C52</f>
        <v>0.14118033774807226</v>
      </c>
      <c r="K51" s="120">
        <f>'Cresc. EBITDA em 2 anos'!C52</f>
        <v>3.1168330955777463</v>
      </c>
      <c r="L51" s="13">
        <f>'Patrimônio Líquido'!C52</f>
        <v>7286.2</v>
      </c>
      <c r="M51" s="13">
        <f>'Receita Líquida'!C52</f>
        <v>1030.8</v>
      </c>
      <c r="N51" s="13">
        <f>Funcionários!C52</f>
        <v>6012</v>
      </c>
      <c r="O51" s="120">
        <f>'Market Share'!C52</f>
        <v>3.0314016529512907E-4</v>
      </c>
      <c r="P51" s="13">
        <f>'Enterprise Value'!C52</f>
        <v>27733.499</v>
      </c>
      <c r="Q51" s="13">
        <f>'Div. Líq. EBITDA'!C52</f>
        <v>3.7233098859974358</v>
      </c>
      <c r="R51" s="15">
        <f>Liquidez!C52</f>
        <v>0.22866571256224349</v>
      </c>
    </row>
    <row r="52" spans="1:28" x14ac:dyDescent="0.2">
      <c r="A52" s="8">
        <f>'Margem Líquida'!B53</f>
        <v>6.0019016844595268E-3</v>
      </c>
      <c r="B52" s="120">
        <f>'Cresc. EBITDA em 2 anos'!B53</f>
        <v>0.32777596164323852</v>
      </c>
      <c r="C52" s="13">
        <f>'Patrimônio Líquido'!B53</f>
        <v>7443.5</v>
      </c>
      <c r="D52" s="13">
        <f>'Receita Líquida'!B53</f>
        <v>388.2</v>
      </c>
      <c r="E52" s="13">
        <f>Funcionários!B53</f>
        <v>38</v>
      </c>
      <c r="F52" s="120">
        <f>'Market Share'!B53</f>
        <v>2.6854059306159589E-3</v>
      </c>
      <c r="G52" s="13">
        <f>'Enterprise Value'!B53</f>
        <v>23419.57</v>
      </c>
      <c r="H52" s="13">
        <f>'Div. Líq. EBITDA'!B53</f>
        <v>5.793393516618794</v>
      </c>
      <c r="I52" s="15">
        <f>Liquidez!B53</f>
        <v>3.3920578874079967</v>
      </c>
      <c r="J52" s="8">
        <f>'Margem Líquida'!C53</f>
        <v>0.1254639761090087</v>
      </c>
      <c r="K52" s="120">
        <f>'Cresc. EBITDA em 2 anos'!C53</f>
        <v>1.1382935579472782</v>
      </c>
      <c r="L52" s="13">
        <f>'Patrimônio Líquido'!C53</f>
        <v>14870.5</v>
      </c>
      <c r="M52" s="13">
        <f>'Receita Líquida'!C53</f>
        <v>3113.1</v>
      </c>
      <c r="N52" s="13">
        <f>Funcionários!C53</f>
        <v>32124</v>
      </c>
      <c r="O52" s="120">
        <f>'Market Share'!C53</f>
        <v>1.0301899633515194E-3</v>
      </c>
      <c r="P52" s="13">
        <f>'Enterprise Value'!C53</f>
        <v>65869.823000000004</v>
      </c>
      <c r="Q52" s="13">
        <f>'Div. Líq. EBITDA'!C53</f>
        <v>1.5591088805567308</v>
      </c>
      <c r="R52" s="15">
        <f>Liquidez!C53</f>
        <v>0.64452103078248613</v>
      </c>
    </row>
    <row r="53" spans="1:28" x14ac:dyDescent="0.2">
      <c r="A53" s="8">
        <f>'Margem Líquida'!B54</f>
        <v>0.33002146821656719</v>
      </c>
      <c r="B53" s="120">
        <f>'Cresc. EBITDA em 2 anos'!B54</f>
        <v>0.15568684401610655</v>
      </c>
      <c r="C53" s="13">
        <f>'Patrimônio Líquido'!B54</f>
        <v>13790.6</v>
      </c>
      <c r="D53" s="13">
        <f>'Receita Líquida'!B54</f>
        <v>2521.1</v>
      </c>
      <c r="E53" s="13">
        <f>Funcionários!B54</f>
        <v>3000</v>
      </c>
      <c r="F53" s="120">
        <f>'Market Share'!B54</f>
        <v>3.1716931926130274E-4</v>
      </c>
      <c r="G53" s="13">
        <f>'Enterprise Value'!B54</f>
        <v>33649.415000000001</v>
      </c>
      <c r="H53" s="13">
        <f>'Div. Líq. EBITDA'!B54</f>
        <v>3.9857775239183209</v>
      </c>
      <c r="I53" s="15">
        <f>Liquidez!B54</f>
        <v>0.39970285662832311</v>
      </c>
      <c r="J53" s="8">
        <f>'Margem Líquida'!C54</f>
        <v>0.12713824037443583</v>
      </c>
      <c r="K53" s="120">
        <f>'Cresc. EBITDA em 2 anos'!C54</f>
        <v>2.832675382999529</v>
      </c>
      <c r="L53" s="13">
        <f>'Patrimônio Líquido'!C54</f>
        <v>9900.2000000000007</v>
      </c>
      <c r="M53" s="13">
        <f>'Receita Líquida'!C54</f>
        <v>1825.4</v>
      </c>
      <c r="N53" s="13">
        <f>Funcionários!C54</f>
        <v>1371</v>
      </c>
      <c r="O53" s="120">
        <f>'Market Share'!C54</f>
        <v>5.9610825979501529E-4</v>
      </c>
      <c r="P53" s="13">
        <f>'Enterprise Value'!C54</f>
        <v>101696.86399999999</v>
      </c>
      <c r="Q53" s="13">
        <f>'Div. Líq. EBITDA'!C54</f>
        <v>0.99237413063199287</v>
      </c>
      <c r="R53" s="15">
        <f>Liquidez!C54</f>
        <v>0.85040497465642462</v>
      </c>
    </row>
    <row r="54" spans="1:28" x14ac:dyDescent="0.2">
      <c r="A54" s="8">
        <f>'Margem Líquida'!B55</f>
        <v>7.9287087365769587E-2</v>
      </c>
      <c r="B54" s="120">
        <f>'Cresc. EBITDA em 2 anos'!B55</f>
        <v>196.29565217391306</v>
      </c>
      <c r="C54" s="13">
        <f>'Patrimônio Líquido'!B55</f>
        <v>19128.099999999999</v>
      </c>
      <c r="D54" s="13">
        <f>'Receita Líquida'!B55</f>
        <v>956.9</v>
      </c>
      <c r="E54" s="13">
        <f>Funcionários!B55</f>
        <v>773</v>
      </c>
      <c r="F54" s="120">
        <f>'Market Share'!B55</f>
        <v>5.0108035923929347E-4</v>
      </c>
      <c r="G54" s="13">
        <f>'Enterprise Value'!B55</f>
        <v>43608.258000000002</v>
      </c>
      <c r="H54" s="13">
        <f>'Div. Líq. EBITDA'!B55</f>
        <v>2.9991625898012253</v>
      </c>
      <c r="I54" s="15">
        <f>Liquidez!B55</f>
        <v>0.55146647486613931</v>
      </c>
      <c r="J54" s="8">
        <f>'Margem Líquida'!C55</f>
        <v>2.4231239244831285E-2</v>
      </c>
      <c r="K54" s="120">
        <f>'Cresc. EBITDA em 2 anos'!C55</f>
        <v>0.28442267847052172</v>
      </c>
      <c r="L54" s="13">
        <f>'Patrimônio Líquido'!C55</f>
        <v>6602.7</v>
      </c>
      <c r="M54" s="13">
        <f>'Receita Líquida'!C55</f>
        <v>971.6</v>
      </c>
      <c r="N54" s="13">
        <f>Funcionários!C55</f>
        <v>3131</v>
      </c>
      <c r="O54" s="120">
        <f>'Market Share'!C55</f>
        <v>1.6647735619463369E-3</v>
      </c>
      <c r="P54" s="13">
        <f>'Enterprise Value'!C55</f>
        <v>26212.235999999997</v>
      </c>
      <c r="Q54" s="13">
        <f>'Div. Líq. EBITDA'!C55</f>
        <v>3.7495233905264707</v>
      </c>
      <c r="R54" s="15">
        <f>Liquidez!C55</f>
        <v>0.71396715748651762</v>
      </c>
    </row>
    <row r="55" spans="1:28" x14ac:dyDescent="0.2">
      <c r="A55" s="8">
        <f>'Margem Líquida'!B56</f>
        <v>6.0207410341526692E-2</v>
      </c>
      <c r="B55" s="120">
        <f>'Cresc. EBITDA em 2 anos'!B56</f>
        <v>0.76770167022032698</v>
      </c>
      <c r="C55" s="13">
        <f>'Patrimônio Líquido'!B56</f>
        <v>126911</v>
      </c>
      <c r="D55" s="13">
        <f>'Receita Líquida'!B56</f>
        <v>16780.599999999999</v>
      </c>
      <c r="E55" s="13">
        <f>Funcionários!B56</f>
        <v>10630</v>
      </c>
      <c r="F55" s="120">
        <f>'Market Share'!B56</f>
        <v>1.1571797559055835E-2</v>
      </c>
      <c r="G55" s="13">
        <f>'Enterprise Value'!B56</f>
        <v>458910.174</v>
      </c>
      <c r="H55" s="13">
        <f>'Div. Líq. EBITDA'!B56</f>
        <v>0.28446142054806567</v>
      </c>
      <c r="I55" s="15">
        <f>Liquidez!B56</f>
        <v>1.7814957624413224</v>
      </c>
      <c r="J55" s="8">
        <f>'Margem Líquida'!C56</f>
        <v>4.167847866912907E-2</v>
      </c>
      <c r="K55" s="120">
        <f>'Cresc. EBITDA em 2 anos'!C56</f>
        <v>0.39534896662251939</v>
      </c>
      <c r="L55" s="13">
        <f>'Patrimônio Líquido'!C56</f>
        <v>75859.7</v>
      </c>
      <c r="M55" s="13">
        <f>'Receita Líquida'!C56</f>
        <v>18171.7</v>
      </c>
      <c r="N55" s="13">
        <f>Funcionários!C56</f>
        <v>10015</v>
      </c>
      <c r="O55" s="120">
        <f>'Market Share'!C56</f>
        <v>1.8102017897663903E-2</v>
      </c>
      <c r="P55" s="13">
        <f>'Enterprise Value'!C56</f>
        <v>240967.867</v>
      </c>
      <c r="Q55" s="13">
        <f>'Div. Líq. EBITDA'!C56</f>
        <v>0.39923907364793992</v>
      </c>
      <c r="R55" s="15">
        <f>Liquidez!C56</f>
        <v>1.1677359895076389</v>
      </c>
    </row>
    <row r="56" spans="1:28" x14ac:dyDescent="0.2">
      <c r="A56" s="8">
        <f>'Margem Líquida'!B57</f>
        <v>0.1528009258315981</v>
      </c>
      <c r="B56" s="120">
        <f>'Cresc. EBITDA em 2 anos'!B57</f>
        <v>-0.97109243697478986</v>
      </c>
      <c r="C56" s="13">
        <f>'Patrimônio Líquido'!B57</f>
        <v>65932.399999999994</v>
      </c>
      <c r="D56" s="13">
        <f>'Receita Líquida'!B57</f>
        <v>7499.5</v>
      </c>
      <c r="E56" s="13">
        <f>Funcionários!B57</f>
        <v>72179</v>
      </c>
      <c r="F56" s="120">
        <f>'Market Share'!B57</f>
        <v>2.0377439552844005E-3</v>
      </c>
      <c r="G56" s="13">
        <f>'Enterprise Value'!B57</f>
        <v>413.22999999999996</v>
      </c>
      <c r="H56" s="13">
        <f>'Div. Líq. EBITDA'!B57</f>
        <v>308.946511627907</v>
      </c>
      <c r="I56" s="15">
        <f>Liquidez!B57</f>
        <v>2.0693733873613462</v>
      </c>
      <c r="J56" s="8">
        <f>'Margem Líquida'!C57</f>
        <v>1.2345891887231657E-2</v>
      </c>
      <c r="K56" s="120">
        <f>'Cresc. EBITDA em 2 anos'!C57</f>
        <v>0.45773479353339974</v>
      </c>
      <c r="L56" s="13">
        <f>'Patrimônio Líquido'!C57</f>
        <v>7231.5</v>
      </c>
      <c r="M56" s="13">
        <f>'Receita Líquida'!C57</f>
        <v>71.599999999999994</v>
      </c>
      <c r="N56" s="13">
        <f>Funcionários!C57</f>
        <v>1126</v>
      </c>
      <c r="O56" s="120">
        <f>'Market Share'!C57</f>
        <v>2.4078744725310574E-4</v>
      </c>
      <c r="P56" s="13">
        <f>'Enterprise Value'!C57</f>
        <v>29548.828000000001</v>
      </c>
      <c r="Q56" s="13">
        <f>'Div. Líq. EBITDA'!C57</f>
        <v>3.0361974762586184</v>
      </c>
      <c r="R56" s="15">
        <f>Liquidez!C57</f>
        <v>0.56221027784887512</v>
      </c>
    </row>
    <row r="57" spans="1:28" x14ac:dyDescent="0.2">
      <c r="A57" s="8">
        <f>'Margem Líquida'!B58</f>
        <v>1.1622280140248405E-2</v>
      </c>
      <c r="B57" s="120">
        <f>'Cresc. EBITDA em 2 anos'!B58</f>
        <v>0.56651062297443278</v>
      </c>
      <c r="C57" s="13">
        <f>'Patrimônio Líquido'!B58</f>
        <v>9142.2999999999993</v>
      </c>
      <c r="D57" s="13">
        <f>'Receita Líquida'!B58</f>
        <v>136.9</v>
      </c>
      <c r="E57" s="13">
        <f>Funcionários!B58</f>
        <v>2100</v>
      </c>
      <c r="F57" s="120">
        <f>'Market Share'!B58</f>
        <v>4.890524045071227E-4</v>
      </c>
      <c r="G57" s="13">
        <f>'Enterprise Value'!B58</f>
        <v>20902.710999999999</v>
      </c>
      <c r="H57" s="13">
        <f>'Div. Líq. EBITDA'!B58</f>
        <v>5.6184083490414238</v>
      </c>
      <c r="I57" s="15">
        <f>Liquidez!B58</f>
        <v>1.1997485774778349</v>
      </c>
      <c r="J57" s="8">
        <f>'Margem Líquida'!C58</f>
        <v>0.27477156287962817</v>
      </c>
      <c r="K57" s="120">
        <f>'Cresc. EBITDA em 2 anos'!C58</f>
        <v>2.2404724151129094</v>
      </c>
      <c r="L57" s="13">
        <f>'Patrimônio Líquido'!C58</f>
        <v>29532.3</v>
      </c>
      <c r="M57" s="13">
        <f>'Receita Líquida'!C58</f>
        <v>4161.8</v>
      </c>
      <c r="N57" s="13">
        <f>Funcionários!C58</f>
        <v>1203</v>
      </c>
      <c r="O57" s="120">
        <f>'Market Share'!C58</f>
        <v>6.2885817589006655E-4</v>
      </c>
      <c r="P57" s="13">
        <f>'Enterprise Value'!C58</f>
        <v>56953.664999999994</v>
      </c>
      <c r="Q57" s="13">
        <f>'Div. Líq. EBITDA'!C58</f>
        <v>1.5689867544081668</v>
      </c>
      <c r="R57" s="15">
        <f>Liquidez!C58</f>
        <v>0.49613909618573793</v>
      </c>
    </row>
    <row r="58" spans="1:28" x14ac:dyDescent="0.2">
      <c r="A58" s="8">
        <f>'Margem Líquida'!B59</f>
        <v>9.5611408761424529E-2</v>
      </c>
      <c r="B58" s="120">
        <f>'Cresc. EBITDA em 2 anos'!B59</f>
        <v>0.37315901814300978</v>
      </c>
      <c r="C58" s="13">
        <f>'Patrimônio Líquido'!B59</f>
        <v>8215.7000000000007</v>
      </c>
      <c r="D58" s="13">
        <f>'Receita Líquida'!B59</f>
        <v>728.1</v>
      </c>
      <c r="E58" s="13">
        <f>Funcionários!B59</f>
        <v>1694</v>
      </c>
      <c r="F58" s="120">
        <f>'Market Share'!B59</f>
        <v>3.1617287150993202E-4</v>
      </c>
      <c r="G58" s="13">
        <f>'Enterprise Value'!B59</f>
        <v>24729.413</v>
      </c>
      <c r="H58" s="13">
        <f>'Div. Líq. EBITDA'!B59</f>
        <v>4.6708506586872884</v>
      </c>
      <c r="I58" s="15">
        <f>Liquidez!B59</f>
        <v>0.34315633398202211</v>
      </c>
      <c r="J58" s="8">
        <f>'Margem Líquida'!C59</f>
        <v>0.13377827068562603</v>
      </c>
      <c r="K58" s="120">
        <f>'Cresc. EBITDA em 2 anos'!C59</f>
        <v>1.0551495016611296</v>
      </c>
      <c r="L58" s="13">
        <f>'Patrimônio Líquido'!C59</f>
        <v>5346.2</v>
      </c>
      <c r="M58" s="13">
        <f>'Receita Líquida'!C59</f>
        <v>675.5</v>
      </c>
      <c r="N58" s="13">
        <f>Funcionários!C59</f>
        <v>2057</v>
      </c>
      <c r="O58" s="120">
        <f>'Market Share'!C59</f>
        <v>2.0964430315713976E-4</v>
      </c>
      <c r="P58" s="13">
        <f>'Enterprise Value'!C59</f>
        <v>17834.237999999998</v>
      </c>
      <c r="Q58" s="13">
        <f>'Div. Líq. EBITDA'!C59</f>
        <v>4.9102273951934476</v>
      </c>
      <c r="R58" s="15">
        <f>Liquidez!C59</f>
        <v>0.57980841005225181</v>
      </c>
    </row>
    <row r="59" spans="1:28" x14ac:dyDescent="0.2">
      <c r="A59" s="8">
        <f>'Margem Líquida'!B60</f>
        <v>3.3785740746977405E-2</v>
      </c>
      <c r="B59" s="120">
        <f>'Cresc. EBITDA em 2 anos'!B60</f>
        <v>0.77970223113348425</v>
      </c>
      <c r="C59" s="13">
        <f>'Patrimônio Líquido'!B60</f>
        <v>18422.599999999999</v>
      </c>
      <c r="D59" s="13">
        <f>'Receita Líquida'!B60</f>
        <v>1003.2</v>
      </c>
      <c r="E59" s="13">
        <f>Funcionários!B60</f>
        <v>1494</v>
      </c>
      <c r="F59" s="120">
        <f>'Market Share'!B60</f>
        <v>1.2328134617271263E-3</v>
      </c>
      <c r="G59" s="13">
        <f>'Enterprise Value'!B60</f>
        <v>40090.998</v>
      </c>
      <c r="H59" s="13">
        <f>'Div. Líq. EBITDA'!B60</f>
        <v>2.7878613548108726</v>
      </c>
      <c r="I59" s="15">
        <f>Liquidez!B60</f>
        <v>0.74857059933246273</v>
      </c>
      <c r="J59" s="8">
        <f>'Margem Líquida'!C60</f>
        <v>0.18992786064788567</v>
      </c>
      <c r="K59" s="120">
        <f>'Cresc. EBITDA em 2 anos'!C60</f>
        <v>0.24089525514771704</v>
      </c>
      <c r="L59" s="13">
        <f>'Patrimônio Líquido'!C60</f>
        <v>16357.1</v>
      </c>
      <c r="M59" s="13">
        <f>'Receita Líquida'!C60</f>
        <v>971.5</v>
      </c>
      <c r="N59" s="13">
        <f>Funcionários!C60</f>
        <v>1286</v>
      </c>
      <c r="O59" s="120">
        <f>'Market Share'!C60</f>
        <v>2.1237207887651717E-4</v>
      </c>
      <c r="P59" s="13">
        <f>'Enterprise Value'!C60</f>
        <v>33300.571999999993</v>
      </c>
      <c r="Q59" s="13">
        <f>'Div. Líq. EBITDA'!C60</f>
        <v>2.6228789103082071</v>
      </c>
      <c r="R59" s="15">
        <f>Liquidez!C60</f>
        <v>1.902326253431585</v>
      </c>
    </row>
    <row r="60" spans="1:28" x14ac:dyDescent="0.2">
      <c r="A60" s="8">
        <f>'Margem Líquida'!B61</f>
        <v>0.13842598224060332</v>
      </c>
      <c r="B60" s="120">
        <f>'Cresc. EBITDA em 2 anos'!B61</f>
        <v>0.61150111396023354</v>
      </c>
      <c r="C60" s="13">
        <f>'Patrimônio Líquido'!B61</f>
        <v>25355</v>
      </c>
      <c r="D60" s="13">
        <f>'Receita Líquida'!B61</f>
        <v>1820.8</v>
      </c>
      <c r="E60" s="13">
        <f>Funcionários!B61</f>
        <v>1630</v>
      </c>
      <c r="F60" s="120">
        <f>'Market Share'!B61</f>
        <v>5.4611979760125042E-4</v>
      </c>
      <c r="G60" s="13">
        <f>'Enterprise Value'!B61</f>
        <v>36840.895999999993</v>
      </c>
      <c r="H60" s="13">
        <f>'Div. Líq. EBITDA'!B61</f>
        <v>2.9768624791318867</v>
      </c>
      <c r="I60" s="15">
        <f>Liquidez!B61</f>
        <v>0.29398852934928837</v>
      </c>
      <c r="J60" s="8">
        <f>'Margem Líquida'!C61</f>
        <v>8.4284398825560436E-2</v>
      </c>
      <c r="K60" s="120">
        <f>'Cresc. EBITDA em 2 anos'!C61</f>
        <v>1.8937218553744875</v>
      </c>
      <c r="L60" s="13">
        <f>'Patrimônio Líquido'!C61</f>
        <v>47459.8</v>
      </c>
      <c r="M60" s="13">
        <f>'Receita Líquida'!C61</f>
        <v>5922.1</v>
      </c>
      <c r="N60" s="13">
        <f>Funcionários!C61</f>
        <v>5152</v>
      </c>
      <c r="O60" s="120">
        <f>'Market Share'!C61</f>
        <v>2.9172378037036202E-3</v>
      </c>
      <c r="P60" s="13">
        <f>'Enterprise Value'!C61</f>
        <v>137711.29999999999</v>
      </c>
      <c r="Q60" s="13">
        <f>'Div. Líq. EBITDA'!C61</f>
        <v>0.63133984647592467</v>
      </c>
      <c r="R60" s="15">
        <f>Liquidez!C61</f>
        <v>1.1699536902101753</v>
      </c>
    </row>
    <row r="61" spans="1:28" x14ac:dyDescent="0.2">
      <c r="A61" s="8">
        <f>'Margem Líquida'!B62</f>
        <v>0.27483374586228493</v>
      </c>
      <c r="B61" s="120">
        <f>'Cresc. EBITDA em 2 anos'!B62</f>
        <v>4.2559758644697157</v>
      </c>
      <c r="C61" s="13">
        <f>'Patrimônio Líquido'!B62</f>
        <v>4356.2</v>
      </c>
      <c r="D61" s="13">
        <f>'Receita Líquida'!B62</f>
        <v>1843.2</v>
      </c>
      <c r="E61" s="13">
        <f>Funcionários!B62</f>
        <v>2149</v>
      </c>
      <c r="F61" s="120">
        <f>'Market Share'!B62</f>
        <v>2.7844902038928857E-4</v>
      </c>
      <c r="G61" s="13">
        <f>'Enterprise Value'!B62</f>
        <v>21764.727999999999</v>
      </c>
      <c r="H61" s="13">
        <f>'Div. Líq. EBITDA'!B62</f>
        <v>4.9947898269162838</v>
      </c>
      <c r="I61" s="15">
        <f>Liquidez!B62</f>
        <v>0.83499801561053044</v>
      </c>
      <c r="J61" s="8">
        <f>'Margem Líquida'!C62</f>
        <v>7.4893087629266775E-2</v>
      </c>
      <c r="K61" s="120">
        <f>'Cresc. EBITDA em 2 anos'!C62</f>
        <v>0.85472233190939439</v>
      </c>
      <c r="L61" s="13">
        <f>'Patrimônio Líquido'!C62</f>
        <v>23688.799999999999</v>
      </c>
      <c r="M61" s="13">
        <f>'Receita Líquida'!C62</f>
        <v>963.2</v>
      </c>
      <c r="N61" s="13">
        <f>Funcionários!C62</f>
        <v>2080</v>
      </c>
      <c r="O61" s="120">
        <f>'Market Share'!C62</f>
        <v>5.3397143876578895E-4</v>
      </c>
      <c r="P61" s="13">
        <f>'Enterprise Value'!C62</f>
        <v>49651.986999999994</v>
      </c>
      <c r="Q61" s="13">
        <f>'Div. Líq. EBITDA'!C62</f>
        <v>1.7388081367216985</v>
      </c>
      <c r="R61" s="15">
        <f>Liquidez!C62</f>
        <v>1.7938926451449069</v>
      </c>
    </row>
    <row r="62" spans="1:28" x14ac:dyDescent="0.2">
      <c r="A62" s="8">
        <f>'Margem Líquida'!B63</f>
        <v>0.11783489429642618</v>
      </c>
      <c r="B62" s="120">
        <f>'Cresc. EBITDA em 2 anos'!B63</f>
        <v>0.52479229856257437</v>
      </c>
      <c r="C62" s="13">
        <f>'Patrimônio Líquido'!B63</f>
        <v>5444.1</v>
      </c>
      <c r="D62" s="13">
        <f>'Receita Líquida'!B63</f>
        <v>826.6</v>
      </c>
      <c r="E62" s="13">
        <f>Funcionários!B63</f>
        <v>2286</v>
      </c>
      <c r="F62" s="120">
        <f>'Market Share'!B63</f>
        <v>2.9124922212877169E-4</v>
      </c>
      <c r="G62" s="13">
        <f>'Enterprise Value'!B63</f>
        <v>22223.125</v>
      </c>
      <c r="H62" s="13">
        <f>'Div. Líq. EBITDA'!B63</f>
        <v>4.864908108108108</v>
      </c>
      <c r="I62" s="15">
        <f>Liquidez!B63</f>
        <v>0.513314580403188</v>
      </c>
      <c r="J62" s="8">
        <f>'Margem Líquida'!C63</f>
        <v>1.5911316780364546E-2</v>
      </c>
      <c r="K62" s="120">
        <f>'Cresc. EBITDA em 2 anos'!C63</f>
        <v>5.7476528509274205E-2</v>
      </c>
      <c r="L62" s="13">
        <f>'Patrimônio Líquido'!C63</f>
        <v>7200</v>
      </c>
      <c r="M62" s="13">
        <f>'Receita Líquida'!C63</f>
        <v>1411.8</v>
      </c>
      <c r="N62" s="13">
        <f>Funcionários!C63</f>
        <v>2400</v>
      </c>
      <c r="O62" s="120">
        <f>'Market Share'!C63</f>
        <v>3.6839213110707813E-3</v>
      </c>
      <c r="P62" s="13">
        <f>'Enterprise Value'!C63</f>
        <v>13313.694</v>
      </c>
      <c r="Q62" s="13">
        <f>'Div. Líq. EBITDA'!C63</f>
        <v>6.3445936191713574</v>
      </c>
      <c r="R62" s="15">
        <f>Liquidez!C63</f>
        <v>1.1064371866106517</v>
      </c>
    </row>
    <row r="63" spans="1:28" x14ac:dyDescent="0.2">
      <c r="A63" s="8">
        <f>'Margem Líquida'!B64</f>
        <v>0.17822877766442699</v>
      </c>
      <c r="B63" s="120">
        <f>'Cresc. EBITDA em 2 anos'!B64</f>
        <v>0.80912993158411339</v>
      </c>
      <c r="C63" s="13">
        <f>'Patrimônio Líquido'!B64</f>
        <v>193007.5</v>
      </c>
      <c r="D63" s="13">
        <f>'Receita Líquida'!B64</f>
        <v>27027.200000000001</v>
      </c>
      <c r="E63" s="13">
        <f>Funcionários!B64</f>
        <v>89057</v>
      </c>
      <c r="F63" s="120">
        <f>'Market Share'!B64</f>
        <v>6.2960260539765304E-3</v>
      </c>
      <c r="G63" s="13">
        <f>'Enterprise Value'!B64</f>
        <v>593366.56699999992</v>
      </c>
      <c r="H63" s="13">
        <f>'Div. Líq. EBITDA'!B64</f>
        <v>0.17364081451525396</v>
      </c>
      <c r="I63" s="15">
        <f>Liquidez!B64</f>
        <v>1.043934125079649</v>
      </c>
      <c r="J63" s="8">
        <f>'Margem Líquida'!C64</f>
        <v>0.43758480325644505</v>
      </c>
      <c r="K63" s="120">
        <f>'Cresc. EBITDA em 2 anos'!C64</f>
        <v>0.45319255071499853</v>
      </c>
      <c r="L63" s="13">
        <f>'Patrimônio Líquido'!C64</f>
        <v>1749.4</v>
      </c>
      <c r="M63" s="13">
        <f>'Receita Líquida'!C64</f>
        <v>2451</v>
      </c>
      <c r="N63" s="13">
        <f>Funcionários!C64</f>
        <v>5266</v>
      </c>
      <c r="O63" s="120">
        <f>'Market Share'!C64</f>
        <v>2.3255429770740508E-4</v>
      </c>
      <c r="P63" s="13">
        <f>'Enterprise Value'!C64</f>
        <v>16797.319</v>
      </c>
      <c r="Q63" s="13">
        <f>'Div. Líq. EBITDA'!C64</f>
        <v>5.0032038446135365</v>
      </c>
      <c r="R63" s="15">
        <f>Liquidez!C64</f>
        <v>0.29612677277298105</v>
      </c>
    </row>
    <row r="64" spans="1:28" x14ac:dyDescent="0.2">
      <c r="A64" s="8">
        <f>'Margem Líquida'!B65</f>
        <v>3.9522189105194186E-2</v>
      </c>
      <c r="B64" s="120">
        <f>'Cresc. EBITDA em 2 anos'!B65</f>
        <v>1.7180353723104651</v>
      </c>
      <c r="C64" s="13">
        <f>'Patrimônio Líquido'!B65</f>
        <v>64545</v>
      </c>
      <c r="D64" s="13">
        <f>'Receita Líquida'!B65</f>
        <v>4098.7</v>
      </c>
      <c r="E64" s="13">
        <f>Funcionários!B65</f>
        <v>5400</v>
      </c>
      <c r="F64" s="120">
        <f>'Market Share'!B65</f>
        <v>4.305746226582423E-3</v>
      </c>
      <c r="G64" s="13">
        <f>'Enterprise Value'!B65</f>
        <v>115935.03999999999</v>
      </c>
      <c r="H64" s="13">
        <f>'Div. Líq. EBITDA'!B65</f>
        <v>0.88436671087533159</v>
      </c>
      <c r="I64" s="15">
        <f>Liquidez!B65</f>
        <v>0.94464174568886616</v>
      </c>
      <c r="J64" s="8">
        <f>'Margem Líquida'!C65</f>
        <v>3.1703996568508606E-2</v>
      </c>
      <c r="K64" s="120">
        <f>'Cresc. EBITDA em 2 anos'!C65</f>
        <v>1.1078671077232851</v>
      </c>
      <c r="L64" s="13">
        <f>'Patrimônio Líquido'!C65</f>
        <v>5580.1</v>
      </c>
      <c r="M64" s="13">
        <f>'Receita Líquida'!C65</f>
        <v>510</v>
      </c>
      <c r="N64" s="13">
        <f>Funcionários!C65</f>
        <v>40317</v>
      </c>
      <c r="O64" s="120">
        <f>'Market Share'!C65</f>
        <v>6.6788156095312265E-4</v>
      </c>
      <c r="P64" s="13">
        <f>'Enterprise Value'!C65</f>
        <v>14084.415999999997</v>
      </c>
      <c r="Q64" s="13">
        <f>'Div. Líq. EBITDA'!C65</f>
        <v>5.8919213973799138</v>
      </c>
      <c r="R64" s="15">
        <f>Liquidez!C65</f>
        <v>0.57987876010332473</v>
      </c>
    </row>
    <row r="65" spans="1:18" x14ac:dyDescent="0.2">
      <c r="A65" s="8">
        <f>'Margem Líquida'!B66</f>
        <v>8.4631008801624909E-3</v>
      </c>
      <c r="B65" s="120">
        <f>'Cresc. EBITDA em 2 anos'!B66</f>
        <v>2.2607385079125741E-2</v>
      </c>
      <c r="C65" s="13">
        <f>'Patrimônio Líquido'!B66</f>
        <v>18154.900000000001</v>
      </c>
      <c r="D65" s="13">
        <f>'Receita Líquida'!B66</f>
        <v>70</v>
      </c>
      <c r="E65" s="13">
        <f>Funcionários!B66</f>
        <v>2658</v>
      </c>
      <c r="F65" s="120">
        <f>'Market Share'!B66</f>
        <v>3.4340911004739863E-4</v>
      </c>
      <c r="G65" s="13">
        <f>'Enterprise Value'!B66</f>
        <v>5216.3079999999991</v>
      </c>
      <c r="H65" s="13">
        <f>'Div. Líq. EBITDA'!B66</f>
        <v>19.622328666175388</v>
      </c>
      <c r="I65" s="15">
        <f>Liquidez!B66</f>
        <v>0.6215173967676243</v>
      </c>
      <c r="J65" s="8">
        <f>'Margem Líquida'!C66</f>
        <v>3.3013604749910171E-2</v>
      </c>
      <c r="K65" s="120">
        <f>'Cresc. EBITDA em 2 anos'!C66</f>
        <v>0.18557392659279781</v>
      </c>
      <c r="L65" s="13">
        <f>'Patrimônio Líquido'!C66</f>
        <v>12966.9</v>
      </c>
      <c r="M65" s="13">
        <f>'Receita Líquida'!C66</f>
        <v>3665.9</v>
      </c>
      <c r="N65" s="13">
        <f>Funcionários!C66</f>
        <v>10634</v>
      </c>
      <c r="O65" s="120">
        <f>'Market Share'!C66</f>
        <v>4.6103187855201476E-3</v>
      </c>
      <c r="P65" s="13">
        <f>'Enterprise Value'!C66</f>
        <v>52646.462999999996</v>
      </c>
      <c r="Q65" s="13">
        <f>'Div. Líq. EBITDA'!C66</f>
        <v>1.5587682310205719</v>
      </c>
      <c r="R65" s="15">
        <f>Liquidez!C66</f>
        <v>0.38954963756566674</v>
      </c>
    </row>
    <row r="66" spans="1:18" x14ac:dyDescent="0.2">
      <c r="A66" s="8">
        <f>'Margem Líquida'!B67</f>
        <v>6.7178901464022431E-2</v>
      </c>
      <c r="B66" s="120">
        <f>'Cresc. EBITDA em 2 anos'!B67</f>
        <v>1.6016328591869375</v>
      </c>
      <c r="C66" s="13">
        <f>'Patrimônio Líquido'!B67</f>
        <v>10636</v>
      </c>
      <c r="D66" s="13">
        <f>'Receita Líquida'!B67</f>
        <v>905.8</v>
      </c>
      <c r="E66" s="13">
        <f>Funcionários!B67</f>
        <v>3209</v>
      </c>
      <c r="F66" s="120">
        <f>'Market Share'!B67</f>
        <v>5.5981265045133648E-4</v>
      </c>
      <c r="G66" s="13">
        <f>'Enterprise Value'!B67</f>
        <v>29704.51</v>
      </c>
      <c r="H66" s="13">
        <f>'Div. Líq. EBITDA'!B67</f>
        <v>3.4276933031381431</v>
      </c>
      <c r="I66" s="15">
        <f>Liquidez!B67</f>
        <v>0.89451549593460855</v>
      </c>
      <c r="J66" s="8">
        <f>'Margem Líquida'!C67</f>
        <v>8.8986200108470762E-2</v>
      </c>
      <c r="K66" s="120">
        <f>'Cresc. EBITDA em 2 anos'!C67</f>
        <v>1.2216587427363974</v>
      </c>
      <c r="L66" s="13">
        <f>'Patrimônio Líquido'!C67</f>
        <v>2758.3</v>
      </c>
      <c r="M66" s="13">
        <f>'Receita Líquida'!C67</f>
        <v>443</v>
      </c>
      <c r="N66" s="13">
        <f>Funcionários!C67</f>
        <v>17221</v>
      </c>
      <c r="O66" s="120">
        <f>'Market Share'!C67</f>
        <v>2.0669232669370401E-4</v>
      </c>
      <c r="P66" s="13">
        <f>'Enterprise Value'!C67</f>
        <v>20207.907999999999</v>
      </c>
      <c r="Q66" s="13">
        <f>'Div. Líq. EBITDA'!C67</f>
        <v>4.0415160738063527</v>
      </c>
      <c r="R66" s="15">
        <f>Liquidez!C67</f>
        <v>0.1445226073637034</v>
      </c>
    </row>
    <row r="67" spans="1:18" x14ac:dyDescent="0.2">
      <c r="A67" s="8">
        <f>'Margem Líquida'!B68</f>
        <v>5.4047710426069775E-2</v>
      </c>
      <c r="B67" s="120">
        <f>'Cresc. EBITDA em 2 anos'!B68</f>
        <v>0.55537492379597642</v>
      </c>
      <c r="C67" s="13">
        <f>'Patrimônio Líquido'!B68</f>
        <v>7815.1</v>
      </c>
      <c r="D67" s="13">
        <f>'Receita Líquida'!B68</f>
        <v>1704</v>
      </c>
      <c r="E67" s="13">
        <f>Funcionários!B68</f>
        <v>2058</v>
      </c>
      <c r="F67" s="120">
        <f>'Market Share'!B68</f>
        <v>1.3089877404537879E-3</v>
      </c>
      <c r="G67" s="13">
        <f>'Enterprise Value'!B68</f>
        <v>44132.963999999993</v>
      </c>
      <c r="H67" s="13">
        <f>'Div. Líq. EBITDA'!B68</f>
        <v>2.2987980141102695</v>
      </c>
      <c r="I67" s="15">
        <f>Liquidez!B68</f>
        <v>0.31213676476018165</v>
      </c>
      <c r="J67" s="8">
        <f>'Margem Líquida'!C68</f>
        <v>3.9676489600883422E-2</v>
      </c>
      <c r="K67" s="120">
        <f>'Cresc. EBITDA em 2 anos'!C68</f>
        <v>0.15175482918107974</v>
      </c>
      <c r="L67" s="13">
        <f>'Patrimônio Líquido'!C68</f>
        <v>21218.799999999999</v>
      </c>
      <c r="M67" s="13">
        <f>'Receita Líquida'!C68</f>
        <v>3492.4</v>
      </c>
      <c r="N67" s="13">
        <f>Funcionários!C68</f>
        <v>2685</v>
      </c>
      <c r="O67" s="120">
        <f>'Market Share'!C68</f>
        <v>3.6545510135991286E-3</v>
      </c>
      <c r="P67" s="13">
        <f>'Enterprise Value'!C68</f>
        <v>56955.586999999992</v>
      </c>
      <c r="Q67" s="13">
        <f>'Div. Líq. EBITDA'!C68</f>
        <v>1.3881417989775087</v>
      </c>
      <c r="R67" s="15">
        <f>Liquidez!C68</f>
        <v>0.87671106506482355</v>
      </c>
    </row>
    <row r="68" spans="1:18" x14ac:dyDescent="0.2">
      <c r="A68" s="8">
        <f>'Margem Líquida'!B69</f>
        <v>0.1990521327014218</v>
      </c>
      <c r="B68" s="120">
        <f>'Cresc. EBITDA em 2 anos'!B69</f>
        <v>0.27797160731472559</v>
      </c>
      <c r="C68" s="13">
        <f>'Patrimônio Líquido'!B69</f>
        <v>4230.7</v>
      </c>
      <c r="D68" s="13">
        <f>'Receita Líquida'!B69</f>
        <v>882</v>
      </c>
      <c r="E68" s="13">
        <f>Funcionários!B69</f>
        <v>1358</v>
      </c>
      <c r="F68" s="120">
        <f>'Market Share'!B69</f>
        <v>1.8396916609682068E-4</v>
      </c>
      <c r="G68" s="13">
        <f>'Enterprise Value'!B69</f>
        <v>20416.445</v>
      </c>
      <c r="H68" s="13">
        <f>'Div. Líq. EBITDA'!B69</f>
        <v>4.7874794069192754</v>
      </c>
      <c r="I68" s="15">
        <f>Liquidez!B69</f>
        <v>0.57197711778073823</v>
      </c>
      <c r="J68" s="8">
        <f>'Margem Líquida'!C69</f>
        <v>5.6578329298445751E-2</v>
      </c>
      <c r="K68" s="120">
        <f>'Cresc. EBITDA em 2 anos'!C69</f>
        <v>1.5368258595558602</v>
      </c>
      <c r="L68" s="13">
        <f>'Patrimônio Líquido'!C69</f>
        <v>24184.6</v>
      </c>
      <c r="M68" s="13">
        <f>'Receita Líquida'!C69</f>
        <v>4384.3</v>
      </c>
      <c r="N68" s="13">
        <f>Funcionários!C69</f>
        <v>6389</v>
      </c>
      <c r="O68" s="120">
        <f>'Market Share'!C69</f>
        <v>3.2173138921632841E-3</v>
      </c>
      <c r="P68" s="13">
        <f>'Enterprise Value'!C69</f>
        <v>113732.42799999999</v>
      </c>
      <c r="Q68" s="13">
        <f>'Div. Líq. EBITDA'!C69</f>
        <v>0.68699935782607235</v>
      </c>
      <c r="R68" s="15">
        <f>Liquidez!C69</f>
        <v>1.3477275783941487</v>
      </c>
    </row>
    <row r="69" spans="1:18" x14ac:dyDescent="0.2">
      <c r="A69" s="8">
        <f>'Margem Líquida'!B70</f>
        <v>3.6303150367902989E-3</v>
      </c>
      <c r="B69" s="120">
        <f>'Cresc. EBITDA em 2 anos'!B70</f>
        <v>-2.929190015282801E-3</v>
      </c>
      <c r="C69" s="13">
        <f>'Patrimônio Líquido'!B70</f>
        <v>7495.2</v>
      </c>
      <c r="D69" s="13">
        <f>'Receita Líquida'!B70</f>
        <v>257.10000000000002</v>
      </c>
      <c r="E69" s="13">
        <f>Funcionários!B70</f>
        <v>8333</v>
      </c>
      <c r="F69" s="120">
        <f>'Market Share'!B70</f>
        <v>2.9403636952666824E-3</v>
      </c>
      <c r="G69" s="13">
        <f>'Enterprise Value'!B70</f>
        <v>22571.006999999998</v>
      </c>
      <c r="H69" s="13">
        <f>'Div. Líq. EBITDA'!B70</f>
        <v>4.20407033678205</v>
      </c>
      <c r="I69" s="15">
        <f>Liquidez!B70</f>
        <v>0.54156983982073192</v>
      </c>
      <c r="J69" s="8">
        <f>'Margem Líquida'!C70</f>
        <v>4.9474091612785716E-2</v>
      </c>
      <c r="K69" s="120">
        <f>'Cresc. EBITDA em 2 anos'!C70</f>
        <v>0.601272572159818</v>
      </c>
      <c r="L69" s="13">
        <f>'Patrimônio Líquido'!C70</f>
        <v>9433.5</v>
      </c>
      <c r="M69" s="13">
        <f>'Receita Líquida'!C70</f>
        <v>2173.1</v>
      </c>
      <c r="N69" s="13">
        <f>Funcionários!C70</f>
        <v>3409</v>
      </c>
      <c r="O69" s="120">
        <f>'Market Share'!C70</f>
        <v>1.8236654596336609E-3</v>
      </c>
      <c r="P69" s="13">
        <f>'Enterprise Value'!C70</f>
        <v>43290.166999999994</v>
      </c>
      <c r="Q69" s="13">
        <f>'Div. Líq. EBITDA'!C70</f>
        <v>1.7194485759318048</v>
      </c>
      <c r="R69" s="15">
        <f>Liquidez!C70</f>
        <v>0.51050458650960284</v>
      </c>
    </row>
    <row r="70" spans="1:18" x14ac:dyDescent="0.2">
      <c r="A70" s="8">
        <f>'Margem Líquida'!B71</f>
        <v>5.2109725097065483E-2</v>
      </c>
      <c r="B70" s="120">
        <f>'Cresc. EBITDA em 2 anos'!B71</f>
        <v>0.13664408681019991</v>
      </c>
      <c r="C70" s="13">
        <f>'Patrimônio Líquido'!B71</f>
        <v>4677.1000000000004</v>
      </c>
      <c r="D70" s="13">
        <f>'Receita Líquida'!B71</f>
        <v>1236.0999999999999</v>
      </c>
      <c r="E70" s="13">
        <f>Funcionários!B71</f>
        <v>1264</v>
      </c>
      <c r="F70" s="120">
        <f>'Market Share'!B71</f>
        <v>9.8486819812667399E-4</v>
      </c>
      <c r="G70" s="13">
        <f>'Enterprise Value'!B71</f>
        <v>25316.583999999999</v>
      </c>
      <c r="H70" s="13">
        <f>'Div. Líq. EBITDA'!B71</f>
        <v>3.6836471302763441</v>
      </c>
      <c r="I70" s="15">
        <f>Liquidez!B71</f>
        <v>0.25614027260356481</v>
      </c>
      <c r="J70" s="8">
        <f>'Margem Líquida'!C71</f>
        <v>2.4122170632617525E-3</v>
      </c>
      <c r="K70" s="120">
        <f>'Cresc. EBITDA em 2 anos'!C71</f>
        <v>0.34676232523914652</v>
      </c>
      <c r="L70" s="13">
        <f>'Patrimônio Líquido'!C71</f>
        <v>2208</v>
      </c>
      <c r="M70" s="13">
        <f>'Receita Líquida'!C71</f>
        <v>13.3</v>
      </c>
      <c r="N70" s="13">
        <f>Funcionários!C71</f>
        <v>5279</v>
      </c>
      <c r="O70" s="120">
        <f>'Market Share'!C71</f>
        <v>2.2891726341490196E-4</v>
      </c>
      <c r="P70" s="13">
        <f>'Enterprise Value'!C71</f>
        <v>7035.4809999999998</v>
      </c>
      <c r="Q70" s="13">
        <f>'Div. Líq. EBITDA'!C71</f>
        <v>10.462231935527933</v>
      </c>
      <c r="R70" s="15">
        <f>Liquidez!C71</f>
        <v>0.53021230266739239</v>
      </c>
    </row>
    <row r="71" spans="1:18" x14ac:dyDescent="0.2">
      <c r="A71" s="8">
        <f>'Margem Líquida'!B72</f>
        <v>0.23821366272217245</v>
      </c>
      <c r="B71" s="120">
        <f>'Cresc. EBITDA em 2 anos'!B72</f>
        <v>0.3719117354054593</v>
      </c>
      <c r="C71" s="13">
        <f>'Patrimônio Líquido'!B72</f>
        <v>7256.6</v>
      </c>
      <c r="D71" s="13">
        <f>'Receita Líquida'!B72</f>
        <v>2021.1</v>
      </c>
      <c r="E71" s="13">
        <f>Funcionários!B72</f>
        <v>1544</v>
      </c>
      <c r="F71" s="120">
        <f>'Market Share'!B72</f>
        <v>3.5226088757207521E-4</v>
      </c>
      <c r="G71" s="13">
        <f>'Enterprise Value'!B72</f>
        <v>52936.684999999998</v>
      </c>
      <c r="H71" s="13">
        <f>'Div. Líq. EBITDA'!B72</f>
        <v>1.519814831623854</v>
      </c>
      <c r="I71" s="15">
        <f>Liquidez!B72</f>
        <v>0.46528438838648262</v>
      </c>
      <c r="J71" s="8">
        <f>'Margem Líquida'!C72</f>
        <v>4.0621199288727622E-2</v>
      </c>
      <c r="K71" s="120">
        <f>'Cresc. EBITDA em 2 anos'!C72</f>
        <v>0.49106911726637326</v>
      </c>
      <c r="L71" s="13">
        <f>'Patrimônio Líquido'!C72</f>
        <v>5275.3</v>
      </c>
      <c r="M71" s="13">
        <f>'Receita Líquida'!C72</f>
        <v>1012</v>
      </c>
      <c r="N71" s="13">
        <f>Funcionários!C72</f>
        <v>1720</v>
      </c>
      <c r="O71" s="120">
        <f>'Market Share'!C72</f>
        <v>1.0343584364447536E-3</v>
      </c>
      <c r="P71" s="13">
        <f>'Enterprise Value'!C72</f>
        <v>22141.439999999999</v>
      </c>
      <c r="Q71" s="13">
        <f>'Div. Líq. EBITDA'!C72</f>
        <v>3.1725260416666665</v>
      </c>
      <c r="R71" s="15">
        <f>Liquidez!C72</f>
        <v>0.22640120620674092</v>
      </c>
    </row>
    <row r="72" spans="1:18" x14ac:dyDescent="0.2">
      <c r="A72" s="8">
        <f>'Margem Líquida'!B73</f>
        <v>5.6453523128461372E-2</v>
      </c>
      <c r="B72" s="120">
        <f>'Cresc. EBITDA em 2 anos'!B73</f>
        <v>1.0775882352941175</v>
      </c>
      <c r="C72" s="13">
        <f>'Patrimônio Líquido'!B73</f>
        <v>10789.7</v>
      </c>
      <c r="D72" s="13">
        <f>'Receita Líquida'!B73</f>
        <v>1001</v>
      </c>
      <c r="E72" s="13">
        <f>Funcionários!B73</f>
        <v>28289</v>
      </c>
      <c r="F72" s="120">
        <f>'Market Share'!B73</f>
        <v>7.3618390244395546E-4</v>
      </c>
      <c r="G72" s="13">
        <f>'Enterprise Value'!B73</f>
        <v>33941.559000000001</v>
      </c>
      <c r="H72" s="13">
        <f>'Div. Líq. EBITDA'!B73</f>
        <v>2.3508593108525155</v>
      </c>
      <c r="I72" s="15">
        <f>Liquidez!B73</f>
        <v>0.55556838519715956</v>
      </c>
      <c r="J72" s="8">
        <f>'Margem Líquida'!C73</f>
        <v>0.21171826093980331</v>
      </c>
      <c r="K72" s="120">
        <f>'Cresc. EBITDA em 2 anos'!C73</f>
        <v>1.6727053832482945</v>
      </c>
      <c r="L72" s="13">
        <f>'Patrimônio Líquido'!C73</f>
        <v>4664.2</v>
      </c>
      <c r="M72" s="13">
        <f>'Receita Líquida'!C73</f>
        <v>2096.9</v>
      </c>
      <c r="N72" s="13">
        <f>Funcionários!C73</f>
        <v>1010</v>
      </c>
      <c r="O72" s="120">
        <f>'Market Share'!C73</f>
        <v>4.1120907579691524E-4</v>
      </c>
      <c r="P72" s="13">
        <f>'Enterprise Value'!C73</f>
        <v>44801.82</v>
      </c>
      <c r="Q72" s="13">
        <f>'Div. Líq. EBITDA'!C73</f>
        <v>1.4978764478764479</v>
      </c>
      <c r="R72" s="15">
        <f>Liquidez!C73</f>
        <v>0.8936413625124553</v>
      </c>
    </row>
    <row r="73" spans="1:18" x14ac:dyDescent="0.2">
      <c r="A73" s="8">
        <f>'Margem Líquida'!B74</f>
        <v>8.5904361615718822E-2</v>
      </c>
      <c r="B73" s="120">
        <f>'Cresc. EBITDA em 2 anos'!B74</f>
        <v>0.42822771941714666</v>
      </c>
      <c r="C73" s="13">
        <f>'Patrimônio Líquido'!B74</f>
        <v>19668.3</v>
      </c>
      <c r="D73" s="13">
        <f>'Receita Líquida'!B74</f>
        <v>666.3</v>
      </c>
      <c r="E73" s="13">
        <f>Funcionários!B74</f>
        <v>1335</v>
      </c>
      <c r="F73" s="120">
        <f>'Market Share'!B74</f>
        <v>3.2203115391486579E-4</v>
      </c>
      <c r="G73" s="13">
        <f>'Enterprise Value'!B74</f>
        <v>40503.266999999993</v>
      </c>
      <c r="H73" s="13">
        <f>'Div. Líq. EBITDA'!B74</f>
        <v>1.9399008233088952</v>
      </c>
      <c r="I73" s="15">
        <f>Liquidez!B74</f>
        <v>0.72322518470928365</v>
      </c>
      <c r="J73" s="8">
        <f>'Margem Líquida'!C74</f>
        <v>8.2950952895354951E-3</v>
      </c>
      <c r="K73" s="120">
        <f>'Cresc. EBITDA em 2 anos'!C74</f>
        <v>1.2127727628118556</v>
      </c>
      <c r="L73" s="13">
        <f>'Patrimônio Líquido'!C74</f>
        <v>15305.1</v>
      </c>
      <c r="M73" s="13">
        <f>'Receita Líquida'!C74</f>
        <v>83.7</v>
      </c>
      <c r="N73" s="13">
        <f>Funcionários!C74</f>
        <v>1128</v>
      </c>
      <c r="O73" s="120">
        <f>'Market Share'!C74</f>
        <v>4.1893569773566905E-4</v>
      </c>
      <c r="P73" s="13">
        <f>'Enterprise Value'!C74</f>
        <v>59834.742999999995</v>
      </c>
      <c r="Q73" s="13">
        <f>'Div. Líq. EBITDA'!C74</f>
        <v>1.0382410099095771</v>
      </c>
      <c r="R73" s="15">
        <f>Liquidez!C74</f>
        <v>1.5182022146630962</v>
      </c>
    </row>
    <row r="74" spans="1:18" x14ac:dyDescent="0.2">
      <c r="A74" s="8">
        <f>'Margem Líquida'!B75</f>
        <v>7.5746862294502379E-2</v>
      </c>
      <c r="B74" s="120">
        <f>'Cresc. EBITDA em 2 anos'!B75</f>
        <v>0.60235897435897434</v>
      </c>
      <c r="C74" s="13">
        <f>'Patrimônio Líquido'!B75</f>
        <v>5840.6</v>
      </c>
      <c r="D74" s="13">
        <f>'Receita Líquida'!B75</f>
        <v>171.4</v>
      </c>
      <c r="E74" s="13">
        <f>Funcionários!B75</f>
        <v>184</v>
      </c>
      <c r="F74" s="120">
        <f>'Market Share'!B75</f>
        <v>9.394841549173683E-5</v>
      </c>
      <c r="G74" s="13">
        <f>'Enterprise Value'!B75</f>
        <v>15013.703</v>
      </c>
      <c r="H74" s="13">
        <f>'Div. Líq. EBITDA'!B75</f>
        <v>5.0437175958522698</v>
      </c>
      <c r="I74" s="15">
        <f>Liquidez!B75</f>
        <v>1.3911752661752661</v>
      </c>
      <c r="J74" s="8">
        <f>'Margem Líquida'!C75</f>
        <v>0.1776251823043267</v>
      </c>
      <c r="K74" s="120">
        <f>'Cresc. EBITDA em 2 anos'!C75</f>
        <v>0.35587796031576713</v>
      </c>
      <c r="L74" s="13">
        <f>'Patrimônio Líquido'!C75</f>
        <v>7624.3</v>
      </c>
      <c r="M74" s="13">
        <f>'Receita Líquida'!C75</f>
        <v>584.6</v>
      </c>
      <c r="N74" s="13">
        <f>Funcionários!C75</f>
        <v>3</v>
      </c>
      <c r="O74" s="120">
        <f>'Market Share'!C75</f>
        <v>1.3664620163797252E-4</v>
      </c>
      <c r="P74" s="13">
        <f>'Enterprise Value'!C75</f>
        <v>24428.62</v>
      </c>
      <c r="Q74" s="13">
        <f>'Div. Líq. EBITDA'!C75</f>
        <v>2.4626278520849723</v>
      </c>
      <c r="R74" s="15">
        <f>Liquidez!C75</f>
        <v>0.84942693911885325</v>
      </c>
    </row>
    <row r="75" spans="1:18" x14ac:dyDescent="0.2">
      <c r="A75" s="8">
        <f>'Margem Líquida'!B76</f>
        <v>0.10322862977730234</v>
      </c>
      <c r="B75" s="120">
        <f>'Cresc. EBITDA em 2 anos'!B76</f>
        <v>-0.2037428938960123</v>
      </c>
      <c r="C75" s="13">
        <f>'Patrimônio Líquido'!B76</f>
        <v>8760.7000000000007</v>
      </c>
      <c r="D75" s="13">
        <f>'Receita Líquida'!B76</f>
        <v>636.9</v>
      </c>
      <c r="E75" s="13">
        <f>Funcionários!B76</f>
        <v>22</v>
      </c>
      <c r="F75" s="120">
        <f>'Market Share'!B76</f>
        <v>2.5616180568362992E-4</v>
      </c>
      <c r="G75" s="13">
        <f>'Enterprise Value'!B76</f>
        <v>18440.629000000001</v>
      </c>
      <c r="H75" s="13">
        <f>'Div. Líq. EBITDA'!B76</f>
        <v>4.0977122309656577</v>
      </c>
      <c r="I75" s="15">
        <f>Liquidez!B76</f>
        <v>1.6573564122738</v>
      </c>
      <c r="J75" s="8">
        <f>'Margem Líquida'!C76</f>
        <v>8.9522304606782552E-2</v>
      </c>
      <c r="K75" s="120">
        <f>'Cresc. EBITDA em 2 anos'!C76</f>
        <v>0.35609782144382729</v>
      </c>
      <c r="L75" s="13">
        <f>'Patrimônio Líquido'!C76</f>
        <v>7610.3</v>
      </c>
      <c r="M75" s="13">
        <f>'Receita Líquida'!C76</f>
        <v>294.60000000000002</v>
      </c>
      <c r="N75" s="13">
        <f>Funcionários!C76</f>
        <v>3</v>
      </c>
      <c r="O75" s="120">
        <f>'Market Share'!C76</f>
        <v>1.3662959417544968E-4</v>
      </c>
      <c r="P75" s="13">
        <f>'Enterprise Value'!C76</f>
        <v>24406.516999999996</v>
      </c>
      <c r="Q75" s="13">
        <f>'Div. Líq. EBITDA'!C76</f>
        <v>2.4432413277158722</v>
      </c>
      <c r="R75" s="15">
        <f>Liquidez!C76</f>
        <v>0.88011984490659145</v>
      </c>
    </row>
    <row r="76" spans="1:18" x14ac:dyDescent="0.2">
      <c r="A76" s="8">
        <f>'Margem Líquida'!B77</f>
        <v>3.964120679167156E-2</v>
      </c>
      <c r="B76" s="120">
        <f>'Cresc. EBITDA em 2 anos'!B77</f>
        <v>-0.16232675346493075</v>
      </c>
      <c r="C76" s="13">
        <f>'Patrimônio Líquido'!B77</f>
        <v>5358.6</v>
      </c>
      <c r="D76" s="13">
        <f>'Receita Líquida'!B77</f>
        <v>742.9</v>
      </c>
      <c r="E76" s="13">
        <f>Funcionários!B77</f>
        <v>3617</v>
      </c>
      <c r="F76" s="120">
        <f>'Market Share'!B77</f>
        <v>7.7808453038909447E-4</v>
      </c>
      <c r="G76" s="13">
        <f>'Enterprise Value'!B77</f>
        <v>7666.8579999999993</v>
      </c>
      <c r="H76" s="13">
        <f>'Div. Líq. EBITDA'!B77</f>
        <v>9.8073451992980711</v>
      </c>
      <c r="I76" s="15">
        <f>Liquidez!B77</f>
        <v>0.7393470355520626</v>
      </c>
      <c r="J76" s="8">
        <f>'Margem Líquida'!C77</f>
        <v>8.5073587192115399E-2</v>
      </c>
      <c r="K76" s="120">
        <f>'Cresc. EBITDA em 2 anos'!C77</f>
        <v>1.9230312035661217</v>
      </c>
      <c r="L76" s="13">
        <f>'Patrimônio Líquido'!C77</f>
        <v>19534.5</v>
      </c>
      <c r="M76" s="13">
        <f>'Receita Líquida'!C77</f>
        <v>5911.1</v>
      </c>
      <c r="N76" s="13">
        <f>Funcionários!C77</f>
        <v>3522</v>
      </c>
      <c r="O76" s="120">
        <f>'Market Share'!C77</f>
        <v>2.8848075812621336E-3</v>
      </c>
      <c r="P76" s="13">
        <f>'Enterprise Value'!C77</f>
        <v>85071.563999999998</v>
      </c>
      <c r="Q76" s="13">
        <f>'Div. Líq. EBITDA'!C77</f>
        <v>0.69910984591749137</v>
      </c>
      <c r="R76" s="15">
        <f>Liquidez!C77</f>
        <v>1.0070657132551086</v>
      </c>
    </row>
    <row r="77" spans="1:18" x14ac:dyDescent="0.2">
      <c r="A77" s="8">
        <f>'Margem Líquida'!B78</f>
        <v>1.2134621216953778E-2</v>
      </c>
      <c r="B77" s="120">
        <f>'Cresc. EBITDA em 2 anos'!B78</f>
        <v>-0.1699188184663537</v>
      </c>
      <c r="C77" s="13">
        <f>'Patrimônio Líquido'!B78</f>
        <v>9720.7999999999993</v>
      </c>
      <c r="D77" s="13">
        <f>'Receita Líquida'!B78</f>
        <v>1084.3</v>
      </c>
      <c r="E77" s="13">
        <f>Funcionários!B78</f>
        <v>16448</v>
      </c>
      <c r="F77" s="120">
        <f>'Market Share'!B78</f>
        <v>3.7099369011128185E-3</v>
      </c>
      <c r="G77" s="13">
        <f>'Enterprise Value'!B78</f>
        <v>32623.066999999995</v>
      </c>
      <c r="H77" s="13">
        <f>'Div. Líq. EBITDA'!B78</f>
        <v>2.1531504993077446</v>
      </c>
      <c r="I77" s="15">
        <f>Liquidez!B78</f>
        <v>1.6694325634445395</v>
      </c>
      <c r="J77" s="8">
        <f>'Margem Líquida'!C78</f>
        <v>3.7712158749588269E-2</v>
      </c>
      <c r="K77" s="120">
        <f>'Cresc. EBITDA em 2 anos'!C78</f>
        <v>0.45570388349514568</v>
      </c>
      <c r="L77" s="13">
        <f>'Patrimônio Líquido'!C78</f>
        <v>19990.900000000001</v>
      </c>
      <c r="M77" s="13">
        <f>'Receita Líquida'!C78</f>
        <v>3469.1</v>
      </c>
      <c r="N77" s="13">
        <f>Funcionários!C78</f>
        <v>10243</v>
      </c>
      <c r="O77" s="120">
        <f>'Market Share'!C78</f>
        <v>3.8192555231694489E-3</v>
      </c>
      <c r="P77" s="13">
        <f>'Enterprise Value'!C78</f>
        <v>80690.364999999991</v>
      </c>
      <c r="Q77" s="13">
        <f>'Div. Líq. EBITDA'!C78</f>
        <v>0.71856130530578211</v>
      </c>
      <c r="R77" s="15">
        <f>Liquidez!C78</f>
        <v>0.82855879996684989</v>
      </c>
    </row>
    <row r="78" spans="1:18" x14ac:dyDescent="0.2">
      <c r="A78" s="8">
        <f>'Margem Líquida'!B79</f>
        <v>1.8795422270487007E-2</v>
      </c>
      <c r="B78" s="120">
        <f>'Cresc. EBITDA em 2 anos'!B79</f>
        <v>1.8092388126440317E-2</v>
      </c>
      <c r="C78" s="13">
        <f>'Patrimônio Líquido'!B79</f>
        <v>5535.4</v>
      </c>
      <c r="D78" s="13">
        <f>'Receita Líquida'!B79</f>
        <v>1260</v>
      </c>
      <c r="E78" s="13">
        <f>Funcionários!B79</f>
        <v>2200</v>
      </c>
      <c r="F78" s="120">
        <f>'Market Share'!B79</f>
        <v>2.7833110740537637E-3</v>
      </c>
      <c r="G78" s="13">
        <f>'Enterprise Value'!B79</f>
        <v>28444.638999999999</v>
      </c>
      <c r="H78" s="13">
        <f>'Div. Líq. EBITDA'!B79</f>
        <v>2.4456569478698604</v>
      </c>
      <c r="I78" s="15">
        <f>Liquidez!B79</f>
        <v>1.6499722493855222</v>
      </c>
      <c r="J78" s="8">
        <f>'Margem Líquida'!C79</f>
        <v>0.11882755827226867</v>
      </c>
      <c r="K78" s="120">
        <f>'Cresc. EBITDA em 2 anos'!C79</f>
        <v>0.34512612227447614</v>
      </c>
      <c r="L78" s="13">
        <f>'Patrimônio Líquido'!C79</f>
        <v>2839.3</v>
      </c>
      <c r="M78" s="13">
        <f>'Receita Líquida'!C79</f>
        <v>322.7</v>
      </c>
      <c r="N78" s="13">
        <f>Funcionários!C79</f>
        <v>878</v>
      </c>
      <c r="O78" s="120">
        <f>'Market Share'!C79</f>
        <v>1.127522149332286E-4</v>
      </c>
      <c r="P78" s="13">
        <f>'Enterprise Value'!C79</f>
        <v>12094.184999999999</v>
      </c>
      <c r="Q78" s="13">
        <f>'Div. Líq. EBITDA'!C79</f>
        <v>4.6908224076281284</v>
      </c>
      <c r="R78" s="15">
        <f>Liquidez!C79</f>
        <v>1.5614850234572355</v>
      </c>
    </row>
    <row r="79" spans="1:18" x14ac:dyDescent="0.2">
      <c r="A79" s="8">
        <f>'Margem Líquida'!B80</f>
        <v>0.12851463470845817</v>
      </c>
      <c r="B79" s="120">
        <f>'Cresc. EBITDA em 2 anos'!B80</f>
        <v>-5.6954577547658425E-2</v>
      </c>
      <c r="C79" s="13">
        <f>'Patrimônio Líquido'!B80</f>
        <v>8227.2999999999993</v>
      </c>
      <c r="D79" s="13">
        <f>'Receita Líquida'!B80</f>
        <v>446.1</v>
      </c>
      <c r="E79" s="13">
        <f>Funcionários!B80</f>
        <v>2370</v>
      </c>
      <c r="F79" s="120">
        <f>'Market Share'!B80</f>
        <v>1.4411955977325299E-4</v>
      </c>
      <c r="G79" s="13">
        <f>'Enterprise Value'!B80</f>
        <v>23104.361999999997</v>
      </c>
      <c r="H79" s="13">
        <f>'Div. Líq. EBITDA'!B80</f>
        <v>2.8948922718575827</v>
      </c>
      <c r="I79" s="15">
        <f>Liquidez!B80</f>
        <v>0.63519358214161137</v>
      </c>
      <c r="J79" s="8">
        <f>'Margem Líquida'!C80</f>
        <v>5.0693188490032189E-2</v>
      </c>
      <c r="K79" s="120">
        <f>'Cresc. EBITDA em 2 anos'!C80</f>
        <v>0.58283497656376282</v>
      </c>
      <c r="L79" s="13">
        <f>'Patrimônio Líquido'!C80</f>
        <v>8909.2999999999993</v>
      </c>
      <c r="M79" s="13">
        <f>'Receita Líquida'!C80</f>
        <v>1718.2</v>
      </c>
      <c r="N79" s="13">
        <f>Funcionários!C80</f>
        <v>6409</v>
      </c>
      <c r="O79" s="120">
        <f>'Market Share'!C80</f>
        <v>1.4072374887389414E-3</v>
      </c>
      <c r="P79" s="13">
        <f>'Enterprise Value'!C80</f>
        <v>28233.219000000001</v>
      </c>
      <c r="Q79" s="13">
        <f>'Div. Líq. EBITDA'!C80</f>
        <v>1.9591204601926544</v>
      </c>
      <c r="R79" s="15">
        <f>Liquidez!C80</f>
        <v>0.35512286505769586</v>
      </c>
    </row>
    <row r="80" spans="1:18" x14ac:dyDescent="0.2">
      <c r="A80" s="8">
        <f>'Margem Líquida'!B81</f>
        <v>0.48933550727048875</v>
      </c>
      <c r="B80" s="120">
        <f>'Cresc. EBITDA em 2 anos'!B81</f>
        <v>0.22366888643354144</v>
      </c>
      <c r="C80" s="13">
        <f>'Patrimônio Líquido'!B81</f>
        <v>23526.400000000001</v>
      </c>
      <c r="D80" s="13">
        <f>'Receita Líquida'!B81</f>
        <v>2941.2</v>
      </c>
      <c r="E80" s="13">
        <f>Funcionários!B81</f>
        <v>1675</v>
      </c>
      <c r="F80" s="120">
        <f>'Market Share'!B81</f>
        <v>2.4955203559953748E-4</v>
      </c>
      <c r="G80" s="13">
        <f>'Enterprise Value'!B81</f>
        <v>39378.896999999997</v>
      </c>
      <c r="H80" s="13">
        <f>'Div. Líq. EBITDA'!B81</f>
        <v>1.6483637162310565</v>
      </c>
      <c r="I80" s="15">
        <f>Liquidez!B81</f>
        <v>0.59899911211558643</v>
      </c>
      <c r="J80" s="8">
        <f>'Margem Líquida'!C81</f>
        <v>0.11688939535204945</v>
      </c>
      <c r="K80" s="120">
        <f>'Cresc. EBITDA em 2 anos'!C81</f>
        <v>0.13413693346190936</v>
      </c>
      <c r="L80" s="13">
        <f>'Patrimônio Líquido'!C81</f>
        <v>1293.3</v>
      </c>
      <c r="M80" s="13">
        <f>'Receita Líquida'!C81</f>
        <v>338.5</v>
      </c>
      <c r="N80" s="13">
        <f>Funcionários!C81</f>
        <v>607</v>
      </c>
      <c r="O80" s="120">
        <f>'Market Share'!C81</f>
        <v>1.2023387679977048E-4</v>
      </c>
      <c r="P80" s="13">
        <f>'Enterprise Value'!C81</f>
        <v>11302.320999999998</v>
      </c>
      <c r="Q80" s="13">
        <f>'Div. Líq. EBITDA'!C81</f>
        <v>4.7955105858345384</v>
      </c>
      <c r="R80" s="15">
        <f>Liquidez!C81</f>
        <v>1.0344699777613047</v>
      </c>
    </row>
    <row r="81" spans="1:18" x14ac:dyDescent="0.2">
      <c r="A81" s="8">
        <f>'Margem Líquida'!B82</f>
        <v>3.255665496329397E-2</v>
      </c>
      <c r="B81" s="120">
        <f>'Cresc. EBITDA em 2 anos'!B82</f>
        <v>-0.25924941879774155</v>
      </c>
      <c r="C81" s="13">
        <f>'Patrimônio Líquido'!B82</f>
        <v>9808.7999999999993</v>
      </c>
      <c r="D81" s="13">
        <f>'Receita Líquida'!B82</f>
        <v>122.4</v>
      </c>
      <c r="E81" s="13">
        <f>Funcionários!B82</f>
        <v>2796</v>
      </c>
      <c r="F81" s="120">
        <f>'Market Share'!B82</f>
        <v>1.5609354025222455E-4</v>
      </c>
      <c r="G81" s="13">
        <f>'Enterprise Value'!B82</f>
        <v>10717.072</v>
      </c>
      <c r="H81" s="13">
        <f>'Div. Líq. EBITDA'!B82</f>
        <v>5.9251255380200858</v>
      </c>
      <c r="I81" s="15">
        <f>Liquidez!B82</f>
        <v>1.2318526170798898</v>
      </c>
      <c r="J81" s="8">
        <f>'Margem Líquida'!C82</f>
        <v>0.22149562763871747</v>
      </c>
      <c r="K81" s="120">
        <f>'Cresc. EBITDA em 2 anos'!C82</f>
        <v>0.54880974886209977</v>
      </c>
      <c r="L81" s="13">
        <f>'Patrimônio Líquido'!C82</f>
        <v>21954.7</v>
      </c>
      <c r="M81" s="13">
        <f>'Receita Líquida'!C82</f>
        <v>10676.2</v>
      </c>
      <c r="N81" s="13">
        <f>Funcionários!C82</f>
        <v>148</v>
      </c>
      <c r="O81" s="120">
        <f>'Market Share'!C82</f>
        <v>2.0012199933310327E-3</v>
      </c>
      <c r="P81" s="13">
        <f>'Enterprise Value'!C82</f>
        <v>102353.227</v>
      </c>
      <c r="Q81" s="13">
        <f>'Div. Líq. EBITDA'!C82</f>
        <v>0.52770240453679096</v>
      </c>
      <c r="R81" s="15">
        <f>Liquidez!C82</f>
        <v>1.4856026422291484</v>
      </c>
    </row>
    <row r="82" spans="1:18" x14ac:dyDescent="0.2">
      <c r="A82" s="8">
        <f>'Margem Líquida'!B83</f>
        <v>9.9391193543819922E-2</v>
      </c>
      <c r="B82" s="120">
        <f>'Cresc. EBITDA em 2 anos'!B83</f>
        <v>-0.37836438923395443</v>
      </c>
      <c r="C82" s="13">
        <f>'Patrimônio Líquido'!B83</f>
        <v>1015.1</v>
      </c>
      <c r="D82" s="13">
        <f>'Receita Líquida'!B83</f>
        <v>70.2</v>
      </c>
      <c r="E82" s="13">
        <f>Funcionários!B83</f>
        <v>62</v>
      </c>
      <c r="F82" s="120">
        <f>'Market Share'!B83</f>
        <v>2.9324626949714386E-5</v>
      </c>
      <c r="G82" s="13">
        <f>'Enterprise Value'!B83</f>
        <v>1154.1609999999998</v>
      </c>
      <c r="H82" s="13">
        <f>'Div. Líq. EBITDA'!B83</f>
        <v>53.752706078268112</v>
      </c>
      <c r="I82" s="15">
        <f>Liquidez!B83</f>
        <v>0.84958563535911658</v>
      </c>
      <c r="J82" s="8">
        <f>'Margem Líquida'!C83</f>
        <v>0.10513134923933826</v>
      </c>
      <c r="K82" s="120">
        <f>'Cresc. EBITDA em 2 anos'!C83</f>
        <v>0.32294646505925639</v>
      </c>
      <c r="L82" s="13">
        <f>'Patrimônio Líquido'!C83</f>
        <v>11739.9</v>
      </c>
      <c r="M82" s="13">
        <f>'Receita Líquida'!C83</f>
        <v>1011.7</v>
      </c>
      <c r="N82" s="13">
        <f>Funcionários!C83</f>
        <v>29142</v>
      </c>
      <c r="O82" s="120">
        <f>'Market Share'!C83</f>
        <v>3.9954233337461634E-4</v>
      </c>
      <c r="P82" s="13">
        <f>'Enterprise Value'!C83</f>
        <v>24887.977999999999</v>
      </c>
      <c r="Q82" s="13">
        <f>'Div. Líq. EBITDA'!C83</f>
        <v>2.115182639586068</v>
      </c>
      <c r="R82" s="15">
        <f>Liquidez!C83</f>
        <v>1.482389710301719</v>
      </c>
    </row>
    <row r="83" spans="1:18" x14ac:dyDescent="0.2">
      <c r="A83" s="8">
        <f>'Margem Líquida'!B84</f>
        <v>1.8385043853663983E-2</v>
      </c>
      <c r="B83" s="120">
        <f>'Cresc. EBITDA em 2 anos'!B84</f>
        <v>0.50348877776485623</v>
      </c>
      <c r="C83" s="13">
        <f>'Patrimônio Líquido'!B84</f>
        <v>807.4</v>
      </c>
      <c r="D83" s="13">
        <f>'Receita Líquida'!B84</f>
        <v>741</v>
      </c>
      <c r="E83" s="13">
        <f>Funcionários!B84</f>
        <v>1458</v>
      </c>
      <c r="F83" s="120">
        <f>'Market Share'!B84</f>
        <v>1.673388683130063E-3</v>
      </c>
      <c r="G83" s="13">
        <f>'Enterprise Value'!B84</f>
        <v>24848.576999999997</v>
      </c>
      <c r="H83" s="13">
        <f>'Div. Líq. EBITDA'!B84</f>
        <v>2.3152724600688406</v>
      </c>
      <c r="I83" s="15">
        <f>Liquidez!B84</f>
        <v>0.6427605834222696</v>
      </c>
      <c r="J83" s="8">
        <f>'Margem Líquida'!C84</f>
        <v>3.1142764028142554E-2</v>
      </c>
      <c r="K83" s="120">
        <f>'Cresc. EBITDA em 2 anos'!C84</f>
        <v>0.79922829999027267</v>
      </c>
      <c r="L83" s="13">
        <f>'Patrimônio Líquido'!C84</f>
        <v>9169.6</v>
      </c>
      <c r="M83" s="13">
        <f>'Receita Líquida'!C84</f>
        <v>1624.5</v>
      </c>
      <c r="N83" s="13">
        <f>Funcionários!C84</f>
        <v>5907</v>
      </c>
      <c r="O83" s="120">
        <f>'Market Share'!C84</f>
        <v>2.1657376689479704E-3</v>
      </c>
      <c r="P83" s="13">
        <f>'Enterprise Value'!C84</f>
        <v>53325.89</v>
      </c>
      <c r="Q83" s="13">
        <f>'Div. Líq. EBITDA'!C84</f>
        <v>0.98543881780500986</v>
      </c>
      <c r="R83" s="15">
        <f>Liquidez!C84</f>
        <v>0.84960889520977445</v>
      </c>
    </row>
    <row r="84" spans="1:18" x14ac:dyDescent="0.2">
      <c r="A84" s="8">
        <f>'Margem Líquida'!B85</f>
        <v>8.1635850830460668E-2</v>
      </c>
      <c r="B84" s="120">
        <f>'Cresc. EBITDA em 2 anos'!B85</f>
        <v>4.232279171210469</v>
      </c>
      <c r="C84" s="13">
        <f>'Patrimônio Líquido'!B85</f>
        <v>4595.6000000000004</v>
      </c>
      <c r="D84" s="13">
        <f>'Receita Líquida'!B85</f>
        <v>468.9</v>
      </c>
      <c r="E84" s="13">
        <f>Funcionários!B85</f>
        <v>6500</v>
      </c>
      <c r="F84" s="120">
        <f>'Market Share'!B85</f>
        <v>2.3847485809679953E-4</v>
      </c>
      <c r="G84" s="13">
        <f>'Enterprise Value'!B85</f>
        <v>4610.8779999999997</v>
      </c>
      <c r="H84" s="13">
        <f>'Div. Líq. EBITDA'!B85</f>
        <v>12.406419341392247</v>
      </c>
      <c r="I84" s="15">
        <f>Liquidez!B85</f>
        <v>0.43207137406820456</v>
      </c>
      <c r="J84" s="8">
        <f>'Margem Líquida'!C85</f>
        <v>7.1195845027258939E-2</v>
      </c>
      <c r="K84" s="120">
        <f>'Cresc. EBITDA em 2 anos'!C85</f>
        <v>0.52684273189739161</v>
      </c>
      <c r="L84" s="13">
        <f>'Patrimônio Líquido'!C85</f>
        <v>12089.8</v>
      </c>
      <c r="M84" s="13">
        <f>'Receita Líquida'!C85</f>
        <v>1324.2</v>
      </c>
      <c r="N84" s="13">
        <f>Funcionários!C85</f>
        <v>568</v>
      </c>
      <c r="O84" s="120">
        <f>'Market Share'!C85</f>
        <v>7.7222209611853005E-4</v>
      </c>
      <c r="P84" s="13">
        <f>'Enterprise Value'!C85</f>
        <v>54225.385999999999</v>
      </c>
      <c r="Q84" s="13">
        <f>'Div. Líq. EBITDA'!C85</f>
        <v>0.96668202601637543</v>
      </c>
      <c r="R84" s="15">
        <f>Liquidez!C85</f>
        <v>0.78818000108043873</v>
      </c>
    </row>
    <row r="85" spans="1:18" x14ac:dyDescent="0.2">
      <c r="A85" s="8">
        <f>'Margem Líquida'!B86</f>
        <v>1.3369219609092696E-2</v>
      </c>
      <c r="B85" s="120">
        <f>'Cresc. EBITDA em 2 anos'!B86</f>
        <v>1.3153411177204966</v>
      </c>
      <c r="C85" s="13">
        <f>'Patrimônio Líquido'!B86</f>
        <v>8464.9</v>
      </c>
      <c r="D85" s="13">
        <f>'Receita Líquida'!B86</f>
        <v>197.2</v>
      </c>
      <c r="E85" s="13">
        <f>Funcionários!B86</f>
        <v>11000</v>
      </c>
      <c r="F85" s="120">
        <f>'Market Share'!B86</f>
        <v>6.1241263612681876E-4</v>
      </c>
      <c r="G85" s="13">
        <f>'Enterprise Value'!B86</f>
        <v>30298.407999999999</v>
      </c>
      <c r="H85" s="13">
        <f>'Div. Líq. EBITDA'!B86</f>
        <v>1.7529497589444303</v>
      </c>
      <c r="I85" s="15">
        <f>Liquidez!B86</f>
        <v>0.62682121670927549</v>
      </c>
      <c r="J85" s="8">
        <f>'Margem Líquida'!C86</f>
        <v>5.784102520911194E-2</v>
      </c>
      <c r="K85" s="120">
        <f>'Cresc. EBITDA em 2 anos'!C86</f>
        <v>1.1584103918978421</v>
      </c>
      <c r="L85" s="13">
        <f>'Patrimônio Líquido'!C86</f>
        <v>57016.7</v>
      </c>
      <c r="M85" s="13">
        <f>'Receita Líquida'!C86</f>
        <v>5700.1</v>
      </c>
      <c r="N85" s="13">
        <f>Funcionários!C86</f>
        <v>19978</v>
      </c>
      <c r="O85" s="120">
        <f>'Market Share'!C86</f>
        <v>4.0915680861565457E-3</v>
      </c>
      <c r="P85" s="13">
        <f>'Enterprise Value'!C86</f>
        <v>263792.57799999998</v>
      </c>
      <c r="Q85" s="13">
        <f>'Div. Líq. EBITDA'!C86</f>
        <v>0.19243856057239031</v>
      </c>
      <c r="R85" s="15">
        <f>Liquidez!C86</f>
        <v>1.1759322108121126</v>
      </c>
    </row>
    <row r="86" spans="1:18" x14ac:dyDescent="0.2">
      <c r="A86" s="8">
        <f>'Margem Líquida'!B87</f>
        <v>0.13708295033910514</v>
      </c>
      <c r="B86" s="120">
        <f>'Cresc. EBITDA em 2 anos'!B87</f>
        <v>0.36886013450242605</v>
      </c>
      <c r="C86" s="13">
        <f>'Patrimônio Líquido'!B87</f>
        <v>3859</v>
      </c>
      <c r="D86" s="13">
        <f>'Receita Líquida'!B87</f>
        <v>551.79999999999995</v>
      </c>
      <c r="E86" s="13">
        <f>Funcionários!B87</f>
        <v>47</v>
      </c>
      <c r="F86" s="120">
        <f>'Market Share'!B87</f>
        <v>1.6712504723302468E-4</v>
      </c>
      <c r="G86" s="13">
        <f>'Enterprise Value'!B87</f>
        <v>15452.88</v>
      </c>
      <c r="H86" s="13">
        <f>'Div. Líq. EBITDA'!B87</f>
        <v>3.4317786069651741</v>
      </c>
      <c r="I86" s="15">
        <f>Liquidez!B87</f>
        <v>0.99323050556983716</v>
      </c>
      <c r="J86" s="8">
        <f>'Margem Líquida'!C87</f>
        <v>6.1108495515987592E-2</v>
      </c>
      <c r="K86" s="120">
        <f>'Cresc. EBITDA em 2 anos'!C87</f>
        <v>0.57352368980275958</v>
      </c>
      <c r="L86" s="13">
        <f>'Patrimônio Líquido'!C87</f>
        <v>26335.3</v>
      </c>
      <c r="M86" s="13">
        <f>'Receita Líquida'!C87</f>
        <v>4309.2</v>
      </c>
      <c r="N86" s="13">
        <f>Funcionários!C87</f>
        <v>26532</v>
      </c>
      <c r="O86" s="120">
        <f>'Market Share'!C87</f>
        <v>2.9277793905399963E-3</v>
      </c>
      <c r="P86" s="13">
        <f>'Enterprise Value'!C87</f>
        <v>101045.306</v>
      </c>
      <c r="Q86" s="13">
        <f>'Div. Líq. EBITDA'!C87</f>
        <v>0.47043159036007071</v>
      </c>
      <c r="R86" s="15">
        <f>Liquidez!C87</f>
        <v>0.77240514100391044</v>
      </c>
    </row>
    <row r="87" spans="1:18" x14ac:dyDescent="0.2">
      <c r="A87" s="8">
        <f>'Margem Líquida'!B88</f>
        <v>8.7567279824924599E-2</v>
      </c>
      <c r="B87" s="120">
        <f>'Cresc. EBITDA em 2 anos'!B88</f>
        <v>-0.57289182532546223</v>
      </c>
      <c r="C87" s="13">
        <f>'Patrimônio Líquido'!B88</f>
        <v>17991</v>
      </c>
      <c r="D87" s="13">
        <f>'Receita Líquida'!B88</f>
        <v>296.10000000000002</v>
      </c>
      <c r="E87" s="13">
        <f>Funcionários!B88</f>
        <v>700</v>
      </c>
      <c r="F87" s="120">
        <f>'Market Share'!B88</f>
        <v>1.4039118443687418E-4</v>
      </c>
      <c r="G87" s="13">
        <f>'Enterprise Value'!B88</f>
        <v>10498.924999999999</v>
      </c>
      <c r="H87" s="13">
        <f>'Div. Líq. EBITDA'!B88</f>
        <v>4.9848970251716249</v>
      </c>
      <c r="I87" s="15">
        <f>Liquidez!B88</f>
        <v>0.9433042585941509</v>
      </c>
      <c r="J87" s="8">
        <f>'Margem Líquida'!C88</f>
        <v>4.4822357728011519E-2</v>
      </c>
      <c r="K87" s="120">
        <f>'Cresc. EBITDA em 2 anos'!C88</f>
        <v>0.23921038805073946</v>
      </c>
      <c r="L87" s="13">
        <f>'Patrimônio Líquido'!C88</f>
        <v>3848.7</v>
      </c>
      <c r="M87" s="13">
        <f>'Receita Líquida'!C88</f>
        <v>410.9</v>
      </c>
      <c r="N87" s="13">
        <f>Funcionários!C88</f>
        <v>9818</v>
      </c>
      <c r="O87" s="120">
        <f>'Market Share'!C88</f>
        <v>3.8061397796420313E-4</v>
      </c>
      <c r="P87" s="13">
        <f>'Enterprise Value'!C88</f>
        <v>15866.109999999999</v>
      </c>
      <c r="Q87" s="13">
        <f>'Div. Líq. EBITDA'!C88</f>
        <v>2.7734100545124165</v>
      </c>
      <c r="R87" s="15">
        <f>Liquidez!C88</f>
        <v>0.42001206664500867</v>
      </c>
    </row>
    <row r="88" spans="1:18" x14ac:dyDescent="0.2">
      <c r="A88" s="8">
        <f>'Margem Líquida'!B89</f>
        <v>2.6796828932713096E-2</v>
      </c>
      <c r="B88" s="120">
        <f>'Cresc. EBITDA em 2 anos'!B89</f>
        <v>-5.6057494866529778E-2</v>
      </c>
      <c r="C88" s="13">
        <f>'Patrimônio Líquido'!B89</f>
        <v>6394.3</v>
      </c>
      <c r="D88" s="13">
        <f>'Receita Líquida'!B89</f>
        <v>81.8</v>
      </c>
      <c r="E88" s="13">
        <f>Funcionários!B89</f>
        <v>839</v>
      </c>
      <c r="F88" s="120">
        <f>'Market Share'!B89</f>
        <v>1.267398502430952E-4</v>
      </c>
      <c r="G88" s="13">
        <f>'Enterprise Value'!B89</f>
        <v>8835.4339999999993</v>
      </c>
      <c r="H88" s="13">
        <f>'Div. Líq. EBITDA'!B89</f>
        <v>5.9153795953882975</v>
      </c>
      <c r="I88" s="15">
        <f>Liquidez!B89</f>
        <v>1.7052278616064622</v>
      </c>
      <c r="J88" s="8">
        <f>'Margem Líquida'!C89</f>
        <v>3.4146116677418931E-2</v>
      </c>
      <c r="K88" s="120">
        <f>'Cresc. EBITDA em 2 anos'!C89</f>
        <v>0.35170513262142622</v>
      </c>
      <c r="L88" s="13">
        <f>'Patrimônio Líquido'!C89</f>
        <v>3944.7</v>
      </c>
      <c r="M88" s="13">
        <f>'Receita Líquida'!C89</f>
        <v>518.70000000000005</v>
      </c>
      <c r="N88" s="13">
        <f>Funcionários!C89</f>
        <v>4023</v>
      </c>
      <c r="O88" s="120">
        <f>'Market Share'!C89</f>
        <v>6.3069330049884097E-4</v>
      </c>
      <c r="P88" s="13">
        <f>'Enterprise Value'!C89</f>
        <v>11312.892</v>
      </c>
      <c r="Q88" s="13">
        <f>'Div. Líq. EBITDA'!C89</f>
        <v>3.8051308188922865</v>
      </c>
      <c r="R88" s="15">
        <f>Liquidez!C89</f>
        <v>1.1703996834190742</v>
      </c>
    </row>
    <row r="89" spans="1:18" x14ac:dyDescent="0.2">
      <c r="A89" s="8">
        <f>'Margem Líquida'!B90</f>
        <v>2.6393108820327339E-2</v>
      </c>
      <c r="B89" s="120">
        <f>'Cresc. EBITDA em 2 anos'!B90</f>
        <v>6.1873708381171069</v>
      </c>
      <c r="C89" s="13">
        <f>'Patrimônio Líquido'!B90</f>
        <v>9616.5</v>
      </c>
      <c r="D89" s="13">
        <f>'Receita Líquida'!B90</f>
        <v>2897</v>
      </c>
      <c r="E89" s="13">
        <f>Funcionários!B90</f>
        <v>3165</v>
      </c>
      <c r="F89" s="120">
        <f>'Market Share'!B90</f>
        <v>4.5572330315658714E-3</v>
      </c>
      <c r="G89" s="13">
        <f>'Enterprise Value'!B90</f>
        <v>30080.260999999999</v>
      </c>
      <c r="H89" s="13">
        <f>'Div. Líq. EBITDA'!B90</f>
        <v>1.7130443116833329</v>
      </c>
      <c r="I89" s="15">
        <f>Liquidez!B90</f>
        <v>0.65697420473973855</v>
      </c>
      <c r="J89" s="8">
        <f>'Margem Líquida'!C90</f>
        <v>1.8088996312478698E-3</v>
      </c>
      <c r="K89" s="120">
        <f>'Cresc. EBITDA em 2 anos'!C90</f>
        <v>-0.1314512571680635</v>
      </c>
      <c r="L89" s="13">
        <f>'Patrimônio Líquido'!C90</f>
        <v>5530.4</v>
      </c>
      <c r="M89" s="13">
        <f>'Receita Líquida'!C90</f>
        <v>46.7</v>
      </c>
      <c r="N89" s="13">
        <f>Funcionários!C90</f>
        <v>286</v>
      </c>
      <c r="O89" s="120">
        <f>'Market Share'!C90</f>
        <v>1.0718788461494921E-3</v>
      </c>
      <c r="P89" s="13">
        <f>'Enterprise Value'!C90</f>
        <v>5676.6270000000004</v>
      </c>
      <c r="Q89" s="13">
        <f>'Div. Líq. EBITDA'!C90</f>
        <v>7.5363128491620106</v>
      </c>
      <c r="R89" s="15">
        <f>Liquidez!C90</f>
        <v>1.0237530194516253</v>
      </c>
    </row>
    <row r="90" spans="1:18" x14ac:dyDescent="0.2">
      <c r="A90" s="8">
        <f>'Margem Líquida'!B91</f>
        <v>1.2431508468965144E-2</v>
      </c>
      <c r="B90" s="120">
        <f>'Cresc. EBITDA em 2 anos'!B91</f>
        <v>2.9672801635991823</v>
      </c>
      <c r="C90" s="13">
        <f>'Patrimônio Líquido'!B91</f>
        <v>4345</v>
      </c>
      <c r="D90" s="13">
        <f>'Receita Líquida'!B91</f>
        <v>552</v>
      </c>
      <c r="E90" s="13">
        <f>Funcionários!B91</f>
        <v>4363</v>
      </c>
      <c r="F90" s="120">
        <f>'Market Share'!B91</f>
        <v>1.8435653516016607E-3</v>
      </c>
      <c r="G90" s="13">
        <f>'Enterprise Value'!B91</f>
        <v>22372.079999999998</v>
      </c>
      <c r="H90" s="13">
        <f>'Div. Líq. EBITDA'!B91</f>
        <v>2.2596649484536084</v>
      </c>
      <c r="I90" s="15">
        <f>Liquidez!B91</f>
        <v>0.6004550891216196</v>
      </c>
      <c r="J90" s="8">
        <f>'Margem Líquida'!C91</f>
        <v>2.631167341547766E-2</v>
      </c>
      <c r="K90" s="120">
        <f>'Cresc. EBITDA em 2 anos'!C91</f>
        <v>1.3848462115528877</v>
      </c>
      <c r="L90" s="13">
        <f>'Patrimônio Líquido'!C91</f>
        <v>3879.4</v>
      </c>
      <c r="M90" s="13">
        <f>'Receita Líquida'!C91</f>
        <v>454.2</v>
      </c>
      <c r="N90" s="13">
        <f>Funcionários!C91</f>
        <v>226</v>
      </c>
      <c r="O90" s="120">
        <f>'Market Share'!C91</f>
        <v>7.1670750077028832E-4</v>
      </c>
      <c r="P90" s="13">
        <f>'Enterprise Value'!C91</f>
        <v>3055.0189999999998</v>
      </c>
      <c r="Q90" s="13">
        <f>'Div. Líq. EBITDA'!C91</f>
        <v>13.828877005347595</v>
      </c>
      <c r="R90" s="15">
        <f>Liquidez!C91</f>
        <v>0.62846173755499957</v>
      </c>
    </row>
    <row r="91" spans="1:18" x14ac:dyDescent="0.2">
      <c r="A91" s="8">
        <f>'Margem Líquida'!B92</f>
        <v>1.0131698455949136</v>
      </c>
      <c r="B91" s="120">
        <f>'Cresc. EBITDA em 2 anos'!B92</f>
        <v>-0.71655120155877894</v>
      </c>
      <c r="C91" s="13">
        <f>'Patrimônio Líquido'!B92</f>
        <v>2044.8</v>
      </c>
      <c r="D91" s="13">
        <f>'Receita Líquida'!B92</f>
        <v>446.2</v>
      </c>
      <c r="E91" s="13">
        <f>Funcionários!B92</f>
        <v>4</v>
      </c>
      <c r="F91" s="120">
        <f>'Market Share'!B92</f>
        <v>1.8284816237652859E-5</v>
      </c>
      <c r="G91" s="13">
        <f>'Enterprise Value'!B92</f>
        <v>5032.7570000000005</v>
      </c>
      <c r="H91" s="13">
        <f>'Div. Líq. EBITDA'!B92</f>
        <v>9.1113232766851251</v>
      </c>
      <c r="I91" s="15">
        <f>Liquidez!B92</f>
        <v>0.38964792433000572</v>
      </c>
      <c r="J91" s="8">
        <f>'Margem Líquida'!C92</f>
        <v>0.2556230443585496</v>
      </c>
      <c r="K91" s="120">
        <f>'Cresc. EBITDA em 2 anos'!C92</f>
        <v>-1.9371444053102205E-2</v>
      </c>
      <c r="L91" s="13">
        <f>'Patrimônio Líquido'!C92</f>
        <v>14743.2</v>
      </c>
      <c r="M91" s="13">
        <f>'Receita Líquida'!C92</f>
        <v>1388.8</v>
      </c>
      <c r="N91" s="13">
        <f>Funcionários!C92</f>
        <v>6707</v>
      </c>
      <c r="O91" s="120">
        <f>'Market Share'!C92</f>
        <v>2.2557085971654857E-4</v>
      </c>
      <c r="P91" s="13">
        <f>'Enterprise Value'!C92</f>
        <v>20870.036999999997</v>
      </c>
      <c r="Q91" s="13">
        <f>'Div. Líq. EBITDA'!C92</f>
        <v>2.0062163282221301</v>
      </c>
      <c r="R91" s="15">
        <f>Liquidez!C92</f>
        <v>1.697862767154106</v>
      </c>
    </row>
    <row r="92" spans="1:18" x14ac:dyDescent="0.2">
      <c r="A92" s="8">
        <f>'Margem Líquida'!B93</f>
        <v>6.3223938223938222E-2</v>
      </c>
      <c r="B92" s="120">
        <f>'Cresc. EBITDA em 2 anos'!B93</f>
        <v>0.24528301886792447</v>
      </c>
      <c r="C92" s="13">
        <f>'Patrimônio Líquido'!B93</f>
        <v>2436.8000000000002</v>
      </c>
      <c r="D92" s="13">
        <f>'Receita Líquida'!B93</f>
        <v>222.7</v>
      </c>
      <c r="E92" s="13">
        <f>Funcionários!B93</f>
        <v>1700</v>
      </c>
      <c r="F92" s="120">
        <f>'Market Share'!B93</f>
        <v>1.462453149761772E-4</v>
      </c>
      <c r="G92" s="13">
        <f>'Enterprise Value'!B93</f>
        <v>12177.791999999999</v>
      </c>
      <c r="H92" s="13">
        <f>'Div. Líq. EBITDA'!B93</f>
        <v>3.676688762626263</v>
      </c>
      <c r="I92" s="15">
        <f>Liquidez!B93</f>
        <v>0.99700115340253759</v>
      </c>
      <c r="J92" s="8">
        <f>'Margem Líquida'!C93</f>
        <v>0.3560513978121202</v>
      </c>
      <c r="K92" s="120">
        <f>'Cresc. EBITDA em 2 anos'!C93</f>
        <v>-3.1462498731349431E-3</v>
      </c>
      <c r="L92" s="13">
        <f>'Patrimônio Líquido'!C93</f>
        <v>1437.2</v>
      </c>
      <c r="M92" s="13">
        <f>'Receita Líquida'!C93</f>
        <v>410.1</v>
      </c>
      <c r="N92" s="13">
        <f>Funcionários!C93</f>
        <v>521</v>
      </c>
      <c r="O92" s="120">
        <f>'Market Share'!C93</f>
        <v>4.7821188334533524E-5</v>
      </c>
      <c r="P92" s="13">
        <f>'Enterprise Value'!C93</f>
        <v>9438.9419999999991</v>
      </c>
      <c r="Q92" s="13">
        <f>'Div. Líq. EBITDA'!C93</f>
        <v>4.2831398900427606</v>
      </c>
      <c r="R92" s="15">
        <f>Liquidez!C93</f>
        <v>1.5128852956038401</v>
      </c>
    </row>
    <row r="93" spans="1:18" x14ac:dyDescent="0.2">
      <c r="A93" s="8">
        <f>'Margem Líquida'!B94</f>
        <v>0.21627117748814853</v>
      </c>
      <c r="B93" s="120">
        <f>'Cresc. EBITDA em 2 anos'!B94</f>
        <v>2.3196669289939327</v>
      </c>
      <c r="C93" s="13">
        <f>'Patrimônio Líquido'!B94</f>
        <v>29818.799999999999</v>
      </c>
      <c r="D93" s="13">
        <f>'Receita Líquida'!B94</f>
        <v>6551.2</v>
      </c>
      <c r="E93" s="13">
        <f>Funcionários!B94</f>
        <v>56694</v>
      </c>
      <c r="F93" s="120">
        <f>'Market Share'!B94</f>
        <v>1.2576665293925645E-3</v>
      </c>
      <c r="G93" s="13">
        <f>'Enterprise Value'!B94</f>
        <v>125665.16499999999</v>
      </c>
      <c r="H93" s="13">
        <f>'Div. Líq. EBITDA'!B94</f>
        <v>0.35481206744924099</v>
      </c>
      <c r="I93" s="15">
        <f>Liquidez!B94</f>
        <v>0.90286959134615374</v>
      </c>
      <c r="J93" s="8">
        <f>'Margem Líquida'!C94</f>
        <v>3.1912113908952322E-2</v>
      </c>
      <c r="K93" s="120">
        <f>'Cresc. EBITDA em 2 anos'!C94</f>
        <v>0.34291505929418498</v>
      </c>
      <c r="L93" s="13">
        <f>'Patrimônio Líquido'!C94</f>
        <v>59877.8</v>
      </c>
      <c r="M93" s="13">
        <f>'Receita Líquida'!C94</f>
        <v>6118.8</v>
      </c>
      <c r="N93" s="13">
        <f>Funcionários!C94</f>
        <v>6289</v>
      </c>
      <c r="O93" s="120">
        <f>'Market Share'!C94</f>
        <v>7.9607497935352996E-3</v>
      </c>
      <c r="P93" s="13">
        <f>'Enterprise Value'!C94</f>
        <v>144519.98499999999</v>
      </c>
      <c r="Q93" s="13">
        <f>'Div. Líq. EBITDA'!C94</f>
        <v>0.27399674169631277</v>
      </c>
      <c r="R93" s="15">
        <f>Liquidez!C94</f>
        <v>1.028707854977065</v>
      </c>
    </row>
    <row r="94" spans="1:18" x14ac:dyDescent="0.2">
      <c r="A94" s="8">
        <f>'Margem Líquida'!B95</f>
        <v>0.33945513777304764</v>
      </c>
      <c r="B94" s="120">
        <f>'Cresc. EBITDA em 2 anos'!B95</f>
        <v>3.7984200743494423</v>
      </c>
      <c r="C94" s="13">
        <f>'Patrimônio Líquido'!B95</f>
        <v>18490.3</v>
      </c>
      <c r="D94" s="13">
        <f>'Receita Líquida'!B95</f>
        <v>2615.4</v>
      </c>
      <c r="E94" s="13">
        <f>Funcionários!B95</f>
        <v>251</v>
      </c>
      <c r="F94" s="120">
        <f>'Market Share'!B95</f>
        <v>3.1988879124941868E-4</v>
      </c>
      <c r="G94" s="13">
        <f>'Enterprise Value'!B95</f>
        <v>49617.391000000003</v>
      </c>
      <c r="H94" s="13">
        <f>'Div. Líq. EBITDA'!B95</f>
        <v>0.87571420270767553</v>
      </c>
      <c r="I94" s="15">
        <f>Liquidez!B95</f>
        <v>0.6052383939774153</v>
      </c>
      <c r="J94" s="8">
        <f>'Margem Líquida'!C95</f>
        <v>4.0887729062503604E-2</v>
      </c>
      <c r="K94" s="120">
        <f>'Cresc. EBITDA em 2 anos'!C95</f>
        <v>0.50880369630369637</v>
      </c>
      <c r="L94" s="13">
        <f>'Patrimônio Líquido'!C95</f>
        <v>3989.9</v>
      </c>
      <c r="M94" s="13">
        <f>'Receita Líquida'!C95</f>
        <v>1062.3</v>
      </c>
      <c r="N94" s="13">
        <f>Funcionários!C95</f>
        <v>1544</v>
      </c>
      <c r="O94" s="120">
        <f>'Market Share'!C95</f>
        <v>1.0786920576494896E-3</v>
      </c>
      <c r="P94" s="13">
        <f>'Enterprise Value'!C95</f>
        <v>23222.564999999999</v>
      </c>
      <c r="Q94" s="13">
        <f>'Div. Líq. EBITDA'!C95</f>
        <v>1.7030415890751085</v>
      </c>
      <c r="R94" s="15">
        <f>Liquidez!C95</f>
        <v>0.75635077864433131</v>
      </c>
    </row>
    <row r="95" spans="1:18" x14ac:dyDescent="0.2">
      <c r="A95" s="8">
        <f>'Margem Líquida'!B96</f>
        <v>0.13200061713429281</v>
      </c>
      <c r="B95" s="120">
        <f>'Cresc. EBITDA em 2 anos'!B96</f>
        <v>5.7797872340425531</v>
      </c>
      <c r="C95" s="13">
        <f>'Patrimônio Líquido'!B96</f>
        <v>5114.6000000000004</v>
      </c>
      <c r="D95" s="13">
        <f>'Receita Líquida'!B96</f>
        <v>598.9</v>
      </c>
      <c r="E95" s="13">
        <f>Funcionários!B96</f>
        <v>18453</v>
      </c>
      <c r="F95" s="120">
        <f>'Market Share'!B96</f>
        <v>1.8837429553100545E-4</v>
      </c>
      <c r="G95" s="13">
        <f>'Enterprise Value'!B96</f>
        <v>12248.905999999999</v>
      </c>
      <c r="H95" s="13">
        <f>'Div. Líq. EBITDA'!B96</f>
        <v>3.5398556409854072</v>
      </c>
      <c r="I95" s="15">
        <f>Liquidez!B96</f>
        <v>0.33938898189012323</v>
      </c>
      <c r="J95" s="8">
        <f>'Margem Líquida'!C96</f>
        <v>7.2924943746797463E-2</v>
      </c>
      <c r="K95" s="120">
        <f>'Cresc. EBITDA em 2 anos'!C96</f>
        <v>0.73221300742034057</v>
      </c>
      <c r="L95" s="13">
        <f>'Patrimônio Líquido'!C96</f>
        <v>6549</v>
      </c>
      <c r="M95" s="13">
        <f>'Receita Líquida'!C96</f>
        <v>982</v>
      </c>
      <c r="N95" s="13">
        <f>Funcionários!C96</f>
        <v>1000</v>
      </c>
      <c r="O95" s="120">
        <f>'Market Share'!C96</f>
        <v>5.5908607396596202E-4</v>
      </c>
      <c r="P95" s="13">
        <f>'Enterprise Value'!C96</f>
        <v>22882.370999999999</v>
      </c>
      <c r="Q95" s="13">
        <f>'Div. Líq. EBITDA'!C96</f>
        <v>1.6881273361051614</v>
      </c>
      <c r="R95" s="15">
        <f>Liquidez!C96</f>
        <v>1.3136958710976838</v>
      </c>
    </row>
    <row r="96" spans="1:18" x14ac:dyDescent="0.2">
      <c r="A96" s="8">
        <f>'Margem Líquida'!B97</f>
        <v>0.26484964403357775</v>
      </c>
      <c r="B96" s="120">
        <f>'Cresc. EBITDA em 2 anos'!B97</f>
        <v>7.5367313622347387E-2</v>
      </c>
      <c r="C96" s="13">
        <f>'Patrimônio Líquido'!B97</f>
        <v>3727.6</v>
      </c>
      <c r="D96" s="13">
        <f>'Receita Líquida'!B97</f>
        <v>498.5</v>
      </c>
      <c r="E96" s="13">
        <f>Funcionários!B97</f>
        <v>560</v>
      </c>
      <c r="F96" s="120">
        <f>'Market Share'!B97</f>
        <v>7.814641490124935E-5</v>
      </c>
      <c r="G96" s="13">
        <f>'Enterprise Value'!B97</f>
        <v>11394.576999999999</v>
      </c>
      <c r="H96" s="13">
        <f>'Div. Líq. EBITDA'!B97</f>
        <v>3.8045036687189002</v>
      </c>
      <c r="I96" s="15">
        <f>Liquidez!B97</f>
        <v>0.4308433594206284</v>
      </c>
      <c r="J96" s="8">
        <f>'Margem Líquida'!C97</f>
        <v>0.27442511964514998</v>
      </c>
      <c r="K96" s="120">
        <f>'Cresc. EBITDA em 2 anos'!C97</f>
        <v>5.5420852095600992E-2</v>
      </c>
      <c r="L96" s="13">
        <f>'Patrimônio Líquido'!C97</f>
        <v>2693.3</v>
      </c>
      <c r="M96" s="13">
        <f>'Receita Líquida'!C97</f>
        <v>470.2</v>
      </c>
      <c r="N96" s="13">
        <f>Funcionários!C97</f>
        <v>170</v>
      </c>
      <c r="O96" s="120">
        <f>'Market Share'!C97</f>
        <v>7.1138065716608569E-5</v>
      </c>
      <c r="P96" s="13">
        <f>'Enterprise Value'!C97</f>
        <v>11712.668</v>
      </c>
      <c r="Q96" s="13">
        <f>'Div. Líq. EBITDA'!C97</f>
        <v>3.0804890055792584</v>
      </c>
      <c r="R96" s="15">
        <f>Liquidez!C97</f>
        <v>1.2756869083352573</v>
      </c>
    </row>
    <row r="97" spans="1:18" x14ac:dyDescent="0.2">
      <c r="A97" s="8">
        <f>'Margem Líquida'!B98</f>
        <v>5.5576419243085172E-3</v>
      </c>
      <c r="B97" s="120">
        <f>'Cresc. EBITDA em 2 anos'!B98</f>
        <v>0.88015208287414581</v>
      </c>
      <c r="C97" s="13">
        <f>'Patrimônio Líquido'!B98</f>
        <v>129766.39999999999</v>
      </c>
      <c r="D97" s="13">
        <f>'Receita Líquida'!B98</f>
        <v>500.2</v>
      </c>
      <c r="E97" s="13">
        <f>Funcionários!B98</f>
        <v>65000</v>
      </c>
      <c r="F97" s="120">
        <f>'Market Share'!B98</f>
        <v>3.736770408684106E-3</v>
      </c>
      <c r="G97" s="13">
        <f>'Enterprise Value'!B98</f>
        <v>98370.842999999993</v>
      </c>
      <c r="H97" s="13">
        <f>'Div. Líq. EBITDA'!B98</f>
        <v>0.42911989683772461</v>
      </c>
      <c r="I97" s="15">
        <f>Liquidez!B98</f>
        <v>1.5633367941749285</v>
      </c>
      <c r="J97" s="8">
        <f>'Margem Líquida'!C98</f>
        <v>0.55375722543352601</v>
      </c>
      <c r="K97" s="120">
        <f>'Cresc. EBITDA em 2 anos'!C98</f>
        <v>0.27229399222375528</v>
      </c>
      <c r="L97" s="13">
        <f>'Patrimônio Líquido'!C98</f>
        <v>1606.6</v>
      </c>
      <c r="M97" s="13">
        <f>'Receita Líquida'!C98</f>
        <v>622.70000000000005</v>
      </c>
      <c r="N97" s="13">
        <f>Funcionários!C98</f>
        <v>50</v>
      </c>
      <c r="O97" s="120">
        <f>'Market Share'!C98</f>
        <v>4.6687729017349325E-5</v>
      </c>
      <c r="P97" s="13">
        <f>'Enterprise Value'!C98</f>
        <v>9748.384</v>
      </c>
      <c r="Q97" s="13">
        <f>'Div. Líq. EBITDA'!C98</f>
        <v>3.6816837539432177</v>
      </c>
      <c r="R97" s="15">
        <f>Liquidez!C98</f>
        <v>1.4846698113207546</v>
      </c>
    </row>
    <row r="98" spans="1:18" x14ac:dyDescent="0.2">
      <c r="A98" s="8">
        <f>'Margem Líquida'!B99</f>
        <v>0.17584215889091301</v>
      </c>
      <c r="B98" s="120">
        <f>'Cresc. EBITDA em 2 anos'!B99</f>
        <v>0.78422558234572937</v>
      </c>
      <c r="C98" s="13">
        <f>'Patrimônio Líquido'!B99</f>
        <v>6441.8</v>
      </c>
      <c r="D98" s="13">
        <f>'Receita Líquida'!B99</f>
        <v>1708.5</v>
      </c>
      <c r="E98" s="13">
        <f>Funcionários!B99</f>
        <v>11000</v>
      </c>
      <c r="F98" s="120">
        <f>'Market Share'!B99</f>
        <v>4.0339941654554716E-4</v>
      </c>
      <c r="G98" s="13">
        <f>'Enterprise Value'!B99</f>
        <v>25174.355999999996</v>
      </c>
      <c r="H98" s="13">
        <f>'Div. Líq. EBITDA'!B99</f>
        <v>1.636509390746679</v>
      </c>
      <c r="I98" s="15">
        <f>Liquidez!B99</f>
        <v>1.0563229031660804</v>
      </c>
      <c r="J98" s="8">
        <f>'Margem Líquida'!C99</f>
        <v>0.34917081639179492</v>
      </c>
      <c r="K98" s="120">
        <f>'Cresc. EBITDA em 2 anos'!C99</f>
        <v>-8.7171291587970767E-3</v>
      </c>
      <c r="L98" s="13">
        <f>'Patrimônio Líquido'!C99</f>
        <v>4485.3</v>
      </c>
      <c r="M98" s="13">
        <f>'Receita Líquida'!C99</f>
        <v>764.3</v>
      </c>
      <c r="N98" s="13">
        <f>Funcionários!C99</f>
        <v>480</v>
      </c>
      <c r="O98" s="120">
        <f>'Market Share'!C99</f>
        <v>9.0880186790641125E-5</v>
      </c>
      <c r="P98" s="13">
        <f>'Enterprise Value'!C99</f>
        <v>13113.805999999999</v>
      </c>
      <c r="Q98" s="13">
        <f>'Div. Líq. EBITDA'!C99</f>
        <v>2.6970540817822073</v>
      </c>
      <c r="R98" s="15">
        <f>Liquidez!C99</f>
        <v>0.58177826564215163</v>
      </c>
    </row>
    <row r="99" spans="1:18" x14ac:dyDescent="0.2">
      <c r="A99" s="8">
        <f>'Margem Líquida'!B100</f>
        <v>0.15507399171340061</v>
      </c>
      <c r="B99" s="120">
        <f>'Cresc. EBITDA em 2 anos'!B100</f>
        <v>0.74756050213536951</v>
      </c>
      <c r="C99" s="13">
        <f>'Patrimônio Líquido'!B100</f>
        <v>51637.8</v>
      </c>
      <c r="D99" s="13">
        <f>'Receita Líquida'!B100</f>
        <v>5251.1</v>
      </c>
      <c r="E99" s="13">
        <f>Funcionários!B100</f>
        <v>580</v>
      </c>
      <c r="F99" s="120">
        <f>'Market Share'!B100</f>
        <v>1.4059005880058524E-3</v>
      </c>
      <c r="G99" s="13">
        <f>'Enterprise Value'!B100</f>
        <v>129767.67399999998</v>
      </c>
      <c r="H99" s="13">
        <f>'Div. Líq. EBITDA'!B100</f>
        <v>0.31443932639187167</v>
      </c>
      <c r="I99" s="15">
        <f>Liquidez!B100</f>
        <v>0.7963937416684207</v>
      </c>
      <c r="J99" s="8">
        <f>'Margem Líquida'!C100</f>
        <v>0.28705674736667952</v>
      </c>
      <c r="K99" s="120">
        <f>'Cresc. EBITDA em 2 anos'!C100</f>
        <v>1.8964902156235248</v>
      </c>
      <c r="L99" s="13">
        <f>'Patrimônio Líquido'!C100</f>
        <v>8507.7999999999993</v>
      </c>
      <c r="M99" s="13">
        <f>'Receita Líquida'!C100</f>
        <v>2602.6</v>
      </c>
      <c r="N99" s="13">
        <f>Funcionários!C100</f>
        <v>910</v>
      </c>
      <c r="O99" s="120">
        <f>'Market Share'!C100</f>
        <v>3.7642889740844611E-4</v>
      </c>
      <c r="P99" s="13">
        <f>'Enterprise Value'!C100</f>
        <v>53056.81</v>
      </c>
      <c r="Q99" s="13">
        <f>'Div. Líq. EBITDA'!C100</f>
        <v>0.65183843506611128</v>
      </c>
      <c r="R99" s="15">
        <f>Liquidez!C100</f>
        <v>1.3036158493248047</v>
      </c>
    </row>
    <row r="100" spans="1:18" x14ac:dyDescent="0.2">
      <c r="A100" s="8">
        <f>'Margem Líquida'!B101</f>
        <v>9.0410596901529403E-2</v>
      </c>
      <c r="B100" s="120">
        <f>'Cresc. EBITDA em 2 anos'!B101</f>
        <v>1.2489382107137965</v>
      </c>
      <c r="C100" s="13">
        <f>'Patrimônio Líquido'!B101</f>
        <v>4172</v>
      </c>
      <c r="D100" s="13">
        <f>'Receita Líquida'!B101</f>
        <v>273.7</v>
      </c>
      <c r="E100" s="13">
        <f>Funcionários!B101</f>
        <v>2043</v>
      </c>
      <c r="F100" s="120">
        <f>'Market Share'!B101</f>
        <v>1.2568942823852522E-4</v>
      </c>
      <c r="G100" s="13">
        <f>'Enterprise Value'!B101</f>
        <v>15774.814999999999</v>
      </c>
      <c r="H100" s="13">
        <f>'Div. Líq. EBITDA'!B101</f>
        <v>2.5736216874809625</v>
      </c>
      <c r="I100" s="15">
        <f>Liquidez!B101</f>
        <v>0.75185270958777217</v>
      </c>
      <c r="J100" s="8">
        <f>'Margem Líquida'!C101</f>
        <v>3.2344245360310615E-2</v>
      </c>
      <c r="K100" s="120">
        <f>'Cresc. EBITDA em 2 anos'!C101</f>
        <v>0.10128792839991263</v>
      </c>
      <c r="L100" s="13">
        <f>'Patrimônio Líquido'!C101</f>
        <v>2541</v>
      </c>
      <c r="M100" s="13">
        <f>'Receita Líquida'!C101</f>
        <v>90.8</v>
      </c>
      <c r="N100" s="13">
        <f>Funcionários!C101</f>
        <v>2435</v>
      </c>
      <c r="O100" s="120">
        <f>'Market Share'!C101</f>
        <v>1.1655532385096022E-4</v>
      </c>
      <c r="P100" s="13">
        <f>'Enterprise Value'!C101</f>
        <v>9696.49</v>
      </c>
      <c r="Q100" s="13">
        <f>'Div. Líq. EBITDA'!C101</f>
        <v>3.5047571853320121</v>
      </c>
      <c r="R100" s="15">
        <f>Liquidez!C101</f>
        <v>1.1676075119457718</v>
      </c>
    </row>
    <row r="101" spans="1:18" x14ac:dyDescent="0.2">
      <c r="A101" s="8">
        <f>'Margem Líquida'!B102</f>
        <v>0.32943401513028864</v>
      </c>
      <c r="B101" s="120">
        <f>'Cresc. EBITDA em 2 anos'!B102</f>
        <v>-0.1053731093841398</v>
      </c>
      <c r="C101" s="13">
        <f>'Patrimônio Líquido'!B102</f>
        <v>2807.8</v>
      </c>
      <c r="D101" s="13">
        <f>'Receita Líquida'!B102</f>
        <v>470.3</v>
      </c>
      <c r="E101" s="13">
        <f>Funcionários!B102</f>
        <v>1</v>
      </c>
      <c r="F101" s="120">
        <f>'Market Share'!B102</f>
        <v>5.9272033744035477E-5</v>
      </c>
      <c r="G101" s="13">
        <f>'Enterprise Value'!B102</f>
        <v>10288.465999999999</v>
      </c>
      <c r="H101" s="13">
        <f>'Div. Líq. EBITDA'!B102</f>
        <v>3.8794134130394178</v>
      </c>
      <c r="I101" s="15">
        <f>Liquidez!B102</f>
        <v>1.7101910828025477</v>
      </c>
      <c r="J101" s="8">
        <f>'Margem Líquida'!C102</f>
        <v>6.3120151023321136E-2</v>
      </c>
      <c r="K101" s="120">
        <f>'Cresc. EBITDA em 2 anos'!C102</f>
        <v>1.3549732451998739</v>
      </c>
      <c r="L101" s="13">
        <f>'Patrimônio Líquido'!C102</f>
        <v>7954.2</v>
      </c>
      <c r="M101" s="13">
        <f>'Receita Líquida'!C102</f>
        <v>1096.7</v>
      </c>
      <c r="N101" s="13">
        <f>Funcionários!C102</f>
        <v>33276</v>
      </c>
      <c r="O101" s="120">
        <f>'Market Share'!C102</f>
        <v>7.2137834960483863E-4</v>
      </c>
      <c r="P101" s="13">
        <f>'Enterprise Value'!C102</f>
        <v>28759.846999999998</v>
      </c>
      <c r="Q101" s="13">
        <f>'Div. Líq. EBITDA'!C102</f>
        <v>1.1299161292478366</v>
      </c>
      <c r="R101" s="15">
        <f>Liquidez!C102</f>
        <v>0.52707440921264959</v>
      </c>
    </row>
    <row r="102" spans="1:18" x14ac:dyDescent="0.2">
      <c r="A102" s="8">
        <f>'Margem Líquida'!B103</f>
        <v>5.8752266219353087E-3</v>
      </c>
      <c r="B102" s="120">
        <f>'Cresc. EBITDA em 2 anos'!B103</f>
        <v>0.13498425422273108</v>
      </c>
      <c r="C102" s="13">
        <f>'Patrimônio Líquido'!B103</f>
        <v>1306.2</v>
      </c>
      <c r="D102" s="13">
        <f>'Receita Líquida'!B103</f>
        <v>277.39999999999998</v>
      </c>
      <c r="E102" s="13">
        <f>Funcionários!B103</f>
        <v>2000</v>
      </c>
      <c r="F102" s="120">
        <f>'Market Share'!B103</f>
        <v>1.9603116612716335E-3</v>
      </c>
      <c r="G102" s="13">
        <f>'Enterprise Value'!B103</f>
        <v>7619.7689999999993</v>
      </c>
      <c r="H102" s="13">
        <f>'Div. Líq. EBITDA'!B103</f>
        <v>5.0973641064446964</v>
      </c>
      <c r="I102" s="15">
        <f>Liquidez!B103</f>
        <v>0.78875846501128666</v>
      </c>
      <c r="J102" s="8">
        <f>'Margem Líquida'!C103</f>
        <v>0.34470863162580212</v>
      </c>
      <c r="K102" s="120">
        <f>'Cresc. EBITDA em 2 anos'!C103</f>
        <v>0.19033530571992108</v>
      </c>
      <c r="L102" s="13">
        <f>'Patrimônio Líquido'!C103</f>
        <v>985.6</v>
      </c>
      <c r="M102" s="13">
        <f>'Receita Líquida'!C103</f>
        <v>929.3</v>
      </c>
      <c r="N102" s="13">
        <f>Funcionários!C103</f>
        <v>1648</v>
      </c>
      <c r="O102" s="120">
        <f>'Market Share'!C103</f>
        <v>1.1193014553834775E-4</v>
      </c>
      <c r="P102" s="13">
        <f>'Enterprise Value'!C103</f>
        <v>15079.050999999998</v>
      </c>
      <c r="Q102" s="13">
        <f>'Div. Líq. EBITDA'!C103</f>
        <v>2.0916448919762924</v>
      </c>
      <c r="R102" s="15">
        <f>Liquidez!C103</f>
        <v>0.75583155999345231</v>
      </c>
    </row>
    <row r="103" spans="1:18" x14ac:dyDescent="0.2">
      <c r="A103" s="8">
        <f>'Margem Líquida'!B104</f>
        <v>5.3118165894509919E-2</v>
      </c>
      <c r="B103" s="120">
        <f>'Cresc. EBITDA em 2 anos'!B104</f>
        <v>1.3840744570837642</v>
      </c>
      <c r="C103" s="13">
        <f>'Patrimônio Líquido'!B104</f>
        <v>6978.5</v>
      </c>
      <c r="D103" s="13">
        <f>'Receita Líquida'!B104</f>
        <v>512.5</v>
      </c>
      <c r="E103" s="13">
        <f>Funcionários!B104</f>
        <v>90416</v>
      </c>
      <c r="F103" s="120">
        <f>'Market Share'!B104</f>
        <v>4.0058445164792484E-4</v>
      </c>
      <c r="G103" s="13">
        <f>'Enterprise Value'!B104</f>
        <v>22154.894</v>
      </c>
      <c r="H103" s="13">
        <f>'Div. Líq. EBITDA'!B104</f>
        <v>1.7486770191723779</v>
      </c>
      <c r="I103" s="15">
        <f>Liquidez!B104</f>
        <v>0.70945197044334973</v>
      </c>
      <c r="J103" s="8">
        <f>'Margem Líquida'!C104</f>
        <v>3.1869859700048381E-2</v>
      </c>
      <c r="K103" s="120">
        <f>'Cresc. EBITDA em 2 anos'!C104</f>
        <v>1.7414946205292239</v>
      </c>
      <c r="L103" s="13">
        <f>'Patrimônio Líquido'!C104</f>
        <v>2218</v>
      </c>
      <c r="M103" s="13">
        <f>'Receita Líquida'!C104</f>
        <v>52.7</v>
      </c>
      <c r="N103" s="13">
        <f>Funcionários!C104</f>
        <v>799</v>
      </c>
      <c r="O103" s="120">
        <f>'Market Share'!C104</f>
        <v>6.8655250069443166E-5</v>
      </c>
      <c r="P103" s="13">
        <f>'Enterprise Value'!C104</f>
        <v>9060.3079999999991</v>
      </c>
      <c r="Q103" s="13">
        <f>'Div. Líq. EBITDA'!C104</f>
        <v>3.3763258379295715</v>
      </c>
      <c r="R103" s="15">
        <f>Liquidez!C104</f>
        <v>1.4955315145813735</v>
      </c>
    </row>
    <row r="104" spans="1:18" x14ac:dyDescent="0.2">
      <c r="A104" s="8">
        <f>'Margem Líquida'!B105</f>
        <v>1.305909239307868E-2</v>
      </c>
      <c r="B104" s="120">
        <f>'Cresc. EBITDA em 2 anos'!B105</f>
        <v>0</v>
      </c>
      <c r="C104" s="13">
        <f>'Patrimônio Líquido'!B105</f>
        <v>1779.6</v>
      </c>
      <c r="D104" s="13">
        <f>'Receita Líquida'!B105</f>
        <v>8</v>
      </c>
      <c r="E104" s="13">
        <f>Funcionários!B105</f>
        <v>155</v>
      </c>
      <c r="F104" s="120">
        <f>'Market Share'!B105</f>
        <v>2.5434328853737838E-5</v>
      </c>
      <c r="G104" s="13">
        <f>'Enterprise Value'!B105</f>
        <v>21.910799999999998</v>
      </c>
      <c r="H104" s="13">
        <f>'Div. Líq. EBITDA'!B105</f>
        <v>1752.8508771929826</v>
      </c>
      <c r="I104" s="15">
        <f>Liquidez!B105</f>
        <v>1.6181980374665479</v>
      </c>
      <c r="J104" s="8">
        <f>'Margem Líquida'!C105</f>
        <v>2.9813230632902765E-2</v>
      </c>
      <c r="K104" s="120">
        <f>'Cresc. EBITDA em 2 anos'!C105</f>
        <v>0.51894615303873182</v>
      </c>
      <c r="L104" s="13">
        <f>'Patrimônio Líquido'!C105</f>
        <v>5299</v>
      </c>
      <c r="M104" s="13">
        <f>'Receita Líquida'!C105</f>
        <v>699.8</v>
      </c>
      <c r="N104" s="13">
        <f>Funcionários!C105</f>
        <v>2817</v>
      </c>
      <c r="O104" s="120">
        <f>'Market Share'!C105</f>
        <v>9.7455911576561775E-4</v>
      </c>
      <c r="P104" s="13">
        <f>'Enterprise Value'!C105</f>
        <v>13906.630999999998</v>
      </c>
      <c r="Q104" s="13">
        <f>'Div. Líq. EBITDA'!C105</f>
        <v>2.1502314974777139</v>
      </c>
      <c r="R104" s="15">
        <f>Liquidez!C105</f>
        <v>0.86180034622042712</v>
      </c>
    </row>
    <row r="105" spans="1:18" x14ac:dyDescent="0.2">
      <c r="A105" s="8">
        <f>'Margem Líquida'!B106</f>
        <v>0.33650347864939045</v>
      </c>
      <c r="B105" s="120">
        <f>'Cresc. EBITDA em 2 anos'!B106</f>
        <v>0.29137323943661975</v>
      </c>
      <c r="C105" s="13">
        <f>'Patrimônio Líquido'!B106</f>
        <v>517.1</v>
      </c>
      <c r="D105" s="13">
        <f>'Receita Líquida'!B106</f>
        <v>527.20000000000005</v>
      </c>
      <c r="E105" s="13">
        <f>Funcionários!B106</f>
        <v>339</v>
      </c>
      <c r="F105" s="120">
        <f>'Market Share'!B106</f>
        <v>6.5047278836354995E-5</v>
      </c>
      <c r="G105" s="13">
        <f>'Enterprise Value'!B106</f>
        <v>1409.7869999999998</v>
      </c>
      <c r="H105" s="13">
        <f>'Div. Líq. EBITDA'!B106</f>
        <v>25.983640081799596</v>
      </c>
      <c r="I105" s="15">
        <f>Liquidez!B106</f>
        <v>0.89288738357324304</v>
      </c>
      <c r="J105" s="8">
        <f>'Margem Líquida'!C106</f>
        <v>6.3515603482977058E-3</v>
      </c>
      <c r="K105" s="120">
        <f>'Cresc. EBITDA em 2 anos'!C106</f>
        <v>1.3193209377526269</v>
      </c>
      <c r="L105" s="13">
        <f>'Patrimônio Líquido'!C106</f>
        <v>2405.4</v>
      </c>
      <c r="M105" s="13">
        <f>'Receita Líquida'!C106</f>
        <v>149.9</v>
      </c>
      <c r="N105" s="13">
        <f>Funcionários!C106</f>
        <v>1900</v>
      </c>
      <c r="O105" s="120">
        <f>'Market Share'!C106</f>
        <v>9.7986104817603613E-4</v>
      </c>
      <c r="P105" s="13">
        <f>'Enterprise Value'!C106</f>
        <v>11028.435999999998</v>
      </c>
      <c r="Q105" s="13">
        <f>'Div. Líq. EBITDA'!C106</f>
        <v>2.7066050888811435</v>
      </c>
      <c r="R105" s="15">
        <f>Liquidez!C106</f>
        <v>1.0062077904359097</v>
      </c>
    </row>
    <row r="106" spans="1:18" x14ac:dyDescent="0.2">
      <c r="A106" s="8">
        <f>'Margem Líquida'!B107</f>
        <v>2.2883005891425829E-3</v>
      </c>
      <c r="B106" s="120">
        <f>'Cresc. EBITDA em 2 anos'!B107</f>
        <v>-0.1288942143101679</v>
      </c>
      <c r="C106" s="13">
        <f>'Patrimônio Líquido'!B107</f>
        <v>3508.5</v>
      </c>
      <c r="D106" s="13">
        <f>'Receita Líquida'!B107</f>
        <v>36.200000000000003</v>
      </c>
      <c r="E106" s="13">
        <f>Funcionários!B107</f>
        <v>1427</v>
      </c>
      <c r="F106" s="120">
        <f>'Market Share'!B107</f>
        <v>6.5680853531601552E-4</v>
      </c>
      <c r="G106" s="13">
        <f>'Enterprise Value'!B107</f>
        <v>4890.5289999999995</v>
      </c>
      <c r="H106" s="13">
        <f>'Div. Líq. EBITDA'!B107</f>
        <v>7.1267439575555125</v>
      </c>
      <c r="I106" s="15">
        <f>Liquidez!B107</f>
        <v>0.55805715453523619</v>
      </c>
      <c r="J106" s="8">
        <f>'Margem Líquida'!C107</f>
        <v>1.9627922853729305E-2</v>
      </c>
      <c r="K106" s="120">
        <f>'Cresc. EBITDA em 2 anos'!C107</f>
        <v>0.87464788732394361</v>
      </c>
      <c r="L106" s="13">
        <f>'Patrimônio Líquido'!C107</f>
        <v>2336.1999999999998</v>
      </c>
      <c r="M106" s="13">
        <f>'Receita Líquida'!C107</f>
        <v>23</v>
      </c>
      <c r="N106" s="13">
        <f>Funcionários!C107</f>
        <v>680</v>
      </c>
      <c r="O106" s="120">
        <f>'Market Share'!C107</f>
        <v>4.8651561460675802E-5</v>
      </c>
      <c r="P106" s="13">
        <f>'Enterprise Value'!C107</f>
        <v>6395.4549999999999</v>
      </c>
      <c r="Q106" s="13">
        <f>'Div. Líq. EBITDA'!C107</f>
        <v>4.6416228399699477</v>
      </c>
      <c r="R106" s="15">
        <f>Liquidez!C107</f>
        <v>2.373779527559055</v>
      </c>
    </row>
    <row r="107" spans="1:18" x14ac:dyDescent="0.2">
      <c r="A107" s="8">
        <f>'Margem Líquida'!B108</f>
        <v>5.1667632210543733E-2</v>
      </c>
      <c r="B107" s="120">
        <f>'Cresc. EBITDA em 2 anos'!B108</f>
        <v>1.0196831943012468</v>
      </c>
      <c r="C107" s="13">
        <f>'Patrimônio Líquido'!B108</f>
        <v>10599.9</v>
      </c>
      <c r="D107" s="13">
        <f>'Receita Líquida'!B108</f>
        <v>624.29999999999995</v>
      </c>
      <c r="E107" s="13">
        <f>Funcionários!B108</f>
        <v>43786</v>
      </c>
      <c r="F107" s="120">
        <f>'Market Share'!B108</f>
        <v>5.0166992415885453E-4</v>
      </c>
      <c r="G107" s="13">
        <f>'Enterprise Value'!B108</f>
        <v>20707.628000000001</v>
      </c>
      <c r="H107" s="13">
        <f>'Div. Líq. EBITDA'!B108</f>
        <v>1.6629849638017449</v>
      </c>
      <c r="I107" s="15">
        <f>Liquidez!B108</f>
        <v>1.1768257426008846</v>
      </c>
      <c r="J107" s="8">
        <f>'Margem Líquida'!C108</f>
        <v>6.2611156795624484E-2</v>
      </c>
      <c r="K107" s="120">
        <f>'Cresc. EBITDA em 2 anos'!C108</f>
        <v>0.65502882767456772</v>
      </c>
      <c r="L107" s="13">
        <f>'Patrimônio Líquido'!C108</f>
        <v>1546.8</v>
      </c>
      <c r="M107" s="13">
        <f>'Receita Líquida'!C108</f>
        <v>327.39999999999998</v>
      </c>
      <c r="N107" s="13">
        <f>Funcionários!C108</f>
        <v>2651</v>
      </c>
      <c r="O107" s="120">
        <f>'Market Share'!C108</f>
        <v>2.1710520569552812E-4</v>
      </c>
      <c r="P107" s="13">
        <f>'Enterprise Value'!C108</f>
        <v>9930.9740000000002</v>
      </c>
      <c r="Q107" s="13">
        <f>'Div. Líq. EBITDA'!C108</f>
        <v>2.7886587962066964</v>
      </c>
      <c r="R107" s="15">
        <f>Liquidez!C108</f>
        <v>0.73450239420214825</v>
      </c>
    </row>
    <row r="108" spans="1:18" x14ac:dyDescent="0.2">
      <c r="A108" s="8">
        <f>'Margem Líquida'!B109</f>
        <v>0.25320486312132989</v>
      </c>
      <c r="B108" s="120">
        <f>'Cresc. EBITDA em 2 anos'!B109</f>
        <v>1.0600131319763624</v>
      </c>
      <c r="C108" s="13">
        <f>'Patrimônio Líquido'!B109</f>
        <v>5836.3</v>
      </c>
      <c r="D108" s="13">
        <f>'Receita Líquida'!B109</f>
        <v>1836.9</v>
      </c>
      <c r="E108" s="13">
        <f>Funcionários!B109</f>
        <v>8000</v>
      </c>
      <c r="F108" s="120">
        <f>'Market Share'!B109</f>
        <v>3.0120124404558687E-4</v>
      </c>
      <c r="G108" s="13">
        <f>'Enterprise Value'!B109</f>
        <v>30150.414000000001</v>
      </c>
      <c r="H108" s="13">
        <f>'Div. Líq. EBITDA'!B109</f>
        <v>1.1360043347995155</v>
      </c>
      <c r="I108" s="15">
        <f>Liquidez!B109</f>
        <v>0.31305673896204494</v>
      </c>
      <c r="J108" s="8">
        <f>'Margem Líquida'!C109</f>
        <v>0.33879940370141437</v>
      </c>
      <c r="K108" s="120">
        <f>'Cresc. EBITDA em 2 anos'!C109</f>
        <v>0.40749601275917047</v>
      </c>
      <c r="L108" s="13">
        <f>'Patrimônio Líquido'!C109</f>
        <v>1159.9000000000001</v>
      </c>
      <c r="M108" s="13">
        <f>'Receita Líquida'!C109</f>
        <v>931.8</v>
      </c>
      <c r="N108" s="13">
        <f>Funcionários!C109</f>
        <v>17</v>
      </c>
      <c r="O108" s="120">
        <f>'Market Share'!C109</f>
        <v>1.1418876044145474E-4</v>
      </c>
      <c r="P108" s="13">
        <f>'Enterprise Value'!C109</f>
        <v>18657.814999999999</v>
      </c>
      <c r="Q108" s="13">
        <f>'Div. Líq. EBITDA'!C109</f>
        <v>1.4470254957507083</v>
      </c>
      <c r="R108" s="15">
        <f>Liquidez!C109</f>
        <v>2.7525210084033613</v>
      </c>
    </row>
    <row r="109" spans="1:18" x14ac:dyDescent="0.2">
      <c r="A109" s="8">
        <f>'Margem Líquida'!B110</f>
        <v>0.12526024509157993</v>
      </c>
      <c r="B109" s="120">
        <f>'Cresc. EBITDA em 2 anos'!B110</f>
        <v>1.5155579044724847</v>
      </c>
      <c r="C109" s="13">
        <f>'Patrimônio Líquido'!B110</f>
        <v>8360.7999999999993</v>
      </c>
      <c r="D109" s="13">
        <f>'Receita Líquida'!B110</f>
        <v>950.6</v>
      </c>
      <c r="E109" s="13">
        <f>Funcionários!B110</f>
        <v>468</v>
      </c>
      <c r="F109" s="120">
        <f>'Market Share'!B110</f>
        <v>3.1508508271468568E-4</v>
      </c>
      <c r="G109" s="13">
        <f>'Enterprise Value'!B110</f>
        <v>36592.957999999999</v>
      </c>
      <c r="H109" s="13">
        <f>'Div. Líq. EBITDA'!B110</f>
        <v>0.90637638531435472</v>
      </c>
      <c r="I109" s="15">
        <f>Liquidez!B110</f>
        <v>1.2014278185041445</v>
      </c>
      <c r="J109" s="8">
        <f>'Margem Líquida'!C110</f>
        <v>0.30616895447886711</v>
      </c>
      <c r="K109" s="120">
        <f>'Cresc. EBITDA em 2 anos'!C110</f>
        <v>3.3037537951973501</v>
      </c>
      <c r="L109" s="13">
        <f>'Patrimônio Líquido'!C110</f>
        <v>11390.4</v>
      </c>
      <c r="M109" s="13">
        <f>'Receita Líquida'!C110</f>
        <v>1692.9</v>
      </c>
      <c r="N109" s="13">
        <f>Funcionários!C110</f>
        <v>390</v>
      </c>
      <c r="O109" s="120">
        <f>'Market Share'!C110</f>
        <v>2.2956910631892363E-4</v>
      </c>
      <c r="P109" s="13">
        <f>'Enterprise Value'!C110</f>
        <v>29968.785</v>
      </c>
      <c r="Q109" s="13">
        <f>'Div. Líq. EBITDA'!C110</f>
        <v>0.83113676447009788</v>
      </c>
      <c r="R109" s="15">
        <f>Liquidez!C110</f>
        <v>0.55297423887587815</v>
      </c>
    </row>
    <row r="110" spans="1:18" x14ac:dyDescent="0.2">
      <c r="A110" s="8">
        <f>'Margem Líquida'!B111</f>
        <v>1.6236854444370018E-2</v>
      </c>
      <c r="B110" s="120">
        <f>'Cresc. EBITDA em 2 anos'!B111</f>
        <v>-0.18221280553976538</v>
      </c>
      <c r="C110" s="13">
        <f>'Patrimônio Líquido'!B111</f>
        <v>4226.8999999999996</v>
      </c>
      <c r="D110" s="13">
        <f>'Receita Líquida'!B111</f>
        <v>121.2</v>
      </c>
      <c r="E110" s="13">
        <f>Funcionários!B111</f>
        <v>6700</v>
      </c>
      <c r="F110" s="120">
        <f>'Market Share'!B111</f>
        <v>3.0991601000444999E-4</v>
      </c>
      <c r="G110" s="13">
        <f>'Enterprise Value'!B111</f>
        <v>15207.824999999999</v>
      </c>
      <c r="H110" s="13">
        <f>'Div. Líq. EBITDA'!B111</f>
        <v>2.1296682464454975</v>
      </c>
      <c r="I110" s="15">
        <f>Liquidez!B111</f>
        <v>2.1683586175430589</v>
      </c>
      <c r="J110" s="8">
        <f>'Margem Líquida'!C111</f>
        <v>0.34661152227543168</v>
      </c>
      <c r="K110" s="120">
        <f>'Cresc. EBITDA em 2 anos'!C111</f>
        <v>0.23243889933344719</v>
      </c>
      <c r="L110" s="13">
        <f>'Patrimônio Líquido'!C111</f>
        <v>1441.8</v>
      </c>
      <c r="M110" s="13">
        <f>'Receita Líquida'!C111</f>
        <v>477.7</v>
      </c>
      <c r="N110" s="13">
        <f>Funcionários!C111</f>
        <v>243</v>
      </c>
      <c r="O110" s="120">
        <f>'Market Share'!C111</f>
        <v>5.7221012122464063E-5</v>
      </c>
      <c r="P110" s="13">
        <f>'Enterprise Value'!C111</f>
        <v>6929.7709999999997</v>
      </c>
      <c r="Q110" s="13">
        <f>'Div. Líq. EBITDA'!C111</f>
        <v>3.581056718901678</v>
      </c>
      <c r="R110" s="15">
        <f>Liquidez!C111</f>
        <v>0.69571750563486101</v>
      </c>
    </row>
    <row r="111" spans="1:18" x14ac:dyDescent="0.2">
      <c r="A111" s="8">
        <f>'Margem Líquida'!B112</f>
        <v>0.3450829661573076</v>
      </c>
      <c r="B111" s="120">
        <f>'Cresc. EBITDA em 2 anos'!B112</f>
        <v>0.82647462277091921</v>
      </c>
      <c r="C111" s="13">
        <f>'Patrimônio Líquido'!B112</f>
        <v>2415.6</v>
      </c>
      <c r="D111" s="13">
        <f>'Receita Líquida'!B112</f>
        <v>368.1</v>
      </c>
      <c r="E111" s="13">
        <f>Funcionários!B112</f>
        <v>1</v>
      </c>
      <c r="F111" s="120">
        <f>'Market Share'!B112</f>
        <v>4.4287950682798155E-5</v>
      </c>
      <c r="G111" s="13">
        <f>'Enterprise Value'!B112</f>
        <v>7677.4289999999992</v>
      </c>
      <c r="H111" s="13">
        <f>'Div. Líq. EBITDA'!B112</f>
        <v>4.0664663912880208</v>
      </c>
      <c r="I111" s="15">
        <f>Liquidez!B112</f>
        <v>0.43874139626352021</v>
      </c>
      <c r="J111" s="8">
        <f>'Margem Líquida'!C112</f>
        <v>0.27081518758669632</v>
      </c>
      <c r="K111" s="120">
        <f>'Cresc. EBITDA em 2 anos'!C112</f>
        <v>0.33015820425743403</v>
      </c>
      <c r="L111" s="13">
        <f>'Patrimônio Líquido'!C112</f>
        <v>5234.1000000000004</v>
      </c>
      <c r="M111" s="13">
        <f>'Receita Líquida'!C112</f>
        <v>839.5</v>
      </c>
      <c r="N111" s="13">
        <f>Funcionários!C112</f>
        <v>1055</v>
      </c>
      <c r="O111" s="120">
        <f>'Market Share'!C112</f>
        <v>1.2870368268642167E-4</v>
      </c>
      <c r="P111" s="13">
        <f>'Enterprise Value'!C112</f>
        <v>15432.699000000001</v>
      </c>
      <c r="Q111" s="13">
        <f>'Div. Líq. EBITDA'!C112</f>
        <v>1.598231521265334</v>
      </c>
      <c r="R111" s="15">
        <f>Liquidez!C112</f>
        <v>0.89550893296180956</v>
      </c>
    </row>
    <row r="112" spans="1:18" x14ac:dyDescent="0.2">
      <c r="A112" s="8">
        <f>'Margem Líquida'!B113</f>
        <v>2.7646842455775911E-2</v>
      </c>
      <c r="B112" s="120">
        <f>'Cresc. EBITDA em 2 anos'!B113</f>
        <v>0.45513048202085193</v>
      </c>
      <c r="C112" s="13">
        <f>'Patrimônio Líquido'!B113</f>
        <v>18425.8</v>
      </c>
      <c r="D112" s="13">
        <f>'Receita Líquida'!B113</f>
        <v>3412.4</v>
      </c>
      <c r="E112" s="13">
        <f>Funcionários!B113</f>
        <v>2943</v>
      </c>
      <c r="F112" s="120">
        <f>'Market Share'!B113</f>
        <v>5.1245730144056879E-3</v>
      </c>
      <c r="G112" s="13">
        <f>'Enterprise Value'!B113</f>
        <v>66927.883999999991</v>
      </c>
      <c r="H112" s="13">
        <f>'Div. Líq. EBITDA'!B113</f>
        <v>0.46192062489230951</v>
      </c>
      <c r="I112" s="15">
        <f>Liquidez!B113</f>
        <v>0.70970534777448402</v>
      </c>
      <c r="J112" s="8">
        <f>'Margem Líquida'!C113</f>
        <v>6.7487078048273447E-2</v>
      </c>
      <c r="K112" s="120">
        <f>'Cresc. EBITDA em 2 anos'!C113</f>
        <v>0.69840064143140479</v>
      </c>
      <c r="L112" s="13">
        <f>'Patrimônio Líquido'!C113</f>
        <v>10199.700000000001</v>
      </c>
      <c r="M112" s="13">
        <f>'Receita Líquida'!C113</f>
        <v>2142.6</v>
      </c>
      <c r="N112" s="13">
        <f>Funcionários!C113</f>
        <v>4936</v>
      </c>
      <c r="O112" s="120">
        <f>'Market Share'!C113</f>
        <v>1.3181467560351369E-3</v>
      </c>
      <c r="P112" s="13">
        <f>'Enterprise Value'!C113</f>
        <v>38677.366999999998</v>
      </c>
      <c r="Q112" s="13">
        <f>'Div. Líq. EBITDA'!C113</f>
        <v>0.58876437995378539</v>
      </c>
      <c r="R112" s="15">
        <f>Liquidez!C113</f>
        <v>0.83132693546746261</v>
      </c>
    </row>
    <row r="113" spans="1:18" x14ac:dyDescent="0.2">
      <c r="A113" s="8">
        <f>'Margem Líquida'!B114</f>
        <v>4.8666282863174051E-2</v>
      </c>
      <c r="B113" s="120">
        <f>'Cresc. EBITDA em 2 anos'!B114</f>
        <v>0.43262791320653604</v>
      </c>
      <c r="C113" s="13">
        <f>'Patrimônio Líquido'!B114</f>
        <v>2337.5</v>
      </c>
      <c r="D113" s="13">
        <f>'Receita Líquida'!B114</f>
        <v>126.8</v>
      </c>
      <c r="E113" s="13">
        <f>Funcionários!B114</f>
        <v>4263</v>
      </c>
      <c r="F113" s="120">
        <f>'Market Share'!B114</f>
        <v>1.0817685900818467E-4</v>
      </c>
      <c r="G113" s="13">
        <f>'Enterprise Value'!B114</f>
        <v>5139.427999999999</v>
      </c>
      <c r="H113" s="13">
        <f>'Div. Líq. EBITDA'!B114</f>
        <v>5.8333956619296936</v>
      </c>
      <c r="I113" s="15">
        <f>Liquidez!B114</f>
        <v>0.44097404054761719</v>
      </c>
      <c r="J113" s="8">
        <f>'Margem Líquida'!C114</f>
        <v>0.33031273708168257</v>
      </c>
      <c r="K113" s="120">
        <f>'Cresc. EBITDA em 2 anos'!C114</f>
        <v>0.16691334768568344</v>
      </c>
      <c r="L113" s="13">
        <f>'Patrimônio Líquido'!C114</f>
        <v>5617.2</v>
      </c>
      <c r="M113" s="13">
        <f>'Receita Líquida'!C114</f>
        <v>783.7</v>
      </c>
      <c r="N113" s="13">
        <f>Funcionários!C114</f>
        <v>63</v>
      </c>
      <c r="O113" s="120">
        <f>'Market Share'!C114</f>
        <v>9.8507163954257896E-5</v>
      </c>
      <c r="P113" s="13">
        <f>'Enterprise Value'!C114</f>
        <v>16668.544999999998</v>
      </c>
      <c r="Q113" s="13">
        <f>'Div. Líq. EBITDA'!C114</f>
        <v>1.3585471317382531</v>
      </c>
      <c r="R113" s="15">
        <f>Liquidez!C114</f>
        <v>0.18227984630249652</v>
      </c>
    </row>
    <row r="114" spans="1:18" x14ac:dyDescent="0.2">
      <c r="A114" s="8">
        <f>'Margem Líquida'!B115</f>
        <v>0.1328109538434474</v>
      </c>
      <c r="B114" s="120">
        <f>'Cresc. EBITDA em 2 anos'!B115</f>
        <v>1.5827524941916082</v>
      </c>
      <c r="C114" s="13">
        <f>'Patrimônio Líquido'!B115</f>
        <v>10354</v>
      </c>
      <c r="D114" s="13">
        <f>'Receita Líquida'!B115</f>
        <v>1811.9</v>
      </c>
      <c r="E114" s="13">
        <f>Funcionários!B115</f>
        <v>33734</v>
      </c>
      <c r="F114" s="120">
        <f>'Market Share'!B115</f>
        <v>5.6642657240105968E-4</v>
      </c>
      <c r="G114" s="13">
        <f>'Enterprise Value'!B115</f>
        <v>36321.955999999998</v>
      </c>
      <c r="H114" s="13">
        <f>'Div. Líq. EBITDA'!B115</f>
        <v>0.79550746110699544</v>
      </c>
      <c r="I114" s="15">
        <f>Liquidez!B115</f>
        <v>0.87585993926812955</v>
      </c>
      <c r="J114" s="8">
        <f>'Margem Líquida'!C115</f>
        <v>5.8371972287366403E-2</v>
      </c>
      <c r="K114" s="120">
        <f>'Cresc. EBITDA em 2 anos'!C115</f>
        <v>1.907598714416896</v>
      </c>
      <c r="L114" s="13">
        <f>'Patrimônio Líquido'!C115</f>
        <v>5644.8</v>
      </c>
      <c r="M114" s="13">
        <f>'Receita Líquida'!C115</f>
        <v>1630.3</v>
      </c>
      <c r="N114" s="13">
        <f>Funcionários!C115</f>
        <v>1440</v>
      </c>
      <c r="O114" s="120">
        <f>'Market Share'!C115</f>
        <v>1.1595953113295314E-3</v>
      </c>
      <c r="P114" s="13">
        <f>'Enterprise Value'!C115</f>
        <v>24343.090999999997</v>
      </c>
      <c r="Q114" s="13">
        <f>'Div. Líq. EBITDA'!C115</f>
        <v>0.89526666929848808</v>
      </c>
      <c r="R114" s="15">
        <f>Liquidez!C115</f>
        <v>1.3040364221864416</v>
      </c>
    </row>
    <row r="115" spans="1:18" x14ac:dyDescent="0.2">
      <c r="A115" s="8">
        <f>'Margem Líquida'!B116</f>
        <v>0.43211002480665406</v>
      </c>
      <c r="B115" s="120">
        <f>'Cresc. EBITDA em 2 anos'!B116</f>
        <v>0.40236148955494988</v>
      </c>
      <c r="C115" s="13">
        <f>'Patrimônio Líquido'!B116</f>
        <v>6668.4</v>
      </c>
      <c r="D115" s="13">
        <f>'Receita Líquida'!B116</f>
        <v>1184.5</v>
      </c>
      <c r="E115" s="13">
        <f>Funcionários!B116</f>
        <v>525</v>
      </c>
      <c r="F115" s="120">
        <f>'Market Share'!B116</f>
        <v>1.1381094066905999E-4</v>
      </c>
      <c r="G115" s="13">
        <f>'Enterprise Value'!B116</f>
        <v>17805.407999999999</v>
      </c>
      <c r="H115" s="13">
        <f>'Div. Líq. EBITDA'!B116</f>
        <v>1.6055699481865287</v>
      </c>
      <c r="I115" s="15">
        <f>Liquidez!B116</f>
        <v>0.25069161920260369</v>
      </c>
      <c r="J115" s="8">
        <f>'Margem Líquida'!C116</f>
        <v>2.362007706550568E-2</v>
      </c>
      <c r="K115" s="120">
        <f>'Cresc. EBITDA em 2 anos'!C116</f>
        <v>0.53520701118162606</v>
      </c>
      <c r="L115" s="13">
        <f>'Patrimônio Líquido'!C116</f>
        <v>1382.7</v>
      </c>
      <c r="M115" s="13">
        <f>'Receita Líquida'!C116</f>
        <v>283.2</v>
      </c>
      <c r="N115" s="13">
        <f>Funcionários!C116</f>
        <v>1266</v>
      </c>
      <c r="O115" s="120">
        <f>'Market Share'!C116</f>
        <v>4.9780038539103144E-4</v>
      </c>
      <c r="P115" s="13">
        <f>'Enterprise Value'!C116</f>
        <v>4881.88</v>
      </c>
      <c r="Q115" s="13">
        <f>'Div. Líq. EBITDA'!C116</f>
        <v>4.3627952755905515</v>
      </c>
      <c r="R115" s="15">
        <f>Liquidez!C116</f>
        <v>0.43308581554299219</v>
      </c>
    </row>
    <row r="116" spans="1:18" x14ac:dyDescent="0.2">
      <c r="A116" s="8">
        <f>'Margem Líquida'!B117</f>
        <v>1.8181276561941455E-2</v>
      </c>
      <c r="B116" s="120">
        <f>'Cresc. EBITDA em 2 anos'!B117</f>
        <v>-0.44266404081998023</v>
      </c>
      <c r="C116" s="13">
        <f>'Patrimônio Líquido'!B117</f>
        <v>999.9</v>
      </c>
      <c r="D116" s="13">
        <f>'Receita Líquida'!B117</f>
        <v>183.1</v>
      </c>
      <c r="E116" s="13">
        <f>Funcionários!B117</f>
        <v>2527</v>
      </c>
      <c r="F116" s="120">
        <f>'Market Share'!B117</f>
        <v>4.1812608393768032E-4</v>
      </c>
      <c r="G116" s="13">
        <f>'Enterprise Value'!B117</f>
        <v>5983.1859999999997</v>
      </c>
      <c r="H116" s="13">
        <f>'Div. Líq. EBITDA'!B117</f>
        <v>4.5178284612913586</v>
      </c>
      <c r="I116" s="15">
        <f>Liquidez!B117</f>
        <v>0.79213494050738564</v>
      </c>
      <c r="J116" s="8">
        <f>'Margem Líquida'!C117</f>
        <v>2.7191350337694303E-2</v>
      </c>
      <c r="K116" s="120">
        <f>'Cresc. EBITDA em 2 anos'!C117</f>
        <v>0.66574923547400622</v>
      </c>
      <c r="L116" s="13">
        <f>'Patrimônio Líquido'!C117</f>
        <v>2424.1</v>
      </c>
      <c r="M116" s="13">
        <f>'Receita Líquida'!C117</f>
        <v>185.6</v>
      </c>
      <c r="N116" s="13">
        <f>Funcionários!C117</f>
        <v>132</v>
      </c>
      <c r="O116" s="120">
        <f>'Market Share'!C117</f>
        <v>2.8339389235546578E-4</v>
      </c>
      <c r="P116" s="13">
        <f>'Enterprise Value'!C117</f>
        <v>5234.567</v>
      </c>
      <c r="Q116" s="13">
        <f>'Div. Líq. EBITDA'!C117</f>
        <v>3.8768129245456207</v>
      </c>
      <c r="R116" s="15">
        <f>Liquidez!C117</f>
        <v>0.26083177138510855</v>
      </c>
    </row>
    <row r="117" spans="1:18" x14ac:dyDescent="0.2">
      <c r="A117" s="8">
        <f>'Margem Líquida'!B118</f>
        <v>0.14603574427252008</v>
      </c>
      <c r="B117" s="120">
        <f>'Cresc. EBITDA em 2 anos'!B118</f>
        <v>1.0239321417752194</v>
      </c>
      <c r="C117" s="13">
        <f>'Patrimônio Líquido'!B118</f>
        <v>4457.3999999999996</v>
      </c>
      <c r="D117" s="13">
        <f>'Receita Líquida'!B118</f>
        <v>487</v>
      </c>
      <c r="E117" s="13">
        <f>Funcionários!B118</f>
        <v>1375</v>
      </c>
      <c r="F117" s="120">
        <f>'Market Share'!B118</f>
        <v>1.3845641505296269E-4</v>
      </c>
      <c r="G117" s="13">
        <f>'Enterprise Value'!B118</f>
        <v>12840.882</v>
      </c>
      <c r="H117" s="13">
        <f>'Div. Líq. EBITDA'!B118</f>
        <v>2.0696003592276604</v>
      </c>
      <c r="I117" s="15">
        <f>Liquidez!B118</f>
        <v>0.65493612078977925</v>
      </c>
      <c r="J117" s="8">
        <f>'Margem Líquida'!C118</f>
        <v>0.34630004043671653</v>
      </c>
      <c r="K117" s="120">
        <f>'Cresc. EBITDA em 2 anos'!C118</f>
        <v>-2.8383767300023566E-2</v>
      </c>
      <c r="L117" s="13">
        <f>'Patrimônio Líquido'!C118</f>
        <v>1990.9</v>
      </c>
      <c r="M117" s="13">
        <f>'Receita Líquida'!C118</f>
        <v>428.2</v>
      </c>
      <c r="N117" s="13">
        <f>Funcionários!C118</f>
        <v>260</v>
      </c>
      <c r="O117" s="120">
        <f>'Market Share'!C118</f>
        <v>5.1337818523746056E-5</v>
      </c>
      <c r="P117" s="13">
        <f>'Enterprise Value'!C118</f>
        <v>7960.9239999999991</v>
      </c>
      <c r="Q117" s="13">
        <f>'Div. Líq. EBITDA'!C118</f>
        <v>2.5193143408981169</v>
      </c>
      <c r="R117" s="15">
        <f>Liquidez!C118</f>
        <v>0.89559748427672958</v>
      </c>
    </row>
    <row r="118" spans="1:18" x14ac:dyDescent="0.2">
      <c r="A118" s="8">
        <f>'Margem Líquida'!B119</f>
        <v>2.3422301766399502E-2</v>
      </c>
      <c r="B118" s="120">
        <f>'Cresc. EBITDA em 2 anos'!B119</f>
        <v>4.0787267080745337</v>
      </c>
      <c r="C118" s="13">
        <f>'Patrimônio Líquido'!B119</f>
        <v>13192.6</v>
      </c>
      <c r="D118" s="13">
        <f>'Receita Líquida'!B119</f>
        <v>301</v>
      </c>
      <c r="E118" s="13">
        <f>Funcionários!B119</f>
        <v>8000</v>
      </c>
      <c r="F118" s="120">
        <f>'Market Share'!B119</f>
        <v>5.3355625220271783E-4</v>
      </c>
      <c r="G118" s="13">
        <f>'Enterprise Value'!B119</f>
        <v>31431.426999999996</v>
      </c>
      <c r="H118" s="13">
        <f>'Div. Líq. EBITDA'!B119</f>
        <v>0.83453083437796194</v>
      </c>
      <c r="I118" s="15">
        <f>Liquidez!B119</f>
        <v>1.2406742193976237</v>
      </c>
      <c r="J118" s="8">
        <f>'Margem Líquida'!C119</f>
        <v>9.7429782723900363E-2</v>
      </c>
      <c r="K118" s="120">
        <f>'Cresc. EBITDA em 2 anos'!C119</f>
        <v>0.44627912237050449</v>
      </c>
      <c r="L118" s="13">
        <f>'Patrimônio Líquido'!C119</f>
        <v>3541.5</v>
      </c>
      <c r="M118" s="13">
        <f>'Receita Líquida'!C119</f>
        <v>735.4</v>
      </c>
      <c r="N118" s="13">
        <f>Funcionários!C119</f>
        <v>22000</v>
      </c>
      <c r="O118" s="120">
        <f>'Market Share'!C119</f>
        <v>3.1338281780609402E-4</v>
      </c>
      <c r="P118" s="13">
        <f>'Enterprise Value'!C119</f>
        <v>18433.901999999998</v>
      </c>
      <c r="Q118" s="13">
        <f>'Div. Líq. EBITDA'!C119</f>
        <v>1.078823897403816</v>
      </c>
      <c r="R118" s="15">
        <f>Liquidez!C119</f>
        <v>1.2648227462717374</v>
      </c>
    </row>
    <row r="119" spans="1:18" x14ac:dyDescent="0.2">
      <c r="A119" s="8">
        <f>'Margem Líquida'!B120</f>
        <v>4.1662781662781666E-2</v>
      </c>
      <c r="B119" s="120">
        <f>'Cresc. EBITDA em 2 anos'!B120</f>
        <v>1.3637952559300874</v>
      </c>
      <c r="C119" s="13">
        <f>'Patrimônio Líquido'!B120</f>
        <v>5726.4</v>
      </c>
      <c r="D119" s="13">
        <f>'Receita Líquida'!B120</f>
        <v>268.10000000000002</v>
      </c>
      <c r="E119" s="13">
        <f>Funcionários!B120</f>
        <v>2858</v>
      </c>
      <c r="F119" s="120">
        <f>'Market Share'!B120</f>
        <v>2.6717255333627647E-4</v>
      </c>
      <c r="G119" s="13">
        <f>'Enterprise Value'!B120</f>
        <v>9097.7870000000003</v>
      </c>
      <c r="H119" s="13">
        <f>'Div. Líq. EBITDA'!B120</f>
        <v>2.8505334319214111</v>
      </c>
      <c r="I119" s="15">
        <f>Liquidez!B120</f>
        <v>0.30489411454731086</v>
      </c>
      <c r="J119" s="8">
        <f>'Margem Líquida'!C120</f>
        <v>8.8987161198288159E-2</v>
      </c>
      <c r="K119" s="120">
        <f>'Cresc. EBITDA em 2 anos'!C120</f>
        <v>145.87279151943463</v>
      </c>
      <c r="L119" s="13">
        <f>'Patrimônio Líquido'!C120</f>
        <v>1061</v>
      </c>
      <c r="M119" s="13">
        <f>'Receita Líquida'!C120</f>
        <v>311.89999999999998</v>
      </c>
      <c r="N119" s="13">
        <f>Funcionários!C120</f>
        <v>989</v>
      </c>
      <c r="O119" s="120">
        <f>'Market Share'!C120</f>
        <v>1.4552289035643342E-4</v>
      </c>
      <c r="P119" s="13">
        <f>'Enterprise Value'!C120</f>
        <v>7988.7929999999988</v>
      </c>
      <c r="Q119" s="13">
        <f>'Div. Líq. EBITDA'!C120</f>
        <v>2.487309034043065</v>
      </c>
      <c r="R119" s="15">
        <f>Liquidez!C120</f>
        <v>1.7266251113089937</v>
      </c>
    </row>
    <row r="120" spans="1:18" x14ac:dyDescent="0.2">
      <c r="A120" s="8">
        <f>'Margem Líquida'!B121</f>
        <v>1.355134825014343E-2</v>
      </c>
      <c r="B120" s="120">
        <f>'Cresc. EBITDA em 2 anos'!B121</f>
        <v>1.3644498186215235</v>
      </c>
      <c r="C120" s="13">
        <f>'Patrimônio Líquido'!B121</f>
        <v>3496</v>
      </c>
      <c r="D120" s="13">
        <f>'Receita Líquida'!B121</f>
        <v>472.4</v>
      </c>
      <c r="E120" s="13">
        <f>Funcionários!B121</f>
        <v>1953</v>
      </c>
      <c r="F120" s="120">
        <f>'Market Share'!B121</f>
        <v>1.4473403588659826E-3</v>
      </c>
      <c r="G120" s="13">
        <f>'Enterprise Value'!B121</f>
        <v>9395.6970000000001</v>
      </c>
      <c r="H120" s="13">
        <f>'Div. Líq. EBITDA'!B121</f>
        <v>2.7585148818656027</v>
      </c>
      <c r="I120" s="15">
        <f>Liquidez!B121</f>
        <v>1.0324264212021448</v>
      </c>
      <c r="J120" s="8">
        <f>'Margem Líquida'!C121</f>
        <v>3.7129946791869456E-2</v>
      </c>
      <c r="K120" s="120">
        <f>'Cresc. EBITDA em 2 anos'!C121</f>
        <v>1.4927030866589179</v>
      </c>
      <c r="L120" s="13">
        <f>'Patrimônio Líquido'!C121</f>
        <v>8101.1</v>
      </c>
      <c r="M120" s="13">
        <f>'Receita Líquida'!C121</f>
        <v>3240</v>
      </c>
      <c r="N120" s="13">
        <f>Funcionários!C121</f>
        <v>4465</v>
      </c>
      <c r="O120" s="120">
        <f>'Market Share'!C121</f>
        <v>3.622963619880677E-3</v>
      </c>
      <c r="P120" s="13">
        <f>'Enterprise Value'!C121</f>
        <v>55644.782999999996</v>
      </c>
      <c r="Q120" s="13">
        <f>'Div. Líq. EBITDA'!C121</f>
        <v>0.354834809940763</v>
      </c>
      <c r="R120" s="15">
        <f>Liquidez!C121</f>
        <v>0.64506187615194954</v>
      </c>
    </row>
    <row r="121" spans="1:18" x14ac:dyDescent="0.2">
      <c r="A121" s="8">
        <f>'Margem Líquida'!B122</f>
        <v>6.1038011695906433E-2</v>
      </c>
      <c r="B121" s="120">
        <f>'Cresc. EBITDA em 2 anos'!B122</f>
        <v>0.10533282904689867</v>
      </c>
      <c r="C121" s="13">
        <f>'Patrimônio Líquido'!B122</f>
        <v>988</v>
      </c>
      <c r="D121" s="13">
        <f>'Receita Líquida'!B122</f>
        <v>250.5</v>
      </c>
      <c r="E121" s="13">
        <f>Funcionários!B122</f>
        <v>601</v>
      </c>
      <c r="F121" s="120">
        <f>'Market Share'!B122</f>
        <v>1.703925654843945E-4</v>
      </c>
      <c r="G121" s="13">
        <f>'Enterprise Value'!B122</f>
        <v>5617.0450000000001</v>
      </c>
      <c r="H121" s="13">
        <f>'Div. Líq. EBITDA'!B122</f>
        <v>4.6054747647562024</v>
      </c>
      <c r="I121" s="15">
        <f>Liquidez!B122</f>
        <v>1.0819856244384547</v>
      </c>
      <c r="J121" s="8">
        <f>'Margem Líquida'!C122</f>
        <v>0.46836017237468819</v>
      </c>
      <c r="K121" s="120">
        <f>'Cresc. EBITDA em 2 anos'!C122</f>
        <v>0.54169343440832596</v>
      </c>
      <c r="L121" s="13">
        <f>'Patrimônio Líquido'!C122</f>
        <v>848.6</v>
      </c>
      <c r="M121" s="13">
        <f>'Receita Líquida'!C122</f>
        <v>826</v>
      </c>
      <c r="N121" s="13">
        <f>Funcionários!C122</f>
        <v>371</v>
      </c>
      <c r="O121" s="120">
        <f>'Market Share'!C122</f>
        <v>7.3222302263225664E-5</v>
      </c>
      <c r="P121" s="13">
        <f>'Enterprise Value'!C122</f>
        <v>11531.039000000001</v>
      </c>
      <c r="Q121" s="13">
        <f>'Div. Líq. EBITDA'!C122</f>
        <v>1.7084757063088589</v>
      </c>
      <c r="R121" s="15">
        <f>Liquidez!C122</f>
        <v>1.1226281506655338</v>
      </c>
    </row>
    <row r="122" spans="1:18" x14ac:dyDescent="0.2">
      <c r="A122" s="8">
        <f>'Margem Líquida'!B123</f>
        <v>0.30351581495928565</v>
      </c>
      <c r="B122" s="120">
        <f>'Cresc. EBITDA em 2 anos'!B123</f>
        <v>4.5808582934809969</v>
      </c>
      <c r="C122" s="13">
        <f>'Patrimônio Líquido'!B123</f>
        <v>23876.7</v>
      </c>
      <c r="D122" s="13">
        <f>'Receita Líquida'!B123</f>
        <v>5866.9</v>
      </c>
      <c r="E122" s="13">
        <f>Funcionários!B123</f>
        <v>60</v>
      </c>
      <c r="F122" s="120">
        <f>'Market Share'!B123</f>
        <v>8.0254732268524585E-4</v>
      </c>
      <c r="G122" s="13">
        <f>'Enterprise Value'!B123</f>
        <v>85232.050999999992</v>
      </c>
      <c r="H122" s="13">
        <f>'Div. Líq. EBITDA'!B123</f>
        <v>0.30324384661352333</v>
      </c>
      <c r="I122" s="15">
        <f>Liquidez!B123</f>
        <v>2.3121001390820584</v>
      </c>
      <c r="J122" s="8">
        <f>'Margem Líquida'!C123</f>
        <v>0.10378177652970735</v>
      </c>
      <c r="K122" s="120">
        <f>'Cresc. EBITDA em 2 anos'!C123</f>
        <v>1.0623131089032505</v>
      </c>
      <c r="L122" s="13">
        <f>'Patrimônio Líquido'!C123</f>
        <v>7392.6</v>
      </c>
      <c r="M122" s="13">
        <f>'Receita Líquida'!C123</f>
        <v>1123.5</v>
      </c>
      <c r="N122" s="13">
        <f>Funcionários!C123</f>
        <v>7629</v>
      </c>
      <c r="O122" s="120">
        <f>'Market Share'!C123</f>
        <v>4.494643657182898E-4</v>
      </c>
      <c r="P122" s="13">
        <f>'Enterprise Value'!C123</f>
        <v>20546.18</v>
      </c>
      <c r="Q122" s="13">
        <f>'Div. Líq. EBITDA'!C123</f>
        <v>0.94915809167446208</v>
      </c>
      <c r="R122" s="15">
        <f>Liquidez!C123</f>
        <v>1.1167033504524333</v>
      </c>
    </row>
    <row r="123" spans="1:18" x14ac:dyDescent="0.2">
      <c r="A123" s="8">
        <f>'Margem Líquida'!B124</f>
        <v>5.8958224086698131E-2</v>
      </c>
      <c r="B123" s="120">
        <f>'Cresc. EBITDA em 2 anos'!B124</f>
        <v>1.3084076913409572</v>
      </c>
      <c r="C123" s="13">
        <f>'Patrimônio Líquido'!B124</f>
        <v>1138.4000000000001</v>
      </c>
      <c r="D123" s="13">
        <f>'Receita Líquida'!B124</f>
        <v>337.3</v>
      </c>
      <c r="E123" s="13">
        <f>Funcionários!B124</f>
        <v>1692</v>
      </c>
      <c r="F123" s="120">
        <f>'Market Share'!B124</f>
        <v>2.3752823273299732E-4</v>
      </c>
      <c r="G123" s="13">
        <f>'Enterprise Value'!B124</f>
        <v>17651.647999999997</v>
      </c>
      <c r="H123" s="13">
        <f>'Div. Líq. EBITDA'!B124</f>
        <v>1.3233885017421605</v>
      </c>
      <c r="I123" s="15">
        <f>Liquidez!B124</f>
        <v>0.81903331903331911</v>
      </c>
      <c r="J123" s="8">
        <f>'Margem Líquida'!C124</f>
        <v>0.77506265664160401</v>
      </c>
      <c r="K123" s="120">
        <f>'Cresc. EBITDA em 2 anos'!C124</f>
        <v>0.16852653154179009</v>
      </c>
      <c r="L123" s="13">
        <f>'Patrimônio Líquido'!C124</f>
        <v>4820.5</v>
      </c>
      <c r="M123" s="13">
        <f>'Receita Líquida'!C124</f>
        <v>618.5</v>
      </c>
      <c r="N123" s="13">
        <f>Funcionários!C124</f>
        <v>238</v>
      </c>
      <c r="O123" s="120">
        <f>'Market Share'!C124</f>
        <v>3.3131887733076711E-5</v>
      </c>
      <c r="P123" s="13">
        <f>'Enterprise Value'!C124</f>
        <v>4930.8909999999996</v>
      </c>
      <c r="Q123" s="13">
        <f>'Div. Líq. EBITDA'!C124</f>
        <v>3.9274995127655425</v>
      </c>
      <c r="R123" s="15">
        <f>Liquidez!C124</f>
        <v>0.503363529609126</v>
      </c>
    </row>
    <row r="124" spans="1:18" x14ac:dyDescent="0.2">
      <c r="A124" s="8">
        <f>'Margem Líquida'!B125</f>
        <v>0.14169825185643564</v>
      </c>
      <c r="B124" s="120">
        <f>'Cresc. EBITDA em 2 anos'!B125</f>
        <v>17.28146989835809</v>
      </c>
      <c r="C124" s="13">
        <f>'Patrimônio Líquido'!B125</f>
        <v>3693.7</v>
      </c>
      <c r="D124" s="13">
        <f>'Receita Líquida'!B125</f>
        <v>1465.5</v>
      </c>
      <c r="E124" s="13">
        <f>Funcionários!B125</f>
        <v>4970</v>
      </c>
      <c r="F124" s="120">
        <f>'Market Share'!B125</f>
        <v>4.2940255099069242E-4</v>
      </c>
      <c r="G124" s="13">
        <f>'Enterprise Value'!B125</f>
        <v>22470.101999999995</v>
      </c>
      <c r="H124" s="13">
        <f>'Div. Líq. EBITDA'!B125</f>
        <v>1.0388760585065435</v>
      </c>
      <c r="I124" s="15">
        <f>Liquidez!B125</f>
        <v>1.9368334325078962</v>
      </c>
      <c r="J124" s="8">
        <f>'Margem Líquida'!C125</f>
        <v>4.3968059960807292E-2</v>
      </c>
      <c r="K124" s="120">
        <f>'Cresc. EBITDA em 2 anos'!C125</f>
        <v>28.806297709923662</v>
      </c>
      <c r="L124" s="13">
        <f>'Patrimônio Líquido'!C125</f>
        <v>6506.7</v>
      </c>
      <c r="M124" s="13">
        <f>'Receita Líquida'!C125</f>
        <v>1741.1</v>
      </c>
      <c r="N124" s="13">
        <f>Funcionários!C125</f>
        <v>3941</v>
      </c>
      <c r="O124" s="120">
        <f>'Market Share'!C125</f>
        <v>1.6441055748366556E-3</v>
      </c>
      <c r="P124" s="13">
        <f>'Enterprise Value'!C125</f>
        <v>30018.756999999998</v>
      </c>
      <c r="Q124" s="13">
        <f>'Div. Líq. EBITDA'!C125</f>
        <v>0.64276338957006118</v>
      </c>
      <c r="R124" s="15">
        <f>Liquidez!C125</f>
        <v>0.67500903913947397</v>
      </c>
    </row>
    <row r="125" spans="1:18" x14ac:dyDescent="0.2">
      <c r="A125" s="8">
        <f>'Margem Líquida'!B126</f>
        <v>0.16850802190412145</v>
      </c>
      <c r="B125" s="120">
        <f>'Cresc. EBITDA em 2 anos'!B126</f>
        <v>3.8146747352496222</v>
      </c>
      <c r="C125" s="13">
        <f>'Patrimônio Líquido'!B126</f>
        <v>6023.1</v>
      </c>
      <c r="D125" s="13">
        <f>'Receita Líquida'!B126</f>
        <v>526.20000000000005</v>
      </c>
      <c r="E125" s="13">
        <f>Funcionários!B126</f>
        <v>8397</v>
      </c>
      <c r="F125" s="120">
        <f>'Market Share'!B126</f>
        <v>1.2965030805022385E-4</v>
      </c>
      <c r="G125" s="13">
        <f>'Enterprise Value'!B126</f>
        <v>12233.529999999999</v>
      </c>
      <c r="H125" s="13">
        <f>'Div. Líq. EBITDA'!B126</f>
        <v>1.8895522388059702</v>
      </c>
      <c r="I125" s="15">
        <f>Liquidez!B126</f>
        <v>0.84982576469937499</v>
      </c>
      <c r="J125" s="8">
        <f>'Margem Líquida'!C126</f>
        <v>6.2428353424797564E-2</v>
      </c>
      <c r="K125" s="120">
        <f>'Cresc. EBITDA em 2 anos'!C126</f>
        <v>3.0479210711768854</v>
      </c>
      <c r="L125" s="13">
        <f>'Patrimônio Líquido'!C126</f>
        <v>2049.6999999999998</v>
      </c>
      <c r="M125" s="13">
        <f>'Receita Líquida'!C126</f>
        <v>855</v>
      </c>
      <c r="N125" s="13">
        <f>Funcionários!C126</f>
        <v>460</v>
      </c>
      <c r="O125" s="120">
        <f>'Market Share'!C126</f>
        <v>5.6862706118533679E-4</v>
      </c>
      <c r="P125" s="13">
        <f>'Enterprise Value'!C126</f>
        <v>16559.952000000001</v>
      </c>
      <c r="Q125" s="13">
        <f>'Div. Líq. EBITDA'!C126</f>
        <v>1.143686165273909</v>
      </c>
      <c r="R125" s="15">
        <f>Liquidez!C126</f>
        <v>0.44421460323049172</v>
      </c>
    </row>
    <row r="126" spans="1:18" x14ac:dyDescent="0.2">
      <c r="A126" s="8">
        <f>'Margem Líquida'!B127</f>
        <v>8.3862647328602265E-3</v>
      </c>
      <c r="B126" s="120">
        <f>'Cresc. EBITDA em 2 anos'!B127</f>
        <v>1.1121588089330028</v>
      </c>
      <c r="C126" s="13">
        <f>'Patrimônio Líquido'!B127</f>
        <v>436.7</v>
      </c>
      <c r="D126" s="13">
        <f>'Receita Líquida'!B127</f>
        <v>121.6</v>
      </c>
      <c r="E126" s="13">
        <f>Funcionários!B127</f>
        <v>696</v>
      </c>
      <c r="F126" s="120">
        <f>'Market Share'!B127</f>
        <v>6.0201636458751754E-4</v>
      </c>
      <c r="G126" s="13">
        <f>'Enterprise Value'!B127</f>
        <v>4090.0160000000001</v>
      </c>
      <c r="H126" s="13">
        <f>'Div. Líq. EBITDA'!B127</f>
        <v>5.5928101503759402</v>
      </c>
      <c r="I126" s="15">
        <f>Liquidez!B127</f>
        <v>0.66829561042523999</v>
      </c>
      <c r="J126" s="8">
        <f>'Margem Líquida'!C127</f>
        <v>3.5504720316589959E-2</v>
      </c>
      <c r="K126" s="120">
        <f>'Cresc. EBITDA em 2 anos'!C127</f>
        <v>0.50360590903803648</v>
      </c>
      <c r="L126" s="13">
        <f>'Patrimônio Líquido'!C127</f>
        <v>4957.5</v>
      </c>
      <c r="M126" s="13">
        <f>'Receita Líquida'!C127</f>
        <v>1431</v>
      </c>
      <c r="N126" s="13">
        <f>Funcionários!C127</f>
        <v>1458</v>
      </c>
      <c r="O126" s="120">
        <f>'Market Share'!C127</f>
        <v>1.673388683130063E-3</v>
      </c>
      <c r="P126" s="13">
        <f>'Enterprise Value'!C127</f>
        <v>24844.733</v>
      </c>
      <c r="Q126" s="13">
        <f>'Div. Líq. EBITDA'!C127</f>
        <v>0.75732023362859235</v>
      </c>
      <c r="R126" s="15">
        <f>Liquidez!C127</f>
        <v>0.58914004914004892</v>
      </c>
    </row>
    <row r="127" spans="1:18" x14ac:dyDescent="0.2">
      <c r="A127" s="8">
        <f>'Margem Líquida'!B128</f>
        <v>0.75438805970149247</v>
      </c>
      <c r="B127" s="120">
        <f>'Cresc. EBITDA em 2 anos'!B128</f>
        <v>0.73054257264783584</v>
      </c>
      <c r="C127" s="13">
        <f>'Patrimônio Líquido'!B128</f>
        <v>1498.6</v>
      </c>
      <c r="D127" s="13">
        <f>'Receita Líquida'!B128</f>
        <v>631.79999999999995</v>
      </c>
      <c r="E127" s="13">
        <f>Funcionários!B128</f>
        <v>132</v>
      </c>
      <c r="F127" s="120">
        <f>'Market Share'!B128</f>
        <v>3.4771874657207701E-5</v>
      </c>
      <c r="G127" s="13">
        <f>'Enterprise Value'!B128</f>
        <v>8183.8759999999993</v>
      </c>
      <c r="H127" s="13">
        <f>'Div. Líq. EBITDA'!B128</f>
        <v>2.7683184593705965</v>
      </c>
      <c r="I127" s="15">
        <f>Liquidez!B128</f>
        <v>2.6646387832699618</v>
      </c>
      <c r="J127" s="8">
        <f>'Margem Líquida'!C128</f>
        <v>0.23350820404062952</v>
      </c>
      <c r="K127" s="120">
        <f>'Cresc. EBITDA em 2 anos'!C128</f>
        <v>2.4634982851543361</v>
      </c>
      <c r="L127" s="13">
        <f>'Patrimônio Líquido'!C128</f>
        <v>2140.6999999999998</v>
      </c>
      <c r="M127" s="13">
        <f>'Receita Líquida'!C128</f>
        <v>209.2</v>
      </c>
      <c r="N127" s="13">
        <f>Funcionários!C128</f>
        <v>289</v>
      </c>
      <c r="O127" s="120">
        <f>'Market Share'!C128</f>
        <v>3.719656418554314E-5</v>
      </c>
      <c r="P127" s="13">
        <f>'Enterprise Value'!C128</f>
        <v>6793.3089999999993</v>
      </c>
      <c r="Q127" s="13">
        <f>'Div. Líq. EBITDA'!C128</f>
        <v>2.6896307822888668</v>
      </c>
      <c r="R127" s="15">
        <f>Liquidez!C128</f>
        <v>1.6154119547657513</v>
      </c>
    </row>
    <row r="128" spans="1:18" x14ac:dyDescent="0.2">
      <c r="A128" s="8">
        <f>'Margem Líquida'!B129</f>
        <v>0.51606558826129234</v>
      </c>
      <c r="B128" s="120">
        <f>'Cresc. EBITDA em 2 anos'!B129</f>
        <v>3.2286033519553072</v>
      </c>
      <c r="C128" s="13">
        <f>'Patrimônio Líquido'!B129</f>
        <v>2536.1</v>
      </c>
      <c r="D128" s="13">
        <f>'Receita Líquida'!B129</f>
        <v>2335.3000000000002</v>
      </c>
      <c r="E128" s="13">
        <f>Funcionários!B129</f>
        <v>361</v>
      </c>
      <c r="F128" s="120">
        <f>'Market Share'!B129</f>
        <v>1.878802235209508E-4</v>
      </c>
      <c r="G128" s="13">
        <f>'Enterprise Value'!B129</f>
        <v>18185.002999999997</v>
      </c>
      <c r="H128" s="13">
        <f>'Div. Líq. EBITDA'!B129</f>
        <v>1.1898747555884372</v>
      </c>
      <c r="I128" s="15">
        <f>Liquidez!B129</f>
        <v>0.81545157780195876</v>
      </c>
      <c r="J128" s="8">
        <f>'Margem Líquida'!C129</f>
        <v>0.19852179583903432</v>
      </c>
      <c r="K128" s="120">
        <f>'Cresc. EBITDA em 2 anos'!C129</f>
        <v>4.6338598094243677E-2</v>
      </c>
      <c r="L128" s="13">
        <f>'Patrimônio Líquido'!C129</f>
        <v>3814.5</v>
      </c>
      <c r="M128" s="13">
        <f>'Receita Líquida'!C129</f>
        <v>1552.5</v>
      </c>
      <c r="N128" s="13">
        <f>Funcionários!C129</f>
        <v>3321</v>
      </c>
      <c r="O128" s="120">
        <f>'Market Share'!C129</f>
        <v>3.2468834791852104E-4</v>
      </c>
      <c r="P128" s="13">
        <f>'Enterprise Value'!C129</f>
        <v>23110.128000000001</v>
      </c>
      <c r="Q128" s="13">
        <f>'Div. Líq. EBITDA'!C129</f>
        <v>0.78143712574850299</v>
      </c>
      <c r="R128" s="15">
        <f>Liquidez!C129</f>
        <v>0.7642522146951537</v>
      </c>
    </row>
    <row r="129" spans="1:18" x14ac:dyDescent="0.2">
      <c r="A129" s="8">
        <f>'Margem Líquida'!B130</f>
        <v>1.4714494359032252E-2</v>
      </c>
      <c r="B129" s="120">
        <f>'Cresc. EBITDA em 2 anos'!B130</f>
        <v>0.32003426753151376</v>
      </c>
      <c r="C129" s="13">
        <f>'Patrimônio Líquido'!B130</f>
        <v>2029.9</v>
      </c>
      <c r="D129" s="13">
        <f>'Receita Líquida'!B130</f>
        <v>417.1</v>
      </c>
      <c r="E129" s="13">
        <f>Funcionários!B130</f>
        <v>1709</v>
      </c>
      <c r="F129" s="120">
        <f>'Market Share'!B130</f>
        <v>1.1768961354127055E-3</v>
      </c>
      <c r="G129" s="13">
        <f>'Enterprise Value'!B130</f>
        <v>10365.345999999998</v>
      </c>
      <c r="H129" s="13">
        <f>'Div. Líq. EBITDA'!B130</f>
        <v>2.0658260708325606</v>
      </c>
      <c r="I129" s="15">
        <f>Liquidez!B130</f>
        <v>0.21338939479761232</v>
      </c>
      <c r="J129" s="8">
        <f>'Margem Líquida'!C130</f>
        <v>5.1430792692043176E-2</v>
      </c>
      <c r="K129" s="120">
        <f>'Cresc. EBITDA em 2 anos'!C130</f>
        <v>1.1187748421790977</v>
      </c>
      <c r="L129" s="13">
        <f>'Patrimônio Líquido'!C130</f>
        <v>3474.6</v>
      </c>
      <c r="M129" s="13">
        <f>'Receita Líquida'!C130</f>
        <v>172</v>
      </c>
      <c r="N129" s="13">
        <f>Funcionários!C130</f>
        <v>878</v>
      </c>
      <c r="O129" s="120">
        <f>'Market Share'!C130</f>
        <v>1.3885084228788027E-4</v>
      </c>
      <c r="P129" s="13">
        <f>'Enterprise Value'!C130</f>
        <v>8708.5820000000003</v>
      </c>
      <c r="Q129" s="13">
        <f>'Div. Líq. EBITDA'!C130</f>
        <v>2.0364158022511587</v>
      </c>
      <c r="R129" s="15">
        <f>Liquidez!C130</f>
        <v>0.91133375574211961</v>
      </c>
    </row>
    <row r="130" spans="1:18" x14ac:dyDescent="0.2">
      <c r="A130" s="8">
        <f>'Margem Líquida'!B131</f>
        <v>7.0053795576808131E-2</v>
      </c>
      <c r="B130" s="120">
        <f>'Cresc. EBITDA em 2 anos'!B131</f>
        <v>-0.15054347826086956</v>
      </c>
      <c r="C130" s="13">
        <f>'Patrimônio Líquido'!B131</f>
        <v>175.6</v>
      </c>
      <c r="D130" s="13">
        <f>'Receita Líquida'!B131</f>
        <v>58.6</v>
      </c>
      <c r="E130" s="13">
        <f>Funcionários!B131</f>
        <v>1150</v>
      </c>
      <c r="F130" s="120">
        <f>'Market Share'!B131</f>
        <v>3.4730356000900587E-5</v>
      </c>
      <c r="G130" s="13">
        <f>'Enterprise Value'!B131</f>
        <v>3004.0860000000002</v>
      </c>
      <c r="H130" s="13">
        <f>'Div. Líq. EBITDA'!B131</f>
        <v>7.0806142034548945</v>
      </c>
      <c r="I130" s="15">
        <f>Liquidez!B131</f>
        <v>0.77329762815608272</v>
      </c>
      <c r="J130" s="8">
        <f>'Margem Líquida'!C131</f>
        <v>2.1774250193158672E-2</v>
      </c>
      <c r="K130" s="120">
        <f>'Cresc. EBITDA em 2 anos'!C131</f>
        <v>0.28171091445427709</v>
      </c>
      <c r="L130" s="13">
        <f>'Patrimônio Líquido'!C131</f>
        <v>792.2</v>
      </c>
      <c r="M130" s="13">
        <f>'Receita Líquida'!C131</f>
        <v>124</v>
      </c>
      <c r="N130" s="13">
        <f>Funcionários!C131</f>
        <v>748</v>
      </c>
      <c r="O130" s="120">
        <f>'Market Share'!C131</f>
        <v>2.3644044393775096E-4</v>
      </c>
      <c r="P130" s="13">
        <f>'Enterprise Value'!C131</f>
        <v>2505.3269999999998</v>
      </c>
      <c r="Q130" s="13">
        <f>'Div. Líq. EBITDA'!C131</f>
        <v>6.6965861143076335</v>
      </c>
      <c r="R130" s="15">
        <f>Liquidez!C131</f>
        <v>0.59400803799780777</v>
      </c>
    </row>
    <row r="131" spans="1:18" x14ac:dyDescent="0.2">
      <c r="A131" s="8">
        <f>'Margem Líquida'!B132</f>
        <v>0.10721172387196297</v>
      </c>
      <c r="B131" s="120">
        <f>'Cresc. EBITDA em 2 anos'!B132</f>
        <v>0.20238095238095255</v>
      </c>
      <c r="C131" s="13">
        <f>'Patrimônio Líquido'!B132</f>
        <v>3139.6</v>
      </c>
      <c r="D131" s="13">
        <f>'Receita Líquida'!B132</f>
        <v>55.6</v>
      </c>
      <c r="E131" s="13">
        <f>Funcionários!B132</f>
        <v>2000</v>
      </c>
      <c r="F131" s="120">
        <f>'Market Share'!B132</f>
        <v>2.1531575160869152E-5</v>
      </c>
      <c r="G131" s="13">
        <f>'Enterprise Value'!B132</f>
        <v>679.42700000000002</v>
      </c>
      <c r="H131" s="13">
        <f>'Div. Líq. EBITDA'!B132</f>
        <v>31.254596888260252</v>
      </c>
      <c r="I131" s="15">
        <f>Liquidez!B132</f>
        <v>1.6965036106238016</v>
      </c>
      <c r="J131" s="8">
        <f>'Margem Líquida'!C132</f>
        <v>7.6206369072451666E-2</v>
      </c>
      <c r="K131" s="120">
        <f>'Cresc. EBITDA em 2 anos'!C132</f>
        <v>0.67522507502500839</v>
      </c>
      <c r="L131" s="13">
        <f>'Patrimônio Líquido'!C132</f>
        <v>3143.7</v>
      </c>
      <c r="M131" s="13">
        <f>'Receita Líquida'!C132</f>
        <v>219.2</v>
      </c>
      <c r="N131" s="13">
        <f>Funcionários!C132</f>
        <v>1560</v>
      </c>
      <c r="O131" s="120">
        <f>'Market Share'!C132</f>
        <v>1.1942426300178177E-4</v>
      </c>
      <c r="P131" s="13">
        <f>'Enterprise Value'!C132</f>
        <v>9656.1279999999988</v>
      </c>
      <c r="Q131" s="13">
        <f>'Div. Líq. EBITDA'!C132</f>
        <v>1.6229100318471339</v>
      </c>
      <c r="R131" s="15">
        <f>Liquidez!C132</f>
        <v>1.3139748697517621</v>
      </c>
    </row>
    <row r="132" spans="1:18" x14ac:dyDescent="0.2">
      <c r="A132" s="8">
        <f>'Margem Líquida'!B133</f>
        <v>3.0763462859335431E-2</v>
      </c>
      <c r="B132" s="120">
        <f>'Cresc. EBITDA em 2 anos'!B133</f>
        <v>0.44401618073576543</v>
      </c>
      <c r="C132" s="13">
        <f>'Patrimônio Líquido'!B133</f>
        <v>8042</v>
      </c>
      <c r="D132" s="13">
        <f>'Receita Líquida'!B133</f>
        <v>2100.6</v>
      </c>
      <c r="E132" s="13">
        <f>Funcionários!B133</f>
        <v>5600</v>
      </c>
      <c r="F132" s="120">
        <f>'Market Share'!B133</f>
        <v>2.8349893455592279E-3</v>
      </c>
      <c r="G132" s="13">
        <f>'Enterprise Value'!B133</f>
        <v>36363.279000000002</v>
      </c>
      <c r="H132" s="13">
        <f>'Div. Líq. EBITDA'!B133</f>
        <v>0.55691218055445446</v>
      </c>
      <c r="I132" s="15">
        <f>Liquidez!B133</f>
        <v>0.43782871561286513</v>
      </c>
      <c r="J132" s="8">
        <f>'Margem Líquida'!C133</f>
        <v>7.692535545023696E-2</v>
      </c>
      <c r="K132" s="120">
        <f>'Cresc. EBITDA em 2 anos'!C133</f>
        <v>0.65457390809503502</v>
      </c>
      <c r="L132" s="13">
        <f>'Patrimônio Líquido'!C133</f>
        <v>586.9</v>
      </c>
      <c r="M132" s="13">
        <f>'Receita Líquida'!C133</f>
        <v>259.7</v>
      </c>
      <c r="N132" s="13">
        <f>Funcionários!C133</f>
        <v>13795</v>
      </c>
      <c r="O132" s="120">
        <f>'Market Share'!C133</f>
        <v>1.4016698369281576E-4</v>
      </c>
      <c r="P132" s="13">
        <f>'Enterprise Value'!C133</f>
        <v>11176.429999999998</v>
      </c>
      <c r="Q132" s="13">
        <f>'Div. Líq. EBITDA'!C133</f>
        <v>1.3546861564918316</v>
      </c>
      <c r="R132" s="15">
        <f>Liquidez!C133</f>
        <v>1.4856945404284725</v>
      </c>
    </row>
    <row r="133" spans="1:18" x14ac:dyDescent="0.2">
      <c r="A133" s="8">
        <f>'Margem Líquida'!B134</f>
        <v>0.14761675870240784</v>
      </c>
      <c r="B133" s="120">
        <f>'Cresc. EBITDA em 2 anos'!B134</f>
        <v>2.9530373647207515</v>
      </c>
      <c r="C133" s="13">
        <f>'Patrimônio Líquido'!B134</f>
        <v>37363.4</v>
      </c>
      <c r="D133" s="13">
        <f>'Receita Líquida'!B134</f>
        <v>5282.2</v>
      </c>
      <c r="E133" s="13">
        <f>Funcionários!B134</f>
        <v>3836</v>
      </c>
      <c r="F133" s="120">
        <f>'Market Share'!B134</f>
        <v>1.4856703823687097E-3</v>
      </c>
      <c r="G133" s="13">
        <f>'Enterprise Value'!B134</f>
        <v>96179.762999999992</v>
      </c>
      <c r="H133" s="13">
        <f>'Div. Líq. EBITDA'!B134</f>
        <v>0.20455022331464887</v>
      </c>
      <c r="I133" s="15">
        <f>Liquidez!B134</f>
        <v>1.3148539571304954</v>
      </c>
      <c r="J133" s="8">
        <f>'Margem Líquida'!C134</f>
        <v>0.3517327012078113</v>
      </c>
      <c r="K133" s="120">
        <f>'Cresc. EBITDA em 2 anos'!C134</f>
        <v>0.17999999999999994</v>
      </c>
      <c r="L133" s="13">
        <f>'Patrimônio Líquido'!C134</f>
        <v>293.39999999999998</v>
      </c>
      <c r="M133" s="13">
        <f>'Receita Líquida'!C134</f>
        <v>311.60000000000002</v>
      </c>
      <c r="N133" s="13">
        <f>Funcionários!C134</f>
        <v>45</v>
      </c>
      <c r="O133" s="120">
        <f>'Market Share'!C134</f>
        <v>3.6781377622472001E-5</v>
      </c>
      <c r="P133" s="13">
        <f>'Enterprise Value'!C134</f>
        <v>7654.3649999999998</v>
      </c>
      <c r="Q133" s="13">
        <f>'Div. Líq. EBITDA'!C134</f>
        <v>1.9760200878844947</v>
      </c>
      <c r="R133" s="15">
        <f>Liquidez!C134</f>
        <v>0.55732009925558301</v>
      </c>
    </row>
    <row r="134" spans="1:18" x14ac:dyDescent="0.2">
      <c r="A134" s="8">
        <f>'Margem Líquida'!B135</f>
        <v>7.9379397438210358E-3</v>
      </c>
      <c r="B134" s="120">
        <f>'Cresc. EBITDA em 2 anos'!B135</f>
        <v>0.54161220043573</v>
      </c>
      <c r="C134" s="13">
        <f>'Patrimônio Líquido'!B135</f>
        <v>566.5</v>
      </c>
      <c r="D134" s="13">
        <f>'Receita Líquida'!B135</f>
        <v>74.8</v>
      </c>
      <c r="E134" s="13">
        <f>Funcionários!B135</f>
        <v>604</v>
      </c>
      <c r="F134" s="120">
        <f>'Market Share'!B135</f>
        <v>3.9123445024756288E-4</v>
      </c>
      <c r="G134" s="13">
        <f>'Enterprise Value'!B135</f>
        <v>3400.018</v>
      </c>
      <c r="H134" s="13">
        <f>'Div. Líq. EBITDA'!B135</f>
        <v>5.6707179197286601</v>
      </c>
      <c r="I134" s="15">
        <f>Liquidez!B135</f>
        <v>0.6996124031007751</v>
      </c>
      <c r="J134" s="8">
        <f>'Margem Líquida'!C135</f>
        <v>0.15216121495327103</v>
      </c>
      <c r="K134" s="120">
        <f>'Cresc. EBITDA em 2 anos'!C135</f>
        <v>4.9922178988326849</v>
      </c>
      <c r="L134" s="13">
        <f>'Patrimônio Líquido'!C135</f>
        <v>701.3</v>
      </c>
      <c r="M134" s="13">
        <f>'Receita Líquida'!C135</f>
        <v>52.1</v>
      </c>
      <c r="N134" s="13">
        <f>Funcionários!C135</f>
        <v>382</v>
      </c>
      <c r="O134" s="120">
        <f>'Market Share'!C135</f>
        <v>1.421598791955572E-5</v>
      </c>
      <c r="P134" s="13">
        <f>'Enterprise Value'!C135</f>
        <v>1479.9399999999998</v>
      </c>
      <c r="Q134" s="13">
        <f>'Div. Líq. EBITDA'!C135</f>
        <v>10.075324675324675</v>
      </c>
      <c r="R134" s="15">
        <f>Liquidez!C135</f>
        <v>0.65369805118572444</v>
      </c>
    </row>
    <row r="135" spans="1:18" x14ac:dyDescent="0.2">
      <c r="A135" s="8">
        <f>'Margem Líquida'!B136</f>
        <v>6.1505789958729011E-2</v>
      </c>
      <c r="B135" s="120">
        <f>'Cresc. EBITDA em 2 anos'!B136</f>
        <v>1.9409193913887992</v>
      </c>
      <c r="C135" s="13">
        <f>'Patrimônio Líquido'!B136</f>
        <v>4817.7</v>
      </c>
      <c r="D135" s="13">
        <f>'Receita Líquida'!B136</f>
        <v>460.5</v>
      </c>
      <c r="E135" s="13">
        <f>Funcionários!B136</f>
        <v>2511</v>
      </c>
      <c r="F135" s="120">
        <f>'Market Share'!B136</f>
        <v>3.1085433163699077E-4</v>
      </c>
      <c r="G135" s="13">
        <f>'Enterprise Value'!B136</f>
        <v>17460.409</v>
      </c>
      <c r="H135" s="13">
        <f>'Div. Líq. EBITDA'!B136</f>
        <v>1.0954372832847157</v>
      </c>
      <c r="I135" s="15">
        <f>Liquidez!B136</f>
        <v>1.4870988962795118</v>
      </c>
      <c r="J135" s="8">
        <f>'Margem Líquida'!C136</f>
        <v>0.15350231142870246</v>
      </c>
      <c r="K135" s="120">
        <f>'Cresc. EBITDA em 2 anos'!C136</f>
        <v>2.6438685924667231</v>
      </c>
      <c r="L135" s="13">
        <f>'Patrimônio Líquido'!C136</f>
        <v>12110.4</v>
      </c>
      <c r="M135" s="13">
        <f>'Receita Líquida'!C136</f>
        <v>3011.7</v>
      </c>
      <c r="N135" s="13">
        <f>Funcionários!C136</f>
        <v>7100</v>
      </c>
      <c r="O135" s="120">
        <f>'Market Share'!C136</f>
        <v>8.1459188487993965E-4</v>
      </c>
      <c r="P135" s="13">
        <f>'Enterprise Value'!C136</f>
        <v>49458.826000000001</v>
      </c>
      <c r="Q135" s="13">
        <f>'Div. Líq. EBITDA'!C136</f>
        <v>0.28881203124392801</v>
      </c>
      <c r="R135" s="15">
        <f>Liquidez!C136</f>
        <v>1.5251824729018648</v>
      </c>
    </row>
    <row r="136" spans="1:18" x14ac:dyDescent="0.2">
      <c r="A136" s="8">
        <f>'Margem Líquida'!B137</f>
        <v>0.13098615332657887</v>
      </c>
      <c r="B136" s="120">
        <f>'Cresc. EBITDA em 2 anos'!B137</f>
        <v>-0.17972471050906702</v>
      </c>
      <c r="C136" s="13">
        <f>'Patrimônio Líquido'!B137</f>
        <v>3819.1</v>
      </c>
      <c r="D136" s="13">
        <f>'Receita Líquida'!B137</f>
        <v>775.7</v>
      </c>
      <c r="E136" s="13">
        <f>Funcionários!B137</f>
        <v>3321</v>
      </c>
      <c r="F136" s="120">
        <f>'Market Share'!B137</f>
        <v>2.4587348265072719E-4</v>
      </c>
      <c r="G136" s="13">
        <f>'Enterprise Value'!B137</f>
        <v>18039.892</v>
      </c>
      <c r="H136" s="13">
        <f>'Div. Líq. EBITDA'!B137</f>
        <v>0.99776262518644787</v>
      </c>
      <c r="I136" s="15">
        <f>Liquidez!B137</f>
        <v>0.76922276558110492</v>
      </c>
      <c r="J136" s="8">
        <f>'Margem Líquida'!C137</f>
        <v>9.4506039460167904E-2</v>
      </c>
      <c r="K136" s="120">
        <f>'Cresc. EBITDA em 2 anos'!C137</f>
        <v>-0.49846508058326944</v>
      </c>
      <c r="L136" s="13">
        <f>'Patrimônio Líquido'!C137</f>
        <v>3477.2</v>
      </c>
      <c r="M136" s="13">
        <f>'Receita Líquida'!C137</f>
        <v>266.8</v>
      </c>
      <c r="N136" s="13">
        <f>Funcionários!C137</f>
        <v>2588</v>
      </c>
      <c r="O136" s="120">
        <f>'Market Share'!C137</f>
        <v>1.172113186206126E-4</v>
      </c>
      <c r="P136" s="13">
        <f>'Enterprise Value'!C137</f>
        <v>2512.0539999999996</v>
      </c>
      <c r="Q136" s="13">
        <f>'Div. Líq. EBITDA'!C137</f>
        <v>5.6671767406273919</v>
      </c>
      <c r="R136" s="15">
        <f>Liquidez!C137</f>
        <v>1.403360232835031</v>
      </c>
    </row>
    <row r="137" spans="1:18" x14ac:dyDescent="0.2">
      <c r="A137" s="8">
        <f>'Margem Líquida'!B138</f>
        <v>0.15892832094262871</v>
      </c>
      <c r="B137" s="120">
        <f>'Cresc. EBITDA em 2 anos'!B138</f>
        <v>4.0481700118063753</v>
      </c>
      <c r="C137" s="13">
        <f>'Patrimônio Líquido'!B138</f>
        <v>5237.8999999999996</v>
      </c>
      <c r="D137" s="13">
        <f>'Receita Líquida'!B138</f>
        <v>566.5</v>
      </c>
      <c r="E137" s="13">
        <f>Funcionários!B138</f>
        <v>131</v>
      </c>
      <c r="F137" s="120">
        <f>'Market Share'!B138</f>
        <v>1.4799325040670667E-4</v>
      </c>
      <c r="G137" s="13">
        <f>'Enterprise Value'!B138</f>
        <v>20545.219000000001</v>
      </c>
      <c r="H137" s="13">
        <f>'Div. Líq. EBITDA'!B138</f>
        <v>0.81912156789372748</v>
      </c>
      <c r="I137" s="15">
        <f>Liquidez!B138</f>
        <v>1.3047397499273046</v>
      </c>
      <c r="J137" s="8">
        <f>'Margem Líquida'!C138</f>
        <v>0.21496039894397181</v>
      </c>
      <c r="K137" s="120">
        <f>'Cresc. EBITDA em 2 anos'!C138</f>
        <v>1.1334149326805387</v>
      </c>
      <c r="L137" s="13">
        <f>'Patrimônio Líquido'!C138</f>
        <v>3360.2</v>
      </c>
      <c r="M137" s="13">
        <f>'Receita Líquida'!C138</f>
        <v>366.4</v>
      </c>
      <c r="N137" s="13">
        <f>Funcionários!C138</f>
        <v>538</v>
      </c>
      <c r="O137" s="120">
        <f>'Market Share'!C138</f>
        <v>7.0768549675475259E-5</v>
      </c>
      <c r="P137" s="13">
        <f>'Enterprise Value'!C138</f>
        <v>8375.1149999999998</v>
      </c>
      <c r="Q137" s="13">
        <f>'Div. Líq. EBITDA'!C138</f>
        <v>1.6585197934595526</v>
      </c>
      <c r="R137" s="15">
        <f>Liquidez!C138</f>
        <v>2.2609564816238659</v>
      </c>
    </row>
    <row r="138" spans="1:18" x14ac:dyDescent="0.2">
      <c r="A138" s="8">
        <f>'Margem Líquida'!B139</f>
        <v>2.6504365983295367E-2</v>
      </c>
      <c r="B138" s="120">
        <f>'Cresc. EBITDA em 2 anos'!B139</f>
        <v>1.4781879194630871</v>
      </c>
      <c r="C138" s="13">
        <f>'Patrimônio Líquido'!B139</f>
        <v>3897.8</v>
      </c>
      <c r="D138" s="13">
        <f>'Receita Líquida'!B139</f>
        <v>670.2</v>
      </c>
      <c r="E138" s="13">
        <f>Funcionários!B139</f>
        <v>1430</v>
      </c>
      <c r="F138" s="120">
        <f>'Market Share'!B139</f>
        <v>1.0498573508441991E-3</v>
      </c>
      <c r="G138" s="13">
        <f>'Enterprise Value'!B139</f>
        <v>14193.97</v>
      </c>
      <c r="H138" s="13">
        <f>'Div. Líq. EBITDA'!B139</f>
        <v>1.1187542315504402</v>
      </c>
      <c r="I138" s="15">
        <f>Liquidez!B139</f>
        <v>1.2972985202950358</v>
      </c>
      <c r="J138" s="8">
        <f>'Margem Líquida'!C139</f>
        <v>0.10224347186465614</v>
      </c>
      <c r="K138" s="120">
        <f>'Cresc. EBITDA em 2 anos'!C139</f>
        <v>0.3853211009174311</v>
      </c>
      <c r="L138" s="13">
        <f>'Patrimônio Líquido'!C139</f>
        <v>1156.5999999999999</v>
      </c>
      <c r="M138" s="13">
        <f>'Receita Líquida'!C139</f>
        <v>27.8</v>
      </c>
      <c r="N138" s="13">
        <f>Funcionários!C139</f>
        <v>48</v>
      </c>
      <c r="O138" s="120">
        <f>'Market Share'!C139</f>
        <v>1.1288922649904206E-5</v>
      </c>
      <c r="P138" s="13">
        <f>'Enterprise Value'!C139</f>
        <v>1596.2209999999998</v>
      </c>
      <c r="Q138" s="13">
        <f>'Div. Líq. EBITDA'!C139</f>
        <v>8.64539434075858</v>
      </c>
      <c r="R138" s="15">
        <f>Liquidez!C139</f>
        <v>0.90254531126871551</v>
      </c>
    </row>
    <row r="139" spans="1:18" x14ac:dyDescent="0.2">
      <c r="A139" s="8">
        <f>'Margem Líquida'!B140</f>
        <v>7.1319859230572574E-2</v>
      </c>
      <c r="B139" s="120">
        <f>'Cresc. EBITDA em 2 anos'!B140</f>
        <v>0.42989431103884512</v>
      </c>
      <c r="C139" s="13">
        <f>'Patrimônio Líquido'!B140</f>
        <v>17255.400000000001</v>
      </c>
      <c r="D139" s="13">
        <f>'Receita Líquida'!B140</f>
        <v>4156.5</v>
      </c>
      <c r="E139" s="13">
        <f>Funcionários!B140</f>
        <v>5432</v>
      </c>
      <c r="F139" s="120">
        <f>'Market Share'!B140</f>
        <v>2.4196948339816927E-3</v>
      </c>
      <c r="G139" s="13">
        <f>'Enterprise Value'!B140</f>
        <v>69298.671000000002</v>
      </c>
      <c r="H139" s="13">
        <f>'Div. Líq. EBITDA'!B140</f>
        <v>0.22781545117943169</v>
      </c>
      <c r="I139" s="15">
        <f>Liquidez!B140</f>
        <v>1.0082082340055409</v>
      </c>
      <c r="J139" s="8">
        <f>'Margem Líquida'!C140</f>
        <v>0.20380878352118148</v>
      </c>
      <c r="K139" s="120">
        <f>'Cresc. EBITDA em 2 anos'!C140</f>
        <v>117.95200000000001</v>
      </c>
      <c r="L139" s="13">
        <f>'Patrimônio Líquido'!C140</f>
        <v>6905.4</v>
      </c>
      <c r="M139" s="13">
        <f>'Receita Líquida'!C140</f>
        <v>524.4</v>
      </c>
      <c r="N139" s="13">
        <f>Funcionários!C140</f>
        <v>301</v>
      </c>
      <c r="O139" s="120">
        <f>'Market Share'!C140</f>
        <v>1.0682750267820348E-4</v>
      </c>
      <c r="P139" s="13">
        <f>'Enterprise Value'!C140</f>
        <v>14289.109</v>
      </c>
      <c r="Q139" s="13">
        <f>'Div. Líq. EBITDA'!C140</f>
        <v>0.90187638711412998</v>
      </c>
      <c r="R139" s="15">
        <f>Liquidez!C140</f>
        <v>0.50373271735127723</v>
      </c>
    </row>
    <row r="140" spans="1:18" x14ac:dyDescent="0.2">
      <c r="A140" s="8">
        <f>'Margem Líquida'!B141</f>
        <v>0.23954786871850745</v>
      </c>
      <c r="B140" s="120">
        <f>'Cresc. EBITDA em 2 anos'!B141</f>
        <v>4.9468740827707656</v>
      </c>
      <c r="C140" s="13">
        <f>'Patrimônio Líquido'!B141</f>
        <v>4165.8</v>
      </c>
      <c r="D140" s="13">
        <f>'Receita Líquida'!B141</f>
        <v>703.6</v>
      </c>
      <c r="E140" s="13">
        <f>Funcionários!B141</f>
        <v>217</v>
      </c>
      <c r="F140" s="120">
        <f>'Market Share'!B141</f>
        <v>1.2194859730525427E-4</v>
      </c>
      <c r="G140" s="13">
        <f>'Enterprise Value'!B141</f>
        <v>19470.820999999996</v>
      </c>
      <c r="H140" s="13">
        <f>'Div. Líq. EBITDA'!B141</f>
        <v>0.78081042396722766</v>
      </c>
      <c r="I140" s="15">
        <f>Liquidez!B141</f>
        <v>0.88869899594103818</v>
      </c>
      <c r="J140" s="8">
        <f>'Margem Líquida'!C141</f>
        <v>9.7406989853438559E-3</v>
      </c>
      <c r="K140" s="120">
        <f>'Cresc. EBITDA em 2 anos'!C141</f>
        <v>0.64391066160977672</v>
      </c>
      <c r="L140" s="13">
        <f>'Patrimônio Líquido'!C141</f>
        <v>696.9</v>
      </c>
      <c r="M140" s="13">
        <f>'Receita Líquida'!C141</f>
        <v>21.6</v>
      </c>
      <c r="N140" s="13">
        <f>Funcionários!C141</f>
        <v>652</v>
      </c>
      <c r="O140" s="120">
        <f>'Market Share'!C141</f>
        <v>9.2067620361024565E-5</v>
      </c>
      <c r="P140" s="13">
        <f>'Enterprise Value'!C141</f>
        <v>3748.8609999999999</v>
      </c>
      <c r="Q140" s="13">
        <f>'Div. Líq. EBITDA'!C141</f>
        <v>3.4009228402973597</v>
      </c>
      <c r="R140" s="15">
        <f>Liquidez!C141</f>
        <v>1.1555285540704738</v>
      </c>
    </row>
    <row r="141" spans="1:18" x14ac:dyDescent="0.2">
      <c r="A141" s="8">
        <f>'Margem Líquida'!B142</f>
        <v>1.9835547510201577E-2</v>
      </c>
      <c r="B141" s="120">
        <f>'Cresc. EBITDA em 2 anos'!B142</f>
        <v>-0.1898436418984365</v>
      </c>
      <c r="C141" s="13">
        <f>'Patrimônio Líquido'!B142</f>
        <v>2576.6999999999998</v>
      </c>
      <c r="D141" s="13">
        <f>'Receita Líquida'!B142</f>
        <v>129.30000000000001</v>
      </c>
      <c r="E141" s="13">
        <f>Funcionários!B142</f>
        <v>2375</v>
      </c>
      <c r="F141" s="120">
        <f>'Market Share'!B142</f>
        <v>2.706435130035512E-4</v>
      </c>
      <c r="G141" s="13">
        <f>'Enterprise Value'!B142</f>
        <v>5626.6549999999997</v>
      </c>
      <c r="H141" s="13">
        <f>'Div. Líq. EBITDA'!B142</f>
        <v>2.5928266438941074</v>
      </c>
      <c r="I141" s="15">
        <f>Liquidez!B142</f>
        <v>0.53415500313348652</v>
      </c>
      <c r="J141" s="8">
        <f>'Margem Líquida'!C142</f>
        <v>4.8470226998574409E-2</v>
      </c>
      <c r="K141" s="120">
        <f>'Cresc. EBITDA em 2 anos'!C142</f>
        <v>0.39226804123711356</v>
      </c>
      <c r="L141" s="13">
        <f>'Patrimônio Líquido'!C142</f>
        <v>1448.3</v>
      </c>
      <c r="M141" s="13">
        <f>'Receita Líquida'!C142</f>
        <v>88.4</v>
      </c>
      <c r="N141" s="13">
        <f>Funcionários!C142</f>
        <v>3537</v>
      </c>
      <c r="O141" s="120">
        <f>'Market Share'!C142</f>
        <v>7.5721725372913918E-5</v>
      </c>
      <c r="P141" s="13">
        <f>'Enterprise Value'!C142</f>
        <v>2595.6610000000001</v>
      </c>
      <c r="Q141" s="13">
        <f>'Div. Líq. EBITDA'!C142</f>
        <v>4.8526471677156611</v>
      </c>
      <c r="R141" s="15">
        <f>Liquidez!C142</f>
        <v>0.38414481897627961</v>
      </c>
    </row>
    <row r="142" spans="1:18" x14ac:dyDescent="0.2">
      <c r="A142" s="8">
        <f>'Margem Líquida'!B143</f>
        <v>3.1920002021852863E-2</v>
      </c>
      <c r="B142" s="120">
        <f>'Cresc. EBITDA em 2 anos'!B143</f>
        <v>-1.4484243491877047E-2</v>
      </c>
      <c r="C142" s="13">
        <f>'Patrimônio Líquido'!B143</f>
        <v>2961.2</v>
      </c>
      <c r="D142" s="13">
        <f>'Receita Líquida'!B143</f>
        <v>378.9</v>
      </c>
      <c r="E142" s="13">
        <f>Funcionários!B143</f>
        <v>1308</v>
      </c>
      <c r="F142" s="120">
        <f>'Market Share'!B143</f>
        <v>4.9283890596233141E-4</v>
      </c>
      <c r="G142" s="13">
        <f>'Enterprise Value'!B143</f>
        <v>4838.6349999999993</v>
      </c>
      <c r="H142" s="13">
        <f>'Div. Líq. EBITDA'!B143</f>
        <v>2.9904667328699106</v>
      </c>
      <c r="I142" s="15">
        <f>Liquidez!B143</f>
        <v>1.3030266538214517</v>
      </c>
      <c r="J142" s="8">
        <f>'Margem Líquida'!C143</f>
        <v>3.4082809563921471E-2</v>
      </c>
      <c r="K142" s="120">
        <f>'Cresc. EBITDA em 2 anos'!C143</f>
        <v>0.54422880490296222</v>
      </c>
      <c r="L142" s="13">
        <f>'Patrimônio Líquido'!C143</f>
        <v>537.70000000000005</v>
      </c>
      <c r="M142" s="13">
        <f>'Receita Líquida'!C143</f>
        <v>105.2</v>
      </c>
      <c r="N142" s="13">
        <f>Funcionários!C143</f>
        <v>5876</v>
      </c>
      <c r="O142" s="120">
        <f>'Market Share'!C143</f>
        <v>1.2815148455753707E-4</v>
      </c>
      <c r="P142" s="13">
        <f>'Enterprise Value'!C143</f>
        <v>7264.1989999999996</v>
      </c>
      <c r="Q142" s="13">
        <f>'Div. Líq. EBITDA'!C143</f>
        <v>1.6495568196851438</v>
      </c>
      <c r="R142" s="15">
        <f>Liquidez!C143</f>
        <v>1.4561204203351317</v>
      </c>
    </row>
    <row r="143" spans="1:18" x14ac:dyDescent="0.2">
      <c r="A143" s="8">
        <f>'Margem Líquida'!B144</f>
        <v>7.6890976886938509E-2</v>
      </c>
      <c r="B143" s="120">
        <f>'Cresc. EBITDA em 2 anos'!B144</f>
        <v>0.34124629080118707</v>
      </c>
      <c r="C143" s="13">
        <f>'Patrimônio Líquido'!B144</f>
        <v>1559.1</v>
      </c>
      <c r="D143" s="13">
        <f>'Receita Líquida'!B144</f>
        <v>571.20000000000005</v>
      </c>
      <c r="E143" s="13">
        <f>Funcionários!B144</f>
        <v>1500</v>
      </c>
      <c r="F143" s="120">
        <f>'Market Share'!B144</f>
        <v>3.0842964210865535E-4</v>
      </c>
      <c r="G143" s="13">
        <f>'Enterprise Value'!B144</f>
        <v>8253.0679999999993</v>
      </c>
      <c r="H143" s="13">
        <f>'Div. Líq. EBITDA'!B144</f>
        <v>1.6389147647880764</v>
      </c>
      <c r="I143" s="15">
        <f>Liquidez!B144</f>
        <v>0.74725479248092308</v>
      </c>
      <c r="J143" s="8">
        <f>'Margem Líquida'!C144</f>
        <v>0.27952598286492114</v>
      </c>
      <c r="K143" s="120">
        <f>'Cresc. EBITDA em 2 anos'!C144</f>
        <v>2.8642590286425795E-2</v>
      </c>
      <c r="L143" s="13">
        <f>'Patrimônio Líquido'!C144</f>
        <v>841</v>
      </c>
      <c r="M143" s="13">
        <f>'Receita Líquida'!C144</f>
        <v>349.1</v>
      </c>
      <c r="N143" s="13">
        <f>Funcionários!C144</f>
        <v>160</v>
      </c>
      <c r="O143" s="120">
        <f>'Market Share'!C144</f>
        <v>5.1852649861954272E-5</v>
      </c>
      <c r="P143" s="13">
        <f>'Enterprise Value'!C144</f>
        <v>6350.2879999999996</v>
      </c>
      <c r="Q143" s="13">
        <f>'Div. Líq. EBITDA'!C144</f>
        <v>1.8819612590799031</v>
      </c>
      <c r="R143" s="15">
        <f>Liquidez!C144</f>
        <v>0.12508986340762043</v>
      </c>
    </row>
    <row r="144" spans="1:18" x14ac:dyDescent="0.2">
      <c r="A144" s="8">
        <f>'Margem Líquida'!B145</f>
        <v>6.2085803976281835E-2</v>
      </c>
      <c r="B144" s="120">
        <f>'Cresc. EBITDA em 2 anos'!B145</f>
        <v>0.47287012030444386</v>
      </c>
      <c r="C144" s="13">
        <f>'Patrimônio Líquido'!B145</f>
        <v>781</v>
      </c>
      <c r="D144" s="13">
        <f>'Receita Líquida'!B145</f>
        <v>142.4</v>
      </c>
      <c r="E144" s="13">
        <f>Funcionários!B145</f>
        <v>7417</v>
      </c>
      <c r="F144" s="120">
        <f>'Market Share'!B145</f>
        <v>9.5227190105995915E-5</v>
      </c>
      <c r="G144" s="13">
        <f>'Enterprise Value'!B145</f>
        <v>5765.0389999999998</v>
      </c>
      <c r="H144" s="13">
        <f>'Div. Líq. EBITDA'!B145</f>
        <v>2.3407234539089852</v>
      </c>
      <c r="I144" s="15">
        <f>Liquidez!B145</f>
        <v>0.89138802020688013</v>
      </c>
      <c r="J144" s="8">
        <f>'Margem Líquida'!C145</f>
        <v>0.44808817526194045</v>
      </c>
      <c r="K144" s="120">
        <f>'Cresc. EBITDA em 2 anos'!C145</f>
        <v>6.000618620476339E-2</v>
      </c>
      <c r="L144" s="13">
        <f>'Patrimônio Líquido'!C145</f>
        <v>1945.6</v>
      </c>
      <c r="M144" s="13">
        <f>'Receita Líquida'!C145</f>
        <v>329.3</v>
      </c>
      <c r="N144" s="13">
        <f>Funcionários!C145</f>
        <v>373</v>
      </c>
      <c r="O144" s="120">
        <f>'Market Share'!C145</f>
        <v>3.0512060520097836E-5</v>
      </c>
      <c r="P144" s="13">
        <f>'Enterprise Value'!C145</f>
        <v>3293.3469999999998</v>
      </c>
      <c r="Q144" s="13">
        <f>'Div. Líq. EBITDA'!C145</f>
        <v>3.5943974321564052</v>
      </c>
      <c r="R144" s="15">
        <f>Liquidez!C145</f>
        <v>1.741370154009559</v>
      </c>
    </row>
    <row r="145" spans="1:18" x14ac:dyDescent="0.2">
      <c r="A145" s="8">
        <f>'Margem Líquida'!B146</f>
        <v>4.1046363249680987E-2</v>
      </c>
      <c r="B145" s="120">
        <f>'Cresc. EBITDA em 2 anos'!B146</f>
        <v>0.15620507906085312</v>
      </c>
      <c r="C145" s="13">
        <f>'Patrimônio Líquido'!B146</f>
        <v>306.8</v>
      </c>
      <c r="D145" s="13">
        <f>'Receita Líquida'!B146</f>
        <v>19.3</v>
      </c>
      <c r="E145" s="13">
        <f>Funcionários!B146</f>
        <v>52</v>
      </c>
      <c r="F145" s="120">
        <f>'Market Share'!B146</f>
        <v>1.9522072195604848E-5</v>
      </c>
      <c r="G145" s="13">
        <f>'Enterprise Value'!B146</f>
        <v>2318.893</v>
      </c>
      <c r="H145" s="13">
        <f>'Div. Líq. EBITDA'!B146</f>
        <v>5.8010774968918355</v>
      </c>
      <c r="I145" s="15">
        <f>Liquidez!B146</f>
        <v>0.15479331574318381</v>
      </c>
      <c r="J145" s="8">
        <f>'Margem Líquida'!C146</f>
        <v>6.1576067978116641E-2</v>
      </c>
      <c r="K145" s="120">
        <f>'Cresc. EBITDA em 2 anos'!C146</f>
        <v>2.8389899983603875</v>
      </c>
      <c r="L145" s="13">
        <f>'Patrimônio Líquido'!C146</f>
        <v>4130.2</v>
      </c>
      <c r="M145" s="13">
        <f>'Receita Líquida'!C146</f>
        <v>1639.9</v>
      </c>
      <c r="N145" s="13">
        <f>Funcionários!C146</f>
        <v>959</v>
      </c>
      <c r="O145" s="120">
        <f>'Market Share'!C146</f>
        <v>1.105729006636682E-3</v>
      </c>
      <c r="P145" s="13">
        <f>'Enterprise Value'!C146</f>
        <v>22500.853999999999</v>
      </c>
      <c r="Q145" s="13">
        <f>'Div. Líq. EBITDA'!C146</f>
        <v>0.51896301358161778</v>
      </c>
      <c r="R145" s="15">
        <f>Liquidez!C146</f>
        <v>0.76428616135695049</v>
      </c>
    </row>
    <row r="146" spans="1:18" x14ac:dyDescent="0.2">
      <c r="A146" s="8">
        <f>'Margem Líquida'!B147</f>
        <v>6.5200909780136476E-3</v>
      </c>
      <c r="B146" s="120">
        <f>'Cresc. EBITDA em 2 anos'!B147</f>
        <v>3.7445945945945951</v>
      </c>
      <c r="C146" s="13">
        <f>'Patrimônio Líquido'!B147</f>
        <v>1118.9000000000001</v>
      </c>
      <c r="D146" s="13">
        <f>'Receita Líquida'!B147</f>
        <v>7.74</v>
      </c>
      <c r="E146" s="13">
        <f>Funcionários!B147</f>
        <v>158</v>
      </c>
      <c r="F146" s="120">
        <f>'Market Share'!B147</f>
        <v>4.9286796902174636E-5</v>
      </c>
      <c r="G146" s="13">
        <f>'Enterprise Value'!B147</f>
        <v>3374.0709999999999</v>
      </c>
      <c r="H146" s="13">
        <f>'Div. Líq. EBITDA'!B147</f>
        <v>3.8706921105098262</v>
      </c>
      <c r="I146" s="15">
        <f>Liquidez!B147</f>
        <v>3.7722170252572496</v>
      </c>
      <c r="J146" s="8">
        <f>'Margem Líquida'!C147</f>
        <v>3.9929113136579999E-2</v>
      </c>
      <c r="K146" s="120">
        <f>'Cresc. EBITDA em 2 anos'!C147</f>
        <v>0.5295315682281061</v>
      </c>
      <c r="L146" s="13">
        <f>'Patrimônio Líquido'!C147</f>
        <v>2864.6</v>
      </c>
      <c r="M146" s="13">
        <f>'Receita Líquida'!C147</f>
        <v>975.6</v>
      </c>
      <c r="N146" s="13">
        <f>Funcionários!C147</f>
        <v>3017</v>
      </c>
      <c r="O146" s="120">
        <f>'Market Share'!C147</f>
        <v>1.0144377851486004E-3</v>
      </c>
      <c r="P146" s="13">
        <f>'Enterprise Value'!C147</f>
        <v>13712.509</v>
      </c>
      <c r="Q146" s="13">
        <f>'Div. Líq. EBITDA'!C147</f>
        <v>0.84757165884084384</v>
      </c>
      <c r="R146" s="15">
        <f>Liquidez!C147</f>
        <v>0.30754579348354671</v>
      </c>
    </row>
    <row r="147" spans="1:18" x14ac:dyDescent="0.2">
      <c r="A147" s="8">
        <f>'Margem Líquida'!B148</f>
        <v>6.1308044931238412E-2</v>
      </c>
      <c r="B147" s="120">
        <f>'Cresc. EBITDA em 2 anos'!B148</f>
        <v>2.1028632025450689</v>
      </c>
      <c r="C147" s="13">
        <f>'Patrimônio Líquido'!B148</f>
        <v>5815.9</v>
      </c>
      <c r="D147" s="13">
        <f>'Receita Líquida'!B148</f>
        <v>350.4</v>
      </c>
      <c r="E147" s="13">
        <f>Funcionários!B148</f>
        <v>6012</v>
      </c>
      <c r="F147" s="120">
        <f>'Market Share'!B148</f>
        <v>2.3729572825767747E-4</v>
      </c>
      <c r="G147" s="13">
        <f>'Enterprise Value'!B148</f>
        <v>16871.315999999999</v>
      </c>
      <c r="H147" s="13">
        <f>'Div. Líq. EBITDA'!B148</f>
        <v>0.77398040555935299</v>
      </c>
      <c r="I147" s="15">
        <f>Liquidez!B148</f>
        <v>1.0965366614664587</v>
      </c>
      <c r="J147" s="8">
        <f>'Margem Líquida'!C148</f>
        <v>5.1061190738699004E-2</v>
      </c>
      <c r="K147" s="120">
        <f>'Cresc. EBITDA em 2 anos'!C148</f>
        <v>2.854315122723674</v>
      </c>
      <c r="L147" s="13">
        <f>'Patrimônio Líquido'!C148</f>
        <v>1500.4</v>
      </c>
      <c r="M147" s="13">
        <f>'Receita Líquida'!C148</f>
        <v>74.099999999999994</v>
      </c>
      <c r="N147" s="13">
        <f>Funcionários!C148</f>
        <v>3378</v>
      </c>
      <c r="O147" s="120">
        <f>'Market Share'!C148</f>
        <v>6.0251874032883364E-5</v>
      </c>
      <c r="P147" s="13">
        <f>'Enterprise Value'!C148</f>
        <v>4678.1480000000001</v>
      </c>
      <c r="Q147" s="13">
        <f>'Div. Líq. EBITDA'!C148</f>
        <v>2.3761298274445357</v>
      </c>
      <c r="R147" s="15">
        <f>Liquidez!C148</f>
        <v>1.3189726027397262</v>
      </c>
    </row>
    <row r="148" spans="1:18" x14ac:dyDescent="0.2">
      <c r="A148" s="8">
        <f>'Margem Líquida'!B149</f>
        <v>2.1546939103853267E-2</v>
      </c>
      <c r="B148" s="120">
        <f>'Cresc. EBITDA em 2 anos'!B149</f>
        <v>0.28069136971705944</v>
      </c>
      <c r="C148" s="13">
        <f>'Patrimônio Líquido'!B149</f>
        <v>3021.8</v>
      </c>
      <c r="D148" s="13">
        <f>'Receita Líquida'!B149</f>
        <v>1607.1</v>
      </c>
      <c r="E148" s="13">
        <f>Funcionários!B149</f>
        <v>1601</v>
      </c>
      <c r="F148" s="120">
        <f>'Market Share'!B149</f>
        <v>3.0967104993223802E-3</v>
      </c>
      <c r="G148" s="13">
        <f>'Enterprise Value'!B149</f>
        <v>31188.293999999998</v>
      </c>
      <c r="H148" s="13">
        <f>'Div. Líq. EBITDA'!B149</f>
        <v>0.40589757811055643</v>
      </c>
      <c r="I148" s="15">
        <f>Liquidez!B149</f>
        <v>1.457603198870987</v>
      </c>
      <c r="J148" s="8">
        <f>'Margem Líquida'!C149</f>
        <v>3.8422295634057066E-2</v>
      </c>
      <c r="K148" s="120">
        <f>'Cresc. EBITDA em 2 anos'!C149</f>
        <v>0.59902654423202351</v>
      </c>
      <c r="L148" s="13">
        <f>'Patrimônio Líquido'!C149</f>
        <v>4052.8</v>
      </c>
      <c r="M148" s="13">
        <f>'Receita Líquida'!C149</f>
        <v>1615.5</v>
      </c>
      <c r="N148" s="13">
        <f>Funcionários!C149</f>
        <v>2151</v>
      </c>
      <c r="O148" s="120">
        <f>'Market Share'!C149</f>
        <v>1.7456892712232708E-3</v>
      </c>
      <c r="P148" s="13">
        <f>'Enterprise Value'!C149</f>
        <v>30624.186999999998</v>
      </c>
      <c r="Q148" s="13">
        <f>'Div. Líq. EBITDA'!C149</f>
        <v>0.34954655286032577</v>
      </c>
      <c r="R148" s="15">
        <f>Liquidez!C149</f>
        <v>1.2290861575245349</v>
      </c>
    </row>
    <row r="149" spans="1:18" x14ac:dyDescent="0.2">
      <c r="A149" s="8">
        <f>'Margem Líquida'!B150</f>
        <v>0.1090056846514411</v>
      </c>
      <c r="B149" s="120">
        <f>'Cresc. EBITDA em 2 anos'!B150</f>
        <v>1.5186587344510545</v>
      </c>
      <c r="C149" s="13">
        <f>'Patrimônio Líquido'!B150</f>
        <v>1620.2</v>
      </c>
      <c r="D149" s="13">
        <f>'Receita Líquida'!B150</f>
        <v>109.3</v>
      </c>
      <c r="E149" s="13">
        <f>Funcionários!B150</f>
        <v>30</v>
      </c>
      <c r="F149" s="120">
        <f>'Market Share'!B150</f>
        <v>4.163075667914288E-5</v>
      </c>
      <c r="G149" s="13">
        <f>'Enterprise Value'!B150</f>
        <v>4475.3769999999995</v>
      </c>
      <c r="H149" s="13">
        <f>'Div. Líq. EBITDA'!B150</f>
        <v>2.8078161906806955</v>
      </c>
      <c r="I149" s="15">
        <f>Liquidez!B150</f>
        <v>1.4135472370766491</v>
      </c>
      <c r="J149" s="8">
        <f>'Margem Líquida'!C150</f>
        <v>4.1478809738503153E-2</v>
      </c>
      <c r="K149" s="120">
        <f>'Cresc. EBITDA em 2 anos'!C150</f>
        <v>-0.30161137440758301</v>
      </c>
      <c r="L149" s="13">
        <f>'Patrimônio Líquido'!C150</f>
        <v>3797</v>
      </c>
      <c r="M149" s="13">
        <f>'Receita Líquida'!C150</f>
        <v>41.4</v>
      </c>
      <c r="N149" s="13">
        <f>Funcionários!C150</f>
        <v>2630</v>
      </c>
      <c r="O149" s="120">
        <f>'Market Share'!C150</f>
        <v>4.1439770860130157E-5</v>
      </c>
      <c r="P149" s="13">
        <f>'Enterprise Value'!C150</f>
        <v>3540.3239999999996</v>
      </c>
      <c r="Q149" s="13">
        <f>'Div. Líq. EBITDA'!C150</f>
        <v>2.9098805646036916</v>
      </c>
      <c r="R149" s="15">
        <f>Liquidez!C150</f>
        <v>1.8978438350429141</v>
      </c>
    </row>
    <row r="150" spans="1:18" x14ac:dyDescent="0.2">
      <c r="A150" s="8">
        <f>'Margem Líquida'!B151</f>
        <v>4.8898692099785639E-2</v>
      </c>
      <c r="B150" s="120">
        <f>'Cresc. EBITDA em 2 anos'!B151</f>
        <v>0.37731958762886597</v>
      </c>
      <c r="C150" s="13">
        <f>'Patrimônio Líquido'!B151</f>
        <v>1052.5999999999999</v>
      </c>
      <c r="D150" s="13">
        <f>'Receita Líquida'!B151</f>
        <v>157.4</v>
      </c>
      <c r="E150" s="13">
        <f>Funcionários!B151</f>
        <v>21</v>
      </c>
      <c r="F150" s="120">
        <f>'Market Share'!B151</f>
        <v>1.336444027869682E-4</v>
      </c>
      <c r="G150" s="13">
        <f>'Enterprise Value'!B151</f>
        <v>7703.3760000000002</v>
      </c>
      <c r="H150" s="13">
        <f>'Div. Líq. EBITDA'!B151</f>
        <v>1.6071606786427144</v>
      </c>
      <c r="I150" s="15">
        <f>Liquidez!B151</f>
        <v>0.43973128598848366</v>
      </c>
      <c r="J150" s="8">
        <f>'Margem Líquida'!C151</f>
        <v>6.1321804730045941E-2</v>
      </c>
      <c r="K150" s="120">
        <f>'Cresc. EBITDA em 2 anos'!C151</f>
        <v>0.81804784594979596</v>
      </c>
      <c r="L150" s="13">
        <f>'Patrimônio Líquido'!C151</f>
        <v>33525.4</v>
      </c>
      <c r="M150" s="13">
        <f>'Receita Líquida'!C151</f>
        <v>6997.1</v>
      </c>
      <c r="N150" s="13">
        <f>Funcionários!C151</f>
        <v>20262</v>
      </c>
      <c r="O150" s="120">
        <f>'Market Share'!C151</f>
        <v>4.7374696704606829E-3</v>
      </c>
      <c r="P150" s="13">
        <f>'Enterprise Value'!C151</f>
        <v>106699.82999999999</v>
      </c>
      <c r="Q150" s="13">
        <f>'Div. Líq. EBITDA'!C151</f>
        <v>8.7985229217328653E-2</v>
      </c>
      <c r="R150" s="15">
        <f>Liquidez!C151</f>
        <v>1.0062252368923823</v>
      </c>
    </row>
    <row r="151" spans="1:18" x14ac:dyDescent="0.2">
      <c r="A151" s="8">
        <f>'Margem Líquida'!B152</f>
        <v>0.11702672263745263</v>
      </c>
      <c r="B151" s="120">
        <f>'Cresc. EBITDA em 2 anos'!B152</f>
        <v>4.8621506395073428</v>
      </c>
      <c r="C151" s="13">
        <f>'Patrimônio Líquido'!B152</f>
        <v>837.5</v>
      </c>
      <c r="D151" s="13">
        <f>'Receita Líquida'!B152</f>
        <v>228.6</v>
      </c>
      <c r="E151" s="13">
        <f>Funcionários!B152</f>
        <v>333</v>
      </c>
      <c r="F151" s="120">
        <f>'Market Share'!B152</f>
        <v>8.1102543230315857E-5</v>
      </c>
      <c r="G151" s="13">
        <f>'Enterprise Value'!B152</f>
        <v>11892.375</v>
      </c>
      <c r="H151" s="13">
        <f>'Div. Líq. EBITDA'!B152</f>
        <v>1.0329696969696969</v>
      </c>
      <c r="I151" s="15">
        <f>Liquidez!B152</f>
        <v>2.0736704446381866</v>
      </c>
      <c r="J151" s="8">
        <f>'Margem Líquida'!C152</f>
        <v>0.19559340362260069</v>
      </c>
      <c r="K151" s="120">
        <f>'Cresc. EBITDA em 2 anos'!C152</f>
        <v>-0.49716207693924741</v>
      </c>
      <c r="L151" s="13">
        <f>'Patrimônio Líquido'!C152</f>
        <v>1037.5999999999999</v>
      </c>
      <c r="M151" s="13">
        <f>'Receita Líquida'!C152</f>
        <v>289.39999999999998</v>
      </c>
      <c r="N151" s="13">
        <f>Funcionários!C152</f>
        <v>1123</v>
      </c>
      <c r="O151" s="120">
        <f>'Market Share'!C152</f>
        <v>6.1431003872005379E-5</v>
      </c>
      <c r="P151" s="13">
        <f>'Enterprise Value'!C152</f>
        <v>2298.7119999999995</v>
      </c>
      <c r="Q151" s="13">
        <f>'Div. Líq. EBITDA'!C152</f>
        <v>3.9184782608695654</v>
      </c>
      <c r="R151" s="15">
        <f>Liquidez!C152</f>
        <v>3.1023660067600196</v>
      </c>
    </row>
    <row r="152" spans="1:18" x14ac:dyDescent="0.2">
      <c r="A152" s="8">
        <f>'Margem Líquida'!B153</f>
        <v>0.21485148514851485</v>
      </c>
      <c r="B152" s="120">
        <f>'Cresc. EBITDA em 2 anos'!B153</f>
        <v>-0.93782103271154371</v>
      </c>
      <c r="C152" s="13">
        <f>'Patrimônio Líquido'!B153</f>
        <v>139.80000000000001</v>
      </c>
      <c r="D152" s="13">
        <f>'Receita Líquida'!B153</f>
        <v>21.7</v>
      </c>
      <c r="E152" s="13">
        <f>Funcionários!B153</f>
        <v>34</v>
      </c>
      <c r="F152" s="120">
        <f>'Market Share'!B153</f>
        <v>4.1933842870184812E-6</v>
      </c>
      <c r="G152" s="13">
        <f>'Enterprise Value'!B153</f>
        <v>221.02999999999997</v>
      </c>
      <c r="H152" s="13">
        <f>'Div. Líq. EBITDA'!B153</f>
        <v>55.139130434782608</v>
      </c>
      <c r="I152" s="15">
        <f>Liquidez!B153</f>
        <v>4.6578947368421053</v>
      </c>
      <c r="J152" s="8">
        <f>'Margem Líquida'!C153</f>
        <v>1.9886859221970244E-2</v>
      </c>
      <c r="K152" s="120">
        <f>'Cresc. EBITDA em 2 anos'!C153</f>
        <v>0.38583719391131699</v>
      </c>
      <c r="L152" s="13">
        <f>'Patrimônio Líquido'!C153</f>
        <v>1443.8</v>
      </c>
      <c r="M152" s="13">
        <f>'Receita Líquida'!C153</f>
        <v>79.8</v>
      </c>
      <c r="N152" s="13">
        <f>Funcionários!C153</f>
        <v>1002</v>
      </c>
      <c r="O152" s="120">
        <f>'Market Share'!C153</f>
        <v>1.6660191216355503E-4</v>
      </c>
      <c r="P152" s="13">
        <f>'Enterprise Value'!C153</f>
        <v>4024.6679999999997</v>
      </c>
      <c r="Q152" s="13">
        <f>'Div. Líq. EBITDA'!C153</f>
        <v>2.1466093600764089</v>
      </c>
      <c r="R152" s="15">
        <f>Liquidez!C153</f>
        <v>0.46387886506757237</v>
      </c>
    </row>
    <row r="153" spans="1:18" x14ac:dyDescent="0.2">
      <c r="A153" s="8">
        <f>'Margem Líquida'!B154</f>
        <v>1.2341639618888074E-2</v>
      </c>
      <c r="B153" s="120">
        <f>'Cresc. EBITDA em 2 anos'!B154</f>
        <v>1.2350543478260869</v>
      </c>
      <c r="C153" s="13">
        <f>'Patrimônio Líquido'!B154</f>
        <v>1547.2</v>
      </c>
      <c r="D153" s="13">
        <f>'Receita Líquida'!B154</f>
        <v>94.3</v>
      </c>
      <c r="E153" s="13">
        <f>Funcionários!B154</f>
        <v>3808</v>
      </c>
      <c r="F153" s="120">
        <f>'Market Share'!B154</f>
        <v>3.1723574911139414E-4</v>
      </c>
      <c r="G153" s="13">
        <f>'Enterprise Value'!B154</f>
        <v>4742.5349999999999</v>
      </c>
      <c r="H153" s="13">
        <f>'Div. Líq. EBITDA'!B154</f>
        <v>2.4389057750759875</v>
      </c>
      <c r="I153" s="15">
        <f>Liquidez!B154</f>
        <v>0.70498187915832755</v>
      </c>
      <c r="J153" s="8">
        <f>'Margem Líquida'!C154</f>
        <v>1.3947012304346806E-2</v>
      </c>
      <c r="K153" s="120">
        <f>'Cresc. EBITDA em 2 anos'!C154</f>
        <v>8.7546468401486983</v>
      </c>
      <c r="L153" s="13">
        <f>'Patrimônio Líquido'!C154</f>
        <v>1483.1</v>
      </c>
      <c r="M153" s="13">
        <f>'Receita Líquida'!C154</f>
        <v>178.3</v>
      </c>
      <c r="N153" s="13">
        <f>Funcionários!C154</f>
        <v>905</v>
      </c>
      <c r="O153" s="120">
        <f>'Market Share'!C154</f>
        <v>5.3077865409577188E-4</v>
      </c>
      <c r="P153" s="13">
        <f>'Enterprise Value'!C154</f>
        <v>5043.3279999999995</v>
      </c>
      <c r="Q153" s="13">
        <f>'Div. Líq. EBITDA'!C154</f>
        <v>1.6804496951219514</v>
      </c>
      <c r="R153" s="15">
        <f>Liquidez!C154</f>
        <v>0.54823408755848979</v>
      </c>
    </row>
    <row r="154" spans="1:18" x14ac:dyDescent="0.2">
      <c r="A154" s="8">
        <f>'Margem Líquida'!B155</f>
        <v>1.3372820006581111E-2</v>
      </c>
      <c r="B154" s="120">
        <f>'Cresc. EBITDA em 2 anos'!B155</f>
        <v>-0.4026639344262295</v>
      </c>
      <c r="C154" s="13">
        <f>'Patrimônio Líquido'!B155</f>
        <v>5514</v>
      </c>
      <c r="D154" s="13">
        <f>'Receita Líquida'!B155</f>
        <v>101.6</v>
      </c>
      <c r="E154" s="13">
        <f>Funcionários!B155</f>
        <v>8200</v>
      </c>
      <c r="F154" s="120">
        <f>'Market Share'!B155</f>
        <v>3.154379912932961E-4</v>
      </c>
      <c r="G154" s="13">
        <f>'Enterprise Value'!B155</f>
        <v>6162.8929999999991</v>
      </c>
      <c r="H154" s="13">
        <f>'Div. Líq. EBITDA'!B155</f>
        <v>1.8699516606892252</v>
      </c>
      <c r="I154" s="15">
        <f>Liquidez!B155</f>
        <v>2.2306733167082293</v>
      </c>
      <c r="J154" s="8">
        <f>'Margem Líquida'!C155</f>
        <v>4.5454545454545456E-2</v>
      </c>
      <c r="K154" s="120">
        <f>'Cresc. EBITDA em 2 anos'!C155</f>
        <v>-0.58712472918601055</v>
      </c>
      <c r="L154" s="13">
        <f>'Patrimônio Líquido'!C155</f>
        <v>1463.6</v>
      </c>
      <c r="M154" s="13">
        <f>'Receita Líquida'!C155</f>
        <v>82.9</v>
      </c>
      <c r="N154" s="13">
        <f>Funcionários!C155</f>
        <v>758</v>
      </c>
      <c r="O154" s="120">
        <f>'Market Share'!C155</f>
        <v>7.5721725372913918E-5</v>
      </c>
      <c r="P154" s="13">
        <f>'Enterprise Value'!C155</f>
        <v>2563.9479999999999</v>
      </c>
      <c r="Q154" s="13">
        <f>'Div. Líq. EBITDA'!C155</f>
        <v>3.3050974512743627</v>
      </c>
      <c r="R154" s="15">
        <f>Liquidez!C155</f>
        <v>1.3309618668184406</v>
      </c>
    </row>
    <row r="155" spans="1:18" x14ac:dyDescent="0.2">
      <c r="A155" s="8">
        <f>'Margem Líquida'!B156</f>
        <v>4.3514827951877727E-3</v>
      </c>
      <c r="B155" s="120">
        <f>'Cresc. EBITDA em 2 anos'!B156</f>
        <v>0.96019496344435429</v>
      </c>
      <c r="C155" s="13">
        <f>'Patrimônio Líquido'!B156</f>
        <v>6260.1</v>
      </c>
      <c r="D155" s="13">
        <f>'Receita Líquida'!B156</f>
        <v>11.9</v>
      </c>
      <c r="E155" s="13">
        <f>Funcionários!B156</f>
        <v>2149</v>
      </c>
      <c r="F155" s="120">
        <f>'Market Share'!B156</f>
        <v>1.1354106940306376E-4</v>
      </c>
      <c r="G155" s="13">
        <f>'Enterprise Value'!B156</f>
        <v>2318.893</v>
      </c>
      <c r="H155" s="13">
        <f>'Div. Líq. EBITDA'!B156</f>
        <v>4.8980522171570664</v>
      </c>
      <c r="I155" s="15">
        <f>Liquidez!B156</f>
        <v>0.65332826811869493</v>
      </c>
      <c r="J155" s="8">
        <f>'Margem Líquida'!C156</f>
        <v>0.36543579507651358</v>
      </c>
      <c r="K155" s="120">
        <f>'Cresc. EBITDA em 2 anos'!C156</f>
        <v>6.9138555896292253E-2</v>
      </c>
      <c r="L155" s="13">
        <f>'Patrimônio Líquido'!C156</f>
        <v>1567.3</v>
      </c>
      <c r="M155" s="13">
        <f>'Receita Líquida'!C156</f>
        <v>219.7</v>
      </c>
      <c r="N155" s="13">
        <f>Funcionários!C156</f>
        <v>172</v>
      </c>
      <c r="O155" s="120">
        <f>'Market Share'!C156</f>
        <v>2.4961016171836741E-5</v>
      </c>
      <c r="P155" s="13">
        <f>'Enterprise Value'!C156</f>
        <v>3685.4349999999999</v>
      </c>
      <c r="Q155" s="13">
        <f>'Div. Líq. EBITDA'!C156</f>
        <v>2.2346805736636246</v>
      </c>
      <c r="R155" s="15">
        <f>Liquidez!C156</f>
        <v>1.0357487922705313</v>
      </c>
    </row>
    <row r="156" spans="1:18" x14ac:dyDescent="0.2">
      <c r="A156" s="8">
        <f>'Margem Líquida'!B157</f>
        <v>2.9078204783660307E-2</v>
      </c>
      <c r="B156" s="120">
        <f>'Cresc. EBITDA em 2 anos'!B157</f>
        <v>5.7693522906793051</v>
      </c>
      <c r="C156" s="13">
        <f>'Patrimônio Líquido'!B157</f>
        <v>1566.9</v>
      </c>
      <c r="D156" s="13">
        <f>'Receita Líquida'!B157</f>
        <v>108.2</v>
      </c>
      <c r="E156" s="13">
        <f>Funcionários!B157</f>
        <v>1724</v>
      </c>
      <c r="F156" s="120">
        <f>'Market Share'!B157</f>
        <v>1.5449092011876999E-4</v>
      </c>
      <c r="G156" s="13">
        <f>'Enterprise Value'!B157</f>
        <v>4117.8849999999993</v>
      </c>
      <c r="H156" s="13">
        <f>'Div. Líq. EBITDA'!B157</f>
        <v>2.6030338389731624</v>
      </c>
      <c r="I156" s="15">
        <f>Liquidez!B157</f>
        <v>2.3576099881093935</v>
      </c>
      <c r="J156" s="8">
        <f>'Margem Líquida'!C157</f>
        <v>3.7674154108615299E-2</v>
      </c>
      <c r="K156" s="120">
        <f>'Cresc. EBITDA em 2 anos'!C157</f>
        <v>4.3163565132223312</v>
      </c>
      <c r="L156" s="13">
        <f>'Patrimônio Líquido'!C157</f>
        <v>734.2</v>
      </c>
      <c r="M156" s="13">
        <f>'Receita Líquida'!C157</f>
        <v>53</v>
      </c>
      <c r="N156" s="13">
        <f>Funcionários!C157</f>
        <v>80</v>
      </c>
      <c r="O156" s="120">
        <f>'Market Share'!C157</f>
        <v>5.8408445692847511E-5</v>
      </c>
      <c r="P156" s="13">
        <f>'Enterprise Value'!C157</f>
        <v>5216.3079999999991</v>
      </c>
      <c r="Q156" s="13">
        <f>'Div. Líq. EBITDA'!C157</f>
        <v>1.5515843773028741</v>
      </c>
      <c r="R156" s="15">
        <f>Liquidez!C157</f>
        <v>0.66122747199220644</v>
      </c>
    </row>
    <row r="157" spans="1:18" x14ac:dyDescent="0.2">
      <c r="A157" s="8">
        <f>'Margem Líquida'!B158</f>
        <v>0.2198356923686034</v>
      </c>
      <c r="B157" s="120">
        <f>'Cresc. EBITDA em 2 anos'!B158</f>
        <v>1.4919278252611585</v>
      </c>
      <c r="C157" s="13">
        <f>'Patrimônio Líquido'!B158</f>
        <v>2059.9</v>
      </c>
      <c r="D157" s="13">
        <f>'Receita Líquida'!B158</f>
        <v>444.2</v>
      </c>
      <c r="E157" s="13">
        <f>Funcionários!B158</f>
        <v>115</v>
      </c>
      <c r="F157" s="120">
        <f>'Market Share'!B158</f>
        <v>8.3892596934153884E-5</v>
      </c>
      <c r="G157" s="13">
        <f>'Enterprise Value'!B158</f>
        <v>10086.655999999999</v>
      </c>
      <c r="H157" s="13">
        <f>'Div. Líq. EBITDA'!B158</f>
        <v>1.0293445121951221</v>
      </c>
      <c r="I157" s="15">
        <f>Liquidez!B158</f>
        <v>0.91309778729478941</v>
      </c>
      <c r="J157" s="8">
        <f>'Margem Líquida'!C158</f>
        <v>0.48397919812112061</v>
      </c>
      <c r="K157" s="120">
        <f>'Cresc. EBITDA em 2 anos'!C158</f>
        <v>0.13912823112012163</v>
      </c>
      <c r="L157" s="13">
        <f>'Patrimônio Líquido'!C158</f>
        <v>825.5</v>
      </c>
      <c r="M157" s="13">
        <f>'Receita Líquida'!C158</f>
        <v>288.5</v>
      </c>
      <c r="N157" s="13">
        <f>Funcionários!C158</f>
        <v>630</v>
      </c>
      <c r="O157" s="120">
        <f>'Market Share'!C158</f>
        <v>2.4749271024670462E-5</v>
      </c>
      <c r="P157" s="13">
        <f>'Enterprise Value'!C158</f>
        <v>4319.6949999999997</v>
      </c>
      <c r="Q157" s="13">
        <f>'Div. Líq. EBITDA'!C158</f>
        <v>1.8629588431590656</v>
      </c>
      <c r="R157" s="15">
        <f>Liquidez!C158</f>
        <v>0.43988173455978968</v>
      </c>
    </row>
    <row r="158" spans="1:18" x14ac:dyDescent="0.2">
      <c r="A158" s="8">
        <f>'Margem Líquida'!B159</f>
        <v>8.0416684574469936E-3</v>
      </c>
      <c r="B158" s="120">
        <f>'Cresc. EBITDA em 2 anos'!B159</f>
        <v>0.50620732464307894</v>
      </c>
      <c r="C158" s="13">
        <f>'Patrimônio Líquido'!B159</f>
        <v>1997.5</v>
      </c>
      <c r="D158" s="13">
        <f>'Receita Líquida'!B159</f>
        <v>692.3</v>
      </c>
      <c r="E158" s="13">
        <f>Funcionários!B159</f>
        <v>7610</v>
      </c>
      <c r="F158" s="120">
        <f>'Market Share'!B159</f>
        <v>3.5743037546887399E-3</v>
      </c>
      <c r="G158" s="13">
        <f>'Enterprise Value'!B159</f>
        <v>9327.4660000000003</v>
      </c>
      <c r="H158" s="13">
        <f>'Div. Líq. EBITDA'!B159</f>
        <v>1.1058108386565011</v>
      </c>
      <c r="I158" s="15">
        <f>Liquidez!B159</f>
        <v>0.66607888549671901</v>
      </c>
      <c r="J158" s="8">
        <f>'Margem Líquida'!C159</f>
        <v>0.29988922297831938</v>
      </c>
      <c r="K158" s="120">
        <f>'Cresc. EBITDA em 2 anos'!C159</f>
        <v>4.5471698113207548</v>
      </c>
      <c r="L158" s="13">
        <f>'Patrimônio Líquido'!C159</f>
        <v>1660.1</v>
      </c>
      <c r="M158" s="13">
        <f>'Receita Líquida'!C159</f>
        <v>379</v>
      </c>
      <c r="N158" s="13">
        <f>Funcionários!C159</f>
        <v>2170</v>
      </c>
      <c r="O158" s="120">
        <f>'Market Share'!C159</f>
        <v>5.2471277840930255E-5</v>
      </c>
      <c r="P158" s="13">
        <f>'Enterprise Value'!C159</f>
        <v>6780.8159999999998</v>
      </c>
      <c r="Q158" s="13">
        <f>'Div. Líq. EBITDA'!C159</f>
        <v>1.1094104308390023</v>
      </c>
      <c r="R158" s="15">
        <f>Liquidez!C159</f>
        <v>0.81347212975851835</v>
      </c>
    </row>
    <row r="159" spans="1:18" x14ac:dyDescent="0.2">
      <c r="A159" s="8">
        <f>'Margem Líquida'!B160</f>
        <v>3.4874204704453654E-2</v>
      </c>
      <c r="B159" s="120">
        <f>'Cresc. EBITDA em 2 anos'!B160</f>
        <v>0.23780209758321913</v>
      </c>
      <c r="C159" s="13">
        <f>'Patrimônio Líquido'!B160</f>
        <v>2614.4</v>
      </c>
      <c r="D159" s="13">
        <f>'Receita Líquida'!B160</f>
        <v>132.1</v>
      </c>
      <c r="E159" s="13">
        <f>Funcionários!B160</f>
        <v>5704</v>
      </c>
      <c r="F159" s="120">
        <f>'Market Share'!B160</f>
        <v>1.5726851822571588E-4</v>
      </c>
      <c r="G159" s="13">
        <f>'Enterprise Value'!B160</f>
        <v>5217.2689999999993</v>
      </c>
      <c r="H159" s="13">
        <f>'Div. Líq. EBITDA'!B160</f>
        <v>1.9727389942899245</v>
      </c>
      <c r="I159" s="15">
        <f>Liquidez!B160</f>
        <v>1.8573879476731718</v>
      </c>
      <c r="J159" s="8">
        <f>'Margem Líquida'!C160</f>
        <v>0.23282347820680221</v>
      </c>
      <c r="K159" s="120">
        <f>'Cresc. EBITDA em 2 anos'!C160</f>
        <v>1.92593428077299</v>
      </c>
      <c r="L159" s="13">
        <f>'Patrimônio Líquido'!C160</f>
        <v>9945.2000000000007</v>
      </c>
      <c r="M159" s="13">
        <f>'Receita Líquida'!C160</f>
        <v>1497.8</v>
      </c>
      <c r="N159" s="13">
        <f>Funcionários!C160</f>
        <v>1600</v>
      </c>
      <c r="O159" s="120">
        <f>'Market Share'!C160</f>
        <v>2.6709781975492366E-4</v>
      </c>
      <c r="P159" s="13">
        <f>'Enterprise Value'!C160</f>
        <v>37394.431999999993</v>
      </c>
      <c r="Q159" s="13">
        <f>'Div. Líq. EBITDA'!C160</f>
        <v>0.1982421875</v>
      </c>
      <c r="R159" s="15">
        <f>Liquidez!C160</f>
        <v>0.73381906496660587</v>
      </c>
    </row>
    <row r="160" spans="1:18" x14ac:dyDescent="0.2">
      <c r="A160" s="8">
        <f>'Margem Líquida'!B161</f>
        <v>1.276541268128532E-2</v>
      </c>
      <c r="B160" s="120">
        <f>'Cresc. EBITDA em 2 anos'!B161</f>
        <v>0.648478701825558</v>
      </c>
      <c r="C160" s="13">
        <f>'Patrimônio Líquido'!B161</f>
        <v>1837.8</v>
      </c>
      <c r="D160" s="13">
        <f>'Receita Líquida'!B161</f>
        <v>69.8</v>
      </c>
      <c r="E160" s="13">
        <f>Funcionários!B161</f>
        <v>4500</v>
      </c>
      <c r="F160" s="120">
        <f>'Market Share'!B161</f>
        <v>2.2701986082166684E-4</v>
      </c>
      <c r="G160" s="13">
        <f>'Enterprise Value'!B161</f>
        <v>7810.0469999999996</v>
      </c>
      <c r="H160" s="13">
        <f>'Div. Líq. EBITDA'!B161</f>
        <v>1.3015873015873014</v>
      </c>
      <c r="I160" s="15">
        <f>Liquidez!B161</f>
        <v>1.0639178304884356</v>
      </c>
      <c r="J160" s="8">
        <f>'Margem Líquida'!C161</f>
        <v>0.13330456089547252</v>
      </c>
      <c r="K160" s="120">
        <f>'Cresc. EBITDA em 2 anos'!C161</f>
        <v>1.7360020931449505</v>
      </c>
      <c r="L160" s="13">
        <f>'Patrimônio Líquido'!C161</f>
        <v>306.89999999999998</v>
      </c>
      <c r="M160" s="13">
        <f>'Receita Líquida'!C161</f>
        <v>957.5</v>
      </c>
      <c r="N160" s="13">
        <f>Funcionários!C161</f>
        <v>1770</v>
      </c>
      <c r="O160" s="120">
        <f>'Market Share'!C161</f>
        <v>2.9822020452273607E-4</v>
      </c>
      <c r="P160" s="13">
        <f>'Enterprise Value'!C161</f>
        <v>10049.177</v>
      </c>
      <c r="Q160" s="13">
        <f>'Div. Líq. EBITDA'!C161</f>
        <v>0.73108922253036246</v>
      </c>
      <c r="R160" s="15">
        <f>Liquidez!C161</f>
        <v>1.6254051358763397</v>
      </c>
    </row>
    <row r="161" spans="1:18" x14ac:dyDescent="0.2">
      <c r="A161" s="8">
        <f>'Margem Líquida'!B162</f>
        <v>6.4183061252964968E-2</v>
      </c>
      <c r="B161" s="120">
        <f>'Cresc. EBITDA em 2 anos'!B162</f>
        <v>0.85851318944844124</v>
      </c>
      <c r="C161" s="13">
        <f>'Patrimônio Líquido'!B162</f>
        <v>683.8</v>
      </c>
      <c r="D161" s="13">
        <f>'Receita Líquida'!B162</f>
        <v>46</v>
      </c>
      <c r="E161" s="13">
        <f>Funcionários!B162</f>
        <v>3039</v>
      </c>
      <c r="F161" s="120">
        <f>'Market Share'!B162</f>
        <v>2.9756420975308372E-5</v>
      </c>
      <c r="G161" s="13">
        <f>'Enterprise Value'!B162</f>
        <v>2234.3249999999998</v>
      </c>
      <c r="H161" s="13">
        <f>'Div. Líq. EBITDA'!B162</f>
        <v>4.3965591397849462</v>
      </c>
      <c r="I161" s="15">
        <f>Liquidez!B162</f>
        <v>0.64311422617920067</v>
      </c>
      <c r="J161" s="8">
        <f>'Margem Líquida'!C162</f>
        <v>4.8258217752103913E-2</v>
      </c>
      <c r="K161" s="120">
        <f>'Cresc. EBITDA em 2 anos'!C162</f>
        <v>0.68970736629666995</v>
      </c>
      <c r="L161" s="13">
        <f>'Patrimônio Líquido'!C162</f>
        <v>6158.6</v>
      </c>
      <c r="M161" s="13">
        <f>'Receita Líquida'!C162</f>
        <v>658.3</v>
      </c>
      <c r="N161" s="13">
        <f>Funcionários!C162</f>
        <v>10782</v>
      </c>
      <c r="O161" s="120">
        <f>'Market Share'!C162</f>
        <v>5.6636429441659904E-4</v>
      </c>
      <c r="P161" s="13">
        <f>'Enterprise Value'!C162</f>
        <v>19310.333999999999</v>
      </c>
      <c r="Q161" s="13">
        <f>'Div. Líq. EBITDA'!C162</f>
        <v>0.3715039315218473</v>
      </c>
      <c r="R161" s="15">
        <f>Liquidez!C162</f>
        <v>0.50216915080967317</v>
      </c>
    </row>
    <row r="162" spans="1:18" x14ac:dyDescent="0.2">
      <c r="A162" s="8">
        <f>'Margem Líquida'!B163</f>
        <v>4.2697290930506476E-2</v>
      </c>
      <c r="B162" s="120">
        <f>'Cresc. EBITDA em 2 anos'!B163</f>
        <v>0.71020761245674735</v>
      </c>
      <c r="C162" s="13">
        <f>'Patrimônio Líquido'!B163</f>
        <v>1763.5</v>
      </c>
      <c r="D162" s="13">
        <f>'Receita Líquida'!B163</f>
        <v>72.5</v>
      </c>
      <c r="E162" s="13">
        <f>Funcionários!B163</f>
        <v>3085</v>
      </c>
      <c r="F162" s="120">
        <f>'Market Share'!B163</f>
        <v>7.0498678409479013E-5</v>
      </c>
      <c r="G162" s="13">
        <f>'Enterprise Value'!B163</f>
        <v>3799.7939999999994</v>
      </c>
      <c r="H162" s="13">
        <f>'Div. Líq. EBITDA'!B163</f>
        <v>2.5799190692969147</v>
      </c>
      <c r="I162" s="15">
        <f>Liquidez!B163</f>
        <v>1.6653318077803203</v>
      </c>
      <c r="J162" s="8">
        <f>'Margem Líquida'!C163</f>
        <v>0.12047818661698492</v>
      </c>
      <c r="K162" s="120">
        <f>'Cresc. EBITDA em 2 anos'!C163</f>
        <v>0.19011406844106471</v>
      </c>
      <c r="L162" s="13">
        <f>'Patrimônio Líquido'!C163</f>
        <v>1634</v>
      </c>
      <c r="M162" s="13">
        <f>'Receita Líquida'!C163</f>
        <v>77.599999999999994</v>
      </c>
      <c r="N162" s="13">
        <f>Funcionários!C163</f>
        <v>200</v>
      </c>
      <c r="O162" s="120">
        <f>'Market Share'!C163</f>
        <v>2.6742166527411919E-5</v>
      </c>
      <c r="P162" s="13">
        <f>'Enterprise Value'!C163</f>
        <v>4211.1019999999999</v>
      </c>
      <c r="Q162" s="13">
        <f>'Div. Líq. EBITDA'!C163</f>
        <v>1.5721131903240528</v>
      </c>
      <c r="R162" s="15">
        <f>Liquidez!C163</f>
        <v>0.91996382545783395</v>
      </c>
    </row>
    <row r="163" spans="1:18" x14ac:dyDescent="0.2">
      <c r="A163" s="8">
        <f>'Margem Líquida'!B164</f>
        <v>2.2250798846543528E-2</v>
      </c>
      <c r="B163" s="120">
        <f>'Cresc. EBITDA em 2 anos'!B164</f>
        <v>0</v>
      </c>
      <c r="C163" s="13">
        <f>'Patrimônio Líquido'!B164</f>
        <v>283.10000000000002</v>
      </c>
      <c r="D163" s="13">
        <f>'Receita Líquida'!B164</f>
        <v>57.1</v>
      </c>
      <c r="E163" s="13">
        <f>Funcionários!B164</f>
        <v>150</v>
      </c>
      <c r="F163" s="120">
        <f>'Market Share'!B164</f>
        <v>1.065451758153151E-4</v>
      </c>
      <c r="G163" s="13">
        <f>'Enterprise Value'!B164</f>
        <v>2573.558</v>
      </c>
      <c r="H163" s="13">
        <f>'Div. Líq. EBITDA'!B164</f>
        <v>3.7737117251680359</v>
      </c>
      <c r="I163" s="15">
        <f>Liquidez!B164</f>
        <v>2.09011988424969</v>
      </c>
      <c r="J163" s="8">
        <f>'Margem Líquida'!C164</f>
        <v>7.5262830380244325E-2</v>
      </c>
      <c r="K163" s="120">
        <f>'Cresc. EBITDA em 2 anos'!C164</f>
        <v>0.26801382611007707</v>
      </c>
      <c r="L163" s="13">
        <f>'Patrimônio Líquido'!C164</f>
        <v>771.7</v>
      </c>
      <c r="M163" s="13">
        <f>'Receita Líquida'!C164</f>
        <v>229.8</v>
      </c>
      <c r="N163" s="13">
        <f>Funcionários!C164</f>
        <v>1712</v>
      </c>
      <c r="O163" s="120">
        <f>'Market Share'!C164</f>
        <v>1.2676891330251017E-4</v>
      </c>
      <c r="P163" s="13">
        <f>'Enterprise Value'!C164</f>
        <v>4583.0089999999991</v>
      </c>
      <c r="Q163" s="13">
        <f>'Div. Líq. EBITDA'!C164</f>
        <v>1.3950513734535541</v>
      </c>
      <c r="R163" s="15">
        <f>Liquidez!C164</f>
        <v>0.85063815108658158</v>
      </c>
    </row>
    <row r="164" spans="1:18" x14ac:dyDescent="0.2">
      <c r="A164" s="8">
        <f>'Margem Líquida'!B165</f>
        <v>6.5915300546448091E-2</v>
      </c>
      <c r="B164" s="120">
        <f>'Cresc. EBITDA em 2 anos'!B165</f>
        <v>0.32541612118945196</v>
      </c>
      <c r="C164" s="13">
        <f>'Patrimônio Líquido'!B165</f>
        <v>630.20000000000005</v>
      </c>
      <c r="D164" s="13">
        <f>'Receita Líquida'!B165</f>
        <v>115.8</v>
      </c>
      <c r="E164" s="13">
        <f>Funcionários!B165</f>
        <v>371</v>
      </c>
      <c r="F164" s="120">
        <f>'Market Share'!B165</f>
        <v>7.2939975400337296E-5</v>
      </c>
      <c r="G164" s="13">
        <f>'Enterprise Value'!B165</f>
        <v>6810.607</v>
      </c>
      <c r="H164" s="13">
        <f>'Div. Líq. EBITDA'!B165</f>
        <v>1.4065189784111753</v>
      </c>
      <c r="I164" s="15">
        <f>Liquidez!B165</f>
        <v>0.79605747535922089</v>
      </c>
      <c r="J164" s="8">
        <f>'Margem Líquida'!C165</f>
        <v>0.13542050337630449</v>
      </c>
      <c r="K164" s="120">
        <f>'Cresc. EBITDA em 2 anos'!C165</f>
        <v>5.1526195899772214</v>
      </c>
      <c r="L164" s="13">
        <f>'Patrimônio Líquido'!C165</f>
        <v>2660.1</v>
      </c>
      <c r="M164" s="13">
        <f>'Receita Líquida'!C165</f>
        <v>110.3</v>
      </c>
      <c r="N164" s="13">
        <f>Funcionários!C165</f>
        <v>522</v>
      </c>
      <c r="O164" s="120">
        <f>'Market Share'!C165</f>
        <v>3.3816945562144089E-5</v>
      </c>
      <c r="P164" s="13">
        <f>'Enterprise Value'!C165</f>
        <v>5191.3220000000001</v>
      </c>
      <c r="Q164" s="13">
        <f>'Div. Líq. EBITDA'!C165</f>
        <v>1.1386523509811179</v>
      </c>
      <c r="R164" s="15">
        <f>Liquidez!C165</f>
        <v>2.047577729573391</v>
      </c>
    </row>
    <row r="165" spans="1:18" x14ac:dyDescent="0.2">
      <c r="A165" s="8">
        <f>'Margem Líquida'!B166</f>
        <v>9.7672760604980396E-2</v>
      </c>
      <c r="B165" s="120">
        <f>'Cresc. EBITDA em 2 anos'!B166</f>
        <v>0.51926674148896379</v>
      </c>
      <c r="C165" s="13">
        <f>'Patrimônio Líquido'!B166</f>
        <v>646.20000000000005</v>
      </c>
      <c r="D165" s="13">
        <f>'Receita Líquida'!B166</f>
        <v>191.8</v>
      </c>
      <c r="E165" s="13">
        <f>Funcionários!B166</f>
        <v>371</v>
      </c>
      <c r="F165" s="120">
        <f>'Market Share'!B166</f>
        <v>8.1530185390279124E-5</v>
      </c>
      <c r="G165" s="13">
        <f>'Enterprise Value'!B166</f>
        <v>7805.2420000000002</v>
      </c>
      <c r="H165" s="13">
        <f>'Div. Líq. EBITDA'!B166</f>
        <v>1.219034720512189</v>
      </c>
      <c r="I165" s="15">
        <f>Liquidez!B166</f>
        <v>0.81217307460527888</v>
      </c>
      <c r="J165" s="8">
        <f>'Margem Líquida'!C166</f>
        <v>5.6714359593173599E-2</v>
      </c>
      <c r="K165" s="120">
        <f>'Cresc. EBITDA em 2 anos'!C166</f>
        <v>0.74274274274274266</v>
      </c>
      <c r="L165" s="13">
        <f>'Patrimônio Líquido'!C166</f>
        <v>2996.7</v>
      </c>
      <c r="M165" s="13">
        <f>'Receita Líquida'!C166</f>
        <v>296.10000000000002</v>
      </c>
      <c r="N165" s="13">
        <f>Funcionários!C166</f>
        <v>2100</v>
      </c>
      <c r="O165" s="120">
        <f>'Market Share'!C166</f>
        <v>2.1676475271380975E-4</v>
      </c>
      <c r="P165" s="13">
        <f>'Enterprise Value'!C166</f>
        <v>6692.4039999999995</v>
      </c>
      <c r="Q165" s="13">
        <f>'Div. Líq. EBITDA'!C166</f>
        <v>0.8826823664560598</v>
      </c>
      <c r="R165" s="15">
        <f>Liquidez!C166</f>
        <v>1.429413132800992</v>
      </c>
    </row>
    <row r="166" spans="1:18" x14ac:dyDescent="0.2">
      <c r="A166" s="8">
        <f>'Margem Líquida'!B167</f>
        <v>0.1788762563849069</v>
      </c>
      <c r="B166" s="120">
        <f>'Cresc. EBITDA em 2 anos'!B167</f>
        <v>1.7977153736316041</v>
      </c>
      <c r="C166" s="13">
        <f>'Patrimônio Líquido'!B167</f>
        <v>2495.6</v>
      </c>
      <c r="D166" s="13">
        <f>'Receita Líquida'!B167</f>
        <v>542.79999999999995</v>
      </c>
      <c r="E166" s="13">
        <f>Funcionários!B167</f>
        <v>2264</v>
      </c>
      <c r="F166" s="120">
        <f>'Market Share'!B167</f>
        <v>1.2598836256393645E-4</v>
      </c>
      <c r="G166" s="13">
        <f>'Enterprise Value'!B167</f>
        <v>5648.7579999999989</v>
      </c>
      <c r="H166" s="13">
        <f>'Div. Líq. EBITDA'!B167</f>
        <v>1.6757400476352502</v>
      </c>
      <c r="I166" s="15">
        <f>Liquidez!B167</f>
        <v>2.4326145552560647</v>
      </c>
      <c r="J166" s="8">
        <f>'Margem Líquida'!C167</f>
        <v>0.21194993944287446</v>
      </c>
      <c r="K166" s="120">
        <f>'Cresc. EBITDA em 2 anos'!C167</f>
        <v>0.32262882748319632</v>
      </c>
      <c r="L166" s="13">
        <f>'Patrimônio Líquido'!C167</f>
        <v>309.3</v>
      </c>
      <c r="M166" s="13">
        <f>'Receita Líquida'!C167</f>
        <v>52.5</v>
      </c>
      <c r="N166" s="13">
        <f>Funcionários!C167</f>
        <v>72</v>
      </c>
      <c r="O166" s="120">
        <f>'Market Share'!C167</f>
        <v>1.0284171167272056E-5</v>
      </c>
      <c r="P166" s="13">
        <f>'Enterprise Value'!C167</f>
        <v>1701.9309999999998</v>
      </c>
      <c r="Q166" s="13">
        <f>'Div. Líq. EBITDA'!C167</f>
        <v>3.2693393562958781</v>
      </c>
      <c r="R166" s="15">
        <f>Liquidez!C167</f>
        <v>1.9918928164196121</v>
      </c>
    </row>
    <row r="167" spans="1:18" x14ac:dyDescent="0.2">
      <c r="A167" s="8">
        <f>'Margem Líquida'!B168</f>
        <v>4.2016806722689079E-2</v>
      </c>
      <c r="B167" s="120">
        <f>'Cresc. EBITDA em 2 anos'!B168</f>
        <v>0.785679374389052</v>
      </c>
      <c r="C167" s="13">
        <f>'Patrimônio Líquido'!B168</f>
        <v>39.700000000000003</v>
      </c>
      <c r="D167" s="13">
        <f>'Receita Líquida'!B168</f>
        <v>38</v>
      </c>
      <c r="E167" s="13">
        <f>Funcionários!B168</f>
        <v>1</v>
      </c>
      <c r="F167" s="120">
        <f>'Market Share'!B168</f>
        <v>3.7549472764153606E-5</v>
      </c>
      <c r="G167" s="13">
        <f>'Enterprise Value'!B168</f>
        <v>7022.027</v>
      </c>
      <c r="H167" s="13">
        <f>'Div. Líq. EBITDA'!B168</f>
        <v>1.340221705214178</v>
      </c>
      <c r="I167" s="15">
        <f>Liquidez!B168</f>
        <v>0.48387767838568757</v>
      </c>
      <c r="J167" s="8">
        <f>'Margem Líquida'!C168</f>
        <v>0.43619489559164731</v>
      </c>
      <c r="K167" s="120">
        <f>'Cresc. EBITDA em 2 anos'!C168</f>
        <v>0.11934426229508199</v>
      </c>
      <c r="L167" s="13">
        <f>'Patrimônio Líquido'!C168</f>
        <v>450.6</v>
      </c>
      <c r="M167" s="13">
        <f>'Receita Líquida'!C168</f>
        <v>169.2</v>
      </c>
      <c r="N167" s="13">
        <f>Funcionários!C168</f>
        <v>855</v>
      </c>
      <c r="O167" s="120">
        <f>'Market Share'!C168</f>
        <v>1.6105086781529393E-5</v>
      </c>
      <c r="P167" s="13">
        <f>'Enterprise Value'!C168</f>
        <v>1640.4269999999999</v>
      </c>
      <c r="Q167" s="13">
        <f>'Div. Líq. EBITDA'!C168</f>
        <v>3.2735793790275336</v>
      </c>
      <c r="R167" s="15">
        <f>Liquidez!C168</f>
        <v>0.97091332169866207</v>
      </c>
    </row>
    <row r="168" spans="1:18" x14ac:dyDescent="0.2">
      <c r="A168" s="8">
        <f>'Margem Líquida'!B169</f>
        <v>9.1324200913242004E-2</v>
      </c>
      <c r="B168" s="120">
        <f>'Cresc. EBITDA em 2 anos'!B169</f>
        <v>0.70112657388999322</v>
      </c>
      <c r="C168" s="13">
        <f>'Patrimônio Líquido'!B169</f>
        <v>2849.6</v>
      </c>
      <c r="D168" s="13">
        <f>'Receita Líquida'!B169</f>
        <v>88</v>
      </c>
      <c r="E168" s="13">
        <f>Funcionários!B169</f>
        <v>3714</v>
      </c>
      <c r="F168" s="120">
        <f>'Market Share'!B169</f>
        <v>4.0007377217534733E-5</v>
      </c>
      <c r="G168" s="13">
        <f>'Enterprise Value'!B169</f>
        <v>2466.8869999999997</v>
      </c>
      <c r="H168" s="13">
        <f>'Div. Líq. EBITDA'!B169</f>
        <v>3.8079470198675498</v>
      </c>
      <c r="I168" s="15">
        <f>Liquidez!B169</f>
        <v>1.0842680219651828</v>
      </c>
      <c r="J168" s="8">
        <f>'Margem Líquida'!C169</f>
        <v>1.5289337763595093E-2</v>
      </c>
      <c r="K168" s="120">
        <f>'Cresc. EBITDA em 2 anos'!C169</f>
        <v>2.1575585521646623E-2</v>
      </c>
      <c r="L168" s="13">
        <f>'Patrimônio Líquido'!C169</f>
        <v>2852.2</v>
      </c>
      <c r="M168" s="13">
        <f>'Receita Líquida'!C169</f>
        <v>185.9</v>
      </c>
      <c r="N168" s="13">
        <f>Funcionários!C169</f>
        <v>13796</v>
      </c>
      <c r="O168" s="120">
        <f>'Market Share'!C169</f>
        <v>5.0481703830693365E-4</v>
      </c>
      <c r="P168" s="13">
        <f>'Enterprise Value'!C169</f>
        <v>6916.317</v>
      </c>
      <c r="Q168" s="13">
        <f>'Div. Líq. EBITDA'!C169</f>
        <v>0.64832569126024731</v>
      </c>
      <c r="R168" s="15">
        <f>Liquidez!C169</f>
        <v>1.0120127351044761</v>
      </c>
    </row>
    <row r="169" spans="1:18" x14ac:dyDescent="0.2">
      <c r="A169" s="8">
        <f>'Margem Líquida'!B170</f>
        <v>1.4409203065509746E-2</v>
      </c>
      <c r="B169" s="120">
        <f>'Cresc. EBITDA em 2 anos'!B170</f>
        <v>7.7902621722846455E-2</v>
      </c>
      <c r="C169" s="13">
        <f>'Patrimônio Líquido'!B170</f>
        <v>4265.2</v>
      </c>
      <c r="D169" s="13">
        <f>'Receita Líquida'!B170</f>
        <v>440.9</v>
      </c>
      <c r="E169" s="13">
        <f>Funcionários!B170</f>
        <v>5613</v>
      </c>
      <c r="F169" s="120">
        <f>'Market Share'!B170</f>
        <v>1.2704086050132177E-3</v>
      </c>
      <c r="G169" s="13">
        <f>'Enterprise Value'!B170</f>
        <v>9680.1529999999984</v>
      </c>
      <c r="H169" s="13">
        <f>'Div. Líq. EBITDA'!B170</f>
        <v>0.94827757371190324</v>
      </c>
      <c r="I169" s="15">
        <f>Liquidez!B170</f>
        <v>1.0540828511068245</v>
      </c>
      <c r="J169" s="8">
        <f>'Margem Líquida'!C170</f>
        <v>0.48810486588489016</v>
      </c>
      <c r="K169" s="120">
        <f>'Cresc. EBITDA em 2 anos'!C170</f>
        <v>76.786956521739128</v>
      </c>
      <c r="L169" s="13">
        <f>'Patrimônio Líquido'!C170</f>
        <v>4979.2</v>
      </c>
      <c r="M169" s="13">
        <f>'Receita Líquida'!C170</f>
        <v>1448.5</v>
      </c>
      <c r="N169" s="13">
        <f>Funcionários!C170</f>
        <v>399</v>
      </c>
      <c r="O169" s="120">
        <f>'Market Share'!C170</f>
        <v>1.2321076445699053E-4</v>
      </c>
      <c r="P169" s="13">
        <f>'Enterprise Value'!C170</f>
        <v>17193.250999999997</v>
      </c>
      <c r="Q169" s="13">
        <f>'Div. Líq. EBITDA'!C170</f>
        <v>0.24598960371136327</v>
      </c>
      <c r="R169" s="15">
        <f>Liquidez!C170</f>
        <v>1.1019973368841542</v>
      </c>
    </row>
    <row r="170" spans="1:18" x14ac:dyDescent="0.2">
      <c r="A170" s="8">
        <f>'Margem Líquida'!B171</f>
        <v>6.2398921832884098E-2</v>
      </c>
      <c r="B170" s="120">
        <f>'Cresc. EBITDA em 2 anos'!B171</f>
        <v>3.997887621461766</v>
      </c>
      <c r="C170" s="13">
        <f>'Patrimônio Líquido'!B171</f>
        <v>420.2</v>
      </c>
      <c r="D170" s="13">
        <f>'Receita Líquida'!B171</f>
        <v>138.9</v>
      </c>
      <c r="E170" s="13">
        <f>Funcionários!B171</f>
        <v>405</v>
      </c>
      <c r="F170" s="120">
        <f>'Market Share'!B171</f>
        <v>9.2420528939635038E-5</v>
      </c>
      <c r="G170" s="13">
        <f>'Enterprise Value'!B171</f>
        <v>11368.63</v>
      </c>
      <c r="H170" s="13">
        <f>'Div. Líq. EBITDA'!B171</f>
        <v>0.7562975486052409</v>
      </c>
      <c r="I170" s="15">
        <f>Liquidez!B171</f>
        <v>1.2581230713378109</v>
      </c>
      <c r="J170" s="8">
        <f>'Margem Líquida'!C171</f>
        <v>9.1146078286459098E-2</v>
      </c>
      <c r="K170" s="120">
        <f>'Cresc. EBITDA em 2 anos'!C171</f>
        <v>-4.728096676737148E-2</v>
      </c>
      <c r="L170" s="13">
        <f>'Patrimônio Líquido'!C171</f>
        <v>4364.1000000000004</v>
      </c>
      <c r="M170" s="13">
        <f>'Receita Líquida'!C171</f>
        <v>678.3</v>
      </c>
      <c r="N170" s="13">
        <f>Funcionários!C171</f>
        <v>3511</v>
      </c>
      <c r="O170" s="120">
        <f>'Market Share'!C171</f>
        <v>3.0897768837190922E-4</v>
      </c>
      <c r="P170" s="13">
        <f>'Enterprise Value'!C171</f>
        <v>6061.027</v>
      </c>
      <c r="Q170" s="13">
        <f>'Div. Líq. EBITDA'!C171</f>
        <v>0.68463611859838269</v>
      </c>
      <c r="R170" s="15">
        <f>Liquidez!C171</f>
        <v>1.5316532684577957</v>
      </c>
    </row>
    <row r="171" spans="1:18" x14ac:dyDescent="0.2">
      <c r="A171" s="8">
        <f>'Margem Líquida'!B172</f>
        <v>1.3662572073201304E-2</v>
      </c>
      <c r="B171" s="120">
        <f>'Cresc. EBITDA em 2 anos'!B172</f>
        <v>0.48218895198760992</v>
      </c>
      <c r="C171" s="13">
        <f>'Patrimônio Líquido'!B172</f>
        <v>936.8</v>
      </c>
      <c r="D171" s="13">
        <f>'Receita Líquida'!B172</f>
        <v>10.9</v>
      </c>
      <c r="E171" s="13">
        <f>Funcionários!B172</f>
        <v>1700</v>
      </c>
      <c r="F171" s="120">
        <f>'Market Share'!B172</f>
        <v>3.3123584001815285E-5</v>
      </c>
      <c r="G171" s="13">
        <f>'Enterprise Value'!B172</f>
        <v>2759.0309999999999</v>
      </c>
      <c r="H171" s="13">
        <f>'Div. Líq. EBITDA'!B172</f>
        <v>2.9871125043538833</v>
      </c>
      <c r="I171" s="15">
        <f>Liquidez!B172</f>
        <v>0.33220167448707327</v>
      </c>
      <c r="J171" s="8">
        <f>'Margem Líquida'!C172</f>
        <v>2.2911427773120982E-2</v>
      </c>
      <c r="K171" s="120">
        <f>'Cresc. EBITDA em 2 anos'!C172</f>
        <v>0.5898305084745763</v>
      </c>
      <c r="L171" s="13">
        <f>'Patrimônio Líquido'!C172</f>
        <v>564.70000000000005</v>
      </c>
      <c r="M171" s="13">
        <f>'Receita Líquida'!C172</f>
        <v>16.399999999999999</v>
      </c>
      <c r="N171" s="13">
        <f>Funcionários!C172</f>
        <v>51</v>
      </c>
      <c r="O171" s="120">
        <f>'Market Share'!C172</f>
        <v>2.9719054184631965E-5</v>
      </c>
      <c r="P171" s="13">
        <f>'Enterprise Value'!C172</f>
        <v>901.41799999999989</v>
      </c>
      <c r="Q171" s="13">
        <f>'Div. Líq. EBITDA'!C172</f>
        <v>4.5245202558635391</v>
      </c>
      <c r="R171" s="15">
        <f>Liquidez!C172</f>
        <v>0.46274984857662022</v>
      </c>
    </row>
    <row r="172" spans="1:18" x14ac:dyDescent="0.2">
      <c r="A172" s="8">
        <f>'Margem Líquida'!B173</f>
        <v>0.15519872120903871</v>
      </c>
      <c r="B172" s="120">
        <f>'Cresc. EBITDA em 2 anos'!B173</f>
        <v>4.5175233644859816</v>
      </c>
      <c r="C172" s="13">
        <f>'Patrimônio Líquido'!B173</f>
        <v>219.6</v>
      </c>
      <c r="D172" s="13">
        <f>'Receita Líquida'!B173</f>
        <v>213.6</v>
      </c>
      <c r="E172" s="13">
        <f>Funcionários!B173</f>
        <v>697</v>
      </c>
      <c r="F172" s="120">
        <f>'Market Share'!B173</f>
        <v>5.7142126675480546E-5</v>
      </c>
      <c r="G172" s="13">
        <f>'Enterprise Value'!B173</f>
        <v>4538.8029999999999</v>
      </c>
      <c r="H172" s="13">
        <f>'Div. Líq. EBITDA'!B173</f>
        <v>1.7988566589032395</v>
      </c>
      <c r="I172" s="15">
        <f>Liquidez!B173</f>
        <v>1.0623337134169517</v>
      </c>
      <c r="J172" s="8">
        <f>'Margem Líquida'!C173</f>
        <v>5.7841269841269839E-2</v>
      </c>
      <c r="K172" s="120">
        <f>'Cresc. EBITDA em 2 anos'!C173</f>
        <v>1.2759562841530054</v>
      </c>
      <c r="L172" s="13">
        <f>'Patrimônio Líquido'!C173</f>
        <v>3.56</v>
      </c>
      <c r="M172" s="13">
        <f>'Receita Líquida'!C173</f>
        <v>9.11</v>
      </c>
      <c r="N172" s="13">
        <f>Funcionários!C173</f>
        <v>430</v>
      </c>
      <c r="O172" s="120">
        <f>'Market Share'!C173</f>
        <v>6.5391883683704034E-6</v>
      </c>
      <c r="P172" s="13">
        <f>'Enterprise Value'!C173</f>
        <v>800.51299999999992</v>
      </c>
      <c r="Q172" s="13">
        <f>'Div. Líq. EBITDA'!C173</f>
        <v>4.8139255702280916</v>
      </c>
      <c r="R172" s="15">
        <f>Liquidez!C173</f>
        <v>1.1205533596837944</v>
      </c>
    </row>
    <row r="173" spans="1:18" x14ac:dyDescent="0.2">
      <c r="A173" s="8">
        <f>'Margem Líquida'!B174</f>
        <v>9.2239467849223947E-2</v>
      </c>
      <c r="B173" s="120">
        <f>'Cresc. EBITDA em 2 anos'!B174</f>
        <v>0.88100484795063916</v>
      </c>
      <c r="C173" s="13">
        <f>'Patrimônio Líquido'!B174</f>
        <v>1347.9</v>
      </c>
      <c r="D173" s="13">
        <f>'Receita Líquida'!B174</f>
        <v>62.4</v>
      </c>
      <c r="E173" s="13">
        <f>Funcionários!B174</f>
        <v>37</v>
      </c>
      <c r="F173" s="120">
        <f>'Market Share'!B174</f>
        <v>2.80873709917624E-5</v>
      </c>
      <c r="G173" s="13">
        <f>'Enterprise Value'!B174</f>
        <v>4101.5479999999998</v>
      </c>
      <c r="H173" s="13">
        <f>'Div. Líq. EBITDA'!B174</f>
        <v>1.9585285848172445</v>
      </c>
      <c r="I173" s="15">
        <f>Liquidez!B174</f>
        <v>0.44970845481049565</v>
      </c>
      <c r="J173" s="8">
        <f>'Margem Líquida'!C174</f>
        <v>6.5659744073840995E-2</v>
      </c>
      <c r="K173" s="120">
        <f>'Cresc. EBITDA em 2 anos'!C174</f>
        <v>0.51657940663176283</v>
      </c>
      <c r="L173" s="13">
        <f>'Patrimônio Líquido'!C174</f>
        <v>299</v>
      </c>
      <c r="M173" s="13">
        <f>'Receita Líquida'!C174</f>
        <v>31.3</v>
      </c>
      <c r="N173" s="13">
        <f>Funcionários!C174</f>
        <v>790</v>
      </c>
      <c r="O173" s="120">
        <f>'Market Share'!C174</f>
        <v>1.9791943461601088E-5</v>
      </c>
      <c r="P173" s="13">
        <f>'Enterprise Value'!C174</f>
        <v>835.10900000000004</v>
      </c>
      <c r="Q173" s="13">
        <f>'Div. Líq. EBITDA'!C174</f>
        <v>4.5431530494821635</v>
      </c>
      <c r="R173" s="15">
        <f>Liquidez!C174</f>
        <v>0.19771291002106534</v>
      </c>
    </row>
    <row r="174" spans="1:18" x14ac:dyDescent="0.2">
      <c r="A174" s="8">
        <f>'Margem Líquida'!B175</f>
        <v>5.2892131318395E-2</v>
      </c>
      <c r="B174" s="120">
        <f>'Cresc. EBITDA em 2 anos'!B175</f>
        <v>1.4693251533742333</v>
      </c>
      <c r="C174" s="13">
        <f>'Patrimônio Líquido'!B175</f>
        <v>1970.6</v>
      </c>
      <c r="D174" s="13">
        <f>'Receita Líquida'!B175</f>
        <v>101.5</v>
      </c>
      <c r="E174" s="13">
        <f>Funcionários!B175</f>
        <v>1000</v>
      </c>
      <c r="F174" s="120">
        <f>'Market Share'!B175</f>
        <v>7.9674301453351142E-5</v>
      </c>
      <c r="G174" s="13">
        <f>'Enterprise Value'!B175</f>
        <v>2320.8150000000001</v>
      </c>
      <c r="H174" s="13">
        <f>'Div. Líq. EBITDA'!B175</f>
        <v>3.4028985507246374</v>
      </c>
      <c r="I174" s="15">
        <f>Liquidez!B175</f>
        <v>0.80050997450127503</v>
      </c>
      <c r="J174" s="8">
        <f>'Margem Líquida'!C175</f>
        <v>0.11010510979290249</v>
      </c>
      <c r="K174" s="120">
        <f>'Cresc. EBITDA em 2 anos'!C175</f>
        <v>0.10108494310664207</v>
      </c>
      <c r="L174" s="13">
        <f>'Patrimônio Líquido'!C175</f>
        <v>1864.4</v>
      </c>
      <c r="M174" s="13">
        <f>'Receita Líquida'!C175</f>
        <v>105.8</v>
      </c>
      <c r="N174" s="13">
        <f>Funcionários!C175</f>
        <v>500</v>
      </c>
      <c r="O174" s="120">
        <f>'Market Share'!C175</f>
        <v>3.9895276845505528E-5</v>
      </c>
      <c r="P174" s="13">
        <f>'Enterprise Value'!C175</f>
        <v>3998.721</v>
      </c>
      <c r="Q174" s="13">
        <f>'Div. Líq. EBITDA'!C175</f>
        <v>0.92694063926940629</v>
      </c>
      <c r="R174" s="15">
        <f>Liquidez!C175</f>
        <v>0.89823644676681902</v>
      </c>
    </row>
    <row r="175" spans="1:18" x14ac:dyDescent="0.2">
      <c r="A175" s="8">
        <f>'Margem Líquida'!B176</f>
        <v>1.8684076704778466E-2</v>
      </c>
      <c r="B175" s="120">
        <f>'Cresc. EBITDA em 2 anos'!B176</f>
        <v>1.5570107858243447</v>
      </c>
      <c r="C175" s="13">
        <f>'Patrimônio Líquido'!B176</f>
        <v>754</v>
      </c>
      <c r="D175" s="13">
        <f>'Receita Líquida'!B176</f>
        <v>113.9</v>
      </c>
      <c r="E175" s="13">
        <f>Funcionários!B176</f>
        <v>799</v>
      </c>
      <c r="F175" s="120">
        <f>'Market Share'!B176</f>
        <v>2.5310188071379566E-4</v>
      </c>
      <c r="G175" s="13">
        <f>'Enterprise Value'!B176</f>
        <v>3189.5589999999997</v>
      </c>
      <c r="H175" s="13">
        <f>'Div. Líq. EBITDA'!B176</f>
        <v>2.4700210906899667</v>
      </c>
      <c r="I175" s="15">
        <f>Liquidez!B176</f>
        <v>0.1422799548179686</v>
      </c>
      <c r="J175" s="8">
        <f>'Margem Líquida'!C176</f>
        <v>0.32243786176370448</v>
      </c>
      <c r="K175" s="120">
        <f>'Cresc. EBITDA em 2 anos'!C176</f>
        <v>0.13625154130702843</v>
      </c>
      <c r="L175" s="13">
        <f>'Patrimônio Líquido'!C176</f>
        <v>522.29999999999995</v>
      </c>
      <c r="M175" s="13">
        <f>'Receita Líquida'!C176</f>
        <v>94.7</v>
      </c>
      <c r="N175" s="13">
        <f>Funcionários!C176</f>
        <v>1</v>
      </c>
      <c r="O175" s="120">
        <f>'Market Share'!C176</f>
        <v>1.2194029357399286E-5</v>
      </c>
      <c r="P175" s="13">
        <f>'Enterprise Value'!C176</f>
        <v>1771.123</v>
      </c>
      <c r="Q175" s="13">
        <f>'Div. Líq. EBITDA'!C176</f>
        <v>2.0922409115572438</v>
      </c>
      <c r="R175" s="15">
        <f>Liquidez!C176</f>
        <v>1.6548463356973997</v>
      </c>
    </row>
    <row r="176" spans="1:18" x14ac:dyDescent="0.2">
      <c r="A176" s="8">
        <f>'Margem Líquida'!B177</f>
        <v>2.7204390884142705E-2</v>
      </c>
      <c r="B176" s="120">
        <f>'Cresc. EBITDA em 2 anos'!B177</f>
        <v>10.876582278481013</v>
      </c>
      <c r="C176" s="13">
        <f>'Patrimônio Líquido'!B177</f>
        <v>1443.8</v>
      </c>
      <c r="D176" s="13">
        <f>'Receita Líquida'!B177</f>
        <v>68.400000000000006</v>
      </c>
      <c r="E176" s="13">
        <f>Funcionários!B177</f>
        <v>728</v>
      </c>
      <c r="F176" s="120">
        <f>'Market Share'!B177</f>
        <v>1.0439035755297591E-4</v>
      </c>
      <c r="G176" s="13">
        <f>'Enterprise Value'!B177</f>
        <v>3606.6329999999998</v>
      </c>
      <c r="H176" s="13">
        <f>'Div. Líq. EBITDA'!B177</f>
        <v>2.1843858246735941</v>
      </c>
      <c r="I176" s="15">
        <f>Liquidez!B177</f>
        <v>0.9352768610194353</v>
      </c>
      <c r="J176" s="8">
        <f>'Margem Líquida'!C177</f>
        <v>0.31501130631414159</v>
      </c>
      <c r="K176" s="120">
        <f>'Cresc. EBITDA em 2 anos'!C177</f>
        <v>0.50325379609544463</v>
      </c>
      <c r="L176" s="13">
        <f>'Patrimônio Líquido'!C177</f>
        <v>1761.9</v>
      </c>
      <c r="M176" s="13">
        <f>'Receita Líquida'!C177</f>
        <v>181.1</v>
      </c>
      <c r="N176" s="13">
        <f>Funcionários!C177</f>
        <v>418</v>
      </c>
      <c r="O176" s="120">
        <f>'Market Share'!C177</f>
        <v>2.3869075510959649E-5</v>
      </c>
      <c r="P176" s="13">
        <f>'Enterprise Value'!C177</f>
        <v>3329.8649999999998</v>
      </c>
      <c r="Q176" s="13">
        <f>'Div. Líq. EBITDA'!C177</f>
        <v>1.0906204906204906</v>
      </c>
      <c r="R176" s="15">
        <f>Liquidez!C177</f>
        <v>0.24510858736800159</v>
      </c>
    </row>
    <row r="177" spans="1:18" x14ac:dyDescent="0.2">
      <c r="A177" s="8">
        <f>'Margem Líquida'!B178</f>
        <v>3.7341542919232161E-2</v>
      </c>
      <c r="B177" s="120">
        <f>'Cresc. EBITDA em 2 anos'!B178</f>
        <v>0.52963116452548697</v>
      </c>
      <c r="C177" s="13">
        <f>'Patrimônio Líquido'!B178</f>
        <v>2242.5</v>
      </c>
      <c r="D177" s="13">
        <f>'Receita Líquida'!B178</f>
        <v>103.1</v>
      </c>
      <c r="E177" s="13">
        <f>Funcionários!B178</f>
        <v>17749</v>
      </c>
      <c r="F177" s="120">
        <f>'Market Share'!B178</f>
        <v>1.1463301006394085E-4</v>
      </c>
      <c r="G177" s="13">
        <f>'Enterprise Value'!B178</f>
        <v>7094.1019999999999</v>
      </c>
      <c r="H177" s="13">
        <f>'Div. Líq. EBITDA'!B178</f>
        <v>1.1082362503386616</v>
      </c>
      <c r="I177" s="15">
        <f>Liquidez!B178</f>
        <v>0.65383374871719691</v>
      </c>
      <c r="J177" s="8">
        <f>'Margem Líquida'!C178</f>
        <v>3.7593677054752446E-3</v>
      </c>
      <c r="K177" s="120">
        <f>'Cresc. EBITDA em 2 anos'!C178</f>
        <v>0.18038528896672501</v>
      </c>
      <c r="L177" s="13">
        <f>'Patrimônio Líquido'!C178</f>
        <v>220.2</v>
      </c>
      <c r="M177" s="13">
        <f>'Receita Líquida'!C178</f>
        <v>9.18</v>
      </c>
      <c r="N177" s="13">
        <f>Funcionários!C178</f>
        <v>187</v>
      </c>
      <c r="O177" s="120">
        <f>'Market Share'!C178</f>
        <v>1.0138440683634088E-4</v>
      </c>
      <c r="P177" s="13">
        <f>'Enterprise Value'!C178</f>
        <v>647.71400000000006</v>
      </c>
      <c r="Q177" s="13">
        <f>'Div. Líq. EBITDA'!C178</f>
        <v>5.5445103857566762</v>
      </c>
      <c r="R177" s="15">
        <f>Liquidez!C178</f>
        <v>0.91464038904530343</v>
      </c>
    </row>
    <row r="178" spans="1:18" x14ac:dyDescent="0.2">
      <c r="A178" s="8">
        <f>'Margem Líquida'!B179</f>
        <v>9.0037593984962402E-2</v>
      </c>
      <c r="B178" s="120">
        <f>'Cresc. EBITDA em 2 anos'!B179</f>
        <v>0.26970227670753055</v>
      </c>
      <c r="C178" s="13">
        <f>'Patrimônio Líquido'!B179</f>
        <v>1042.0999999999999</v>
      </c>
      <c r="D178" s="13">
        <f>'Receita Líquida'!B179</f>
        <v>47.9</v>
      </c>
      <c r="E178" s="13">
        <f>Funcionários!B179</f>
        <v>344</v>
      </c>
      <c r="F178" s="120">
        <f>'Market Share'!B179</f>
        <v>2.2087925155384475E-5</v>
      </c>
      <c r="G178" s="13">
        <f>'Enterprise Value'!B179</f>
        <v>2090.1749999999997</v>
      </c>
      <c r="H178" s="13">
        <f>'Div. Líq. EBITDA'!B179</f>
        <v>3.7227586206896555</v>
      </c>
      <c r="I178" s="15">
        <f>Liquidez!B179</f>
        <v>0.75977653631284914</v>
      </c>
      <c r="J178" s="8">
        <f>'Margem Líquida'!C179</f>
        <v>2.2762248202678182E-2</v>
      </c>
      <c r="K178" s="120">
        <f>'Cresc. EBITDA em 2 anos'!C179</f>
        <v>0.69422665716322141</v>
      </c>
      <c r="L178" s="13">
        <f>'Patrimônio Líquido'!C179</f>
        <v>398</v>
      </c>
      <c r="M178" s="13">
        <f>'Receita Líquida'!C179</f>
        <v>198.2</v>
      </c>
      <c r="N178" s="13">
        <f>Funcionários!C179</f>
        <v>569</v>
      </c>
      <c r="O178" s="120">
        <f>'Market Share'!C179</f>
        <v>3.6151954792856155E-4</v>
      </c>
      <c r="P178" s="13">
        <f>'Enterprise Value'!C179</f>
        <v>4568.5939999999991</v>
      </c>
      <c r="Q178" s="13">
        <f>'Div. Líq. EBITDA'!C179</f>
        <v>0.76987799747580987</v>
      </c>
      <c r="R178" s="15">
        <f>Liquidez!C179</f>
        <v>1.1379055267885452</v>
      </c>
    </row>
    <row r="179" spans="1:18" x14ac:dyDescent="0.2">
      <c r="A179" s="8">
        <f>'Margem Líquida'!B180</f>
        <v>9.9373677255782476E-3</v>
      </c>
      <c r="B179" s="120">
        <f>'Cresc. EBITDA em 2 anos'!B180</f>
        <v>2.7590361445783129</v>
      </c>
      <c r="C179" s="13">
        <f>'Patrimônio Líquido'!B180</f>
        <v>1057.9000000000001</v>
      </c>
      <c r="D179" s="13">
        <f>'Receita Líquida'!B180</f>
        <v>92.5</v>
      </c>
      <c r="E179" s="13">
        <f>Funcionários!B180</f>
        <v>135</v>
      </c>
      <c r="F179" s="120">
        <f>'Market Share'!B180</f>
        <v>3.8646810850350615E-4</v>
      </c>
      <c r="G179" s="13">
        <f>'Enterprise Value'!B180</f>
        <v>599.66399999999999</v>
      </c>
      <c r="H179" s="13">
        <f>'Div. Líq. EBITDA'!B180</f>
        <v>12.088141025641026</v>
      </c>
      <c r="I179" s="15">
        <f>Liquidez!B180</f>
        <v>0.90461862494358369</v>
      </c>
      <c r="J179" s="8">
        <f>'Margem Líquida'!C180</f>
        <v>0.25646950092421439</v>
      </c>
      <c r="K179" s="120">
        <f>'Cresc. EBITDA em 2 anos'!C180</f>
        <v>0.10568031704095104</v>
      </c>
      <c r="L179" s="13">
        <f>'Patrimônio Líquido'!C180</f>
        <v>587.79999999999995</v>
      </c>
      <c r="M179" s="13">
        <f>'Receita Líquida'!C180</f>
        <v>55.5</v>
      </c>
      <c r="N179" s="13">
        <f>Funcionários!C180</f>
        <v>72</v>
      </c>
      <c r="O179" s="120">
        <f>'Market Share'!C180</f>
        <v>8.9846372248593986E-6</v>
      </c>
      <c r="P179" s="13">
        <f>'Enterprise Value'!C180</f>
        <v>1608.7139999999999</v>
      </c>
      <c r="Q179" s="13">
        <f>'Div. Líq. EBITDA'!C180</f>
        <v>2.1839904420549581</v>
      </c>
      <c r="R179" s="15">
        <f>Liquidez!C180</f>
        <v>2.1030752916224817</v>
      </c>
    </row>
    <row r="180" spans="1:18" x14ac:dyDescent="0.2">
      <c r="A180" s="8">
        <f>'Margem Líquida'!B181</f>
        <v>4.0449995864008596E-2</v>
      </c>
      <c r="B180" s="120">
        <f>'Cresc. EBITDA em 2 anos'!B181</f>
        <v>-0.28085642317380355</v>
      </c>
      <c r="C180" s="13">
        <f>'Patrimônio Líquido'!B181</f>
        <v>481.9</v>
      </c>
      <c r="D180" s="13">
        <f>'Receita Líquida'!B181</f>
        <v>48.9</v>
      </c>
      <c r="E180" s="13">
        <f>Funcionários!B181</f>
        <v>748</v>
      </c>
      <c r="F180" s="120">
        <f>'Market Share'!B181</f>
        <v>5.0191903609669722E-5</v>
      </c>
      <c r="G180" s="13">
        <f>'Enterprise Value'!B181</f>
        <v>548.73099999999999</v>
      </c>
      <c r="H180" s="13">
        <f>'Div. Líq. EBITDA'!B181</f>
        <v>12.861646234676007</v>
      </c>
      <c r="I180" s="15">
        <f>Liquidez!B181</f>
        <v>0.43511725796752848</v>
      </c>
      <c r="J180" s="8">
        <f>'Margem Líquida'!C181</f>
        <v>0.1407359586830213</v>
      </c>
      <c r="K180" s="120">
        <f>'Cresc. EBITDA em 2 anos'!C181</f>
        <v>0.4625954198473281</v>
      </c>
      <c r="L180" s="13">
        <f>'Patrimônio Líquido'!C181</f>
        <v>335.1</v>
      </c>
      <c r="M180" s="13">
        <f>'Receita Líquida'!C181</f>
        <v>21.8</v>
      </c>
      <c r="N180" s="13">
        <f>Funcionários!C181</f>
        <v>143</v>
      </c>
      <c r="O180" s="120">
        <f>'Market Share'!C181</f>
        <v>6.4312398619719085E-6</v>
      </c>
      <c r="P180" s="13">
        <f>'Enterprise Value'!C181</f>
        <v>920.63799999999992</v>
      </c>
      <c r="Q180" s="13">
        <f>'Div. Líq. EBITDA'!C181</f>
        <v>3.8068893528183718</v>
      </c>
      <c r="R180" s="15">
        <f>Liquidez!C181</f>
        <v>1.1582513661202187</v>
      </c>
    </row>
    <row r="181" spans="1:18" x14ac:dyDescent="0.2">
      <c r="A181" s="8">
        <f>'Margem Líquida'!B182</f>
        <v>0.12027804212007116</v>
      </c>
      <c r="B181" s="120">
        <f>'Cresc. EBITDA em 2 anos'!B182</f>
        <v>2.6146767885898319</v>
      </c>
      <c r="C181" s="13">
        <f>'Patrimônio Líquido'!B182</f>
        <v>3101.8</v>
      </c>
      <c r="D181" s="13">
        <f>'Receita Líquida'!B182</f>
        <v>290.7</v>
      </c>
      <c r="E181" s="13">
        <f>Funcionários!B182</f>
        <v>324</v>
      </c>
      <c r="F181" s="120">
        <f>'Market Share'!B182</f>
        <v>1.0034644042866304E-4</v>
      </c>
      <c r="G181" s="13">
        <f>'Enterprise Value'!B182</f>
        <v>15100.192999999999</v>
      </c>
      <c r="H181" s="13">
        <f>'Div. Líq. EBITDA'!B182</f>
        <v>0.46203780309298037</v>
      </c>
      <c r="I181" s="15">
        <f>Liquidez!B182</f>
        <v>0.88019230769230783</v>
      </c>
      <c r="J181" s="8">
        <f>'Margem Líquida'!C182</f>
        <v>4.1774756239377403E-2</v>
      </c>
      <c r="K181" s="120">
        <f>'Cresc. EBITDA em 2 anos'!C182</f>
        <v>1.2010771992818667</v>
      </c>
      <c r="L181" s="13">
        <f>'Patrimônio Líquido'!C182</f>
        <v>385.5</v>
      </c>
      <c r="M181" s="13">
        <f>'Receita Líquida'!C182</f>
        <v>46.7</v>
      </c>
      <c r="N181" s="13">
        <f>Funcionários!C182</f>
        <v>145</v>
      </c>
      <c r="O181" s="120">
        <f>'Market Share'!C182</f>
        <v>4.6413705885722376E-5</v>
      </c>
      <c r="P181" s="13">
        <f>'Enterprise Value'!C182</f>
        <v>2356.3719999999998</v>
      </c>
      <c r="Q181" s="13">
        <f>'Div. Líq. EBITDA'!C182</f>
        <v>1.3902936378466557</v>
      </c>
      <c r="R181" s="15">
        <f>Liquidez!C182</f>
        <v>1.0689655172413792</v>
      </c>
    </row>
    <row r="182" spans="1:18" x14ac:dyDescent="0.2">
      <c r="A182" s="8">
        <f>'Margem Líquida'!B183</f>
        <v>5.8454894401095331E-2</v>
      </c>
      <c r="B182" s="120">
        <f>'Cresc. EBITDA em 2 anos'!B183</f>
        <v>0.42512376237623783</v>
      </c>
      <c r="C182" s="13">
        <f>'Patrimônio Líquido'!B183</f>
        <v>3182.8</v>
      </c>
      <c r="D182" s="13">
        <f>'Receita Líquida'!B183</f>
        <v>1716.3</v>
      </c>
      <c r="E182" s="13">
        <f>Funcionários!B183</f>
        <v>753</v>
      </c>
      <c r="F182" s="120">
        <f>'Market Share'!B183</f>
        <v>1.2190334196987953E-3</v>
      </c>
      <c r="G182" s="13">
        <f>'Enterprise Value'!B183</f>
        <v>8852.732</v>
      </c>
      <c r="H182" s="13">
        <f>'Div. Líq. EBITDA'!B183</f>
        <v>0.78224055579678675</v>
      </c>
      <c r="I182" s="15">
        <f>Liquidez!B183</f>
        <v>0.7744594804790792</v>
      </c>
      <c r="J182" s="8">
        <f>'Margem Líquida'!C183</f>
        <v>4.6712944058799513E-2</v>
      </c>
      <c r="K182" s="120">
        <f>'Cresc. EBITDA em 2 anos'!C183</f>
        <v>0.6205593348450491</v>
      </c>
      <c r="L182" s="13">
        <f>'Patrimônio Líquido'!C183</f>
        <v>551.5</v>
      </c>
      <c r="M182" s="13">
        <f>'Receita Líquida'!C183</f>
        <v>114.4</v>
      </c>
      <c r="N182" s="13">
        <f>Funcionários!C183</f>
        <v>14872</v>
      </c>
      <c r="O182" s="120">
        <f>'Market Share'!C183</f>
        <v>1.0167918929612138E-4</v>
      </c>
      <c r="P182" s="13">
        <f>'Enterprise Value'!C183</f>
        <v>2060.384</v>
      </c>
      <c r="Q182" s="13">
        <f>'Div. Líq. EBITDA'!C183</f>
        <v>1.5401119402985073</v>
      </c>
      <c r="R182" s="15">
        <f>Liquidez!C183</f>
        <v>1.0042266277548557</v>
      </c>
    </row>
    <row r="183" spans="1:18" x14ac:dyDescent="0.2">
      <c r="A183" s="8">
        <f>'Margem Líquida'!B184</f>
        <v>0.27686286666408338</v>
      </c>
      <c r="B183" s="120">
        <f>'Cresc. EBITDA em 2 anos'!B184</f>
        <v>5.6901025577659858E-2</v>
      </c>
      <c r="C183" s="13">
        <f>'Patrimônio Líquido'!B184</f>
        <v>4136.3</v>
      </c>
      <c r="D183" s="13">
        <f>'Receita Líquida'!B184</f>
        <v>714.5</v>
      </c>
      <c r="E183" s="13">
        <f>Funcionários!B184</f>
        <v>1109</v>
      </c>
      <c r="F183" s="120">
        <f>'Market Share'!B184</f>
        <v>1.0714719633176825E-4</v>
      </c>
      <c r="G183" s="13">
        <f>'Enterprise Value'!B184</f>
        <v>16439.827000000001</v>
      </c>
      <c r="H183" s="13">
        <f>'Div. Líq. EBITDA'!B184</f>
        <v>0.41409949143625413</v>
      </c>
      <c r="I183" s="15">
        <f>Liquidez!B184</f>
        <v>2.0731628879241035</v>
      </c>
      <c r="J183" s="8">
        <f>'Margem Líquida'!C184</f>
        <v>0.11477861986437973</v>
      </c>
      <c r="K183" s="120">
        <f>'Cresc. EBITDA em 2 anos'!C184</f>
        <v>0.83666666666666667</v>
      </c>
      <c r="L183" s="13">
        <f>'Patrimônio Líquido'!C184</f>
        <v>1130.5</v>
      </c>
      <c r="M183" s="13">
        <f>'Receita Líquida'!C184</f>
        <v>345.3</v>
      </c>
      <c r="N183" s="13">
        <f>Funcionários!C184</f>
        <v>970</v>
      </c>
      <c r="O183" s="120">
        <f>'Market Share'!C184</f>
        <v>1.2490472563432079E-4</v>
      </c>
      <c r="P183" s="13">
        <f>'Enterprise Value'!C184</f>
        <v>4765.5989999999993</v>
      </c>
      <c r="Q183" s="13">
        <f>'Div. Líq. EBITDA'!C184</f>
        <v>0.66565839887074019</v>
      </c>
      <c r="R183" s="15">
        <f>Liquidez!C184</f>
        <v>1.1224644755396465</v>
      </c>
    </row>
    <row r="184" spans="1:18" x14ac:dyDescent="0.2">
      <c r="A184" s="8">
        <f>'Margem Líquida'!B185</f>
        <v>0.13016688965565806</v>
      </c>
      <c r="B184" s="120">
        <f>'Cresc. EBITDA em 2 anos'!B185</f>
        <v>0.74635332252836317</v>
      </c>
      <c r="C184" s="13">
        <f>'Patrimônio Líquido'!B185</f>
        <v>492.7</v>
      </c>
      <c r="D184" s="13">
        <f>'Receita Líquida'!B185</f>
        <v>369.7</v>
      </c>
      <c r="E184" s="13">
        <f>Funcionários!B185</f>
        <v>4600</v>
      </c>
      <c r="F184" s="120">
        <f>'Market Share'!B185</f>
        <v>1.1792128764346425E-4</v>
      </c>
      <c r="G184" s="13">
        <f>'Enterprise Value'!B185</f>
        <v>6212.8649999999998</v>
      </c>
      <c r="H184" s="13">
        <f>'Div. Líq. EBITDA'!B185</f>
        <v>1.0914153132250581</v>
      </c>
      <c r="I184" s="15">
        <f>Liquidez!B185</f>
        <v>1.6576602471974708</v>
      </c>
      <c r="J184" s="8">
        <f>'Margem Líquida'!C185</f>
        <v>0.34887970761163201</v>
      </c>
      <c r="K184" s="120">
        <f>'Cresc. EBITDA em 2 anos'!C185</f>
        <v>2.7790960451977398</v>
      </c>
      <c r="L184" s="13">
        <f>'Patrimônio Líquido'!C185</f>
        <v>666.1</v>
      </c>
      <c r="M184" s="13">
        <f>'Receita Líquida'!C185</f>
        <v>439.1</v>
      </c>
      <c r="N184" s="13">
        <f>Funcionários!C185</f>
        <v>783</v>
      </c>
      <c r="O184" s="120">
        <f>'Market Share'!C185</f>
        <v>5.2255380828133263E-5</v>
      </c>
      <c r="P184" s="13">
        <f>'Enterprise Value'!C185</f>
        <v>6428.128999999999</v>
      </c>
      <c r="Q184" s="13">
        <f>'Div. Líq. EBITDA'!C185</f>
        <v>0.49259979070115117</v>
      </c>
      <c r="R184" s="15">
        <f>Liquidez!C185</f>
        <v>0.47789440203562344</v>
      </c>
    </row>
    <row r="185" spans="1:18" x14ac:dyDescent="0.2">
      <c r="A185" s="8">
        <f>'Margem Líquida'!B186</f>
        <v>7.5332543131831964E-2</v>
      </c>
      <c r="B185" s="120">
        <f>'Cresc. EBITDA em 2 anos'!B186</f>
        <v>-0.14389291689905193</v>
      </c>
      <c r="C185" s="13">
        <f>'Patrimônio Líquido'!B186</f>
        <v>778.9</v>
      </c>
      <c r="D185" s="13">
        <f>'Receita Líquida'!B186</f>
        <v>57.2</v>
      </c>
      <c r="E185" s="13">
        <f>Funcionários!B186</f>
        <v>134</v>
      </c>
      <c r="F185" s="120">
        <f>'Market Share'!B186</f>
        <v>3.1525115733991408E-5</v>
      </c>
      <c r="G185" s="13">
        <f>'Enterprise Value'!B186</f>
        <v>1475.135</v>
      </c>
      <c r="H185" s="13">
        <f>'Div. Líq. EBITDA'!B186</f>
        <v>4.4671009771986974</v>
      </c>
      <c r="I185" s="15">
        <f>Liquidez!B186</f>
        <v>1.2822996406811435</v>
      </c>
      <c r="J185" s="8">
        <f>'Margem Líquida'!C186</f>
        <v>6.4025849688846337E-2</v>
      </c>
      <c r="K185" s="120">
        <f>'Cresc. EBITDA em 2 anos'!C186</f>
        <v>1.0526315789473686</v>
      </c>
      <c r="L185" s="13">
        <f>'Patrimônio Líquido'!C186</f>
        <v>274.5</v>
      </c>
      <c r="M185" s="13">
        <f>'Receita Líquida'!C186</f>
        <v>53.5</v>
      </c>
      <c r="N185" s="13">
        <f>Funcionários!C186</f>
        <v>827</v>
      </c>
      <c r="O185" s="120">
        <f>'Market Share'!C186</f>
        <v>3.4692989210224184E-5</v>
      </c>
      <c r="P185" s="13">
        <f>'Enterprise Value'!C186</f>
        <v>1199.328</v>
      </c>
      <c r="Q185" s="13">
        <f>'Div. Líq. EBITDA'!C186</f>
        <v>2.5488782051282053</v>
      </c>
      <c r="R185" s="15">
        <f>Liquidez!C186</f>
        <v>0.92052980132450335</v>
      </c>
    </row>
    <row r="186" spans="1:18" x14ac:dyDescent="0.2">
      <c r="A186" s="8">
        <f>'Margem Líquida'!B187</f>
        <v>0.12377940590713225</v>
      </c>
      <c r="B186" s="120">
        <f>'Cresc. EBITDA em 2 anos'!B187</f>
        <v>2.7782663316582918</v>
      </c>
      <c r="C186" s="13">
        <f>'Patrimônio Líquido'!B187</f>
        <v>1880.2</v>
      </c>
      <c r="D186" s="13">
        <f>'Receita Líquida'!B187</f>
        <v>1025.5</v>
      </c>
      <c r="E186" s="13">
        <f>Funcionários!B187</f>
        <v>853</v>
      </c>
      <c r="F186" s="120">
        <f>'Market Share'!B187</f>
        <v>3.4397791563880607E-4</v>
      </c>
      <c r="G186" s="13">
        <f>'Enterprise Value'!B187</f>
        <v>11560.83</v>
      </c>
      <c r="H186" s="13">
        <f>'Div. Líq. EBITDA'!B187</f>
        <v>0.56982543640897754</v>
      </c>
      <c r="I186" s="15">
        <f>Liquidez!B187</f>
        <v>0.94225953748711144</v>
      </c>
      <c r="J186" s="8">
        <f>'Margem Líquida'!C187</f>
        <v>0.26635484876831933</v>
      </c>
      <c r="K186" s="120">
        <f>'Cresc. EBITDA em 2 anos'!C187</f>
        <v>0</v>
      </c>
      <c r="L186" s="13">
        <f>'Patrimônio Líquido'!C187</f>
        <v>561.29999999999995</v>
      </c>
      <c r="M186" s="13">
        <f>'Receita Líquida'!C187</f>
        <v>427.1</v>
      </c>
      <c r="N186" s="13">
        <f>Funcionários!C187</f>
        <v>503</v>
      </c>
      <c r="O186" s="120">
        <f>'Market Share'!C187</f>
        <v>6.6575165388456774E-5</v>
      </c>
      <c r="P186" s="13">
        <f>'Enterprise Value'!C187</f>
        <v>2799.393</v>
      </c>
      <c r="Q186" s="13">
        <f>'Div. Líq. EBITDA'!C187</f>
        <v>1.0772399588053554</v>
      </c>
      <c r="R186" s="15">
        <f>Liquidez!C187</f>
        <v>1.6906962415280342</v>
      </c>
    </row>
    <row r="187" spans="1:18" x14ac:dyDescent="0.2">
      <c r="A187" s="8">
        <f>'Margem Líquida'!B188</f>
        <v>0.19708379249826538</v>
      </c>
      <c r="B187" s="120">
        <f>'Cresc. EBITDA em 2 anos'!B188</f>
        <v>0.34283083256594993</v>
      </c>
      <c r="C187" s="13">
        <f>'Patrimônio Líquido'!B188</f>
        <v>17538.400000000001</v>
      </c>
      <c r="D187" s="13">
        <f>'Receita Líquida'!B188</f>
        <v>1931.5</v>
      </c>
      <c r="E187" s="13">
        <f>Funcionários!B188</f>
        <v>9771</v>
      </c>
      <c r="F187" s="120">
        <f>'Market Share'!B188</f>
        <v>4.0689943927223681E-4</v>
      </c>
      <c r="G187" s="13">
        <f>'Enterprise Value'!B188</f>
        <v>23823.19</v>
      </c>
      <c r="H187" s="13">
        <f>'Div. Líq. EBITDA'!B188</f>
        <v>0.27144009681323111</v>
      </c>
      <c r="I187" s="15">
        <f>Liquidez!B188</f>
        <v>2.5384615384615388</v>
      </c>
      <c r="J187" s="8">
        <f>'Margem Líquida'!C188</f>
        <v>2.4249321544252824E-2</v>
      </c>
      <c r="K187" s="120">
        <f>'Cresc. EBITDA em 2 anos'!C188</f>
        <v>0.3113628561620323</v>
      </c>
      <c r="L187" s="13">
        <f>'Patrimônio Líquido'!C188</f>
        <v>1008</v>
      </c>
      <c r="M187" s="13">
        <f>'Receita Líquida'!C188</f>
        <v>110.8</v>
      </c>
      <c r="N187" s="13">
        <f>Funcionários!C188</f>
        <v>4500</v>
      </c>
      <c r="O187" s="120">
        <f>'Market Share'!C188</f>
        <v>1.8970704439846378E-4</v>
      </c>
      <c r="P187" s="13">
        <f>'Enterprise Value'!C188</f>
        <v>3671.02</v>
      </c>
      <c r="Q187" s="13">
        <f>'Div. Líq. EBITDA'!C188</f>
        <v>0.80863874345549736</v>
      </c>
      <c r="R187" s="15">
        <f>Liquidez!C188</f>
        <v>1.9429708222811672</v>
      </c>
    </row>
    <row r="188" spans="1:18" x14ac:dyDescent="0.2">
      <c r="A188" s="8">
        <f>'Margem Líquida'!B189</f>
        <v>0.35833699956005277</v>
      </c>
      <c r="B188" s="120">
        <f>'Cresc. EBITDA em 2 anos'!B189</f>
        <v>-0.35100821508588498</v>
      </c>
      <c r="C188" s="13">
        <f>'Patrimônio Líquido'!B189</f>
        <v>1488.9</v>
      </c>
      <c r="D188" s="13">
        <f>'Receita Líquida'!B189</f>
        <v>325.8</v>
      </c>
      <c r="E188" s="13">
        <f>Funcionários!B189</f>
        <v>747</v>
      </c>
      <c r="F188" s="120">
        <f>'Market Share'!B189</f>
        <v>3.7748762314427754E-5</v>
      </c>
      <c r="G188" s="13">
        <f>'Enterprise Value'!B189</f>
        <v>835.10900000000004</v>
      </c>
      <c r="H188" s="13">
        <f>'Div. Líq. EBITDA'!B189</f>
        <v>7.2934407364787104</v>
      </c>
      <c r="I188" s="15">
        <f>Liquidez!B189</f>
        <v>1.893953488372093</v>
      </c>
      <c r="J188" s="8">
        <f>'Margem Líquida'!C189</f>
        <v>3.4258506561374982E-2</v>
      </c>
      <c r="K188" s="120">
        <f>'Cresc. EBITDA em 2 anos'!C189</f>
        <v>0.66257668711656437</v>
      </c>
      <c r="L188" s="13">
        <f>'Patrimônio Líquido'!C189</f>
        <v>508.7</v>
      </c>
      <c r="M188" s="13">
        <f>'Receita Líquida'!C189</f>
        <v>59</v>
      </c>
      <c r="N188" s="13">
        <f>Funcionários!C189</f>
        <v>213</v>
      </c>
      <c r="O188" s="120">
        <f>'Market Share'!C189</f>
        <v>7.1503429892111163E-5</v>
      </c>
      <c r="P188" s="13">
        <f>'Enterprise Value'!C189</f>
        <v>2083.4479999999999</v>
      </c>
      <c r="Q188" s="13">
        <f>'Div. Líq. EBITDA'!C189</f>
        <v>1.3999077490774907</v>
      </c>
      <c r="R188" s="15">
        <f>Liquidez!C189</f>
        <v>1.0204599524187152</v>
      </c>
    </row>
    <row r="189" spans="1:18" x14ac:dyDescent="0.2">
      <c r="A189" s="8">
        <f>'Margem Líquida'!B190</f>
        <v>0.26971241583286137</v>
      </c>
      <c r="B189" s="120">
        <f>'Cresc. EBITDA em 2 anos'!B190</f>
        <v>0.40431985294117645</v>
      </c>
      <c r="C189" s="13">
        <f>'Patrimônio Líquido'!B190</f>
        <v>2497.4</v>
      </c>
      <c r="D189" s="13">
        <f>'Receita Líquida'!B190</f>
        <v>857.2</v>
      </c>
      <c r="E189" s="13">
        <f>Funcionários!B190</f>
        <v>2522</v>
      </c>
      <c r="F189" s="120">
        <f>'Market Share'!B190</f>
        <v>1.3195459347526868E-4</v>
      </c>
      <c r="G189" s="13">
        <f>'Enterprise Value'!B190</f>
        <v>14683.119000000001</v>
      </c>
      <c r="H189" s="13">
        <f>'Div. Líq. EBITDA'!B190</f>
        <v>0.40866548857909546</v>
      </c>
      <c r="I189" s="15">
        <f>Liquidez!B190</f>
        <v>1.2784584773274688</v>
      </c>
      <c r="J189" s="8">
        <f>'Margem Líquida'!C190</f>
        <v>0.15530047265361244</v>
      </c>
      <c r="K189" s="120">
        <f>'Cresc. EBITDA em 2 anos'!C190</f>
        <v>1.0230179028132946E-2</v>
      </c>
      <c r="L189" s="13">
        <f>'Patrimônio Líquido'!C190</f>
        <v>250.3</v>
      </c>
      <c r="M189" s="13">
        <f>'Receita Líquida'!C190</f>
        <v>23</v>
      </c>
      <c r="N189" s="13">
        <f>Funcionários!C190</f>
        <v>117</v>
      </c>
      <c r="O189" s="120">
        <f>'Market Share'!C190</f>
        <v>6.1489129990835343E-6</v>
      </c>
      <c r="P189" s="13">
        <f>'Enterprise Value'!C190</f>
        <v>379.59499999999997</v>
      </c>
      <c r="Q189" s="13">
        <f>'Div. Líq. EBITDA'!C190</f>
        <v>7.4987341772151899</v>
      </c>
      <c r="R189" s="15">
        <f>Liquidez!C190</f>
        <v>0.21823885278960339</v>
      </c>
    </row>
    <row r="190" spans="1:18" x14ac:dyDescent="0.2">
      <c r="A190" s="8">
        <f>'Margem Líquida'!B191</f>
        <v>1.6259225092250921E-2</v>
      </c>
      <c r="B190" s="120">
        <f>'Cresc. EBITDA em 2 anos'!B191</f>
        <v>-0.13942071674030432</v>
      </c>
      <c r="C190" s="13">
        <f>'Patrimônio Líquido'!B191</f>
        <v>1150.8</v>
      </c>
      <c r="D190" s="13">
        <f>'Receita Líquida'!B191</f>
        <v>14.1</v>
      </c>
      <c r="E190" s="13">
        <f>Funcionários!B191</f>
        <v>837</v>
      </c>
      <c r="F190" s="120">
        <f>'Market Share'!B191</f>
        <v>3.6004978749528977E-5</v>
      </c>
      <c r="G190" s="13">
        <f>'Enterprise Value'!B191</f>
        <v>1684.633</v>
      </c>
      <c r="H190" s="13">
        <f>'Div. Líq. EBITDA'!B191</f>
        <v>3.550484883057615</v>
      </c>
      <c r="I190" s="15">
        <f>Liquidez!B191</f>
        <v>0.85085292761641307</v>
      </c>
      <c r="J190" s="8">
        <f>'Margem Líquida'!C191</f>
        <v>3.3485371009011014E-2</v>
      </c>
      <c r="K190" s="120">
        <f>'Cresc. EBITDA em 2 anos'!C191</f>
        <v>0.66358839050131935</v>
      </c>
      <c r="L190" s="13">
        <f>'Patrimônio Líquido'!C191</f>
        <v>609.5</v>
      </c>
      <c r="M190" s="13">
        <f>'Receita Líquida'!C191</f>
        <v>30.1</v>
      </c>
      <c r="N190" s="13">
        <f>Funcionários!C191</f>
        <v>434</v>
      </c>
      <c r="O190" s="120">
        <f>'Market Share'!C191</f>
        <v>3.732112015446448E-5</v>
      </c>
      <c r="P190" s="13">
        <f>'Enterprise Value'!C191</f>
        <v>1211.8209999999999</v>
      </c>
      <c r="Q190" s="13">
        <f>'Div. Líq. EBITDA'!C191</f>
        <v>2.0317208564631244</v>
      </c>
      <c r="R190" s="15">
        <f>Liquidez!C191</f>
        <v>0.83517382413087926</v>
      </c>
    </row>
    <row r="191" spans="1:18" x14ac:dyDescent="0.2">
      <c r="A191" s="8">
        <f>'Margem Líquida'!B192</f>
        <v>0.3480567283750135</v>
      </c>
      <c r="B191" s="120">
        <f>'Cresc. EBITDA em 2 anos'!B192</f>
        <v>0.14105586878523835</v>
      </c>
      <c r="C191" s="13">
        <f>'Patrimônio Líquido'!B192</f>
        <v>4424.7</v>
      </c>
      <c r="D191" s="13">
        <f>'Receita Líquida'!B192</f>
        <v>643</v>
      </c>
      <c r="E191" s="13">
        <f>Funcionários!B192</f>
        <v>1042</v>
      </c>
      <c r="F191" s="120">
        <f>'Market Share'!B192</f>
        <v>7.6701565661761799E-5</v>
      </c>
      <c r="G191" s="13">
        <f>'Enterprise Value'!B192</f>
        <v>10696.890999999998</v>
      </c>
      <c r="H191" s="13">
        <f>'Div. Líq. EBITDA'!B192</f>
        <v>0.55754199982032171</v>
      </c>
      <c r="I191" s="15">
        <f>Liquidez!B192</f>
        <v>1.6603578802477632</v>
      </c>
      <c r="J191" s="8">
        <f>'Margem Líquida'!C192</f>
        <v>4.6632124352331612E-2</v>
      </c>
      <c r="K191" s="120">
        <f>'Cresc. EBITDA em 2 anos'!C192</f>
        <v>1.9545454545454546</v>
      </c>
      <c r="L191" s="13">
        <f>'Patrimônio Líquido'!C192</f>
        <v>29.4</v>
      </c>
      <c r="M191" s="13">
        <f>'Receita Líquida'!C192</f>
        <v>10.8</v>
      </c>
      <c r="N191" s="13">
        <f>Funcionários!C192</f>
        <v>194</v>
      </c>
      <c r="O191" s="120">
        <f>'Market Share'!C192</f>
        <v>9.6157208007275261E-6</v>
      </c>
      <c r="P191" s="13">
        <f>'Enterprise Value'!C192</f>
        <v>437.255</v>
      </c>
      <c r="Q191" s="13">
        <f>'Div. Líq. EBITDA'!C192</f>
        <v>4.3802197802197806</v>
      </c>
      <c r="R191" s="15">
        <f>Liquidez!C192</f>
        <v>0.87571340333539216</v>
      </c>
    </row>
    <row r="192" spans="1:18" x14ac:dyDescent="0.2">
      <c r="A192" s="8">
        <f>'Margem Líquida'!B193</f>
        <v>9.713024282560706E-2</v>
      </c>
      <c r="B192" s="120">
        <f>'Cresc. EBITDA em 2 anos'!B193</f>
        <v>0.13683803633552394</v>
      </c>
      <c r="C192" s="13">
        <f>'Patrimônio Líquido'!B193</f>
        <v>825.9</v>
      </c>
      <c r="D192" s="13">
        <f>'Receita Líquida'!B193</f>
        <v>105.6</v>
      </c>
      <c r="E192" s="13">
        <f>Funcionários!B193</f>
        <v>742</v>
      </c>
      <c r="F192" s="120">
        <f>'Market Share'!B193</f>
        <v>4.5139083137093986E-5</v>
      </c>
      <c r="G192" s="13">
        <f>'Enterprise Value'!B193</f>
        <v>2826.3009999999999</v>
      </c>
      <c r="H192" s="13">
        <f>'Div. Líq. EBITDA'!B193</f>
        <v>2.0618837130227812</v>
      </c>
      <c r="I192" s="15">
        <f>Liquidez!B193</f>
        <v>0.89877641824249177</v>
      </c>
      <c r="J192" s="8">
        <f>'Margem Líquida'!C193</f>
        <v>7.6721210250077186E-3</v>
      </c>
      <c r="K192" s="120">
        <f>'Cresc. EBITDA em 2 anos'!C193</f>
        <v>-6.095238095238098E-2</v>
      </c>
      <c r="L192" s="13">
        <f>'Patrimônio Líquido'!C193</f>
        <v>201.6</v>
      </c>
      <c r="M192" s="13">
        <f>'Receita Líquida'!C193</f>
        <v>4.97</v>
      </c>
      <c r="N192" s="13">
        <f>Funcionários!C193</f>
        <v>33</v>
      </c>
      <c r="O192" s="120">
        <f>'Market Share'!C193</f>
        <v>2.6895785555748234E-5</v>
      </c>
      <c r="P192" s="13">
        <f>'Enterprise Value'!C193</f>
        <v>473.77299999999997</v>
      </c>
      <c r="Q192" s="13">
        <f>'Div. Líq. EBITDA'!C193</f>
        <v>3.8336713995943206</v>
      </c>
      <c r="R192" s="15">
        <f>Liquidez!C193</f>
        <v>0.5336689741976085</v>
      </c>
    </row>
    <row r="193" spans="1:18" x14ac:dyDescent="0.2">
      <c r="A193" s="8">
        <f>'Margem Líquida'!B194</f>
        <v>5.2572496447365863E-2</v>
      </c>
      <c r="B193" s="120">
        <f>'Cresc. EBITDA em 2 anos'!B194</f>
        <v>0.30669642857142843</v>
      </c>
      <c r="C193" s="13">
        <f>'Patrimônio Líquido'!B194</f>
        <v>2792.7</v>
      </c>
      <c r="D193" s="13">
        <f>'Receita Líquida'!B194</f>
        <v>810.2</v>
      </c>
      <c r="E193" s="13">
        <f>Funcionários!B194</f>
        <v>698</v>
      </c>
      <c r="F193" s="120">
        <f>'Market Share'!B194</f>
        <v>6.3984816421455953E-4</v>
      </c>
      <c r="G193" s="13">
        <f>'Enterprise Value'!B194</f>
        <v>11251.387999999999</v>
      </c>
      <c r="H193" s="13">
        <f>'Div. Líq. EBITDA'!B194</f>
        <v>0.5034164673727366</v>
      </c>
      <c r="I193" s="15">
        <f>Liquidez!B194</f>
        <v>0.77494928026277643</v>
      </c>
      <c r="J193" s="8">
        <f>'Margem Líquida'!C194</f>
        <v>1.3012979469651274E-2</v>
      </c>
      <c r="K193" s="120">
        <f>'Cresc. EBITDA em 2 anos'!C194</f>
        <v>0.29795060430898568</v>
      </c>
      <c r="L193" s="13">
        <f>'Patrimônio Líquido'!C194</f>
        <v>1458.3</v>
      </c>
      <c r="M193" s="13">
        <f>'Receita Líquida'!C194</f>
        <v>116.5</v>
      </c>
      <c r="N193" s="13">
        <f>Funcionários!C194</f>
        <v>1556</v>
      </c>
      <c r="O193" s="120">
        <f>'Market Share'!C194</f>
        <v>3.7169992245506586E-4</v>
      </c>
      <c r="P193" s="13">
        <f>'Enterprise Value'!C194</f>
        <v>2373.67</v>
      </c>
      <c r="Q193" s="13">
        <f>'Div. Líq. EBITDA'!C194</f>
        <v>0.69878542510121455</v>
      </c>
      <c r="R193" s="15">
        <f>Liquidez!C194</f>
        <v>1.0573178535515129</v>
      </c>
    </row>
    <row r="194" spans="1:18" x14ac:dyDescent="0.2">
      <c r="A194" s="8">
        <f>'Margem Líquida'!B195</f>
        <v>8.7852476075126666E-4</v>
      </c>
      <c r="B194" s="120">
        <f>'Cresc. EBITDA em 2 anos'!B195</f>
        <v>0.2779043280182234</v>
      </c>
      <c r="C194" s="13">
        <f>'Patrimônio Líquido'!B195</f>
        <v>74.5</v>
      </c>
      <c r="D194" s="13">
        <f>'Receita Líquida'!B195</f>
        <v>10.3</v>
      </c>
      <c r="E194" s="13">
        <f>Funcionários!B195</f>
        <v>70</v>
      </c>
      <c r="F194" s="120">
        <f>'Market Share'!B195</f>
        <v>4.8677303027586214E-4</v>
      </c>
      <c r="G194" s="13">
        <f>'Enterprise Value'!B195</f>
        <v>539.12099999999998</v>
      </c>
      <c r="H194" s="13">
        <f>'Div. Líq. EBITDA'!B195</f>
        <v>8.9340463458110513</v>
      </c>
      <c r="I194" s="15">
        <f>Liquidez!B195</f>
        <v>1.0987742190589165</v>
      </c>
      <c r="J194" s="8">
        <f>'Margem Líquida'!C195</f>
        <v>8.2871762409663971E-2</v>
      </c>
      <c r="K194" s="120">
        <f>'Cresc. EBITDA em 2 anos'!C195</f>
        <v>9.133489461358324E-2</v>
      </c>
      <c r="L194" s="13">
        <f>'Patrimônio Líquido'!C195</f>
        <v>1029.5</v>
      </c>
      <c r="M194" s="13">
        <f>'Receita Líquida'!C195</f>
        <v>157.1</v>
      </c>
      <c r="N194" s="13">
        <f>Funcionários!C195</f>
        <v>832</v>
      </c>
      <c r="O194" s="120">
        <f>'Market Share'!C195</f>
        <v>7.8706916761395396E-5</v>
      </c>
      <c r="P194" s="13">
        <f>'Enterprise Value'!C195</f>
        <v>3134.7819999999997</v>
      </c>
      <c r="Q194" s="13">
        <f>'Div. Líq. EBITDA'!C195</f>
        <v>0.52237890864500314</v>
      </c>
      <c r="R194" s="15">
        <f>Liquidez!C195</f>
        <v>1.1901906189762264</v>
      </c>
    </row>
    <row r="195" spans="1:18" x14ac:dyDescent="0.2">
      <c r="A195" s="8">
        <f>'Margem Líquida'!B196</f>
        <v>2.7901176837347051E-3</v>
      </c>
      <c r="B195" s="120">
        <f>'Cresc. EBITDA em 2 anos'!B196</f>
        <v>-0.30268199233716486</v>
      </c>
      <c r="C195" s="13">
        <f>'Patrimônio Líquido'!B196</f>
        <v>202.2</v>
      </c>
      <c r="D195" s="13">
        <f>'Receita Líquida'!B196</f>
        <v>7.16</v>
      </c>
      <c r="E195" s="13">
        <f>Funcionários!B196</f>
        <v>75</v>
      </c>
      <c r="F195" s="120">
        <f>'Market Share'!B196</f>
        <v>1.065451758153151E-4</v>
      </c>
      <c r="G195" s="13">
        <f>'Enterprise Value'!B196</f>
        <v>349.80399999999997</v>
      </c>
      <c r="H195" s="13">
        <f>'Div. Líq. EBITDA'!B196</f>
        <v>13.222527472527473</v>
      </c>
      <c r="I195" s="15">
        <f>Liquidez!B196</f>
        <v>0.35210671183569764</v>
      </c>
      <c r="J195" s="8">
        <f>'Margem Líquida'!C196</f>
        <v>4.8366316767693837E-3</v>
      </c>
      <c r="K195" s="120">
        <f>'Cresc. EBITDA em 2 anos'!C196</f>
        <v>0.74999999999999978</v>
      </c>
      <c r="L195" s="13">
        <f>'Patrimônio Líquido'!C196</f>
        <v>59.8</v>
      </c>
      <c r="M195" s="13">
        <f>'Receita Líquida'!C196</f>
        <v>22.9</v>
      </c>
      <c r="N195" s="13">
        <f>Funcionários!C196</f>
        <v>57</v>
      </c>
      <c r="O195" s="120">
        <f>'Market Share'!C196</f>
        <v>1.9657838201729111E-4</v>
      </c>
      <c r="P195" s="13">
        <f>'Enterprise Value'!C196</f>
        <v>464.16299999999995</v>
      </c>
      <c r="Q195" s="13">
        <f>'Div. Líq. EBITDA'!C196</f>
        <v>3.4099378881987579</v>
      </c>
      <c r="R195" s="15">
        <f>Liquidez!C196</f>
        <v>1.0465899025686449</v>
      </c>
    </row>
    <row r="196" spans="1:18" x14ac:dyDescent="0.2">
      <c r="A196" s="8">
        <f>'Margem Líquida'!B197</f>
        <v>4.45867337154546E-3</v>
      </c>
      <c r="B196" s="120">
        <f>'Cresc. EBITDA em 2 anos'!B197</f>
        <v>1.1082862523540489</v>
      </c>
      <c r="C196" s="13">
        <f>'Patrimônio Líquido'!B197</f>
        <v>802.1</v>
      </c>
      <c r="D196" s="13">
        <f>'Receita Líquida'!B197</f>
        <v>83.7</v>
      </c>
      <c r="E196" s="13">
        <f>Funcionários!B197</f>
        <v>238</v>
      </c>
      <c r="F196" s="120">
        <f>'Market Share'!B197</f>
        <v>7.794048236596608E-4</v>
      </c>
      <c r="G196" s="13">
        <f>'Enterprise Value'!B197</f>
        <v>2151.6790000000001</v>
      </c>
      <c r="H196" s="13">
        <f>'Div. Líq. EBITDA'!B197</f>
        <v>2.1326485037963376</v>
      </c>
      <c r="I196" s="15">
        <f>Liquidez!B197</f>
        <v>0.63367028712764817</v>
      </c>
      <c r="J196" s="8">
        <f>'Margem Líquida'!C197</f>
        <v>8.297642020049889E-2</v>
      </c>
      <c r="K196" s="120">
        <f>'Cresc. EBITDA em 2 anos'!C197</f>
        <v>64.633507853403131</v>
      </c>
      <c r="L196" s="13">
        <f>'Patrimônio Líquido'!C197</f>
        <v>1369</v>
      </c>
      <c r="M196" s="13">
        <f>'Receita Líquida'!C197</f>
        <v>528.9</v>
      </c>
      <c r="N196" s="13">
        <f>Funcionários!C197</f>
        <v>986</v>
      </c>
      <c r="O196" s="120">
        <f>'Market Share'!C197</f>
        <v>2.6464406716717327E-4</v>
      </c>
      <c r="P196" s="13">
        <f>'Enterprise Value'!C197</f>
        <v>12047.095999999998</v>
      </c>
      <c r="Q196" s="13">
        <f>'Div. Líq. EBITDA'!C197</f>
        <v>0.12946713465220167</v>
      </c>
      <c r="R196" s="15">
        <f>Liquidez!C197</f>
        <v>0.94212417895650025</v>
      </c>
    </row>
    <row r="197" spans="1:18" x14ac:dyDescent="0.2">
      <c r="A197" s="8">
        <f>'Margem Líquida'!B198</f>
        <v>0.10085302532584507</v>
      </c>
      <c r="B197" s="120">
        <f>'Cresc. EBITDA em 2 anos'!B198</f>
        <v>2.2703768624014025</v>
      </c>
      <c r="C197" s="13">
        <f>'Patrimônio Líquido'!B198</f>
        <v>4676.8</v>
      </c>
      <c r="D197" s="13">
        <f>'Receita Líquida'!B198</f>
        <v>380.7</v>
      </c>
      <c r="E197" s="13">
        <f>Funcionários!B198</f>
        <v>16370</v>
      </c>
      <c r="F197" s="120">
        <f>'Market Share'!B198</f>
        <v>1.5672462382809271E-4</v>
      </c>
      <c r="G197" s="13">
        <f>'Enterprise Value'!B198</f>
        <v>14343.885999999999</v>
      </c>
      <c r="H197" s="13">
        <f>'Div. Líq. EBITDA'!B198</f>
        <v>0.31307785073026934</v>
      </c>
      <c r="I197" s="15">
        <f>Liquidez!B198</f>
        <v>0.78166751226111963</v>
      </c>
      <c r="J197" s="8">
        <f>'Margem Líquida'!C198</f>
        <v>1.5272953958500313E-2</v>
      </c>
      <c r="K197" s="120">
        <f>'Cresc. EBITDA em 2 anos'!C198</f>
        <v>0.2438192668371697</v>
      </c>
      <c r="L197" s="13">
        <f>'Patrimônio Líquido'!C198</f>
        <v>360.3</v>
      </c>
      <c r="M197" s="13">
        <f>'Receita Líquida'!C198</f>
        <v>102.9</v>
      </c>
      <c r="N197" s="13">
        <f>Funcionários!C198</f>
        <v>338</v>
      </c>
      <c r="O197" s="120">
        <f>'Market Share'!C198</f>
        <v>2.7972779500354765E-4</v>
      </c>
      <c r="P197" s="13">
        <f>'Enterprise Value'!C198</f>
        <v>1402.0989999999999</v>
      </c>
      <c r="Q197" s="13">
        <f>'Div. Líq. EBITDA'!C198</f>
        <v>1.0630568882796436</v>
      </c>
      <c r="R197" s="15">
        <f>Liquidez!C198</f>
        <v>0.89193190229459673</v>
      </c>
    </row>
    <row r="198" spans="1:18" x14ac:dyDescent="0.2">
      <c r="A198" s="8">
        <f>'Margem Líquida'!B199</f>
        <v>0.10637171341494912</v>
      </c>
      <c r="B198" s="120">
        <f>'Cresc. EBITDA em 2 anos'!B199</f>
        <v>1.1041235859384502</v>
      </c>
      <c r="C198" s="13">
        <f>'Patrimônio Líquido'!B199</f>
        <v>4278</v>
      </c>
      <c r="D198" s="13">
        <f>'Receita Líquida'!B199</f>
        <v>823.7</v>
      </c>
      <c r="E198" s="13">
        <f>Funcionários!B199</f>
        <v>5117</v>
      </c>
      <c r="F198" s="120">
        <f>'Market Share'!B199</f>
        <v>3.2150386697976543E-4</v>
      </c>
      <c r="G198" s="13">
        <f>'Enterprise Value'!B199</f>
        <v>16623.377999999997</v>
      </c>
      <c r="H198" s="13">
        <f>'Div. Líq. EBITDA'!B199</f>
        <v>0.26748757081743552</v>
      </c>
      <c r="I198" s="15">
        <f>Liquidez!B199</f>
        <v>0.82848600163087793</v>
      </c>
      <c r="J198" s="8">
        <f>'Margem Líquida'!C199</f>
        <v>7.6792388718994217E-4</v>
      </c>
      <c r="K198" s="120">
        <f>'Cresc. EBITDA em 2 anos'!C199</f>
        <v>-0.32881355932203382</v>
      </c>
      <c r="L198" s="13">
        <f>'Patrimônio Líquido'!C199</f>
        <v>674</v>
      </c>
      <c r="M198" s="13">
        <f>'Receita Líquida'!C199</f>
        <v>1.1299999999999999</v>
      </c>
      <c r="N198" s="13">
        <f>Funcionários!C199</f>
        <v>2000</v>
      </c>
      <c r="O198" s="120">
        <f>'Market Share'!C199</f>
        <v>6.1094702755917771E-5</v>
      </c>
      <c r="P198" s="13">
        <f>'Enterprise Value'!C199</f>
        <v>761.11199999999997</v>
      </c>
      <c r="Q198" s="13">
        <f>'Div. Líq. EBITDA'!C199</f>
        <v>1.9255050505050504</v>
      </c>
      <c r="R198" s="15">
        <f>Liquidez!C199</f>
        <v>1.1661635979474796</v>
      </c>
    </row>
    <row r="199" spans="1:18" x14ac:dyDescent="0.2">
      <c r="A199" s="8">
        <f>'Margem Líquida'!B200</f>
        <v>6.6483264557542412E-3</v>
      </c>
      <c r="B199" s="120">
        <f>'Cresc. EBITDA em 2 anos'!B200</f>
        <v>-0.57981220657276999</v>
      </c>
      <c r="C199" s="13">
        <f>'Patrimônio Líquido'!B200</f>
        <v>146.69999999999999</v>
      </c>
      <c r="D199" s="13">
        <f>'Receita Líquida'!B200</f>
        <v>11.6</v>
      </c>
      <c r="E199" s="13">
        <f>Funcionários!B200</f>
        <v>250</v>
      </c>
      <c r="F199" s="120">
        <f>'Market Share'!B200</f>
        <v>7.2441751524651937E-5</v>
      </c>
      <c r="G199" s="13">
        <f>'Enterprise Value'!B200</f>
        <v>86.009499999999989</v>
      </c>
      <c r="H199" s="13">
        <f>'Div. Líq. EBITDA'!B200</f>
        <v>51.206703910614529</v>
      </c>
      <c r="I199" s="15">
        <f>Liquidez!B200</f>
        <v>0.74609744560075686</v>
      </c>
      <c r="J199" s="8">
        <f>'Margem Líquida'!C200</f>
        <v>7.1769149792556816E-2</v>
      </c>
      <c r="K199" s="120">
        <f>'Cresc. EBITDA em 2 anos'!C200</f>
        <v>2.0668058455114826</v>
      </c>
      <c r="L199" s="13">
        <f>'Patrimônio Líquido'!C200</f>
        <v>579</v>
      </c>
      <c r="M199" s="13">
        <f>'Receita Líquida'!C200</f>
        <v>115.9</v>
      </c>
      <c r="N199" s="13">
        <f>Funcionários!C200</f>
        <v>845</v>
      </c>
      <c r="O199" s="120">
        <f>'Market Share'!C200</f>
        <v>6.7048478070357877E-5</v>
      </c>
      <c r="P199" s="13">
        <f>'Enterprise Value'!C200</f>
        <v>4235.1269999999995</v>
      </c>
      <c r="Q199" s="13">
        <f>'Div. Líq. EBITDA'!C200</f>
        <v>0.30746539596097117</v>
      </c>
      <c r="R199" s="15">
        <f>Liquidez!C200</f>
        <v>1.15052776502983</v>
      </c>
    </row>
    <row r="200" spans="1:18" x14ac:dyDescent="0.2">
      <c r="A200" s="8">
        <f>'Margem Líquida'!B201</f>
        <v>0.20882669537136708</v>
      </c>
      <c r="B200" s="120">
        <f>'Cresc. EBITDA em 2 anos'!B201</f>
        <v>2.8594594594594596</v>
      </c>
      <c r="C200" s="13">
        <f>'Patrimônio Líquido'!B201</f>
        <v>943.7</v>
      </c>
      <c r="D200" s="13">
        <f>'Receita Líquida'!B201</f>
        <v>58.2</v>
      </c>
      <c r="E200" s="13">
        <f>Funcionários!B201</f>
        <v>22</v>
      </c>
      <c r="F200" s="120">
        <f>'Market Share'!B201</f>
        <v>1.157124951279258E-5</v>
      </c>
      <c r="G200" s="13">
        <f>'Enterprise Value'!B201</f>
        <v>686.154</v>
      </c>
      <c r="H200" s="13">
        <f>'Div. Líq. EBITDA'!B201</f>
        <v>6.3305322128851538</v>
      </c>
      <c r="I200" s="15">
        <f>Liquidez!B201</f>
        <v>0.23834283797383421</v>
      </c>
      <c r="J200" s="8">
        <f>'Margem Líquida'!C201</f>
        <v>0.30928239578101457</v>
      </c>
      <c r="K200" s="120">
        <f>'Cresc. EBITDA em 2 anos'!C201</f>
        <v>4.4459585588949038</v>
      </c>
      <c r="L200" s="13">
        <f>'Patrimônio Líquido'!C201</f>
        <v>1708</v>
      </c>
      <c r="M200" s="13">
        <f>'Receita Líquida'!C201</f>
        <v>1970.5</v>
      </c>
      <c r="N200" s="13">
        <f>Funcionários!C201</f>
        <v>2550</v>
      </c>
      <c r="O200" s="120">
        <f>'Market Share'!C201</f>
        <v>2.6452366306388262E-4</v>
      </c>
      <c r="P200" s="13">
        <f>'Enterprise Value'!C201</f>
        <v>28036.214</v>
      </c>
      <c r="Q200" s="13">
        <f>'Div. Líq. EBITDA'!C201</f>
        <v>4.6068417083704669E-2</v>
      </c>
      <c r="R200" s="15">
        <f>Liquidez!C201</f>
        <v>0.7452369077306733</v>
      </c>
    </row>
    <row r="201" spans="1:18" x14ac:dyDescent="0.2">
      <c r="A201" s="8">
        <f>'Margem Líquida'!B202</f>
        <v>2.2818791946308724E-2</v>
      </c>
      <c r="B201" s="120">
        <f>'Cresc. EBITDA em 2 anos'!B202</f>
        <v>0.31370449678800849</v>
      </c>
      <c r="C201" s="13">
        <f>'Patrimônio Líquido'!B202</f>
        <v>212.2</v>
      </c>
      <c r="D201" s="13">
        <f>'Receita Líquida'!B202</f>
        <v>17</v>
      </c>
      <c r="E201" s="13">
        <f>Funcionários!B202</f>
        <v>347</v>
      </c>
      <c r="F201" s="120">
        <f>'Market Share'!B202</f>
        <v>3.0931398948799688E-5</v>
      </c>
      <c r="G201" s="13">
        <f>'Enterprise Value'!B202</f>
        <v>1179.1469999999999</v>
      </c>
      <c r="H201" s="13">
        <f>'Div. Líq. EBITDA'!B202</f>
        <v>3.5036674816625912</v>
      </c>
      <c r="I201" s="15">
        <f>Liquidez!B202</f>
        <v>2.4055813953488374</v>
      </c>
      <c r="J201" s="8">
        <f>'Margem Líquida'!C202</f>
        <v>2.2457224334600759E-3</v>
      </c>
      <c r="K201" s="120">
        <f>'Cresc. EBITDA em 2 anos'!C202</f>
        <v>-0.15384615384615385</v>
      </c>
      <c r="L201" s="13">
        <f>'Patrimônio Líquido'!C202</f>
        <v>62.9</v>
      </c>
      <c r="M201" s="13">
        <f>'Receita Líquida'!C202</f>
        <v>7.56</v>
      </c>
      <c r="N201" s="13">
        <f>Funcionários!C202</f>
        <v>4</v>
      </c>
      <c r="O201" s="120">
        <f>'Market Share'!C202</f>
        <v>1.3976840459226748E-4</v>
      </c>
      <c r="P201" s="13">
        <f>'Enterprise Value'!C202</f>
        <v>348.84299999999996</v>
      </c>
      <c r="Q201" s="13">
        <f>'Div. Líq. EBITDA'!C202</f>
        <v>3.4159779614325072</v>
      </c>
      <c r="R201" s="15">
        <f>Liquidez!C202</f>
        <v>0.6622861393503594</v>
      </c>
    </row>
    <row r="202" spans="1:18" x14ac:dyDescent="0.2">
      <c r="A202" s="8">
        <f>'Margem Líquida'!B203</f>
        <v>5.9837710186615538E-3</v>
      </c>
      <c r="B202" s="120">
        <f>'Cresc. EBITDA em 2 anos'!B203</f>
        <v>0.20703124999999978</v>
      </c>
      <c r="C202" s="13">
        <f>'Patrimônio Líquido'!B203</f>
        <v>252.4</v>
      </c>
      <c r="D202" s="13">
        <f>'Receita Líquida'!B203</f>
        <v>33.700000000000003</v>
      </c>
      <c r="E202" s="13">
        <f>Funcionários!B203</f>
        <v>181</v>
      </c>
      <c r="F202" s="120">
        <f>'Market Share'!B203</f>
        <v>2.3382892045603347E-4</v>
      </c>
      <c r="G202" s="13">
        <f>'Enterprise Value'!B203</f>
        <v>296.94899999999996</v>
      </c>
      <c r="H202" s="13">
        <f>'Div. Líq. EBITDA'!B203</f>
        <v>13.711974110032363</v>
      </c>
      <c r="I202" s="15">
        <f>Liquidez!B203</f>
        <v>1.4375139727252404</v>
      </c>
      <c r="J202" s="8">
        <f>'Margem Líquida'!C203</f>
        <v>3.1676119222879206E-4</v>
      </c>
      <c r="K202" s="120">
        <f>'Cresc. EBITDA em 2 anos'!C203</f>
        <v>-0.23809523809523803</v>
      </c>
      <c r="L202" s="13">
        <f>'Patrimônio Líquido'!C203</f>
        <v>181.3</v>
      </c>
      <c r="M202" s="13">
        <f>'Receita Líquida'!C203</f>
        <v>1.05</v>
      </c>
      <c r="N202" s="13">
        <f>Funcionários!C203</f>
        <v>65</v>
      </c>
      <c r="O202" s="120">
        <f>'Market Share'!C203</f>
        <v>1.376260419268204E-4</v>
      </c>
      <c r="P202" s="13">
        <f>'Enterprise Value'!C203</f>
        <v>138.38399999999999</v>
      </c>
      <c r="Q202" s="13">
        <f>'Div. Líq. EBITDA'!C203</f>
        <v>8.5</v>
      </c>
      <c r="R202" s="15">
        <f>Liquidez!C203</f>
        <v>1.1798188874514879</v>
      </c>
    </row>
    <row r="203" spans="1:18" x14ac:dyDescent="0.2">
      <c r="A203" s="8">
        <f>'Margem Líquida'!B204</f>
        <v>8.0479397906586966E-2</v>
      </c>
      <c r="B203" s="120">
        <f>'Cresc. EBITDA em 2 anos'!B204</f>
        <v>17.087818696883854</v>
      </c>
      <c r="C203" s="13">
        <f>'Patrimônio Líquido'!B204</f>
        <v>4626.1000000000004</v>
      </c>
      <c r="D203" s="13">
        <f>'Receita Líquida'!B204</f>
        <v>509</v>
      </c>
      <c r="E203" s="13">
        <f>Funcionários!B204</f>
        <v>2202</v>
      </c>
      <c r="F203" s="120">
        <f>'Market Share'!B204</f>
        <v>2.6258889367997113E-4</v>
      </c>
      <c r="G203" s="13">
        <f>'Enterprise Value'!B204</f>
        <v>12271.97</v>
      </c>
      <c r="H203" s="13">
        <f>'Div. Líq. EBITDA'!B204</f>
        <v>0.33038371182458887</v>
      </c>
      <c r="I203" s="15">
        <f>Liquidez!B204</f>
        <v>2.8553689854663467</v>
      </c>
      <c r="J203" s="8">
        <f>'Margem Líquida'!C204</f>
        <v>5.8071291777352201E-3</v>
      </c>
      <c r="K203" s="120">
        <f>'Cresc. EBITDA em 2 anos'!C204</f>
        <v>-0.49794238683127579</v>
      </c>
      <c r="L203" s="13">
        <f>'Patrimônio Líquido'!C204</f>
        <v>234.7</v>
      </c>
      <c r="M203" s="13">
        <f>'Receita Líquida'!C204</f>
        <v>37.6</v>
      </c>
      <c r="N203" s="13">
        <f>Funcionários!C204</f>
        <v>358</v>
      </c>
      <c r="O203" s="120">
        <f>'Market Share'!C204</f>
        <v>2.6882499585729959E-4</v>
      </c>
      <c r="P203" s="13">
        <f>'Enterprise Value'!C204</f>
        <v>234.48399999999998</v>
      </c>
      <c r="Q203" s="13">
        <f>'Div. Líq. EBITDA'!C204</f>
        <v>4.7622950819672134</v>
      </c>
      <c r="R203" s="15">
        <f>Liquidez!C204</f>
        <v>0.97380324161326803</v>
      </c>
    </row>
    <row r="204" spans="1:18" x14ac:dyDescent="0.2">
      <c r="A204" s="8">
        <f>'Margem Líquida'!B205</f>
        <v>9.0256633318834267E-2</v>
      </c>
      <c r="B204" s="120">
        <f>'Cresc. EBITDA em 2 anos'!B205</f>
        <v>-5.6923568915893896E-2</v>
      </c>
      <c r="C204" s="13">
        <f>'Patrimônio Líquido'!B205</f>
        <v>548.5</v>
      </c>
      <c r="D204" s="13">
        <f>'Receita Líquida'!B205</f>
        <v>166</v>
      </c>
      <c r="E204" s="13">
        <f>Funcionários!B205</f>
        <v>2487</v>
      </c>
      <c r="F204" s="120">
        <f>'Market Share'!B205</f>
        <v>7.6361112680043474E-5</v>
      </c>
      <c r="G204" s="13">
        <f>'Enterprise Value'!B205</f>
        <v>2833.9889999999996</v>
      </c>
      <c r="H204" s="13">
        <f>'Div. Líq. EBITDA'!B205</f>
        <v>1.3034927093930146</v>
      </c>
      <c r="I204" s="15">
        <f>Liquidez!B205</f>
        <v>0.71105630908343609</v>
      </c>
      <c r="J204" s="8">
        <f>'Margem Líquida'!C205</f>
        <v>1.3776779753595921E-2</v>
      </c>
      <c r="K204" s="120">
        <f>'Cresc. EBITDA em 2 anos'!C205</f>
        <v>2.0852503382949936</v>
      </c>
      <c r="L204" s="13">
        <f>'Patrimônio Líquido'!C205</f>
        <v>167.4</v>
      </c>
      <c r="M204" s="13">
        <f>'Receita Líquida'!C205</f>
        <v>22.7</v>
      </c>
      <c r="N204" s="13">
        <f>Funcionários!C205</f>
        <v>750</v>
      </c>
      <c r="O204" s="120">
        <f>'Market Share'!C205</f>
        <v>6.8410289997231202E-5</v>
      </c>
      <c r="P204" s="13">
        <f>'Enterprise Value'!C205</f>
        <v>219.108</v>
      </c>
      <c r="Q204" s="13">
        <f>'Div. Líq. EBITDA'!C205</f>
        <v>4.3991228070175437</v>
      </c>
      <c r="R204" s="15">
        <f>Liquidez!C205</f>
        <v>0.98975433694260107</v>
      </c>
    </row>
    <row r="205" spans="1:18" x14ac:dyDescent="0.2">
      <c r="A205" s="8">
        <f>'Margem Líquida'!B206</f>
        <v>8.3534042178229448E-2</v>
      </c>
      <c r="B205" s="120">
        <f>'Cresc. EBITDA em 2 anos'!B206</f>
        <v>0.75562700964630225</v>
      </c>
      <c r="C205" s="13">
        <f>'Patrimônio Líquido'!B206</f>
        <v>690.5</v>
      </c>
      <c r="D205" s="13">
        <f>'Receita Líquida'!B206</f>
        <v>142.19999999999999</v>
      </c>
      <c r="E205" s="13">
        <f>Funcionários!B206</f>
        <v>1300</v>
      </c>
      <c r="F205" s="120">
        <f>'Market Share'!B206</f>
        <v>7.0677208631599601E-5</v>
      </c>
      <c r="G205" s="13">
        <f>'Enterprise Value'!B206</f>
        <v>2623.5299999999997</v>
      </c>
      <c r="H205" s="13">
        <f>'Div. Líq. EBITDA'!B206</f>
        <v>1.3747252747252747</v>
      </c>
      <c r="I205" s="15">
        <f>Liquidez!B206</f>
        <v>0.35483870967741937</v>
      </c>
      <c r="J205" s="8">
        <f>'Margem Líquida'!C206</f>
        <v>1.5695939810610973E-2</v>
      </c>
      <c r="K205" s="120">
        <f>'Cresc. EBITDA em 2 anos'!C206</f>
        <v>0.1773399014778323</v>
      </c>
      <c r="L205" s="13">
        <f>'Patrimônio Líquido'!C206</f>
        <v>104</v>
      </c>
      <c r="M205" s="13">
        <f>'Receita Líquida'!C206</f>
        <v>12.1</v>
      </c>
      <c r="N205" s="13">
        <f>Funcionários!C206</f>
        <v>153</v>
      </c>
      <c r="O205" s="120">
        <f>'Market Share'!C206</f>
        <v>3.200673214715393E-5</v>
      </c>
      <c r="P205" s="13">
        <f>'Enterprise Value'!C206</f>
        <v>459.35799999999995</v>
      </c>
      <c r="Q205" s="13">
        <f>'Div. Líq. EBITDA'!C206</f>
        <v>2.0292887029288704</v>
      </c>
      <c r="R205" s="15">
        <f>Liquidez!C206</f>
        <v>1.0196733481811433</v>
      </c>
    </row>
    <row r="206" spans="1:18" x14ac:dyDescent="0.2">
      <c r="A206" s="8">
        <f>'Margem Líquida'!B207</f>
        <v>3.1555880204528854E-3</v>
      </c>
      <c r="B206" s="120">
        <f>'Cresc. EBITDA em 2 anos'!B207</f>
        <v>-0.15808823529411764</v>
      </c>
      <c r="C206" s="13">
        <f>'Patrimônio Líquido'!B207</f>
        <v>183</v>
      </c>
      <c r="D206" s="13">
        <f>'Receita Líquida'!B207</f>
        <v>10.8</v>
      </c>
      <c r="E206" s="13">
        <f>Funcionários!B207</f>
        <v>503</v>
      </c>
      <c r="F206" s="120">
        <f>'Market Share'!B207</f>
        <v>1.4209760121109655E-4</v>
      </c>
      <c r="G206" s="13">
        <f>'Enterprise Value'!B207</f>
        <v>220.06899999999996</v>
      </c>
      <c r="H206" s="13">
        <f>'Div. Líq. EBITDA'!B207</f>
        <v>16.37117903930131</v>
      </c>
      <c r="I206" s="15">
        <f>Liquidez!B207</f>
        <v>1.0752581413820492</v>
      </c>
      <c r="J206" s="8">
        <f>'Margem Líquida'!C207</f>
        <v>0.21383647798742136</v>
      </c>
      <c r="K206" s="120">
        <f>'Cresc. EBITDA em 2 anos'!C207</f>
        <v>1.1692986530422664</v>
      </c>
      <c r="L206" s="13">
        <f>'Patrimônio Líquido'!C207</f>
        <v>1016.8</v>
      </c>
      <c r="M206" s="13">
        <f>'Receita Líquida'!C207</f>
        <v>333.2</v>
      </c>
      <c r="N206" s="13">
        <f>Funcionários!C207</f>
        <v>126</v>
      </c>
      <c r="O206" s="120">
        <f>'Market Share'!C207</f>
        <v>6.4694370257744523E-5</v>
      </c>
      <c r="P206" s="13">
        <f>'Enterprise Value'!C207</f>
        <v>8976.7009999999991</v>
      </c>
      <c r="Q206" s="13">
        <f>'Div. Líq. EBITDA'!C207</f>
        <v>9.0782571459158537E-2</v>
      </c>
      <c r="R206" s="15">
        <f>Liquidez!C207</f>
        <v>1.725936462778568</v>
      </c>
    </row>
    <row r="207" spans="1:18" x14ac:dyDescent="0.2">
      <c r="A207" s="8">
        <f>'Margem Líquida'!B208</f>
        <v>3.4655371582595302E-4</v>
      </c>
      <c r="B207" s="120">
        <f>'Cresc. EBITDA em 2 anos'!B208</f>
        <v>-0.30494728304947283</v>
      </c>
      <c r="C207" s="13">
        <f>'Patrimônio Líquido'!B208</f>
        <v>368.6</v>
      </c>
      <c r="D207" s="13">
        <f>'Receita Líquida'!B208</f>
        <v>0.27</v>
      </c>
      <c r="E207" s="13">
        <f>Funcionários!B208</f>
        <v>951</v>
      </c>
      <c r="F207" s="120">
        <f>'Market Share'!B208</f>
        <v>3.2347185128872261E-5</v>
      </c>
      <c r="G207" s="13">
        <f>'Enterprise Value'!B208</f>
        <v>823.577</v>
      </c>
      <c r="H207" s="13">
        <f>'Div. Líq. EBITDA'!B208</f>
        <v>4.1680280046674447</v>
      </c>
      <c r="I207" s="15">
        <f>Liquidez!B208</f>
        <v>0.95300871783967678</v>
      </c>
      <c r="J207" s="8">
        <f>'Margem Líquida'!C208</f>
        <v>2.0111917557759429E-2</v>
      </c>
      <c r="K207" s="120">
        <f>'Cresc. EBITDA em 2 anos'!C208</f>
        <v>0.42601626016260163</v>
      </c>
      <c r="L207" s="13">
        <f>'Patrimônio Líquido'!C208</f>
        <v>121.4</v>
      </c>
      <c r="M207" s="13">
        <f>'Receita Líquida'!C208</f>
        <v>36.299999999999997</v>
      </c>
      <c r="N207" s="13">
        <f>Funcionários!C208</f>
        <v>182</v>
      </c>
      <c r="O207" s="120">
        <f>'Market Share'!C208</f>
        <v>7.4937022768709475E-5</v>
      </c>
      <c r="P207" s="13">
        <f>'Enterprise Value'!C208</f>
        <v>842.79700000000003</v>
      </c>
      <c r="Q207" s="13">
        <f>'Div. Líq. EBITDA'!C208</f>
        <v>0.94982896237172176</v>
      </c>
      <c r="R207" s="15">
        <f>Liquidez!C208</f>
        <v>0.54346081840064198</v>
      </c>
    </row>
    <row r="208" spans="1:18" x14ac:dyDescent="0.2">
      <c r="A208" s="8">
        <f>'Margem Líquida'!B209</f>
        <v>2.5919824272377816E-2</v>
      </c>
      <c r="B208" s="120">
        <f>'Cresc. EBITDA em 2 anos'!B209</f>
        <v>0.24868421052631584</v>
      </c>
      <c r="C208" s="13">
        <f>'Patrimônio Líquido'!B209</f>
        <v>1121.4000000000001</v>
      </c>
      <c r="D208" s="13">
        <f>'Receita Líquida'!B209</f>
        <v>23.6</v>
      </c>
      <c r="E208" s="13">
        <f>Funcionários!B209</f>
        <v>1243</v>
      </c>
      <c r="F208" s="120">
        <f>'Market Share'!B209</f>
        <v>3.7802736567627002E-5</v>
      </c>
      <c r="G208" s="13">
        <f>'Enterprise Value'!B209</f>
        <v>911.98900000000003</v>
      </c>
      <c r="H208" s="13">
        <f>'Div. Líq. EBITDA'!B209</f>
        <v>3.7133825079030554</v>
      </c>
      <c r="I208" s="15">
        <f>Liquidez!B209</f>
        <v>1.2225644184375319</v>
      </c>
      <c r="J208" s="8">
        <f>'Margem Líquida'!C209</f>
        <v>9.2484876686831086E-2</v>
      </c>
      <c r="K208" s="120">
        <f>'Cresc. EBITDA em 2 anos'!C209</f>
        <v>8.5460992907801412</v>
      </c>
      <c r="L208" s="13">
        <f>'Patrimônio Líquido'!C209</f>
        <v>1025.5999999999999</v>
      </c>
      <c r="M208" s="13">
        <f>'Receita Líquida'!C209</f>
        <v>79.5</v>
      </c>
      <c r="N208" s="13">
        <f>Funcionários!C209</f>
        <v>621</v>
      </c>
      <c r="O208" s="120">
        <f>'Market Share'!C209</f>
        <v>3.5689436961594915E-5</v>
      </c>
      <c r="P208" s="13">
        <f>'Enterprise Value'!C209</f>
        <v>1293.5059999999999</v>
      </c>
      <c r="Q208" s="13">
        <f>'Div. Líq. EBITDA'!C209</f>
        <v>0.57652303120356607</v>
      </c>
      <c r="R208" s="15">
        <f>Liquidez!C209</f>
        <v>1.8030720756203229</v>
      </c>
    </row>
    <row r="209" spans="1:18" x14ac:dyDescent="0.2">
      <c r="A209" s="8">
        <f>'Margem Líquida'!B210</f>
        <v>0.2622403560830861</v>
      </c>
      <c r="B209" s="120">
        <f>'Cresc. EBITDA em 2 anos'!B210</f>
        <v>1.2081453199120675</v>
      </c>
      <c r="C209" s="13">
        <f>'Patrimônio Líquido'!B210</f>
        <v>5528.5</v>
      </c>
      <c r="D209" s="13">
        <f>'Receita Líquida'!B210</f>
        <v>1201.9000000000001</v>
      </c>
      <c r="E209" s="13">
        <f>Funcionários!B210</f>
        <v>4593</v>
      </c>
      <c r="F209" s="120">
        <f>'Market Share'!B210</f>
        <v>1.9028830558676338E-4</v>
      </c>
      <c r="G209" s="13">
        <f>'Enterprise Value'!B210</f>
        <v>18340.684999999998</v>
      </c>
      <c r="H209" s="13">
        <f>'Div. Líq. EBITDA'!B210</f>
        <v>0.1786219544144616</v>
      </c>
      <c r="I209" s="15">
        <f>Liquidez!B210</f>
        <v>1.5170356326325769</v>
      </c>
      <c r="J209" s="8">
        <f>'Margem Líquida'!C210</f>
        <v>1.5861837692823611E-2</v>
      </c>
      <c r="K209" s="120">
        <f>'Cresc. EBITDA em 2 anos'!C210</f>
        <v>1.980198019801982E-2</v>
      </c>
      <c r="L209" s="13">
        <f>'Patrimônio Líquido'!C210</f>
        <v>51.2</v>
      </c>
      <c r="M209" s="13">
        <f>'Receita Líquida'!C210</f>
        <v>4.7300000000000004</v>
      </c>
      <c r="N209" s="13">
        <f>Funcionários!C210</f>
        <v>944</v>
      </c>
      <c r="O209" s="120">
        <f>'Market Share'!C210</f>
        <v>1.2380863310781297E-5</v>
      </c>
      <c r="P209" s="13">
        <f>'Enterprise Value'!C210</f>
        <v>98.983000000000004</v>
      </c>
      <c r="Q209" s="13">
        <f>'Div. Líq. EBITDA'!C210</f>
        <v>7.1262135922330101</v>
      </c>
      <c r="R209" s="15">
        <f>Liquidez!C210</f>
        <v>0.3876092136616362</v>
      </c>
    </row>
    <row r="210" spans="1:18" x14ac:dyDescent="0.2">
      <c r="A210" s="8">
        <f>'Margem Líquida'!B211</f>
        <v>0.13121632240682535</v>
      </c>
      <c r="B210" s="120">
        <f>'Cresc. EBITDA em 2 anos'!B211</f>
        <v>16.16083916083916</v>
      </c>
      <c r="C210" s="13">
        <f>'Patrimônio Líquido'!B211</f>
        <v>1682.2</v>
      </c>
      <c r="D210" s="13">
        <f>'Receita Líquida'!B211</f>
        <v>935.1</v>
      </c>
      <c r="E210" s="13">
        <f>Funcionários!B211</f>
        <v>1846</v>
      </c>
      <c r="F210" s="120">
        <f>'Market Share'!B211</f>
        <v>2.9587855230701486E-4</v>
      </c>
      <c r="G210" s="13">
        <f>'Enterprise Value'!B211</f>
        <v>21224.645999999997</v>
      </c>
      <c r="H210" s="13">
        <f>'Div. Líq. EBITDA'!B211</f>
        <v>0.1541247849316309</v>
      </c>
      <c r="I210" s="15">
        <f>Liquidez!B211</f>
        <v>1.3484287086592559</v>
      </c>
      <c r="J210" s="8">
        <f>'Margem Líquida'!C211</f>
        <v>2.0211161387631977E-2</v>
      </c>
      <c r="K210" s="120">
        <f>'Cresc. EBITDA em 2 anos'!C211</f>
        <v>-2.1052631578947323E-2</v>
      </c>
      <c r="L210" s="13">
        <f>'Patrimônio Líquido'!C211</f>
        <v>92.9</v>
      </c>
      <c r="M210" s="13">
        <f>'Receita Líquida'!C211</f>
        <v>6.7</v>
      </c>
      <c r="N210" s="13">
        <f>Funcionários!C211</f>
        <v>298</v>
      </c>
      <c r="O210" s="120">
        <f>'Market Share'!C211</f>
        <v>1.3763434565808182E-5</v>
      </c>
      <c r="P210" s="13">
        <f>'Enterprise Value'!C211</f>
        <v>357.49200000000002</v>
      </c>
      <c r="Q210" s="13">
        <f>'Div. Líq. EBITDA'!C211</f>
        <v>1.8279569892473118</v>
      </c>
      <c r="R210" s="15">
        <f>Liquidez!C211</f>
        <v>0.99079061685490877</v>
      </c>
    </row>
    <row r="211" spans="1:18" x14ac:dyDescent="0.2">
      <c r="A211" s="8">
        <f>'Margem Líquida'!B212</f>
        <v>1.1939714229790566E-2</v>
      </c>
      <c r="B211" s="120">
        <f>'Cresc. EBITDA em 2 anos'!B212</f>
        <v>9.879032258064524E-2</v>
      </c>
      <c r="C211" s="13">
        <f>'Patrimônio Líquido'!B212</f>
        <v>323</v>
      </c>
      <c r="D211" s="13">
        <f>'Receita Líquida'!B212</f>
        <v>12.2</v>
      </c>
      <c r="E211" s="13">
        <f>Funcionários!B212</f>
        <v>291</v>
      </c>
      <c r="F211" s="120">
        <f>'Market Share'!B212</f>
        <v>4.2423763014608748E-5</v>
      </c>
      <c r="G211" s="13">
        <f>'Enterprise Value'!B212</f>
        <v>523.745</v>
      </c>
      <c r="H211" s="13">
        <f>'Div. Líq. EBITDA'!B212</f>
        <v>6.1522935779816512</v>
      </c>
      <c r="I211" s="15">
        <f>Liquidez!B212</f>
        <v>0.41579883159766318</v>
      </c>
      <c r="J211" s="8">
        <f>'Margem Líquida'!C212</f>
        <v>4.9669628616997044E-2</v>
      </c>
      <c r="K211" s="120">
        <f>'Cresc. EBITDA em 2 anos'!C212</f>
        <v>-4.8076923076923128E-2</v>
      </c>
      <c r="L211" s="13">
        <f>'Patrimônio Líquido'!C212</f>
        <v>678</v>
      </c>
      <c r="M211" s="13">
        <f>'Receita Líquida'!C212</f>
        <v>21.8</v>
      </c>
      <c r="N211" s="13">
        <f>Funcionários!C212</f>
        <v>124</v>
      </c>
      <c r="O211" s="120">
        <f>'Market Share'!C212</f>
        <v>1.8222538253192189E-5</v>
      </c>
      <c r="P211" s="13">
        <f>'Enterprise Value'!C212</f>
        <v>475.69499999999999</v>
      </c>
      <c r="Q211" s="13">
        <f>'Div. Líq. EBITDA'!C212</f>
        <v>1.2444444444444445</v>
      </c>
      <c r="R211" s="15">
        <f>Liquidez!C212</f>
        <v>1.1723563696919235</v>
      </c>
    </row>
    <row r="212" spans="1:18" x14ac:dyDescent="0.2">
      <c r="A212" s="8">
        <f>'Margem Líquida'!B213</f>
        <v>0.1137763908963572</v>
      </c>
      <c r="B212" s="120">
        <f>'Cresc. EBITDA em 2 anos'!B213</f>
        <v>0.51418590466332748</v>
      </c>
      <c r="C212" s="13">
        <f>'Patrimônio Líquido'!B213</f>
        <v>32017.3</v>
      </c>
      <c r="D212" s="13">
        <f>'Receita Líquida'!B213</f>
        <v>3565.9</v>
      </c>
      <c r="E212" s="13">
        <f>Funcionários!B213</f>
        <v>24806</v>
      </c>
      <c r="F212" s="120">
        <f>'Market Share'!B213</f>
        <v>1.3012486629181417E-3</v>
      </c>
      <c r="G212" s="13">
        <f>'Enterprise Value'!B213</f>
        <v>78727.042000000001</v>
      </c>
      <c r="H212" s="13">
        <f>'Div. Líq. EBITDA'!B213</f>
        <v>3.9745123410072997E-2</v>
      </c>
      <c r="I212" s="15">
        <f>Liquidez!B213</f>
        <v>1.2006103058464526</v>
      </c>
      <c r="J212" s="8">
        <f>'Margem Líquida'!C213</f>
        <v>2.3958333333333331E-2</v>
      </c>
      <c r="K212" s="120">
        <f>'Cresc. EBITDA em 2 anos'!C213</f>
        <v>0.33333333333333326</v>
      </c>
      <c r="L212" s="13">
        <f>'Patrimônio Líquido'!C213</f>
        <v>99.6</v>
      </c>
      <c r="M212" s="13">
        <f>'Receita Líquida'!C213</f>
        <v>8.74</v>
      </c>
      <c r="N212" s="13">
        <f>Funcionários!C213</f>
        <v>261</v>
      </c>
      <c r="O212" s="120">
        <f>'Market Share'!C213</f>
        <v>1.5146005820835068E-5</v>
      </c>
      <c r="P212" s="13">
        <f>'Enterprise Value'!C213</f>
        <v>196.04399999999998</v>
      </c>
      <c r="Q212" s="13">
        <f>'Div. Líq. EBITDA'!C213</f>
        <v>2.7892156862745101</v>
      </c>
      <c r="R212" s="15">
        <f>Liquidez!C213</f>
        <v>0.90769230769230758</v>
      </c>
    </row>
    <row r="213" spans="1:18" x14ac:dyDescent="0.2">
      <c r="A213" s="8">
        <f>'Margem Líquida'!B214</f>
        <v>1.8498045564022587E-2</v>
      </c>
      <c r="B213" s="120">
        <f>'Cresc. EBITDA em 2 anos'!B214</f>
        <v>0.57518173702333875</v>
      </c>
      <c r="C213" s="13">
        <f>'Patrimônio Líquido'!B214</f>
        <v>5782.8</v>
      </c>
      <c r="D213" s="13">
        <f>'Receita Líquida'!B214</f>
        <v>749.6</v>
      </c>
      <c r="E213" s="13">
        <f>Funcionários!B214</f>
        <v>1206</v>
      </c>
      <c r="F213" s="120">
        <f>'Market Share'!B214</f>
        <v>1.6824688132644286E-3</v>
      </c>
      <c r="G213" s="13">
        <f>'Enterprise Value'!B214</f>
        <v>11869.310999999998</v>
      </c>
      <c r="H213" s="13">
        <f>'Div. Líq. EBITDA'!B214</f>
        <v>0.26232693709011418</v>
      </c>
      <c r="I213" s="15">
        <f>Liquidez!B214</f>
        <v>0.65715372907153735</v>
      </c>
      <c r="J213" s="8">
        <f>'Margem Líquida'!C214</f>
        <v>1.5241083223249668E-2</v>
      </c>
      <c r="K213" s="120">
        <f>'Cresc. EBITDA em 2 anos'!C214</f>
        <v>-0.29021721378409271</v>
      </c>
      <c r="L213" s="13">
        <f>'Patrimônio Líquido'!C214</f>
        <v>3914.2</v>
      </c>
      <c r="M213" s="13">
        <f>'Receita Líquida'!C214</f>
        <v>276.89999999999998</v>
      </c>
      <c r="N213" s="13">
        <f>Funcionários!C214</f>
        <v>1050</v>
      </c>
      <c r="O213" s="120">
        <f>'Market Share'!C214</f>
        <v>7.5431094778764124E-4</v>
      </c>
      <c r="P213" s="13">
        <f>'Enterprise Value'!C214</f>
        <v>4176.5060000000003</v>
      </c>
      <c r="Q213" s="13">
        <f>'Div. Líq. EBITDA'!C214</f>
        <v>0.12954440865163366</v>
      </c>
      <c r="R213" s="15">
        <f>Liquidez!C214</f>
        <v>0.4552128185219172</v>
      </c>
    </row>
    <row r="214" spans="1:18" x14ac:dyDescent="0.2">
      <c r="A214" s="8">
        <f>'Margem Líquida'!B215</f>
        <v>4.168893639764832E-2</v>
      </c>
      <c r="B214" s="120">
        <f>'Cresc. EBITDA em 2 anos'!B215</f>
        <v>0.89703315881326362</v>
      </c>
      <c r="C214" s="13">
        <f>'Patrimônio Líquido'!B215</f>
        <v>458.4</v>
      </c>
      <c r="D214" s="13">
        <f>'Receita Líquida'!B215</f>
        <v>15.6</v>
      </c>
      <c r="E214" s="13">
        <f>Funcionários!B215</f>
        <v>800</v>
      </c>
      <c r="F214" s="120">
        <f>'Market Share'!B215</f>
        <v>1.5536281190121936E-5</v>
      </c>
      <c r="G214" s="13">
        <f>'Enterprise Value'!B215</f>
        <v>1044.607</v>
      </c>
      <c r="H214" s="13">
        <f>'Div. Líq. EBITDA'!B215</f>
        <v>2.9622815087396503</v>
      </c>
      <c r="I214" s="15">
        <f>Liquidez!B215</f>
        <v>1.0000000000000002</v>
      </c>
      <c r="J214" s="8">
        <f>'Margem Líquida'!C215</f>
        <v>1.4877218139451515E-3</v>
      </c>
      <c r="K214" s="120">
        <f>'Cresc. EBITDA em 2 anos'!C215</f>
        <v>-0.89074803149606296</v>
      </c>
      <c r="L214" s="13">
        <f>'Patrimônio Líquido'!C215</f>
        <v>212.6</v>
      </c>
      <c r="M214" s="13">
        <f>'Receita Líquida'!C215</f>
        <v>1.66</v>
      </c>
      <c r="N214" s="13">
        <f>Funcionários!C215</f>
        <v>122</v>
      </c>
      <c r="O214" s="120">
        <f>'Market Share'!C215</f>
        <v>4.6326516707477433E-5</v>
      </c>
      <c r="P214" s="13">
        <f>'Enterprise Value'!C215</f>
        <v>53.335499999999996</v>
      </c>
      <c r="Q214" s="13">
        <f>'Div. Líq. EBITDA'!C215</f>
        <v>9.3873873873873883</v>
      </c>
      <c r="R214" s="15">
        <f>Liquidez!C215</f>
        <v>1.0521047983514868</v>
      </c>
    </row>
    <row r="215" spans="1:18" x14ac:dyDescent="0.2">
      <c r="A215" s="8">
        <f>'Margem Líquida'!B216</f>
        <v>3.7090212969609956E-3</v>
      </c>
      <c r="B215" s="120">
        <f>'Cresc. EBITDA em 2 anos'!B216</f>
        <v>0.49</v>
      </c>
      <c r="C215" s="13">
        <f>'Patrimônio Líquido'!B216</f>
        <v>146.1</v>
      </c>
      <c r="D215" s="13">
        <f>'Receita Líquida'!B216</f>
        <v>4.6500000000000004</v>
      </c>
      <c r="E215" s="13">
        <f>Funcionários!B216</f>
        <v>17</v>
      </c>
      <c r="F215" s="120">
        <f>'Market Share'!B216</f>
        <v>5.2051939412228413E-5</v>
      </c>
      <c r="G215" s="13">
        <f>'Enterprise Value'!B216</f>
        <v>429.56700000000001</v>
      </c>
      <c r="H215" s="13">
        <f>'Div. Líq. EBITDA'!B216</f>
        <v>7.2013422818791932</v>
      </c>
      <c r="I215" s="15">
        <f>Liquidez!B216</f>
        <v>0.32419062419062422</v>
      </c>
      <c r="J215" s="8">
        <f>'Margem Líquida'!C216</f>
        <v>0.35935828877005349</v>
      </c>
      <c r="K215" s="120">
        <f>'Cresc. EBITDA em 2 anos'!C216</f>
        <v>0.10041194644696194</v>
      </c>
      <c r="L215" s="13">
        <f>'Patrimônio Líquido'!C216</f>
        <v>500.7</v>
      </c>
      <c r="M215" s="13">
        <f>'Receita Líquida'!C216</f>
        <v>134.4</v>
      </c>
      <c r="N215" s="13">
        <f>Funcionários!C216</f>
        <v>1593</v>
      </c>
      <c r="O215" s="120">
        <f>'Market Share'!C216</f>
        <v>1.5527977458860514E-5</v>
      </c>
      <c r="P215" s="13">
        <f>'Enterprise Value'!C216</f>
        <v>2053.6569999999997</v>
      </c>
      <c r="Q215" s="13">
        <f>'Div. Líq. EBITDA'!C216</f>
        <v>0.21478708469817501</v>
      </c>
      <c r="R215" s="15">
        <f>Liquidez!C216</f>
        <v>0.8048345485137407</v>
      </c>
    </row>
    <row r="216" spans="1:18" x14ac:dyDescent="0.2">
      <c r="A216" s="8">
        <f>'Margem Líquida'!B217</f>
        <v>0.13572245520396492</v>
      </c>
      <c r="B216" s="120">
        <f>'Cresc. EBITDA em 2 anos'!B217</f>
        <v>0.55480480480480487</v>
      </c>
      <c r="C216" s="13">
        <f>'Patrimônio Líquido'!B217</f>
        <v>794.4</v>
      </c>
      <c r="D216" s="13">
        <f>'Receita Líquida'!B217</f>
        <v>142.4</v>
      </c>
      <c r="E216" s="13">
        <f>Funcionários!B217</f>
        <v>4000</v>
      </c>
      <c r="F216" s="120">
        <f>'Market Share'!B217</f>
        <v>4.3561374197423669E-5</v>
      </c>
      <c r="G216" s="13">
        <f>'Enterprise Value'!B217</f>
        <v>3980.4619999999995</v>
      </c>
      <c r="H216" s="13">
        <f>'Div. Líq. EBITDA'!B217</f>
        <v>0.77571221632061815</v>
      </c>
      <c r="I216" s="15">
        <f>Liquidez!B217</f>
        <v>2.2604447439353099</v>
      </c>
      <c r="J216" s="8">
        <f>'Margem Líquida'!C217</f>
        <v>0.3475177304964539</v>
      </c>
      <c r="K216" s="120">
        <f>'Cresc. EBITDA em 2 anos'!C217</f>
        <v>-0.15476190476190466</v>
      </c>
      <c r="L216" s="13">
        <f>'Patrimônio Líquido'!C217</f>
        <v>255.4</v>
      </c>
      <c r="M216" s="13">
        <f>'Receita Líquida'!C217</f>
        <v>44.1</v>
      </c>
      <c r="N216" s="13">
        <f>Funcionários!C217</f>
        <v>455</v>
      </c>
      <c r="O216" s="120">
        <f>'Market Share'!C217</f>
        <v>5.2687174853727257E-6</v>
      </c>
      <c r="P216" s="13">
        <f>'Enterprise Value'!C217</f>
        <v>204.69299999999998</v>
      </c>
      <c r="Q216" s="13">
        <f>'Div. Líq. EBITDA'!C217</f>
        <v>1.5868544600938965</v>
      </c>
      <c r="R216" s="15">
        <f>Liquidez!C217</f>
        <v>0.34015345268542208</v>
      </c>
    </row>
    <row r="217" spans="1:18" x14ac:dyDescent="0.2">
      <c r="A217" s="8">
        <f>'Margem Líquida'!B218</f>
        <v>0.15091528309919117</v>
      </c>
      <c r="B217" s="120">
        <f>'Cresc. EBITDA em 2 anos'!B218</f>
        <v>53.603174603174608</v>
      </c>
      <c r="C217" s="13">
        <f>'Patrimônio Líquido'!B218</f>
        <v>225.4</v>
      </c>
      <c r="D217" s="13">
        <f>'Receita Líquida'!B218</f>
        <v>70.900000000000006</v>
      </c>
      <c r="E217" s="13">
        <f>Funcionários!B218</f>
        <v>23</v>
      </c>
      <c r="F217" s="120">
        <f>'Market Share'!B218</f>
        <v>1.9505464733082004E-5</v>
      </c>
      <c r="G217" s="13">
        <f>'Enterprise Value'!B218</f>
        <v>2975.2559999999999</v>
      </c>
      <c r="H217" s="13">
        <f>'Div. Líq. EBITDA'!B218</f>
        <v>0.98611111111111105</v>
      </c>
      <c r="I217" s="15">
        <f>Liquidez!B218</f>
        <v>1.286483870967742</v>
      </c>
      <c r="J217" s="8">
        <f>'Margem Líquida'!C218</f>
        <v>0.19502843356884372</v>
      </c>
      <c r="K217" s="120">
        <f>'Cresc. EBITDA em 2 anos'!C218</f>
        <v>1.1617619138029234</v>
      </c>
      <c r="L217" s="13">
        <f>'Patrimônio Líquido'!C218</f>
        <v>941.2</v>
      </c>
      <c r="M217" s="13">
        <f>'Receita Líquida'!C218</f>
        <v>452.7</v>
      </c>
      <c r="N217" s="13">
        <f>Funcionários!C218</f>
        <v>769</v>
      </c>
      <c r="O217" s="120">
        <f>'Market Share'!C218</f>
        <v>9.6373105020072249E-5</v>
      </c>
      <c r="P217" s="13">
        <f>'Enterprise Value'!C218</f>
        <v>10941.945999999998</v>
      </c>
      <c r="Q217" s="13">
        <f>'Div. Líq. EBITDA'!C218</f>
        <v>2.8016862813982083E-2</v>
      </c>
      <c r="R217" s="15">
        <f>Liquidez!C218</f>
        <v>1.5300036814333047</v>
      </c>
    </row>
    <row r="218" spans="1:18" x14ac:dyDescent="0.2">
      <c r="A218" s="8">
        <f>'Margem Líquida'!B219</f>
        <v>2.0472824762368998E-2</v>
      </c>
      <c r="B218" s="120">
        <f>'Cresc. EBITDA em 2 anos'!B219</f>
        <v>0.81007751937984507</v>
      </c>
      <c r="C218" s="13">
        <f>'Patrimônio Líquido'!B219</f>
        <v>499.3</v>
      </c>
      <c r="D218" s="13">
        <f>'Receita Líquida'!B219</f>
        <v>16.8</v>
      </c>
      <c r="E218" s="13">
        <f>Funcionários!B219</f>
        <v>513</v>
      </c>
      <c r="F218" s="120">
        <f>'Market Share'!B219</f>
        <v>3.4070209365617478E-5</v>
      </c>
      <c r="G218" s="13">
        <f>'Enterprise Value'!B219</f>
        <v>448.78699999999998</v>
      </c>
      <c r="H218" s="13">
        <f>'Div. Líq. EBITDA'!B219</f>
        <v>6.5224839400428269</v>
      </c>
      <c r="I218" s="15">
        <f>Liquidez!B219</f>
        <v>0.57550596782563568</v>
      </c>
      <c r="J218" s="8">
        <f>'Margem Líquida'!C219</f>
        <v>1.2756113681427627E-2</v>
      </c>
      <c r="K218" s="120">
        <f>'Cresc. EBITDA em 2 anos'!C219</f>
        <v>0.17006802721088432</v>
      </c>
      <c r="L218" s="13">
        <f>'Patrimônio Líquido'!C219</f>
        <v>219.9</v>
      </c>
      <c r="M218" s="13">
        <f>'Receita Líquida'!C219</f>
        <v>38.6</v>
      </c>
      <c r="N218" s="13">
        <f>Funcionários!C219</f>
        <v>906</v>
      </c>
      <c r="O218" s="120">
        <f>'Market Share'!C219</f>
        <v>1.2563545398532598E-4</v>
      </c>
      <c r="P218" s="13">
        <f>'Enterprise Value'!C219</f>
        <v>661.16799999999989</v>
      </c>
      <c r="Q218" s="13">
        <f>'Div. Líq. EBITDA'!C219</f>
        <v>0.46075581395348836</v>
      </c>
      <c r="R218" s="15">
        <f>Liquidez!C219</f>
        <v>0.93259732713538646</v>
      </c>
    </row>
    <row r="219" spans="1:18" x14ac:dyDescent="0.2">
      <c r="A219" s="8">
        <f>'Margem Líquida'!B220</f>
        <v>0.15351447539525018</v>
      </c>
      <c r="B219" s="120">
        <f>'Cresc. EBITDA em 2 anos'!B220</f>
        <v>0.95027988146196907</v>
      </c>
      <c r="C219" s="13">
        <f>'Patrimônio Líquido'!B220</f>
        <v>3439.2</v>
      </c>
      <c r="D219" s="13">
        <f>'Receita Líquida'!B220</f>
        <v>448.6</v>
      </c>
      <c r="E219" s="13">
        <f>Funcionários!B220</f>
        <v>1610</v>
      </c>
      <c r="F219" s="120">
        <f>'Market Share'!B220</f>
        <v>1.2132581746064756E-4</v>
      </c>
      <c r="G219" s="13">
        <f>'Enterprise Value'!B220</f>
        <v>5692.0029999999988</v>
      </c>
      <c r="H219" s="13">
        <f>'Div. Líq. EBITDA'!B220</f>
        <v>0.51173391862231987</v>
      </c>
      <c r="I219" s="15">
        <f>Liquidez!B220</f>
        <v>1.4896168871221986</v>
      </c>
      <c r="J219" s="8">
        <f>'Margem Líquida'!C220</f>
        <v>8.5858585858585874E-3</v>
      </c>
      <c r="K219" s="120">
        <f>'Cresc. EBITDA em 2 anos'!C220</f>
        <v>4.4479999999999995</v>
      </c>
      <c r="L219" s="13">
        <f>'Patrimônio Líquido'!C220</f>
        <v>369.6</v>
      </c>
      <c r="M219" s="13">
        <f>'Receita Líquida'!C220</f>
        <v>3.06</v>
      </c>
      <c r="N219" s="13">
        <f>Funcionários!C220</f>
        <v>213</v>
      </c>
      <c r="O219" s="120">
        <f>'Market Share'!C220</f>
        <v>1.4797249107855313E-5</v>
      </c>
      <c r="P219" s="13">
        <f>'Enterprise Value'!C220</f>
        <v>654.44099999999992</v>
      </c>
      <c r="Q219" s="13">
        <f>'Div. Líq. EBITDA'!C220</f>
        <v>0.37004405286343617</v>
      </c>
      <c r="R219" s="15">
        <f>Liquidez!C220</f>
        <v>2.4537037037037037</v>
      </c>
    </row>
    <row r="220" spans="1:18" x14ac:dyDescent="0.2">
      <c r="A220" s="8">
        <f>'Margem Líquida'!B221</f>
        <v>1.2902215961181547E-2</v>
      </c>
      <c r="B220" s="120">
        <f>'Cresc. EBITDA em 2 anos'!B221</f>
        <v>3.2140672782874615</v>
      </c>
      <c r="C220" s="13">
        <f>'Patrimônio Líquido'!B221</f>
        <v>761.7</v>
      </c>
      <c r="D220" s="13">
        <f>'Receita Líquida'!B221</f>
        <v>57.7</v>
      </c>
      <c r="E220" s="13">
        <f>Funcionários!B221</f>
        <v>420</v>
      </c>
      <c r="F220" s="120">
        <f>'Market Share'!B221</f>
        <v>1.8567558287104307E-4</v>
      </c>
      <c r="G220" s="13">
        <f>'Enterprise Value'!B221</f>
        <v>1324.258</v>
      </c>
      <c r="H220" s="13">
        <f>'Div. Líq. EBITDA'!B221</f>
        <v>2.1894049346879534</v>
      </c>
      <c r="I220" s="15">
        <f>Liquidez!B221</f>
        <v>0.98088090771017611</v>
      </c>
      <c r="J220" s="8">
        <f>'Margem Líquida'!C221</f>
        <v>3.4182451556716738E-2</v>
      </c>
      <c r="K220" s="120">
        <f>'Cresc. EBITDA em 2 anos'!C221</f>
        <v>0.17948717948717952</v>
      </c>
      <c r="L220" s="13">
        <f>'Patrimônio Líquido'!C221</f>
        <v>241</v>
      </c>
      <c r="M220" s="13">
        <f>'Receita Líquida'!C221</f>
        <v>15.7</v>
      </c>
      <c r="N220" s="13">
        <f>Funcionários!C221</f>
        <v>31</v>
      </c>
      <c r="O220" s="120">
        <f>'Market Share'!C221</f>
        <v>1.9069518841857312E-5</v>
      </c>
      <c r="P220" s="13">
        <f>'Enterprise Value'!C221</f>
        <v>309.44200000000001</v>
      </c>
      <c r="Q220" s="13">
        <f>'Div. Líq. EBITDA'!C221</f>
        <v>0.71428571428571419</v>
      </c>
      <c r="R220" s="15">
        <f>Liquidez!C221</f>
        <v>0.90118243243243246</v>
      </c>
    </row>
    <row r="221" spans="1:18" x14ac:dyDescent="0.2">
      <c r="A221" s="8">
        <f>'Margem Líquida'!B222</f>
        <v>0.20369818073367132</v>
      </c>
      <c r="B221" s="120">
        <f>'Cresc. EBITDA em 2 anos'!B222</f>
        <v>2.271939953810624</v>
      </c>
      <c r="C221" s="13">
        <f>'Patrimônio Líquido'!B222</f>
        <v>1812</v>
      </c>
      <c r="D221" s="13">
        <f>'Receita Líquida'!B222</f>
        <v>136.6</v>
      </c>
      <c r="E221" s="13">
        <f>Funcionários!B222</f>
        <v>17</v>
      </c>
      <c r="F221" s="120">
        <f>'Market Share'!B222</f>
        <v>2.784241091955043E-5</v>
      </c>
      <c r="G221" s="13">
        <f>'Enterprise Value'!B222</f>
        <v>5445.9870000000001</v>
      </c>
      <c r="H221" s="13">
        <f>'Div. Líq. EBITDA'!B222</f>
        <v>0.51508734780307031</v>
      </c>
      <c r="I221" s="15">
        <f>Liquidez!B222</f>
        <v>1.2155762998039863</v>
      </c>
      <c r="J221" s="8">
        <f>'Margem Líquida'!C222</f>
        <v>3.7803921568627455E-2</v>
      </c>
      <c r="K221" s="120">
        <f>'Cresc. EBITDA em 2 anos'!C222</f>
        <v>0.97303921568627461</v>
      </c>
      <c r="L221" s="13">
        <f>'Patrimônio Líquido'!C222</f>
        <v>1149.7</v>
      </c>
      <c r="M221" s="13">
        <f>'Receita Líquida'!C222</f>
        <v>96.4</v>
      </c>
      <c r="N221" s="13">
        <f>Funcionários!C222</f>
        <v>1864</v>
      </c>
      <c r="O221" s="120">
        <f>'Market Share'!C222</f>
        <v>1.0587257358313987E-4</v>
      </c>
      <c r="P221" s="13">
        <f>'Enterprise Value'!C222</f>
        <v>1547.2099999999998</v>
      </c>
      <c r="Q221" s="13">
        <f>'Div. Líq. EBITDA'!C222</f>
        <v>0.13291925465838508</v>
      </c>
      <c r="R221" s="15">
        <f>Liquidez!C222</f>
        <v>1.4819905213270144</v>
      </c>
    </row>
    <row r="222" spans="1:18" x14ac:dyDescent="0.2">
      <c r="A222" s="8">
        <f>'Margem Líquida'!B223</f>
        <v>1.0971476983902852E-3</v>
      </c>
      <c r="B222" s="120">
        <f>'Cresc. EBITDA em 2 anos'!B223</f>
        <v>-0.23558282208588965</v>
      </c>
      <c r="C222" s="13">
        <f>'Patrimônio Líquido'!B223</f>
        <v>170.8</v>
      </c>
      <c r="D222" s="13">
        <f>'Receita Líquida'!B223</f>
        <v>0.77700000000000002</v>
      </c>
      <c r="E222" s="13">
        <f>Funcionários!B223</f>
        <v>1116</v>
      </c>
      <c r="F222" s="120">
        <f>'Market Share'!B223</f>
        <v>2.9403512396697906E-5</v>
      </c>
      <c r="G222" s="13">
        <f>'Enterprise Value'!B223</f>
        <v>598.70299999999997</v>
      </c>
      <c r="H222" s="13">
        <f>'Div. Líq. EBITDA'!B223</f>
        <v>4.4446227929373991</v>
      </c>
      <c r="I222" s="15">
        <f>Liquidez!B223</f>
        <v>1.6225946617008071</v>
      </c>
      <c r="J222" s="8">
        <f>'Margem Líquida'!C223</f>
        <v>4.3854125619015506E-2</v>
      </c>
      <c r="K222" s="120">
        <f>'Cresc. EBITDA em 2 anos'!C223</f>
        <v>0.27146381578947354</v>
      </c>
      <c r="L222" s="13">
        <f>'Patrimônio Líquido'!C223</f>
        <v>4279.3999999999996</v>
      </c>
      <c r="M222" s="13">
        <f>'Receita Líquida'!C223</f>
        <v>1079.5</v>
      </c>
      <c r="N222" s="13">
        <f>Funcionários!C223</f>
        <v>343</v>
      </c>
      <c r="O222" s="120">
        <f>'Market Share'!C223</f>
        <v>1.0220107880590181E-3</v>
      </c>
      <c r="P222" s="13">
        <f>'Enterprise Value'!C223</f>
        <v>14858.020999999999</v>
      </c>
      <c r="Q222" s="13">
        <f>'Div. Líq. EBITDA'!C223</f>
        <v>1.2030269710885456E-2</v>
      </c>
      <c r="R222" s="15">
        <f>Liquidez!C223</f>
        <v>0.8618394160583942</v>
      </c>
    </row>
    <row r="223" spans="1:18" x14ac:dyDescent="0.2">
      <c r="A223" s="8">
        <f>'Margem Líquida'!B224</f>
        <v>1.2004290395098371E-2</v>
      </c>
      <c r="B223" s="120">
        <f>'Cresc. EBITDA em 2 anos'!B224</f>
        <v>0.27272727272727249</v>
      </c>
      <c r="C223" s="13">
        <f>'Patrimônio Líquido'!B224</f>
        <v>664.5</v>
      </c>
      <c r="D223" s="13">
        <f>'Receita Líquida'!B224</f>
        <v>81.7</v>
      </c>
      <c r="E223" s="13">
        <f>Funcionários!B224</f>
        <v>1600</v>
      </c>
      <c r="F223" s="120">
        <f>'Market Share'!B224</f>
        <v>2.8257182296058495E-4</v>
      </c>
      <c r="G223" s="13">
        <f>'Enterprise Value'!B224</f>
        <v>3175.1439999999998</v>
      </c>
      <c r="H223" s="13">
        <f>'Div. Líq. EBITDA'!B224</f>
        <v>0.83595641646489105</v>
      </c>
      <c r="I223" s="15">
        <f>Liquidez!B224</f>
        <v>0.9520871143375681</v>
      </c>
      <c r="J223" s="8">
        <f>'Margem Líquida'!C224</f>
        <v>1.546208530805687E-2</v>
      </c>
      <c r="K223" s="120">
        <f>'Cresc. EBITDA em 2 anos'!C224</f>
        <v>0.7588424437299035</v>
      </c>
      <c r="L223" s="13">
        <f>'Patrimônio Líquido'!C224</f>
        <v>21.3</v>
      </c>
      <c r="M223" s="13">
        <f>'Receita Líquida'!C224</f>
        <v>2.61</v>
      </c>
      <c r="N223" s="13">
        <f>Funcionários!C224</f>
        <v>45</v>
      </c>
      <c r="O223" s="120">
        <f>'Market Share'!C224</f>
        <v>7.008349184640788E-6</v>
      </c>
      <c r="P223" s="13">
        <f>'Enterprise Value'!C224</f>
        <v>52.566699999999997</v>
      </c>
      <c r="Q223" s="13">
        <f>'Div. Líq. EBITDA'!C224</f>
        <v>2.906764168190128</v>
      </c>
      <c r="R223" s="15">
        <f>Liquidez!C224</f>
        <v>0.86988847583643136</v>
      </c>
    </row>
    <row r="224" spans="1:18" x14ac:dyDescent="0.2">
      <c r="A224" s="8">
        <f>'Margem Líquida'!B225</f>
        <v>0.12371134020618556</v>
      </c>
      <c r="B224" s="120">
        <f>'Cresc. EBITDA em 2 anos'!B225</f>
        <v>2.3833167825223267E-2</v>
      </c>
      <c r="C224" s="13">
        <f>'Patrimônio Líquido'!B225</f>
        <v>288.89999999999998</v>
      </c>
      <c r="D224" s="13">
        <f>'Receita Líquida'!B225</f>
        <v>34.799999999999997</v>
      </c>
      <c r="E224" s="13">
        <f>Funcionários!B225</f>
        <v>1200</v>
      </c>
      <c r="F224" s="120">
        <f>'Market Share'!B225</f>
        <v>1.1679198019191076E-5</v>
      </c>
      <c r="G224" s="13">
        <f>'Enterprise Value'!B225</f>
        <v>990.79099999999994</v>
      </c>
      <c r="H224" s="13">
        <f>'Div. Líq. EBITDA'!B225</f>
        <v>2.577109602327837</v>
      </c>
      <c r="I224" s="15">
        <f>Liquidez!B225</f>
        <v>0.60181236673773986</v>
      </c>
      <c r="J224" s="8">
        <f>'Margem Líquida'!C225</f>
        <v>2.193158953722334E-2</v>
      </c>
      <c r="K224" s="120">
        <f>'Cresc. EBITDA em 2 anos'!C225</f>
        <v>0.54220779220779214</v>
      </c>
      <c r="L224" s="13">
        <f>'Patrimônio Líquido'!C225</f>
        <v>28.2</v>
      </c>
      <c r="M224" s="13">
        <f>'Receita Líquida'!C225</f>
        <v>1.0900000000000001</v>
      </c>
      <c r="N224" s="13">
        <f>Funcionários!C225</f>
        <v>121</v>
      </c>
      <c r="O224" s="120">
        <f>'Market Share'!C225</f>
        <v>2.0634772184635498E-6</v>
      </c>
      <c r="P224" s="13">
        <f>'Enterprise Value'!C225</f>
        <v>45.647499999999994</v>
      </c>
      <c r="Q224" s="13">
        <f>'Div. Líq. EBITDA'!C225</f>
        <v>3.1368421052631579</v>
      </c>
      <c r="R224" s="15">
        <f>Liquidez!C225</f>
        <v>0.56512195121951225</v>
      </c>
    </row>
    <row r="225" spans="1:18" x14ac:dyDescent="0.2">
      <c r="A225" s="8">
        <f>'Margem Líquida'!B226</f>
        <v>0.31174018756512678</v>
      </c>
      <c r="B225" s="120">
        <f>'Cresc. EBITDA em 2 anos'!B226</f>
        <v>0.15750109986801597</v>
      </c>
      <c r="C225" s="13">
        <f>'Patrimônio Líquido'!B226</f>
        <v>1053.5</v>
      </c>
      <c r="D225" s="13">
        <f>'Receita Líquida'!B226</f>
        <v>179.5</v>
      </c>
      <c r="E225" s="13">
        <f>Funcionários!B226</f>
        <v>1400</v>
      </c>
      <c r="F225" s="120">
        <f>'Market Share'!B226</f>
        <v>2.3906442301636049E-5</v>
      </c>
      <c r="G225" s="13">
        <f>'Enterprise Value'!B226</f>
        <v>2528.3910000000001</v>
      </c>
      <c r="H225" s="13">
        <f>'Div. Líq. EBITDA'!B226</f>
        <v>0.95667046750285045</v>
      </c>
      <c r="I225" s="15">
        <f>Liquidez!B226</f>
        <v>2.1211640211640215</v>
      </c>
      <c r="J225" s="8">
        <f>'Margem Líquida'!C226</f>
        <v>5.8943089430894303E-4</v>
      </c>
      <c r="K225" s="120">
        <f>'Cresc. EBITDA em 2 anos'!C226</f>
        <v>0.35470085470085477</v>
      </c>
      <c r="L225" s="13">
        <f>'Patrimônio Líquido'!C226</f>
        <v>0.54500000000000004</v>
      </c>
      <c r="M225" s="13">
        <f>'Receita Líquida'!C226</f>
        <v>2.9000000000000001E-2</v>
      </c>
      <c r="N225" s="13">
        <f>Funcionários!C226</f>
        <v>3</v>
      </c>
      <c r="O225" s="120">
        <f>'Market Share'!C226</f>
        <v>2.0427178903099927E-6</v>
      </c>
      <c r="P225" s="13">
        <f>'Enterprise Value'!C226</f>
        <v>304.637</v>
      </c>
      <c r="Q225" s="13">
        <f>'Div. Líq. EBITDA'!C226</f>
        <v>0.23817034700315456</v>
      </c>
      <c r="R225" s="15">
        <f>Liquidez!C226</f>
        <v>4.5008912655971477E-2</v>
      </c>
    </row>
    <row r="226" spans="1:18" x14ac:dyDescent="0.2">
      <c r="A226" s="8">
        <f>'Margem Líquida'!B227</f>
        <v>1.578813343519226E-2</v>
      </c>
      <c r="B226" s="120">
        <f>'Cresc. EBITDA em 2 anos'!B227</f>
        <v>0.67543859649122817</v>
      </c>
      <c r="C226" s="13">
        <f>'Patrimônio Líquido'!B227</f>
        <v>115.6</v>
      </c>
      <c r="D226" s="13">
        <f>'Receita Líquida'!B227</f>
        <v>12.4</v>
      </c>
      <c r="E226" s="13">
        <f>Funcionários!B227</f>
        <v>197</v>
      </c>
      <c r="F226" s="120">
        <f>'Market Share'!B227</f>
        <v>3.2608752663607075E-5</v>
      </c>
      <c r="G226" s="13">
        <f>'Enterprise Value'!B227</f>
        <v>367.10200000000003</v>
      </c>
      <c r="H226" s="13">
        <f>'Div. Líq. EBITDA'!B227</f>
        <v>6.5628272251308895</v>
      </c>
      <c r="I226" s="15">
        <f>Liquidez!B227</f>
        <v>0.51245551601423489</v>
      </c>
      <c r="J226" s="8">
        <f>'Margem Líquida'!C227</f>
        <v>2.610857853294654E-3</v>
      </c>
      <c r="K226" s="120">
        <f>'Cresc. EBITDA em 2 anos'!C227</f>
        <v>-0.13836477987421381</v>
      </c>
      <c r="L226" s="13">
        <f>'Patrimônio Líquido'!C227</f>
        <v>11.5</v>
      </c>
      <c r="M226" s="13">
        <f>'Receita Líquida'!C227</f>
        <v>0.63</v>
      </c>
      <c r="N226" s="13">
        <f>Funcionários!C227</f>
        <v>20</v>
      </c>
      <c r="O226" s="120">
        <f>'Market Share'!C227</f>
        <v>1.0018451766906529E-5</v>
      </c>
      <c r="P226" s="13">
        <f>'Enterprise Value'!C227</f>
        <v>13.165700000000001</v>
      </c>
      <c r="Q226" s="13">
        <f>'Div. Líq. EBITDA'!C227</f>
        <v>4.5620437956204372</v>
      </c>
      <c r="R226" s="15">
        <f>Liquidez!C227</f>
        <v>1.5631901840490796</v>
      </c>
    </row>
    <row r="227" spans="1:18" x14ac:dyDescent="0.2">
      <c r="A227" s="8">
        <f>'Margem Líquida'!B228</f>
        <v>2.7438454611869046E-2</v>
      </c>
      <c r="B227" s="120">
        <f>'Cresc. EBITDA em 2 anos'!B228</f>
        <v>16.16257088846881</v>
      </c>
      <c r="C227" s="13">
        <f>'Patrimônio Líquido'!B228</f>
        <v>3522.6</v>
      </c>
      <c r="D227" s="13">
        <f>'Receita Líquida'!B228</f>
        <v>161.5</v>
      </c>
      <c r="E227" s="13">
        <f>Funcionários!B228</f>
        <v>5100</v>
      </c>
      <c r="F227" s="120">
        <f>'Market Share'!B228</f>
        <v>2.4437465915804033E-4</v>
      </c>
      <c r="G227" s="13">
        <f>'Enterprise Value'!B228</f>
        <v>8724.9189999999999</v>
      </c>
      <c r="H227" s="13">
        <f>'Div. Líq. EBITDA'!B228</f>
        <v>0.27073466240775418</v>
      </c>
      <c r="I227" s="15">
        <f>Liquidez!B228</f>
        <v>2.1703341483292582</v>
      </c>
      <c r="J227" s="8">
        <f>'Margem Líquida'!C228</f>
        <v>0.12925038639876352</v>
      </c>
      <c r="K227" s="120">
        <f>'Cresc. EBITDA em 2 anos'!C228</f>
        <v>-0.77403035413153454</v>
      </c>
      <c r="L227" s="13">
        <f>'Patrimônio Líquido'!C228</f>
        <v>398.3</v>
      </c>
      <c r="M227" s="13">
        <f>'Receita Líquida'!C228</f>
        <v>66.900000000000006</v>
      </c>
      <c r="N227" s="13">
        <f>Funcionários!C228</f>
        <v>223</v>
      </c>
      <c r="O227" s="120">
        <f>'Market Share'!C228</f>
        <v>2.1490056504562039E-5</v>
      </c>
      <c r="P227" s="13">
        <f>'Enterprise Value'!C228</f>
        <v>128.774</v>
      </c>
      <c r="Q227" s="13">
        <f>'Div. Líq. EBITDA'!C228</f>
        <v>0.46492537313432836</v>
      </c>
      <c r="R227" s="15">
        <f>Liquidez!C228</f>
        <v>1.9456824512534818</v>
      </c>
    </row>
    <row r="228" spans="1:18" x14ac:dyDescent="0.2">
      <c r="A228" s="8">
        <f>'Margem Líquida'!B229</f>
        <v>1.7229002153625269E-2</v>
      </c>
      <c r="B228" s="120">
        <f>'Cresc. EBITDA em 2 anos'!B229</f>
        <v>3.9631578947368418</v>
      </c>
      <c r="C228" s="13">
        <f>'Patrimônio Líquido'!B229</f>
        <v>208</v>
      </c>
      <c r="D228" s="13">
        <f>'Receita Líquida'!B229</f>
        <v>21.6</v>
      </c>
      <c r="E228" s="13">
        <f>Funcionários!B229</f>
        <v>5365</v>
      </c>
      <c r="F228" s="120">
        <f>'Market Share'!B229</f>
        <v>5.2051939412228413E-5</v>
      </c>
      <c r="G228" s="13">
        <f>'Enterprise Value'!B229</f>
        <v>906.22299999999996</v>
      </c>
      <c r="H228" s="13">
        <f>'Div. Líq. EBITDA'!B229</f>
        <v>2.5418875927889713</v>
      </c>
      <c r="I228" s="15">
        <f>Liquidez!B229</f>
        <v>0.75227035879112691</v>
      </c>
      <c r="J228" s="8">
        <f>'Margem Líquida'!C229</f>
        <v>2.034090909090909E-2</v>
      </c>
      <c r="K228" s="120">
        <f>'Cresc. EBITDA em 2 anos'!C229</f>
        <v>1.9417475728155336</v>
      </c>
      <c r="L228" s="13">
        <f>'Patrimônio Líquido'!C229</f>
        <v>18.5</v>
      </c>
      <c r="M228" s="13">
        <f>'Receita Líquida'!C229</f>
        <v>1.79</v>
      </c>
      <c r="N228" s="13">
        <f>Funcionários!C229</f>
        <v>34</v>
      </c>
      <c r="O228" s="120">
        <f>'Market Share'!C229</f>
        <v>3.6536417550260031E-6</v>
      </c>
      <c r="P228" s="13">
        <f>'Enterprise Value'!C229</f>
        <v>29.118299999999998</v>
      </c>
      <c r="Q228" s="13">
        <f>'Div. Líq. EBITDA'!C229</f>
        <v>2.0099009900990099</v>
      </c>
      <c r="R228" s="15">
        <f>Liquidez!C229</f>
        <v>1.1734939759036145</v>
      </c>
    </row>
    <row r="229" spans="1:18" x14ac:dyDescent="0.2">
      <c r="A229" s="8">
        <f>'Margem Líquida'!B230</f>
        <v>2.8959810874704492E-2</v>
      </c>
      <c r="B229" s="120">
        <f>'Cresc. EBITDA em 2 anos'!B230</f>
        <v>0.16912751677852333</v>
      </c>
      <c r="C229" s="13">
        <f>'Patrimônio Líquido'!B230</f>
        <v>425</v>
      </c>
      <c r="D229" s="13">
        <f>'Receita Líquida'!B230</f>
        <v>53.9</v>
      </c>
      <c r="E229" s="13">
        <f>Funcionários!B230</f>
        <v>879</v>
      </c>
      <c r="F229" s="120">
        <f>'Market Share'!B230</f>
        <v>7.7274523118799965E-5</v>
      </c>
      <c r="G229" s="13">
        <f>'Enterprise Value'!B230</f>
        <v>837.03099999999995</v>
      </c>
      <c r="H229" s="13">
        <f>'Div. Líq. EBITDA'!B230</f>
        <v>2.7313432835820897</v>
      </c>
      <c r="I229" s="15">
        <f>Liquidez!B230</f>
        <v>0.40432557371636119</v>
      </c>
      <c r="J229" s="8">
        <f>'Margem Líquida'!C230</f>
        <v>1.5013136494432628E-2</v>
      </c>
      <c r="K229" s="120">
        <f>'Cresc. EBITDA em 2 anos'!C230</f>
        <v>-0.58161953727506432</v>
      </c>
      <c r="L229" s="13">
        <f>'Patrimônio Líquido'!C230</f>
        <v>924.8</v>
      </c>
      <c r="M229" s="13">
        <f>'Receita Líquida'!C230</f>
        <v>60</v>
      </c>
      <c r="N229" s="13">
        <f>Funcionários!C230</f>
        <v>3250</v>
      </c>
      <c r="O229" s="120">
        <f>'Market Share'!C230</f>
        <v>1.6592930993137979E-4</v>
      </c>
      <c r="P229" s="13">
        <f>'Enterprise Value'!C230</f>
        <v>1251.2219999999998</v>
      </c>
      <c r="Q229" s="13">
        <f>'Div. Líq. EBITDA'!C230</f>
        <v>4.0937019969278038E-2</v>
      </c>
      <c r="R229" s="15">
        <f>Liquidez!C230</f>
        <v>1.3378477306002929</v>
      </c>
    </row>
    <row r="230" spans="1:18" x14ac:dyDescent="0.2">
      <c r="A230" s="8">
        <f>'Margem Líquida'!B231</f>
        <v>0.2232459248759745</v>
      </c>
      <c r="B230" s="120">
        <f>'Cresc. EBITDA em 2 anos'!B231</f>
        <v>0.10720268006700162</v>
      </c>
      <c r="C230" s="13">
        <f>'Patrimônio Líquido'!B231</f>
        <v>543.6</v>
      </c>
      <c r="D230" s="13">
        <f>'Receita Líquida'!B231</f>
        <v>31.5</v>
      </c>
      <c r="E230" s="13">
        <f>Funcionários!B231</f>
        <v>169</v>
      </c>
      <c r="F230" s="120">
        <f>'Market Share'!B231</f>
        <v>5.8582824049337391E-6</v>
      </c>
      <c r="G230" s="13">
        <f>'Enterprise Value'!B231</f>
        <v>635.22099999999989</v>
      </c>
      <c r="H230" s="13">
        <f>'Div. Líq. EBITDA'!B231</f>
        <v>3.559757942511347</v>
      </c>
      <c r="I230" s="15">
        <f>Liquidez!B231</f>
        <v>1.7204900332225912</v>
      </c>
      <c r="J230" s="8">
        <f>'Margem Líquida'!C231</f>
        <v>0.11583011583011582</v>
      </c>
      <c r="K230" s="120">
        <f>'Cresc. EBITDA em 2 anos'!C231</f>
        <v>-0.67500000000000004</v>
      </c>
      <c r="L230" s="13">
        <f>'Patrimônio Líquido'!C231</f>
        <v>3.84</v>
      </c>
      <c r="M230" s="13">
        <f>'Receita Líquida'!C231</f>
        <v>21</v>
      </c>
      <c r="N230" s="13">
        <f>Funcionários!C231</f>
        <v>2500</v>
      </c>
      <c r="O230" s="120">
        <f>'Market Share'!C231</f>
        <v>7.5273323884797096E-6</v>
      </c>
      <c r="P230" s="13">
        <f>'Enterprise Value'!C231</f>
        <v>287.33899999999994</v>
      </c>
      <c r="Q230" s="13">
        <f>'Div. Líq. EBITDA'!C231</f>
        <v>0.15484949832775921</v>
      </c>
      <c r="R230" s="15">
        <f>Liquidez!C231</f>
        <v>0.32279635258358663</v>
      </c>
    </row>
    <row r="231" spans="1:18" x14ac:dyDescent="0.2">
      <c r="A231" s="8">
        <f>'Margem Líquida'!B232</f>
        <v>9.8140983297159579E-3</v>
      </c>
      <c r="B231" s="120">
        <f>'Cresc. EBITDA em 2 anos'!B232</f>
        <v>-9.6828046744574237E-2</v>
      </c>
      <c r="C231" s="13">
        <f>'Patrimônio Líquido'!B232</f>
        <v>513.70000000000005</v>
      </c>
      <c r="D231" s="13">
        <f>'Receita Líquida'!B232</f>
        <v>20.8</v>
      </c>
      <c r="E231" s="13">
        <f>Funcionários!B232</f>
        <v>577</v>
      </c>
      <c r="F231" s="120">
        <f>'Market Share'!B232</f>
        <v>8.7994640177296724E-5</v>
      </c>
      <c r="G231" s="13">
        <f>'Enterprise Value'!B232</f>
        <v>519.90099999999995</v>
      </c>
      <c r="H231" s="13">
        <f>'Div. Líq. EBITDA'!B232</f>
        <v>4.3290203327171897</v>
      </c>
      <c r="I231" s="15">
        <f>Liquidez!B232</f>
        <v>0.97403330510866504</v>
      </c>
      <c r="J231" s="8">
        <f>'Margem Líquida'!C232</f>
        <v>5.393634840871022E-2</v>
      </c>
      <c r="K231" s="120">
        <f>'Cresc. EBITDA em 2 anos'!C232</f>
        <v>0.4355828220858895</v>
      </c>
      <c r="L231" s="13">
        <f>'Patrimônio Líquido'!C232</f>
        <v>18.3</v>
      </c>
      <c r="M231" s="13">
        <f>'Receita Líquida'!C232</f>
        <v>6.44</v>
      </c>
      <c r="N231" s="13">
        <f>Funcionários!C232</f>
        <v>16</v>
      </c>
      <c r="O231" s="120">
        <f>'Market Share'!C232</f>
        <v>4.9573275630693729E-6</v>
      </c>
      <c r="P231" s="13">
        <f>'Enterprise Value'!C232</f>
        <v>112.43699999999998</v>
      </c>
      <c r="Q231" s="13">
        <f>'Div. Líq. EBITDA'!C232</f>
        <v>0.37948717948717953</v>
      </c>
      <c r="R231" s="15">
        <f>Liquidez!C232</f>
        <v>1.7978378378378377</v>
      </c>
    </row>
    <row r="232" spans="1:18" x14ac:dyDescent="0.2">
      <c r="A232" s="8">
        <f>'Margem Líquida'!B233</f>
        <v>1.3088667058132706</v>
      </c>
      <c r="B232" s="120">
        <f>'Cresc. EBITDA em 2 anos'!B233</f>
        <v>2.0047872340425532</v>
      </c>
      <c r="C232" s="13">
        <f>'Patrimônio Líquido'!B233</f>
        <v>7538.1</v>
      </c>
      <c r="D232" s="13">
        <f>'Receita Líquida'!B233</f>
        <v>1783.2</v>
      </c>
      <c r="E232" s="13">
        <f>Funcionários!B233</f>
        <v>27</v>
      </c>
      <c r="F232" s="120">
        <f>'Market Share'!B233</f>
        <v>5.656501735281167E-5</v>
      </c>
      <c r="G232" s="13">
        <f>'Enterprise Value'!B233</f>
        <v>5428.6889999999994</v>
      </c>
      <c r="H232" s="13">
        <f>'Div. Líq. EBITDA'!B233</f>
        <v>0.40980704549477787</v>
      </c>
      <c r="I232" s="15">
        <f>Liquidez!B233</f>
        <v>4.3714020427112352</v>
      </c>
      <c r="J232" s="8">
        <f>'Margem Líquida'!C233</f>
        <v>3.379860418743769E-3</v>
      </c>
      <c r="K232" s="120">
        <f>'Cresc. EBITDA em 2 anos'!C233</f>
        <v>1.7289156626506026</v>
      </c>
      <c r="L232" s="13">
        <f>'Patrimônio Líquido'!C233</f>
        <v>24.5</v>
      </c>
      <c r="M232" s="13">
        <f>'Receita Líquida'!C233</f>
        <v>0.33900000000000002</v>
      </c>
      <c r="N232" s="13">
        <f>Funcionários!C233</f>
        <v>55</v>
      </c>
      <c r="O232" s="120">
        <f>'Market Share'!C233</f>
        <v>4.1643212276035009E-6</v>
      </c>
      <c r="P232" s="13">
        <f>'Enterprise Value'!C233</f>
        <v>43.533299999999997</v>
      </c>
      <c r="Q232" s="13">
        <f>'Div. Líq. EBITDA'!C233</f>
        <v>0.95364238410596025</v>
      </c>
      <c r="R232" s="15">
        <f>Liquidez!C233</f>
        <v>0.55747126436781624</v>
      </c>
    </row>
    <row r="233" spans="1:18" x14ac:dyDescent="0.2">
      <c r="A233" s="8">
        <f>'Margem Líquida'!B234</f>
        <v>2.0072529465095195</v>
      </c>
      <c r="B233" s="120">
        <f>'Cresc. EBITDA em 2 anos'!B234</f>
        <v>1.2109890109890107</v>
      </c>
      <c r="C233" s="13">
        <f>'Patrimônio Líquido'!B234</f>
        <v>957.3</v>
      </c>
      <c r="D233" s="13">
        <f>'Receita Líquida'!B234</f>
        <v>442.8</v>
      </c>
      <c r="E233" s="13">
        <f>Funcionários!B234</f>
        <v>393</v>
      </c>
      <c r="F233" s="120">
        <f>'Market Share'!B234</f>
        <v>9.1590155813492753E-6</v>
      </c>
      <c r="G233" s="13">
        <f>'Enterprise Value'!B234</f>
        <v>966.76599999999985</v>
      </c>
      <c r="H233" s="13">
        <f>'Div. Líq. EBITDA'!B234</f>
        <v>2.2534791252485089</v>
      </c>
      <c r="I233" s="15">
        <f>Liquidez!B234</f>
        <v>1.4917976760082021</v>
      </c>
      <c r="J233" s="8">
        <f>'Margem Líquida'!C234</f>
        <v>1.6328371673432568E-2</v>
      </c>
      <c r="K233" s="120">
        <f>'Cresc. EBITDA em 2 anos'!C234</f>
        <v>0.28279883381924198</v>
      </c>
      <c r="L233" s="13">
        <f>'Patrimônio Líquido'!C234</f>
        <v>140.30000000000001</v>
      </c>
      <c r="M233" s="13">
        <f>'Receita Líquida'!C234</f>
        <v>18.100000000000001</v>
      </c>
      <c r="N233" s="13">
        <f>Funcionários!C234</f>
        <v>985</v>
      </c>
      <c r="O233" s="120">
        <f>'Market Share'!C234</f>
        <v>4.6023430516435506E-5</v>
      </c>
      <c r="P233" s="13">
        <f>'Enterprise Value'!C234</f>
        <v>422.84</v>
      </c>
      <c r="Q233" s="13">
        <f>'Div. Líq. EBITDA'!C234</f>
        <v>5.7499999999999996E-2</v>
      </c>
      <c r="R233" s="15">
        <f>Liquidez!C234</f>
        <v>0.82903981264637006</v>
      </c>
    </row>
    <row r="234" spans="1:18" ht="12" thickBot="1" x14ac:dyDescent="0.25">
      <c r="A234" s="8">
        <f>'Margem Líquida'!B235</f>
        <v>1.9278892804249017E-3</v>
      </c>
      <c r="B234" s="120">
        <f>'Cresc. EBITDA em 2 anos'!B235</f>
        <v>0.49104859335038342</v>
      </c>
      <c r="C234" s="13">
        <f>'Patrimônio Líquido'!B235</f>
        <v>210.6</v>
      </c>
      <c r="D234" s="13">
        <f>'Receita Líquida'!B235</f>
        <v>15.1</v>
      </c>
      <c r="E234" s="13">
        <f>Funcionários!B235</f>
        <v>307</v>
      </c>
      <c r="F234" s="120">
        <f>'Market Share'!B235</f>
        <v>3.2519072365983713E-4</v>
      </c>
      <c r="G234" s="13">
        <f>'Enterprise Value'!B235</f>
        <v>560.26299999999992</v>
      </c>
      <c r="H234" s="13">
        <f>'Div. Líq. EBITDA'!B235</f>
        <v>3.8747855917667242</v>
      </c>
      <c r="I234" s="15">
        <f>Liquidez!B235</f>
        <v>1.0128263857077417</v>
      </c>
      <c r="J234" s="25">
        <f>'Margem Líquida'!C235</f>
        <v>0.21726618705035972</v>
      </c>
      <c r="K234" s="121">
        <f>'Cresc. EBITDA em 2 anos'!C235</f>
        <v>0.70731707317073189</v>
      </c>
      <c r="L234" s="14">
        <f>'Patrimônio Líquido'!C235</f>
        <v>27.8</v>
      </c>
      <c r="M234" s="14">
        <f>'Receita Líquida'!C235</f>
        <v>3.02</v>
      </c>
      <c r="N234" s="14">
        <f>Funcionários!C235</f>
        <v>6</v>
      </c>
      <c r="O234" s="121">
        <f>'Market Share'!C235</f>
        <v>5.7710932266888009E-7</v>
      </c>
      <c r="P234" s="14">
        <f>'Enterprise Value'!C235</f>
        <v>40.362000000000002</v>
      </c>
      <c r="Q234" s="14">
        <f>'Div. Líq. EBITDA'!C235</f>
        <v>0.40476190476190471</v>
      </c>
      <c r="R234" s="16">
        <f>Liquidez!C235</f>
        <v>1.9216683621566633</v>
      </c>
    </row>
    <row r="235" spans="1:18" x14ac:dyDescent="0.2">
      <c r="A235" s="8">
        <f>'Margem Líquida'!B236</f>
        <v>0.30967741935483872</v>
      </c>
      <c r="B235" s="120">
        <f>'Cresc. EBITDA em 2 anos'!B236</f>
        <v>0.1138560687432868</v>
      </c>
      <c r="C235" s="13">
        <f>'Patrimônio Líquido'!B236</f>
        <v>1784.9</v>
      </c>
      <c r="D235" s="13">
        <f>'Receita Líquida'!B236</f>
        <v>120</v>
      </c>
      <c r="E235" s="13">
        <f>Funcionários!B236</f>
        <v>92</v>
      </c>
      <c r="F235" s="120">
        <f>'Market Share'!B236</f>
        <v>1.608847931900655E-5</v>
      </c>
      <c r="G235" s="13">
        <f>'Enterprise Value'!B236</f>
        <v>2989.6709999999998</v>
      </c>
      <c r="H235" s="13">
        <f>'Div. Líq. EBITDA'!B236</f>
        <v>0.69656059144969451</v>
      </c>
      <c r="I235" s="15">
        <f>Liquidez!B236</f>
        <v>0.36424116424116421</v>
      </c>
      <c r="J235" s="13"/>
      <c r="K235" s="13"/>
      <c r="L235" s="13"/>
      <c r="M235" s="13"/>
      <c r="N235" s="13"/>
      <c r="O235" s="13"/>
      <c r="P235" s="13"/>
      <c r="Q235" s="13"/>
      <c r="R235" s="13"/>
    </row>
    <row r="236" spans="1:18" x14ac:dyDescent="0.2">
      <c r="A236" s="8">
        <f>'Margem Líquida'!B237</f>
        <v>2.5367647058823529E-3</v>
      </c>
      <c r="B236" s="120">
        <f>'Cresc. EBITDA em 2 anos'!B237</f>
        <v>-0.53980582524271847</v>
      </c>
      <c r="C236" s="13">
        <f>'Patrimônio Líquido'!B237</f>
        <v>929.9</v>
      </c>
      <c r="D236" s="13">
        <f>'Receita Líquida'!B237</f>
        <v>6.21</v>
      </c>
      <c r="E236" s="13">
        <f>Funcionários!B237</f>
        <v>551</v>
      </c>
      <c r="F236" s="120">
        <f>'Market Share'!B237</f>
        <v>1.0163767063981427E-4</v>
      </c>
      <c r="G236" s="13">
        <f>'Enterprise Value'!B237</f>
        <v>227.75699999999998</v>
      </c>
      <c r="H236" s="13">
        <f>'Div. Líq. EBITDA'!B237</f>
        <v>9</v>
      </c>
      <c r="I236" s="15">
        <f>Liquidez!B237</f>
        <v>1.01858943286476</v>
      </c>
      <c r="J236" s="13"/>
      <c r="K236" s="13"/>
      <c r="L236" s="13"/>
      <c r="M236" s="13"/>
      <c r="N236" s="13"/>
      <c r="O236" s="13"/>
      <c r="P236" s="13"/>
      <c r="Q236" s="13"/>
      <c r="R236" s="13"/>
    </row>
    <row r="237" spans="1:18" x14ac:dyDescent="0.2">
      <c r="A237" s="8">
        <f>'Margem Líquida'!B238</f>
        <v>1.6177837883526329E-2</v>
      </c>
      <c r="B237" s="120">
        <f>'Cresc. EBITDA em 2 anos'!B238</f>
        <v>0.41847445766270108</v>
      </c>
      <c r="C237" s="13">
        <f>'Patrimônio Líquido'!B238</f>
        <v>319.2</v>
      </c>
      <c r="D237" s="13">
        <f>'Receita Líquida'!B238</f>
        <v>95.7</v>
      </c>
      <c r="E237" s="13">
        <f>Funcionários!B238</f>
        <v>214</v>
      </c>
      <c r="F237" s="120">
        <f>'Market Share'!B238</f>
        <v>2.4560361138473093E-4</v>
      </c>
      <c r="G237" s="13">
        <f>'Enterprise Value'!B238</f>
        <v>1947.9469999999999</v>
      </c>
      <c r="H237" s="13">
        <f>'Div. Líq. EBITDA'!B238</f>
        <v>1.0320670942279231</v>
      </c>
      <c r="I237" s="15">
        <f>Liquidez!B238</f>
        <v>1.225669957686883</v>
      </c>
      <c r="J237" s="13"/>
      <c r="K237" s="13"/>
      <c r="L237" s="13"/>
      <c r="M237" s="13"/>
      <c r="N237" s="13"/>
      <c r="O237" s="13"/>
      <c r="P237" s="13"/>
      <c r="Q237" s="13"/>
      <c r="R237" s="13"/>
    </row>
    <row r="238" spans="1:18" x14ac:dyDescent="0.2">
      <c r="A238" s="8">
        <f>'Margem Líquida'!B239</f>
        <v>0.14061235179277179</v>
      </c>
      <c r="B238" s="120">
        <f>'Cresc. EBITDA em 2 anos'!B239</f>
        <v>1.2374164810690425</v>
      </c>
      <c r="C238" s="13">
        <f>'Patrimônio Líquido'!B239</f>
        <v>1445.7</v>
      </c>
      <c r="D238" s="13">
        <f>'Receita Líquida'!B239</f>
        <v>295.3</v>
      </c>
      <c r="E238" s="13">
        <f>Funcionários!B239</f>
        <v>966</v>
      </c>
      <c r="F238" s="120">
        <f>'Market Share'!B239</f>
        <v>8.7193330110569417E-5</v>
      </c>
      <c r="G238" s="13">
        <f>'Enterprise Value'!B239</f>
        <v>4827.1030000000001</v>
      </c>
      <c r="H238" s="13">
        <f>'Div. Líq. EBITDA'!B239</f>
        <v>0.39936293051960975</v>
      </c>
      <c r="I238" s="15">
        <f>Liquidez!B239</f>
        <v>2.3406654601141583</v>
      </c>
      <c r="J238" s="13"/>
      <c r="K238" s="13"/>
      <c r="L238" s="13"/>
      <c r="M238" s="13"/>
      <c r="N238" s="13"/>
      <c r="O238" s="13"/>
      <c r="P238" s="13"/>
      <c r="Q238" s="13"/>
      <c r="R238" s="13"/>
    </row>
    <row r="239" spans="1:18" x14ac:dyDescent="0.2">
      <c r="A239" s="8">
        <f>'Margem Líquida'!B240</f>
        <v>8.1899518238128022E-2</v>
      </c>
      <c r="B239" s="120">
        <f>'Cresc. EBITDA em 2 anos'!B240</f>
        <v>1.3376623376623376</v>
      </c>
      <c r="C239" s="13">
        <f>'Patrimônio Líquido'!B240</f>
        <v>244.3</v>
      </c>
      <c r="D239" s="13">
        <f>'Receita Líquida'!B240</f>
        <v>35.700000000000003</v>
      </c>
      <c r="E239" s="13">
        <f>Funcionários!B240</f>
        <v>6</v>
      </c>
      <c r="F239" s="120">
        <f>'Market Share'!B240</f>
        <v>1.809798228427085E-5</v>
      </c>
      <c r="G239" s="13">
        <f>'Enterprise Value'!B240</f>
        <v>2421.7199999999998</v>
      </c>
      <c r="H239" s="13">
        <f>'Div. Líq. EBITDA'!B240</f>
        <v>0.78809523809523807</v>
      </c>
      <c r="I239" s="15">
        <f>Liquidez!B240</f>
        <v>1.9266304347826091</v>
      </c>
      <c r="J239" s="13"/>
      <c r="K239" s="13"/>
      <c r="L239" s="13"/>
      <c r="M239" s="13"/>
      <c r="N239" s="13"/>
      <c r="O239" s="13"/>
      <c r="P239" s="13"/>
      <c r="Q239" s="13"/>
      <c r="R239" s="13"/>
    </row>
    <row r="240" spans="1:18" x14ac:dyDescent="0.2">
      <c r="A240" s="8">
        <f>'Margem Líquida'!B241</f>
        <v>5.4915048543689319E-3</v>
      </c>
      <c r="B240" s="120">
        <f>'Cresc. EBITDA em 2 anos'!B241</f>
        <v>0.11377245508982048</v>
      </c>
      <c r="C240" s="13">
        <f>'Patrimônio Líquido'!B241</f>
        <v>187.2</v>
      </c>
      <c r="D240" s="13">
        <f>'Receita Líquida'!B241</f>
        <v>1.81</v>
      </c>
      <c r="E240" s="13">
        <f>Funcionários!B241</f>
        <v>238</v>
      </c>
      <c r="F240" s="120">
        <f>'Market Share'!B241</f>
        <v>1.3684549118824667E-5</v>
      </c>
      <c r="G240" s="13">
        <f>'Enterprise Value'!B241</f>
        <v>178.74600000000001</v>
      </c>
      <c r="H240" s="13">
        <f>'Div. Líq. EBITDA'!B241</f>
        <v>10.54301075268817</v>
      </c>
      <c r="I240" s="15">
        <f>Liquidez!B241</f>
        <v>1.4050131926121372</v>
      </c>
      <c r="J240" s="13"/>
      <c r="K240" s="13"/>
      <c r="L240" s="13"/>
      <c r="M240" s="13"/>
      <c r="N240" s="13"/>
      <c r="O240" s="13"/>
      <c r="P240" s="13"/>
      <c r="Q240" s="13"/>
      <c r="R240" s="13"/>
    </row>
    <row r="241" spans="1:18" x14ac:dyDescent="0.2">
      <c r="A241" s="8">
        <f>'Margem Líquida'!B242</f>
        <v>4.296726905092885E-3</v>
      </c>
      <c r="B241" s="120">
        <f>'Cresc. EBITDA em 2 anos'!B242</f>
        <v>21.434210526315791</v>
      </c>
      <c r="C241" s="13">
        <f>'Patrimônio Líquido'!B242</f>
        <v>14.3</v>
      </c>
      <c r="D241" s="13">
        <f>'Receita Líquida'!B242</f>
        <v>30.6</v>
      </c>
      <c r="E241" s="13">
        <f>Funcionários!B242</f>
        <v>30</v>
      </c>
      <c r="F241" s="120">
        <f>'Market Share'!B242</f>
        <v>2.9568341462237141E-4</v>
      </c>
      <c r="G241" s="13">
        <f>'Enterprise Value'!B242</f>
        <v>327.70100000000002</v>
      </c>
      <c r="H241" s="13">
        <f>'Div. Líq. EBITDA'!B242</f>
        <v>5.741935483870968</v>
      </c>
      <c r="I241" s="15">
        <f>Liquidez!B242</f>
        <v>1.4652549379880571</v>
      </c>
      <c r="J241" s="13"/>
      <c r="K241" s="13"/>
      <c r="L241" s="13"/>
      <c r="M241" s="13"/>
      <c r="N241" s="13"/>
      <c r="O241" s="13"/>
      <c r="P241" s="13"/>
      <c r="Q241" s="13"/>
      <c r="R241" s="13"/>
    </row>
    <row r="242" spans="1:18" x14ac:dyDescent="0.2">
      <c r="A242" s="8">
        <f>'Margem Líquida'!B243</f>
        <v>4.5575221238938054E-3</v>
      </c>
      <c r="B242" s="120">
        <f>'Cresc. EBITDA em 2 anos'!B243</f>
        <v>-5.6555269922879181E-2</v>
      </c>
      <c r="C242" s="13">
        <f>'Patrimônio Líquido'!B243</f>
        <v>275.10000000000002</v>
      </c>
      <c r="D242" s="13">
        <f>'Receita Líquida'!B243</f>
        <v>1.03</v>
      </c>
      <c r="E242" s="13">
        <f>Funcionários!B243</f>
        <v>74</v>
      </c>
      <c r="F242" s="120">
        <f>'Market Share'!B243</f>
        <v>9.3832163254076905E-6</v>
      </c>
      <c r="G242" s="13">
        <f>'Enterprise Value'!B243</f>
        <v>35.268699999999995</v>
      </c>
      <c r="H242" s="13">
        <f>'Div. Líq. EBITDA'!B243</f>
        <v>52.833787465940055</v>
      </c>
      <c r="I242" s="15">
        <f>Liquidez!B243</f>
        <v>0.28468149646107177</v>
      </c>
      <c r="J242" s="13"/>
      <c r="K242" s="13"/>
      <c r="L242" s="13"/>
      <c r="M242" s="13"/>
      <c r="N242" s="13"/>
      <c r="O242" s="13"/>
      <c r="P242" s="13"/>
      <c r="Q242" s="13"/>
      <c r="R242" s="13"/>
    </row>
    <row r="243" spans="1:18" x14ac:dyDescent="0.2">
      <c r="A243" s="8">
        <f>'Margem Líquida'!B244</f>
        <v>9.2256391256020757E-4</v>
      </c>
      <c r="B243" s="120">
        <f>'Cresc. EBITDA em 2 anos'!B244</f>
        <v>-0.38039673278879815</v>
      </c>
      <c r="C243" s="13">
        <f>'Patrimônio Líquido'!B244</f>
        <v>89.7</v>
      </c>
      <c r="D243" s="13">
        <f>'Receita Líquida'!B244</f>
        <v>2.4900000000000002</v>
      </c>
      <c r="E243" s="13">
        <f>Funcionários!B244</f>
        <v>39</v>
      </c>
      <c r="F243" s="120">
        <f>'Market Share'!B244</f>
        <v>1.120588533728998E-4</v>
      </c>
      <c r="G243" s="13">
        <f>'Enterprise Value'!B244</f>
        <v>51.029099999999993</v>
      </c>
      <c r="H243" s="13">
        <f>'Div. Líq. EBITDA'!B244</f>
        <v>36.271186440677965</v>
      </c>
      <c r="I243" s="15">
        <f>Liquidez!B244</f>
        <v>0.7940594059405941</v>
      </c>
      <c r="J243" s="13"/>
      <c r="K243" s="13"/>
      <c r="L243" s="13"/>
      <c r="M243" s="13"/>
      <c r="N243" s="13"/>
      <c r="O243" s="13"/>
      <c r="P243" s="13"/>
      <c r="Q243" s="13"/>
      <c r="R243" s="13"/>
    </row>
    <row r="244" spans="1:18" x14ac:dyDescent="0.2">
      <c r="A244" s="8">
        <f>'Margem Líquida'!B245</f>
        <v>4.0458579881656805E-2</v>
      </c>
      <c r="B244" s="120">
        <f>'Cresc. EBITDA em 2 anos'!B245</f>
        <v>0.1055555555555554</v>
      </c>
      <c r="C244" s="13">
        <f>'Patrimônio Líquido'!B245</f>
        <v>63.6</v>
      </c>
      <c r="D244" s="13">
        <f>'Receita Líquida'!B245</f>
        <v>5.47</v>
      </c>
      <c r="E244" s="13">
        <f>Funcionários!B245</f>
        <v>85</v>
      </c>
      <c r="F244" s="120">
        <f>'Market Share'!B245</f>
        <v>5.613322332721768E-6</v>
      </c>
      <c r="G244" s="13">
        <f>'Enterprise Value'!B245</f>
        <v>382.47799999999995</v>
      </c>
      <c r="H244" s="13">
        <f>'Div. Líq. EBITDA'!B245</f>
        <v>4.7261306532663321</v>
      </c>
      <c r="I244" s="15">
        <f>Liquidez!B245</f>
        <v>7.7489177489177496E-2</v>
      </c>
      <c r="J244" s="13"/>
      <c r="K244" s="13"/>
      <c r="L244" s="13"/>
      <c r="M244" s="13"/>
      <c r="N244" s="13"/>
      <c r="O244" s="13"/>
      <c r="P244" s="13"/>
      <c r="Q244" s="13"/>
      <c r="R244" s="13"/>
    </row>
    <row r="245" spans="1:18" x14ac:dyDescent="0.2">
      <c r="A245" s="8">
        <f>'Margem Líquida'!B246</f>
        <v>7.7149425287356327E-2</v>
      </c>
      <c r="B245" s="120">
        <f>'Cresc. EBITDA em 2 anos'!B246</f>
        <v>0.22489270386266091</v>
      </c>
      <c r="C245" s="13">
        <f>'Patrimônio Líquido'!B246</f>
        <v>863.6</v>
      </c>
      <c r="D245" s="13">
        <f>'Receita Líquida'!B246</f>
        <v>83.9</v>
      </c>
      <c r="E245" s="13">
        <f>Funcionários!B246</f>
        <v>503</v>
      </c>
      <c r="F245" s="120">
        <f>'Market Share'!B246</f>
        <v>4.5151538733986121E-5</v>
      </c>
      <c r="G245" s="13">
        <f>'Enterprise Value'!B246</f>
        <v>2742.6939999999995</v>
      </c>
      <c r="H245" s="13">
        <f>'Div. Líq. EBITDA'!B246</f>
        <v>0.65522074281709886</v>
      </c>
      <c r="I245" s="15">
        <f>Liquidez!B246</f>
        <v>0.83695439420630269</v>
      </c>
      <c r="J245" s="13"/>
      <c r="K245" s="13"/>
      <c r="L245" s="13"/>
      <c r="M245" s="13"/>
      <c r="N245" s="13"/>
      <c r="O245" s="13"/>
      <c r="P245" s="13"/>
      <c r="Q245" s="13"/>
      <c r="R245" s="13"/>
    </row>
    <row r="246" spans="1:18" x14ac:dyDescent="0.2">
      <c r="A246" s="8">
        <f>'Margem Líquida'!B247</f>
        <v>5.4341630248907471E-3</v>
      </c>
      <c r="B246" s="120">
        <f>'Cresc. EBITDA em 2 anos'!B247</f>
        <v>0.25284738041002286</v>
      </c>
      <c r="C246" s="13">
        <f>'Patrimônio Líquido'!B247</f>
        <v>46.8</v>
      </c>
      <c r="D246" s="13">
        <f>'Receita Líquida'!B247</f>
        <v>2.86</v>
      </c>
      <c r="E246" s="13">
        <f>Funcionários!B247</f>
        <v>246</v>
      </c>
      <c r="F246" s="120">
        <f>'Market Share'!B247</f>
        <v>2.1851268814433923E-5</v>
      </c>
      <c r="G246" s="13">
        <f>'Enterprise Value'!B247</f>
        <v>105.71</v>
      </c>
      <c r="H246" s="13">
        <f>'Div. Líq. EBITDA'!B247</f>
        <v>16.927272727272726</v>
      </c>
      <c r="I246" s="15">
        <f>Liquidez!B247</f>
        <v>0.42850194552529186</v>
      </c>
      <c r="J246" s="13"/>
      <c r="K246" s="13"/>
      <c r="L246" s="13"/>
      <c r="M246" s="13"/>
      <c r="N246" s="13"/>
      <c r="O246" s="13"/>
      <c r="P246" s="13"/>
      <c r="Q246" s="13"/>
      <c r="R246" s="13"/>
    </row>
    <row r="247" spans="1:18" x14ac:dyDescent="0.2">
      <c r="A247" s="8">
        <f>'Margem Líquida'!B248</f>
        <v>4.5476653696498059E-2</v>
      </c>
      <c r="B247" s="120">
        <f>'Cresc. EBITDA em 2 anos'!B248</f>
        <v>1.0998248686514889</v>
      </c>
      <c r="C247" s="13">
        <f>'Patrimônio Líquido'!B248</f>
        <v>672.9</v>
      </c>
      <c r="D247" s="13">
        <f>'Receita Líquida'!B248</f>
        <v>56.1</v>
      </c>
      <c r="E247" s="13">
        <f>Funcionários!B248</f>
        <v>512</v>
      </c>
      <c r="F247" s="120">
        <f>'Market Share'!B248</f>
        <v>5.1217414420455426E-5</v>
      </c>
      <c r="G247" s="13">
        <f>'Enterprise Value'!B248</f>
        <v>1152.239</v>
      </c>
      <c r="H247" s="13">
        <f>'Div. Líq. EBITDA'!B248</f>
        <v>1.5471226021684736</v>
      </c>
      <c r="I247" s="15">
        <f>Liquidez!B248</f>
        <v>1.394550958627649</v>
      </c>
      <c r="J247" s="13"/>
      <c r="K247" s="13"/>
      <c r="L247" s="13"/>
      <c r="M247" s="13"/>
      <c r="N247" s="13"/>
      <c r="O247" s="13"/>
      <c r="P247" s="13"/>
      <c r="Q247" s="13"/>
      <c r="R247" s="13"/>
    </row>
    <row r="248" spans="1:18" x14ac:dyDescent="0.2">
      <c r="A248" s="8">
        <f>'Margem Líquida'!B249</f>
        <v>9.2816787732041967E-2</v>
      </c>
      <c r="B248" s="120">
        <f>'Cresc. EBITDA em 2 anos'!B249</f>
        <v>0.25595238095238093</v>
      </c>
      <c r="C248" s="13">
        <f>'Patrimônio Líquido'!B249</f>
        <v>77.099999999999994</v>
      </c>
      <c r="D248" s="13">
        <f>'Receita Líquida'!B249</f>
        <v>11.5</v>
      </c>
      <c r="E248" s="13">
        <f>Funcionários!B249</f>
        <v>100</v>
      </c>
      <c r="F248" s="120">
        <f>'Market Share'!B249</f>
        <v>5.1441615164513842E-6</v>
      </c>
      <c r="G248" s="13">
        <f>'Enterprise Value'!B249</f>
        <v>202.77100000000002</v>
      </c>
      <c r="H248" s="13">
        <f>'Div. Líq. EBITDA'!B249</f>
        <v>8.7298578199052113</v>
      </c>
      <c r="I248" s="15">
        <f>Liquidez!B249</f>
        <v>0.85968379446640308</v>
      </c>
      <c r="J248" s="13"/>
      <c r="K248" s="13"/>
      <c r="L248" s="13"/>
      <c r="M248" s="13"/>
      <c r="N248" s="13"/>
      <c r="O248" s="13"/>
      <c r="P248" s="13"/>
      <c r="Q248" s="13"/>
      <c r="R248" s="13"/>
    </row>
    <row r="249" spans="1:18" x14ac:dyDescent="0.2">
      <c r="A249" s="8">
        <f>'Margem Líquida'!B250</f>
        <v>2.9107565011820331E-2</v>
      </c>
      <c r="B249" s="120">
        <f>'Cresc. EBITDA em 2 anos'!B250</f>
        <v>0.3463114754098362</v>
      </c>
      <c r="C249" s="13">
        <f>'Patrimônio Líquido'!B250</f>
        <v>73.599999999999994</v>
      </c>
      <c r="D249" s="13">
        <f>'Receita Líquida'!B250</f>
        <v>9.85</v>
      </c>
      <c r="E249" s="13">
        <f>Funcionários!B250</f>
        <v>120</v>
      </c>
      <c r="F249" s="120">
        <f>'Market Share'!B250</f>
        <v>1.4049913294327266E-5</v>
      </c>
      <c r="G249" s="13">
        <f>'Enterprise Value'!B250</f>
        <v>631.37699999999995</v>
      </c>
      <c r="H249" s="13">
        <f>'Div. Líq. EBITDA'!B250</f>
        <v>2.7123287671232874</v>
      </c>
      <c r="I249" s="15">
        <f>Liquidez!B250</f>
        <v>2.1674473067915687</v>
      </c>
      <c r="J249" s="13"/>
      <c r="K249" s="13"/>
      <c r="L249" s="13"/>
      <c r="M249" s="13"/>
      <c r="N249" s="13"/>
      <c r="O249" s="13"/>
      <c r="P249" s="13"/>
      <c r="Q249" s="13"/>
      <c r="R249" s="13"/>
    </row>
    <row r="250" spans="1:18" x14ac:dyDescent="0.2">
      <c r="A250" s="8">
        <f>'Margem Líquida'!B251</f>
        <v>5.9618320610687017E-2</v>
      </c>
      <c r="B250" s="120">
        <f>'Cresc. EBITDA em 2 anos'!B251</f>
        <v>0.51369863013698636</v>
      </c>
      <c r="C250" s="13">
        <f>'Patrimônio Líquido'!B251</f>
        <v>35.5</v>
      </c>
      <c r="D250" s="13">
        <f>'Receita Líquida'!B251</f>
        <v>7.81</v>
      </c>
      <c r="E250" s="13">
        <f>Funcionários!B251</f>
        <v>45</v>
      </c>
      <c r="F250" s="120">
        <f>'Market Share'!B251</f>
        <v>5.4389439762318914E-6</v>
      </c>
      <c r="G250" s="13">
        <f>'Enterprise Value'!B251</f>
        <v>212.381</v>
      </c>
      <c r="H250" s="13">
        <f>'Div. Líq. EBITDA'!B251</f>
        <v>8.0135746606334841</v>
      </c>
      <c r="I250" s="15">
        <f>Liquidez!B251</f>
        <v>1.8964968152866242</v>
      </c>
      <c r="J250" s="13"/>
      <c r="K250" s="13"/>
      <c r="L250" s="13"/>
      <c r="M250" s="13"/>
      <c r="N250" s="13"/>
      <c r="O250" s="13"/>
      <c r="P250" s="13"/>
      <c r="Q250" s="13"/>
      <c r="R250" s="13"/>
    </row>
    <row r="251" spans="1:18" x14ac:dyDescent="0.2">
      <c r="A251" s="8">
        <f>'Margem Líquida'!B252</f>
        <v>2.42516702614551E-2</v>
      </c>
      <c r="B251" s="120">
        <f>'Cresc. EBITDA em 2 anos'!B252</f>
        <v>-0.1952908587257618</v>
      </c>
      <c r="C251" s="13">
        <f>'Patrimônio Líquido'!B252</f>
        <v>766.9</v>
      </c>
      <c r="D251" s="13">
        <f>'Receita Líquida'!B252</f>
        <v>46.1</v>
      </c>
      <c r="E251" s="13">
        <f>Funcionários!B252</f>
        <v>1038</v>
      </c>
      <c r="F251" s="120">
        <f>'Market Share'!B252</f>
        <v>7.8922813774192388E-5</v>
      </c>
      <c r="G251" s="13">
        <f>'Enterprise Value'!B252</f>
        <v>1116.682</v>
      </c>
      <c r="H251" s="13">
        <f>'Div. Líq. EBITDA'!B252</f>
        <v>1.5103270223752152</v>
      </c>
      <c r="I251" s="15">
        <f>Liquidez!B252</f>
        <v>0.90487523992322461</v>
      </c>
      <c r="J251" s="13"/>
      <c r="K251" s="13"/>
      <c r="L251" s="13"/>
      <c r="M251" s="13"/>
      <c r="N251" s="13"/>
      <c r="O251" s="13"/>
      <c r="P251" s="13"/>
      <c r="Q251" s="13"/>
      <c r="R251" s="13"/>
    </row>
    <row r="252" spans="1:18" x14ac:dyDescent="0.2">
      <c r="A252" s="8">
        <f>'Margem Líquida'!B253</f>
        <v>2.5862068965517244E-2</v>
      </c>
      <c r="B252" s="120">
        <f>'Cresc. EBITDA em 2 anos'!B253</f>
        <v>0.10740072202166062</v>
      </c>
      <c r="C252" s="13">
        <f>'Patrimônio Líquido'!B253</f>
        <v>558.9</v>
      </c>
      <c r="D252" s="13">
        <f>'Receita Líquida'!B253</f>
        <v>53.1</v>
      </c>
      <c r="E252" s="13">
        <f>Funcionários!B253</f>
        <v>631</v>
      </c>
      <c r="F252" s="120">
        <f>'Market Share'!B253</f>
        <v>8.524610512976579E-5</v>
      </c>
      <c r="G252" s="13">
        <f>'Enterprise Value'!B253</f>
        <v>1179.1469999999999</v>
      </c>
      <c r="H252" s="13">
        <f>'Div. Líq. EBITDA'!B253</f>
        <v>1.3740831295843521</v>
      </c>
      <c r="I252" s="15">
        <f>Liquidez!B253</f>
        <v>0.80834497903773206</v>
      </c>
      <c r="J252" s="13"/>
      <c r="K252" s="13"/>
      <c r="L252" s="13"/>
      <c r="M252" s="13"/>
      <c r="N252" s="13"/>
      <c r="O252" s="13"/>
      <c r="P252" s="13"/>
      <c r="Q252" s="13"/>
      <c r="R252" s="13"/>
    </row>
    <row r="253" spans="1:18" x14ac:dyDescent="0.2">
      <c r="A253" s="8">
        <f>'Margem Líquida'!B254</f>
        <v>0.29077736440180146</v>
      </c>
      <c r="B253" s="120">
        <f>'Cresc. EBITDA em 2 anos'!B254</f>
        <v>3.0644204280567919</v>
      </c>
      <c r="C253" s="13">
        <f>'Patrimônio Líquido'!B254</f>
        <v>3848.4</v>
      </c>
      <c r="D253" s="13">
        <f>'Receita Líquida'!B254</f>
        <v>1188</v>
      </c>
      <c r="E253" s="13">
        <f>Funcionários!B254</f>
        <v>15</v>
      </c>
      <c r="F253" s="120">
        <f>'Market Share'!B254</f>
        <v>1.6962862220834361E-4</v>
      </c>
      <c r="G253" s="13">
        <f>'Enterprise Value'!B254</f>
        <v>18431.98</v>
      </c>
      <c r="H253" s="13">
        <f>'Div. Líq. EBITDA'!B254</f>
        <v>8.6861313868613135E-2</v>
      </c>
      <c r="I253" s="15">
        <f>Liquidez!B254</f>
        <v>4.185699588477366</v>
      </c>
      <c r="J253" s="13"/>
      <c r="K253" s="13"/>
      <c r="L253" s="13"/>
      <c r="M253" s="13"/>
      <c r="N253" s="13"/>
      <c r="O253" s="13"/>
      <c r="P253" s="13"/>
      <c r="Q253" s="13"/>
      <c r="R253" s="13"/>
    </row>
    <row r="254" spans="1:18" x14ac:dyDescent="0.2">
      <c r="A254" s="8">
        <f>'Margem Líquida'!B255</f>
        <v>5.5209452201933407E-2</v>
      </c>
      <c r="B254" s="120">
        <f>'Cresc. EBITDA em 2 anos'!B255</f>
        <v>0.88593155893536113</v>
      </c>
      <c r="C254" s="13">
        <f>'Patrimônio Líquido'!B255</f>
        <v>430.1</v>
      </c>
      <c r="D254" s="13">
        <f>'Receita Líquida'!B255</f>
        <v>5.14</v>
      </c>
      <c r="E254" s="13">
        <f>Funcionários!B255</f>
        <v>478</v>
      </c>
      <c r="F254" s="120">
        <f>'Market Share'!B255</f>
        <v>3.8653869021922828E-6</v>
      </c>
      <c r="G254" s="13">
        <f>'Enterprise Value'!B255</f>
        <v>476.65600000000001</v>
      </c>
      <c r="H254" s="13">
        <f>'Div. Líq. EBITDA'!B255</f>
        <v>3.3387096774193545</v>
      </c>
      <c r="I254" s="15">
        <f>Liquidez!B255</f>
        <v>6.5779816513761471</v>
      </c>
      <c r="J254" s="13"/>
      <c r="K254" s="13"/>
      <c r="L254" s="13"/>
      <c r="M254" s="13"/>
      <c r="N254" s="13"/>
      <c r="O254" s="13"/>
      <c r="P254" s="13"/>
      <c r="Q254" s="13"/>
      <c r="R254" s="13"/>
    </row>
    <row r="255" spans="1:18" x14ac:dyDescent="0.2">
      <c r="A255" s="8">
        <f>'Margem Líquida'!B256</f>
        <v>0.16305062458908615</v>
      </c>
      <c r="B255" s="120">
        <f>'Cresc. EBITDA em 2 anos'!B256</f>
        <v>0.80165289256198369</v>
      </c>
      <c r="C255" s="13">
        <f>'Patrimônio Líquido'!B256</f>
        <v>137.5</v>
      </c>
      <c r="D255" s="13">
        <f>'Receita Líquida'!B256</f>
        <v>49.6</v>
      </c>
      <c r="E255" s="13">
        <f>Funcionários!B256</f>
        <v>173</v>
      </c>
      <c r="F255" s="120">
        <f>'Market Share'!B256</f>
        <v>1.2629975248623978E-5</v>
      </c>
      <c r="G255" s="13">
        <f>'Enterprise Value'!B256</f>
        <v>1256.9880000000001</v>
      </c>
      <c r="H255" s="13">
        <f>'Div. Líq. EBITDA'!B256</f>
        <v>1.2637614678899083</v>
      </c>
      <c r="I255" s="15">
        <f>Liquidez!B256</f>
        <v>0.924457593688363</v>
      </c>
      <c r="J255" s="13"/>
      <c r="K255" s="13"/>
      <c r="L255" s="13"/>
      <c r="M255" s="13"/>
      <c r="N255" s="13"/>
      <c r="O255" s="13"/>
      <c r="P255" s="13"/>
      <c r="Q255" s="13"/>
      <c r="R255" s="13"/>
    </row>
    <row r="256" spans="1:18" x14ac:dyDescent="0.2">
      <c r="A256" s="8">
        <f>'Margem Líquida'!B257</f>
        <v>5.0706724979400391E-3</v>
      </c>
      <c r="B256" s="120">
        <f>'Cresc. EBITDA em 2 anos'!B257</f>
        <v>0.22222222222222232</v>
      </c>
      <c r="C256" s="13">
        <f>'Patrimônio Líquido'!B257</f>
        <v>41.3</v>
      </c>
      <c r="D256" s="13">
        <f>'Receita Líquida'!B257</f>
        <v>16</v>
      </c>
      <c r="E256" s="13">
        <f>Funcionários!B257</f>
        <v>73</v>
      </c>
      <c r="F256" s="120">
        <f>'Market Share'!B257</f>
        <v>1.310079681114665E-4</v>
      </c>
      <c r="G256" s="13">
        <f>'Enterprise Value'!B257</f>
        <v>274.846</v>
      </c>
      <c r="H256" s="13">
        <f>'Div. Líq. EBITDA'!B257</f>
        <v>5.7517482517482517</v>
      </c>
      <c r="I256" s="15">
        <f>Liquidez!B257</f>
        <v>0.75804195804195795</v>
      </c>
      <c r="J256" s="13"/>
      <c r="K256" s="13"/>
      <c r="L256" s="13"/>
      <c r="M256" s="13"/>
      <c r="N256" s="13"/>
      <c r="O256" s="13"/>
      <c r="P256" s="13"/>
      <c r="Q256" s="13"/>
      <c r="R256" s="13"/>
    </row>
    <row r="257" spans="1:18" x14ac:dyDescent="0.2">
      <c r="A257" s="8">
        <f>'Margem Líquida'!B258</f>
        <v>4.1131967056119517E-2</v>
      </c>
      <c r="B257" s="120">
        <f>'Cresc. EBITDA em 2 anos'!B258</f>
        <v>0</v>
      </c>
      <c r="C257" s="13">
        <f>'Patrimônio Líquido'!B258</f>
        <v>129</v>
      </c>
      <c r="D257" s="13">
        <f>'Receita Líquida'!B258</f>
        <v>85.9</v>
      </c>
      <c r="E257" s="13">
        <f>Funcionários!B258</f>
        <v>68</v>
      </c>
      <c r="F257" s="120">
        <f>'Market Share'!B258</f>
        <v>8.6707561831776193E-5</v>
      </c>
      <c r="G257" s="13">
        <f>'Enterprise Value'!B258</f>
        <v>437.255</v>
      </c>
      <c r="H257" s="13">
        <f>'Div. Líq. EBITDA'!B258</f>
        <v>3.4813186813186814</v>
      </c>
      <c r="I257" s="15">
        <f>Liquidez!B258</f>
        <v>0.71117917304747325</v>
      </c>
      <c r="J257" s="13"/>
      <c r="K257" s="13"/>
      <c r="L257" s="13"/>
      <c r="M257" s="13"/>
      <c r="N257" s="13"/>
      <c r="O257" s="13"/>
      <c r="P257" s="13"/>
      <c r="Q257" s="13"/>
      <c r="R257" s="13"/>
    </row>
    <row r="258" spans="1:18" x14ac:dyDescent="0.2">
      <c r="A258" s="8">
        <f>'Margem Líquida'!B259</f>
        <v>2.4479459763646592E-3</v>
      </c>
      <c r="B258" s="120">
        <f>'Cresc. EBITDA em 2 anos'!B259</f>
        <v>-7.4792243767313082E-2</v>
      </c>
      <c r="C258" s="13">
        <f>'Patrimônio Líquido'!B259</f>
        <v>794.4</v>
      </c>
      <c r="D258" s="13">
        <f>'Receita Líquida'!B259</f>
        <v>17.399999999999999</v>
      </c>
      <c r="E258" s="13">
        <f>Funcionários!B259</f>
        <v>1416</v>
      </c>
      <c r="F258" s="120">
        <f>'Market Share'!B259</f>
        <v>2.9511460903096397E-4</v>
      </c>
      <c r="G258" s="13">
        <f>'Enterprise Value'!B259</f>
        <v>320.97399999999999</v>
      </c>
      <c r="H258" s="13">
        <f>'Div. Líq. EBITDA'!B259</f>
        <v>4.7335329341317367</v>
      </c>
      <c r="I258" s="15">
        <f>Liquidez!B259</f>
        <v>0.89101971657424528</v>
      </c>
      <c r="J258" s="13"/>
      <c r="K258" s="13"/>
      <c r="L258" s="13"/>
      <c r="M258" s="13"/>
      <c r="N258" s="13"/>
      <c r="O258" s="13"/>
      <c r="P258" s="13"/>
      <c r="Q258" s="13"/>
      <c r="R258" s="13"/>
    </row>
    <row r="259" spans="1:18" x14ac:dyDescent="0.2">
      <c r="A259" s="8">
        <f>'Margem Líquida'!B260</f>
        <v>1.3489573722088946E-3</v>
      </c>
      <c r="B259" s="120">
        <f>'Cresc. EBITDA em 2 anos'!B260</f>
        <v>-7.1225071225070602E-3</v>
      </c>
      <c r="C259" s="13">
        <f>'Patrimônio Líquido'!B260</f>
        <v>60.8</v>
      </c>
      <c r="D259" s="13">
        <f>'Receita Líquida'!B260</f>
        <v>0.73099999999999998</v>
      </c>
      <c r="E259" s="13">
        <f>Funcionários!B260</f>
        <v>259</v>
      </c>
      <c r="F259" s="120">
        <f>'Market Share'!B260</f>
        <v>2.2498959852824898E-5</v>
      </c>
      <c r="G259" s="13">
        <f>'Enterprise Value'!B260</f>
        <v>66.981699999999989</v>
      </c>
      <c r="H259" s="13">
        <f>'Div. Líq. EBITDA'!B260</f>
        <v>22.682926829268293</v>
      </c>
      <c r="I259" s="15">
        <f>Liquidez!B260</f>
        <v>0.75863925599608417</v>
      </c>
      <c r="J259" s="13"/>
      <c r="K259" s="13"/>
      <c r="L259" s="13"/>
      <c r="M259" s="13"/>
      <c r="N259" s="13"/>
      <c r="O259" s="13"/>
      <c r="P259" s="13"/>
      <c r="Q259" s="13"/>
      <c r="R259" s="13"/>
    </row>
    <row r="260" spans="1:18" x14ac:dyDescent="0.2">
      <c r="A260" s="8">
        <f>'Margem Líquida'!B261</f>
        <v>2.2820388563372833E-3</v>
      </c>
      <c r="B260" s="120">
        <f>'Cresc. EBITDA em 2 anos'!B261</f>
        <v>-0.19396551724137934</v>
      </c>
      <c r="C260" s="13">
        <f>'Patrimônio Líquido'!B261</f>
        <v>581</v>
      </c>
      <c r="D260" s="13">
        <f>'Receita Líquida'!B261</f>
        <v>5.18</v>
      </c>
      <c r="E260" s="13">
        <f>Funcionários!B261</f>
        <v>426</v>
      </c>
      <c r="F260" s="120">
        <f>'Market Share'!B261</f>
        <v>9.4243197951517332E-5</v>
      </c>
      <c r="G260" s="13">
        <f>'Enterprise Value'!B261</f>
        <v>179.70699999999999</v>
      </c>
      <c r="H260" s="13">
        <f>'Div. Líq. EBITDA'!B261</f>
        <v>7.882352941176471</v>
      </c>
      <c r="I260" s="15">
        <f>Liquidez!B261</f>
        <v>1.6428932726353058</v>
      </c>
      <c r="J260" s="13"/>
      <c r="K260" s="13"/>
      <c r="L260" s="13"/>
      <c r="M260" s="13"/>
      <c r="N260" s="13"/>
      <c r="O260" s="13"/>
      <c r="P260" s="13"/>
      <c r="Q260" s="13"/>
      <c r="R260" s="13"/>
    </row>
    <row r="261" spans="1:18" x14ac:dyDescent="0.2">
      <c r="A261" s="8">
        <f>'Margem Líquida'!B262</f>
        <v>1.664454032525722E-2</v>
      </c>
      <c r="B261" s="120">
        <f>'Cresc. EBITDA em 2 anos'!B262</f>
        <v>0.22522522522522515</v>
      </c>
      <c r="C261" s="13">
        <f>'Patrimônio Líquido'!B262</f>
        <v>837.9</v>
      </c>
      <c r="D261" s="13">
        <f>'Receita Líquida'!B262</f>
        <v>100.3</v>
      </c>
      <c r="E261" s="13">
        <f>Funcionários!B262</f>
        <v>717</v>
      </c>
      <c r="F261" s="120">
        <f>'Market Share'!B262</f>
        <v>2.5019142290666697E-4</v>
      </c>
      <c r="G261" s="13">
        <f>'Enterprise Value'!B262</f>
        <v>1045.568</v>
      </c>
      <c r="H261" s="13">
        <f>'Div. Líq. EBITDA'!B262</f>
        <v>1.3216911764705883</v>
      </c>
      <c r="I261" s="15">
        <f>Liquidez!B262</f>
        <v>1.3711022712690877</v>
      </c>
      <c r="J261" s="13"/>
      <c r="K261" s="13"/>
      <c r="L261" s="13"/>
      <c r="M261" s="13"/>
      <c r="N261" s="13"/>
      <c r="O261" s="13"/>
      <c r="P261" s="13"/>
      <c r="Q261" s="13"/>
      <c r="R261" s="13"/>
    </row>
    <row r="262" spans="1:18" x14ac:dyDescent="0.2">
      <c r="A262" s="8">
        <f>'Margem Líquida'!B263</f>
        <v>1.3716155905980363E-2</v>
      </c>
      <c r="B262" s="120">
        <f>'Cresc. EBITDA em 2 anos'!B263</f>
        <v>2.3809523809523805</v>
      </c>
      <c r="C262" s="13">
        <f>'Patrimônio Líquido'!B263</f>
        <v>411.9</v>
      </c>
      <c r="D262" s="13">
        <f>'Receita Líquida'!B263</f>
        <v>4.6100000000000003</v>
      </c>
      <c r="E262" s="13">
        <f>Funcionários!B263</f>
        <v>41</v>
      </c>
      <c r="F262" s="120">
        <f>'Market Share'!B263</f>
        <v>1.3954420384820906E-5</v>
      </c>
      <c r="G262" s="13">
        <f>'Enterprise Value'!B263</f>
        <v>1091.6959999999999</v>
      </c>
      <c r="H262" s="13">
        <f>'Div. Líq. EBITDA'!B263</f>
        <v>1.2438380281690142</v>
      </c>
      <c r="I262" s="15">
        <f>Liquidez!B263</f>
        <v>0.95078299776286346</v>
      </c>
      <c r="J262" s="13"/>
      <c r="K262" s="13"/>
      <c r="L262" s="13"/>
      <c r="M262" s="13"/>
      <c r="N262" s="13"/>
      <c r="O262" s="13"/>
      <c r="P262" s="13"/>
      <c r="Q262" s="13"/>
      <c r="R262" s="13"/>
    </row>
    <row r="263" spans="1:18" x14ac:dyDescent="0.2">
      <c r="A263" s="8">
        <f>'Margem Líquida'!B264</f>
        <v>4.7259387138541215E-3</v>
      </c>
      <c r="B263" s="120">
        <f>'Cresc. EBITDA em 2 anos'!B264</f>
        <v>0.2405228758169935</v>
      </c>
      <c r="C263" s="13">
        <f>'Patrimônio Líquido'!B264</f>
        <v>60</v>
      </c>
      <c r="D263" s="13">
        <f>'Receita Líquida'!B264</f>
        <v>2.19</v>
      </c>
      <c r="E263" s="13">
        <f>Funcionários!B264</f>
        <v>120</v>
      </c>
      <c r="F263" s="120">
        <f>'Market Share'!B264</f>
        <v>1.9239745332716474E-5</v>
      </c>
      <c r="G263" s="13">
        <f>'Enterprise Value'!B264</f>
        <v>91.198899999999995</v>
      </c>
      <c r="H263" s="13">
        <f>'Div. Líq. EBITDA'!B264</f>
        <v>14.267650158061118</v>
      </c>
      <c r="I263" s="15">
        <f>Liquidez!B264</f>
        <v>1.1379962192816635</v>
      </c>
      <c r="J263" s="13"/>
      <c r="K263" s="13"/>
      <c r="L263" s="13"/>
      <c r="M263" s="13"/>
      <c r="N263" s="13"/>
      <c r="O263" s="13"/>
      <c r="P263" s="13"/>
      <c r="Q263" s="13"/>
      <c r="R263" s="13"/>
    </row>
    <row r="264" spans="1:18" x14ac:dyDescent="0.2">
      <c r="A264" s="8">
        <f>'Margem Líquida'!B265</f>
        <v>8.3607776479337099E-3</v>
      </c>
      <c r="B264" s="120">
        <f>'Cresc. EBITDA em 2 anos'!B265</f>
        <v>-0.40389016018306634</v>
      </c>
      <c r="C264" s="13">
        <f>'Patrimônio Líquido'!B265</f>
        <v>112.1</v>
      </c>
      <c r="D264" s="13">
        <f>'Receita Líquida'!B265</f>
        <v>7.87</v>
      </c>
      <c r="E264" s="13">
        <f>Funcionários!B265</f>
        <v>60</v>
      </c>
      <c r="F264" s="120">
        <f>'Market Share'!B265</f>
        <v>3.9081511181886101E-5</v>
      </c>
      <c r="G264" s="13">
        <f>'Enterprise Value'!B265</f>
        <v>50.068099999999994</v>
      </c>
      <c r="H264" s="13">
        <f>'Div. Líq. EBITDA'!B265</f>
        <v>25.834932821497119</v>
      </c>
      <c r="I264" s="15">
        <f>Liquidez!B265</f>
        <v>1.0081848820414059</v>
      </c>
      <c r="J264" s="13"/>
      <c r="K264" s="13"/>
      <c r="L264" s="13"/>
      <c r="M264" s="13"/>
      <c r="N264" s="13"/>
      <c r="O264" s="13"/>
      <c r="P264" s="13"/>
      <c r="Q264" s="13"/>
      <c r="R264" s="13"/>
    </row>
    <row r="265" spans="1:18" x14ac:dyDescent="0.2">
      <c r="A265" s="8">
        <f>'Margem Líquida'!B266</f>
        <v>0.10433689503456947</v>
      </c>
      <c r="B265" s="120">
        <f>'Cresc. EBITDA em 2 anos'!B266</f>
        <v>0.33012820512820507</v>
      </c>
      <c r="C265" s="13">
        <f>'Patrimônio Líquido'!B266</f>
        <v>145.4</v>
      </c>
      <c r="D265" s="13">
        <f>'Receita Líquida'!B266</f>
        <v>33.200000000000003</v>
      </c>
      <c r="E265" s="13">
        <f>Funcionários!B266</f>
        <v>488</v>
      </c>
      <c r="F265" s="120">
        <f>'Market Share'!B266</f>
        <v>1.321123643692357E-5</v>
      </c>
      <c r="G265" s="13">
        <f>'Enterprise Value'!B266</f>
        <v>797.63</v>
      </c>
      <c r="H265" s="13">
        <f>'Div. Líq. EBITDA'!B266</f>
        <v>1.5542168674698795</v>
      </c>
      <c r="I265" s="15">
        <f>Liquidez!B266</f>
        <v>0.92645161290322597</v>
      </c>
      <c r="J265" s="13"/>
      <c r="K265" s="13"/>
      <c r="L265" s="13"/>
      <c r="M265" s="13"/>
      <c r="N265" s="13"/>
      <c r="O265" s="13"/>
      <c r="P265" s="13"/>
      <c r="Q265" s="13"/>
      <c r="R265" s="13"/>
    </row>
    <row r="266" spans="1:18" x14ac:dyDescent="0.2">
      <c r="A266" s="8">
        <f>'Margem Líquida'!B267</f>
        <v>5.1702768104822045E-3</v>
      </c>
      <c r="B266" s="120">
        <f>'Cresc. EBITDA em 2 anos'!B267</f>
        <v>5.6056701030927858E-2</v>
      </c>
      <c r="C266" s="13">
        <f>'Patrimônio Líquido'!B267</f>
        <v>550.9</v>
      </c>
      <c r="D266" s="13">
        <f>'Receita Líquida'!B267</f>
        <v>43.8</v>
      </c>
      <c r="E266" s="13">
        <f>Funcionários!B267</f>
        <v>110</v>
      </c>
      <c r="F266" s="120">
        <f>'Market Share'!B267</f>
        <v>3.517252969057135E-4</v>
      </c>
      <c r="G266" s="13">
        <f>'Enterprise Value'!B267</f>
        <v>1575.079</v>
      </c>
      <c r="H266" s="13">
        <f>'Div. Líq. EBITDA'!B267</f>
        <v>0.78340451494813912</v>
      </c>
      <c r="I266" s="15">
        <f>Liquidez!B267</f>
        <v>1.1263069845253031</v>
      </c>
      <c r="J266" s="13"/>
      <c r="K266" s="13"/>
      <c r="L266" s="13"/>
      <c r="M266" s="13"/>
      <c r="N266" s="13"/>
      <c r="O266" s="13"/>
      <c r="P266" s="13"/>
      <c r="Q266" s="13"/>
      <c r="R266" s="13"/>
    </row>
    <row r="267" spans="1:18" x14ac:dyDescent="0.2">
      <c r="A267" s="8">
        <f>'Margem Líquida'!B268</f>
        <v>3.7912673056443025E-2</v>
      </c>
      <c r="B267" s="120">
        <f>'Cresc. EBITDA em 2 anos'!B268</f>
        <v>0.10722100656455136</v>
      </c>
      <c r="C267" s="13">
        <f>'Patrimônio Líquido'!B268</f>
        <v>123.7</v>
      </c>
      <c r="D267" s="13">
        <f>'Receita Líquida'!B268</f>
        <v>17.8</v>
      </c>
      <c r="E267" s="13">
        <f>Funcionários!B268</f>
        <v>270</v>
      </c>
      <c r="F267" s="120">
        <f>'Market Share'!B268</f>
        <v>1.949300913618987E-5</v>
      </c>
      <c r="G267" s="13">
        <f>'Enterprise Value'!B268</f>
        <v>486.26599999999996</v>
      </c>
      <c r="H267" s="13">
        <f>'Div. Líq. EBITDA'!B268</f>
        <v>2.5375494071146245</v>
      </c>
      <c r="I267" s="15">
        <f>Liquidez!B268</f>
        <v>0.88008130081300817</v>
      </c>
      <c r="J267" s="13"/>
      <c r="K267" s="13"/>
      <c r="L267" s="13"/>
      <c r="M267" s="13"/>
      <c r="N267" s="13"/>
      <c r="O267" s="13"/>
      <c r="P267" s="13"/>
      <c r="Q267" s="13"/>
      <c r="R267" s="13"/>
    </row>
    <row r="268" spans="1:18" x14ac:dyDescent="0.2">
      <c r="A268" s="8">
        <f>'Margem Líquida'!B269</f>
        <v>3.7560303239145415E-3</v>
      </c>
      <c r="B268" s="120">
        <f>'Cresc. EBITDA em 2 anos'!B269</f>
        <v>0.516936671575847</v>
      </c>
      <c r="C268" s="13">
        <f>'Patrimônio Líquido'!B269</f>
        <v>47.9</v>
      </c>
      <c r="D268" s="13">
        <f>'Receita Líquida'!B269</f>
        <v>3.27</v>
      </c>
      <c r="E268" s="13">
        <f>Funcionários!B269</f>
        <v>5</v>
      </c>
      <c r="F268" s="120">
        <f>'Market Share'!B269</f>
        <v>3.6146142180973161E-5</v>
      </c>
      <c r="G268" s="13">
        <f>'Enterprise Value'!B269</f>
        <v>98.983000000000004</v>
      </c>
      <c r="H268" s="13">
        <f>'Div. Líq. EBITDA'!B269</f>
        <v>12.038834951456311</v>
      </c>
      <c r="I268" s="15">
        <f>Liquidez!B269</f>
        <v>1.0059689614007161</v>
      </c>
      <c r="J268" s="13"/>
      <c r="K268" s="13"/>
      <c r="L268" s="13"/>
      <c r="M268" s="13"/>
      <c r="N268" s="13"/>
      <c r="O268" s="13"/>
      <c r="P268" s="13"/>
      <c r="Q268" s="13"/>
      <c r="R268" s="13"/>
    </row>
    <row r="269" spans="1:18" x14ac:dyDescent="0.2">
      <c r="A269" s="8">
        <f>'Margem Líquida'!B270</f>
        <v>1.8771850526257527E-2</v>
      </c>
      <c r="B269" s="120">
        <f>'Cresc. EBITDA em 2 anos'!B270</f>
        <v>1.7487073422957602</v>
      </c>
      <c r="C269" s="13">
        <f>'Patrimônio Líquido'!B270</f>
        <v>3539.2</v>
      </c>
      <c r="D269" s="13">
        <f>'Receita Líquida'!B270</f>
        <v>203.5</v>
      </c>
      <c r="E269" s="13">
        <f>Funcionários!B270</f>
        <v>1700</v>
      </c>
      <c r="F269" s="120">
        <f>'Market Share'!B270</f>
        <v>4.5009129742852724E-4</v>
      </c>
      <c r="G269" s="13">
        <f>'Enterprise Value'!B270</f>
        <v>5108.6759999999995</v>
      </c>
      <c r="H269" s="13">
        <f>'Div. Líq. EBITDA'!B270</f>
        <v>0.22366440933032355</v>
      </c>
      <c r="I269" s="15">
        <f>Liquidez!B270</f>
        <v>0.56145915939730373</v>
      </c>
      <c r="J269" s="13"/>
      <c r="K269" s="13"/>
      <c r="L269" s="13"/>
      <c r="M269" s="13"/>
      <c r="N269" s="13"/>
      <c r="O269" s="13"/>
      <c r="P269" s="13"/>
      <c r="Q269" s="13"/>
      <c r="R269" s="13"/>
    </row>
    <row r="270" spans="1:18" x14ac:dyDescent="0.2">
      <c r="A270" s="8">
        <f>'Margem Líquida'!B271</f>
        <v>0.13704700998541458</v>
      </c>
      <c r="B270" s="120">
        <f>'Cresc. EBITDA em 2 anos'!B271</f>
        <v>0.5714285714285714</v>
      </c>
      <c r="C270" s="13">
        <f>'Patrimônio Líquido'!B271</f>
        <v>867.5</v>
      </c>
      <c r="D270" s="13">
        <f>'Receita Líquida'!B271</f>
        <v>244.3</v>
      </c>
      <c r="E270" s="13">
        <f>Funcionários!B271</f>
        <v>822</v>
      </c>
      <c r="F270" s="120">
        <f>'Market Share'!B271</f>
        <v>7.4011156733060822E-5</v>
      </c>
      <c r="G270" s="13">
        <f>'Enterprise Value'!B271</f>
        <v>4386.9650000000001</v>
      </c>
      <c r="H270" s="13">
        <f>'Div. Líq. EBITDA'!B271</f>
        <v>0.25607886089813803</v>
      </c>
      <c r="I270" s="15">
        <f>Liquidez!B271</f>
        <v>0.86169728252618794</v>
      </c>
      <c r="J270" s="13"/>
      <c r="K270" s="13"/>
      <c r="L270" s="13"/>
      <c r="M270" s="13"/>
      <c r="N270" s="13"/>
      <c r="O270" s="13"/>
      <c r="P270" s="13"/>
      <c r="Q270" s="13"/>
      <c r="R270" s="13"/>
    </row>
    <row r="271" spans="1:18" x14ac:dyDescent="0.2">
      <c r="A271" s="8">
        <f>'Margem Líquida'!B272</f>
        <v>4.0369909301084833E-2</v>
      </c>
      <c r="B271" s="120">
        <f>'Cresc. EBITDA em 2 anos'!B272</f>
        <v>18.781420765027324</v>
      </c>
      <c r="C271" s="13">
        <f>'Patrimônio Líquido'!B272</f>
        <v>118.3</v>
      </c>
      <c r="D271" s="13">
        <f>'Receita Líquida'!B272</f>
        <v>22.7</v>
      </c>
      <c r="E271" s="13">
        <f>Funcionários!B272</f>
        <v>222</v>
      </c>
      <c r="F271" s="120">
        <f>'Market Share'!B272</f>
        <v>2.3345940441490017E-5</v>
      </c>
      <c r="G271" s="13">
        <f>'Enterprise Value'!B272</f>
        <v>695.76400000000001</v>
      </c>
      <c r="H271" s="13">
        <f>'Div. Líq. EBITDA'!B272</f>
        <v>1.5635359116022098</v>
      </c>
      <c r="I271" s="15">
        <f>Liquidez!B272</f>
        <v>0.66293929712460076</v>
      </c>
      <c r="J271" s="13"/>
      <c r="K271" s="13"/>
      <c r="L271" s="13"/>
      <c r="M271" s="13"/>
      <c r="N271" s="13"/>
      <c r="O271" s="13"/>
      <c r="P271" s="13"/>
      <c r="Q271" s="13"/>
      <c r="R271" s="13"/>
    </row>
    <row r="272" spans="1:18" x14ac:dyDescent="0.2">
      <c r="A272" s="8">
        <f>'Margem Líquida'!B273</f>
        <v>3.1299690350656953E-2</v>
      </c>
      <c r="B272" s="120">
        <f>'Cresc. EBITDA em 2 anos'!B273</f>
        <v>0.18188251946213718</v>
      </c>
      <c r="C272" s="13">
        <f>'Patrimônio Líquido'!B273</f>
        <v>596.29999999999995</v>
      </c>
      <c r="D272" s="13">
        <f>'Receita Líquida'!B273</f>
        <v>37.4</v>
      </c>
      <c r="E272" s="13">
        <f>Funcionários!B273</f>
        <v>1451</v>
      </c>
      <c r="F272" s="120">
        <f>'Market Share'!B273</f>
        <v>4.961064242137013E-5</v>
      </c>
      <c r="G272" s="13">
        <f>'Enterprise Value'!B273</f>
        <v>1604.87</v>
      </c>
      <c r="H272" s="13">
        <f>'Div. Líq. EBITDA'!B273</f>
        <v>0.65988023952095809</v>
      </c>
      <c r="I272" s="15">
        <f>Liquidez!B273</f>
        <v>1.1489913544668588</v>
      </c>
      <c r="J272" s="13"/>
      <c r="K272" s="13"/>
      <c r="L272" s="13"/>
      <c r="M272" s="13"/>
      <c r="N272" s="13"/>
      <c r="O272" s="13"/>
      <c r="P272" s="13"/>
      <c r="Q272" s="13"/>
      <c r="R272" s="13"/>
    </row>
    <row r="273" spans="1:18" x14ac:dyDescent="0.2">
      <c r="A273" s="8">
        <f>'Margem Líquida'!B274</f>
        <v>0.43165467625899279</v>
      </c>
      <c r="B273" s="120">
        <f>'Cresc. EBITDA em 2 anos'!B274</f>
        <v>0.4179104477611939</v>
      </c>
      <c r="C273" s="13">
        <f>'Patrimônio Líquido'!B274</f>
        <v>258.2</v>
      </c>
      <c r="D273" s="13">
        <f>'Receita Líquida'!B274</f>
        <v>18</v>
      </c>
      <c r="E273" s="13">
        <f>Funcionários!B274</f>
        <v>9</v>
      </c>
      <c r="F273" s="120">
        <f>'Market Share'!B274</f>
        <v>1.7313279680066402E-6</v>
      </c>
      <c r="G273" s="13">
        <f>'Enterprise Value'!B274</f>
        <v>182.58999999999997</v>
      </c>
      <c r="H273" s="13">
        <f>'Div. Líq. EBITDA'!B274</f>
        <v>5.7947368421052632</v>
      </c>
      <c r="I273" s="15">
        <f>Liquidez!B274</f>
        <v>0.82851908396946561</v>
      </c>
      <c r="J273" s="13"/>
      <c r="K273" s="13"/>
      <c r="L273" s="13"/>
      <c r="M273" s="13"/>
      <c r="N273" s="13"/>
      <c r="O273" s="13"/>
      <c r="P273" s="13"/>
      <c r="Q273" s="13"/>
      <c r="R273" s="13"/>
    </row>
    <row r="274" spans="1:18" x14ac:dyDescent="0.2">
      <c r="A274" s="8">
        <f>'Margem Líquida'!B275</f>
        <v>0.13427762039660057</v>
      </c>
      <c r="B274" s="120">
        <f>'Cresc. EBITDA em 2 anos'!B275</f>
        <v>0.33793103448275863</v>
      </c>
      <c r="C274" s="13">
        <f>'Patrimônio Líquido'!B275</f>
        <v>189.7</v>
      </c>
      <c r="D274" s="13">
        <f>'Receita Líquida'!B275</f>
        <v>47.4</v>
      </c>
      <c r="E274" s="13">
        <f>Funcionários!B275</f>
        <v>166</v>
      </c>
      <c r="F274" s="120">
        <f>'Market Share'!B275</f>
        <v>1.4656085676411126E-5</v>
      </c>
      <c r="G274" s="13">
        <f>'Enterprise Value'!B275</f>
        <v>1491.4719999999998</v>
      </c>
      <c r="H274" s="13">
        <f>'Div. Líq. EBITDA'!B275</f>
        <v>0.70167525773195882</v>
      </c>
      <c r="I274" s="15">
        <f>Liquidez!B275</f>
        <v>1.2514705882352941</v>
      </c>
      <c r="J274" s="13"/>
      <c r="K274" s="13"/>
      <c r="L274" s="13"/>
      <c r="M274" s="13"/>
      <c r="N274" s="13"/>
      <c r="O274" s="13"/>
      <c r="P274" s="13"/>
      <c r="Q274" s="13"/>
      <c r="R274" s="13"/>
    </row>
    <row r="275" spans="1:18" x14ac:dyDescent="0.2">
      <c r="A275" s="8">
        <f>'Margem Líquida'!B276</f>
        <v>2.4826660702303733E-2</v>
      </c>
      <c r="B275" s="120">
        <f>'Cresc. EBITDA em 2 anos'!B276</f>
        <v>0.11477987421383662</v>
      </c>
      <c r="C275" s="13">
        <f>'Patrimônio Líquido'!B276</f>
        <v>224.6</v>
      </c>
      <c r="D275" s="13">
        <f>'Receita Líquida'!B276</f>
        <v>22.2</v>
      </c>
      <c r="E275" s="13">
        <f>Funcionários!B276</f>
        <v>144</v>
      </c>
      <c r="F275" s="120">
        <f>'Market Share'!B276</f>
        <v>3.7125982469821048E-5</v>
      </c>
      <c r="G275" s="13">
        <f>'Enterprise Value'!B276</f>
        <v>681.34900000000005</v>
      </c>
      <c r="H275" s="13">
        <f>'Div. Líq. EBITDA'!B276</f>
        <v>1.5345557122708038</v>
      </c>
      <c r="I275" s="15">
        <f>Liquidez!B276</f>
        <v>0.8943133047210301</v>
      </c>
      <c r="J275" s="13"/>
      <c r="K275" s="13"/>
      <c r="L275" s="13"/>
      <c r="M275" s="13"/>
      <c r="N275" s="13"/>
      <c r="O275" s="13"/>
      <c r="P275" s="13"/>
      <c r="Q275" s="13"/>
      <c r="R275" s="13"/>
    </row>
    <row r="276" spans="1:18" x14ac:dyDescent="0.2">
      <c r="A276" s="8">
        <f>'Margem Líquida'!B277</f>
        <v>3.9385918475383801E-2</v>
      </c>
      <c r="B276" s="120">
        <f>'Cresc. EBITDA em 2 anos'!B277</f>
        <v>0.72238805970149245</v>
      </c>
      <c r="C276" s="13">
        <f>'Patrimônio Líquido'!B277</f>
        <v>648.5</v>
      </c>
      <c r="D276" s="13">
        <f>'Receita Líquida'!B277</f>
        <v>111.6</v>
      </c>
      <c r="E276" s="13">
        <f>Funcionários!B277</f>
        <v>400</v>
      </c>
      <c r="F276" s="120">
        <f>'Market Share'!B277</f>
        <v>1.176431126462066E-4</v>
      </c>
      <c r="G276" s="13">
        <f>'Enterprise Value'!B277</f>
        <v>1663.4909999999998</v>
      </c>
      <c r="H276" s="13">
        <f>'Div. Líq. EBITDA'!B277</f>
        <v>0.61351819757365689</v>
      </c>
      <c r="I276" s="15">
        <f>Liquidez!B277</f>
        <v>0.70779220779220775</v>
      </c>
      <c r="J276" s="13"/>
      <c r="K276" s="13"/>
      <c r="L276" s="13"/>
      <c r="M276" s="13"/>
      <c r="N276" s="13"/>
      <c r="O276" s="13"/>
      <c r="P276" s="13"/>
      <c r="Q276" s="13"/>
      <c r="R276" s="13"/>
    </row>
    <row r="277" spans="1:18" x14ac:dyDescent="0.2">
      <c r="A277" s="8">
        <f>'Margem Líquida'!B278</f>
        <v>0.16558068225373709</v>
      </c>
      <c r="B277" s="120">
        <f>'Cresc. EBITDA em 2 anos'!B278</f>
        <v>-5.3705692803437399E-3</v>
      </c>
      <c r="C277" s="13">
        <f>'Patrimônio Líquido'!B278</f>
        <v>163.6</v>
      </c>
      <c r="D277" s="13">
        <f>'Receita Líquida'!B278</f>
        <v>43.2</v>
      </c>
      <c r="E277" s="13">
        <f>Funcionários!B278</f>
        <v>712</v>
      </c>
      <c r="F277" s="120">
        <f>'Market Share'!B278</f>
        <v>1.0832217430525957E-5</v>
      </c>
      <c r="G277" s="13">
        <f>'Enterprise Value'!B278</f>
        <v>889.88599999999985</v>
      </c>
      <c r="H277" s="13">
        <f>'Div. Líq. EBITDA'!B278</f>
        <v>1.146868250539957</v>
      </c>
      <c r="I277" s="15">
        <f>Liquidez!B278</f>
        <v>1.5621069182389935</v>
      </c>
      <c r="J277" s="13"/>
      <c r="K277" s="13"/>
      <c r="L277" s="13"/>
      <c r="M277" s="13"/>
      <c r="N277" s="13"/>
      <c r="O277" s="13"/>
      <c r="P277" s="13"/>
      <c r="Q277" s="13"/>
      <c r="R277" s="13"/>
    </row>
    <row r="278" spans="1:18" x14ac:dyDescent="0.2">
      <c r="A278" s="8">
        <f>'Margem Líquida'!B279</f>
        <v>1.4884832681442851E-2</v>
      </c>
      <c r="B278" s="120">
        <f>'Cresc. EBITDA em 2 anos'!B279</f>
        <v>-0.26332046332046333</v>
      </c>
      <c r="C278" s="13">
        <f>'Patrimônio Líquido'!B279</f>
        <v>1969.2</v>
      </c>
      <c r="D278" s="13">
        <f>'Receita Líquida'!B279</f>
        <v>13.7</v>
      </c>
      <c r="E278" s="13">
        <f>Funcionários!B279</f>
        <v>2688</v>
      </c>
      <c r="F278" s="120">
        <f>'Market Share'!B279</f>
        <v>3.8213771265067425E-5</v>
      </c>
      <c r="G278" s="13">
        <f>'Enterprise Value'!B279</f>
        <v>916.79399999999998</v>
      </c>
      <c r="H278" s="13">
        <f>'Div. Líq. EBITDA'!B279</f>
        <v>1.1037735849056602</v>
      </c>
      <c r="I278" s="15">
        <f>Liquidez!B279</f>
        <v>1.4160826909600561</v>
      </c>
      <c r="J278" s="13"/>
      <c r="K278" s="13"/>
      <c r="L278" s="13"/>
      <c r="M278" s="13"/>
      <c r="N278" s="13"/>
      <c r="O278" s="13"/>
      <c r="P278" s="13"/>
      <c r="Q278" s="13"/>
      <c r="R278" s="13"/>
    </row>
    <row r="279" spans="1:18" x14ac:dyDescent="0.2">
      <c r="A279" s="8">
        <f>'Margem Líquida'!B280</f>
        <v>0.17549073277547508</v>
      </c>
      <c r="B279" s="120">
        <f>'Cresc. EBITDA em 2 anos'!B280</f>
        <v>2.285968028419183</v>
      </c>
      <c r="C279" s="13">
        <f>'Patrimônio Líquido'!B280</f>
        <v>2392.9</v>
      </c>
      <c r="D279" s="13">
        <f>'Receita Líquida'!B280</f>
        <v>224.4</v>
      </c>
      <c r="E279" s="13">
        <f>Funcionários!B280</f>
        <v>567</v>
      </c>
      <c r="F279" s="120">
        <f>'Market Share'!B280</f>
        <v>5.3089905819906258E-5</v>
      </c>
      <c r="G279" s="13">
        <f>'Enterprise Value'!B280</f>
        <v>5333.5499999999993</v>
      </c>
      <c r="H279" s="13">
        <f>'Div. Líq. EBITDA'!B280</f>
        <v>0.18324324324324326</v>
      </c>
      <c r="I279" s="15">
        <f>Liquidez!B280</f>
        <v>1.1557687452663468</v>
      </c>
      <c r="J279" s="13"/>
      <c r="K279" s="13"/>
      <c r="L279" s="13"/>
      <c r="M279" s="13"/>
      <c r="N279" s="13"/>
      <c r="O279" s="13"/>
      <c r="P279" s="13"/>
      <c r="Q279" s="13"/>
      <c r="R279" s="13"/>
    </row>
    <row r="280" spans="1:18" x14ac:dyDescent="0.2">
      <c r="A280" s="8">
        <f>'Margem Líquida'!B281</f>
        <v>3.0072589007950228E-2</v>
      </c>
      <c r="B280" s="120">
        <f>'Cresc. EBITDA em 2 anos'!B281</f>
        <v>1.2145110410094637</v>
      </c>
      <c r="C280" s="13">
        <f>'Patrimônio Líquido'!B281</f>
        <v>234.1</v>
      </c>
      <c r="D280" s="13">
        <f>'Receita Líquida'!B281</f>
        <v>26.1</v>
      </c>
      <c r="E280" s="13">
        <f>Funcionários!B281</f>
        <v>231</v>
      </c>
      <c r="F280" s="120">
        <f>'Market Share'!B281</f>
        <v>3.6034041808943956E-5</v>
      </c>
      <c r="G280" s="13">
        <f>'Enterprise Value'!B281</f>
        <v>674.62199999999996</v>
      </c>
      <c r="H280" s="13">
        <f>'Div. Líq. EBITDA'!B281</f>
        <v>1.4316239316239316</v>
      </c>
      <c r="I280" s="15">
        <f>Liquidez!B281</f>
        <v>1.144916820702403</v>
      </c>
      <c r="J280" s="13"/>
      <c r="K280" s="13"/>
      <c r="L280" s="13"/>
      <c r="M280" s="13"/>
      <c r="N280" s="13"/>
      <c r="O280" s="13"/>
      <c r="P280" s="13"/>
      <c r="Q280" s="13"/>
      <c r="R280" s="13"/>
    </row>
    <row r="281" spans="1:18" x14ac:dyDescent="0.2">
      <c r="A281" s="8">
        <f>'Margem Líquida'!B282</f>
        <v>0.16170451223077675</v>
      </c>
      <c r="B281" s="120">
        <f>'Cresc. EBITDA em 2 anos'!B282</f>
        <v>3.6728346456692913</v>
      </c>
      <c r="C281" s="13">
        <f>'Patrimônio Líquido'!B282</f>
        <v>2312.5</v>
      </c>
      <c r="D281" s="13">
        <f>'Receita Líquida'!B282</f>
        <v>663.7</v>
      </c>
      <c r="E281" s="13">
        <f>Funcionários!B282</f>
        <v>495</v>
      </c>
      <c r="F281" s="120">
        <f>'Market Share'!B282</f>
        <v>1.7040917294691734E-4</v>
      </c>
      <c r="G281" s="13">
        <f>'Enterprise Value'!B282</f>
        <v>11406.109</v>
      </c>
      <c r="H281" s="13">
        <f>'Div. Líq. EBITDA'!B282</f>
        <v>8.3747577723481334E-2</v>
      </c>
      <c r="I281" s="15">
        <f>Liquidez!B282</f>
        <v>1.5399873771526464</v>
      </c>
      <c r="J281" s="13"/>
      <c r="K281" s="13"/>
      <c r="L281" s="13"/>
      <c r="M281" s="13"/>
      <c r="N281" s="13"/>
      <c r="O281" s="13"/>
      <c r="P281" s="13"/>
      <c r="Q281" s="13"/>
      <c r="R281" s="13"/>
    </row>
    <row r="282" spans="1:18" x14ac:dyDescent="0.2">
      <c r="A282" s="8">
        <f>'Margem Líquida'!B283</f>
        <v>1.435448577680525E-2</v>
      </c>
      <c r="B282" s="120">
        <f>'Cresc. EBITDA em 2 anos'!B283</f>
        <v>5.4066852367688023</v>
      </c>
      <c r="C282" s="13">
        <f>'Patrimônio Líquido'!B283</f>
        <v>109.8</v>
      </c>
      <c r="D282" s="13">
        <f>'Receita Líquida'!B283</f>
        <v>16.399999999999999</v>
      </c>
      <c r="E282" s="13">
        <f>Funcionários!B283</f>
        <v>16</v>
      </c>
      <c r="F282" s="120">
        <f>'Market Share'!B283</f>
        <v>4.743506483087737E-5</v>
      </c>
      <c r="G282" s="13">
        <f>'Enterprise Value'!B283</f>
        <v>442.05999999999995</v>
      </c>
      <c r="H282" s="13">
        <f>'Div. Líq. EBITDA'!B283</f>
        <v>2.1086956521739131</v>
      </c>
      <c r="I282" s="15">
        <f>Liquidez!B283</f>
        <v>0.61583815028901734</v>
      </c>
      <c r="J282" s="13"/>
      <c r="K282" s="13"/>
      <c r="L282" s="13"/>
      <c r="M282" s="13"/>
      <c r="N282" s="13"/>
      <c r="O282" s="13"/>
      <c r="P282" s="13"/>
      <c r="Q282" s="13"/>
      <c r="R282" s="13"/>
    </row>
    <row r="283" spans="1:18" x14ac:dyDescent="0.2">
      <c r="A283" s="8">
        <f>'Margem Líquida'!B284</f>
        <v>6.8822170900692828E-2</v>
      </c>
      <c r="B283" s="120">
        <f>'Cresc. EBITDA em 2 anos'!B284</f>
        <v>-0.52598870056497171</v>
      </c>
      <c r="C283" s="13">
        <f>'Patrimônio Líquido'!B284</f>
        <v>49.2</v>
      </c>
      <c r="D283" s="13">
        <f>'Receita Líquida'!B284</f>
        <v>8.94</v>
      </c>
      <c r="E283" s="13">
        <f>Funcionários!B284</f>
        <v>48</v>
      </c>
      <c r="F283" s="120">
        <f>'Market Share'!B284</f>
        <v>5.3932734542940663E-6</v>
      </c>
      <c r="G283" s="13">
        <f>'Enterprise Value'!B284</f>
        <v>80.627899999999997</v>
      </c>
      <c r="H283" s="13">
        <f>'Div. Líq. EBITDA'!B284</f>
        <v>11.394517282479141</v>
      </c>
      <c r="I283" s="15">
        <f>Liquidez!B284</f>
        <v>0.28939554612937435</v>
      </c>
      <c r="J283" s="13"/>
      <c r="K283" s="13"/>
      <c r="L283" s="13"/>
      <c r="M283" s="13"/>
      <c r="N283" s="13"/>
      <c r="O283" s="13"/>
      <c r="P283" s="13"/>
      <c r="Q283" s="13"/>
      <c r="R283" s="13"/>
    </row>
    <row r="284" spans="1:18" x14ac:dyDescent="0.2">
      <c r="A284" s="8">
        <f>'Margem Líquida'!B285</f>
        <v>7.6486817903126919E-2</v>
      </c>
      <c r="B284" s="120">
        <f>'Cresc. EBITDA em 2 anos'!B285</f>
        <v>1.0263591433278418</v>
      </c>
      <c r="C284" s="13">
        <f>'Patrimônio Líquido'!B285</f>
        <v>237.3</v>
      </c>
      <c r="D284" s="13">
        <f>'Receita Líquida'!B285</f>
        <v>49.9</v>
      </c>
      <c r="E284" s="13">
        <f>Funcionários!B285</f>
        <v>307</v>
      </c>
      <c r="F284" s="120">
        <f>'Market Share'!B285</f>
        <v>2.7086771374760959E-5</v>
      </c>
      <c r="G284" s="13">
        <f>'Enterprise Value'!B285</f>
        <v>1182.03</v>
      </c>
      <c r="H284" s="13">
        <f>'Div. Líq. EBITDA'!B285</f>
        <v>0.75853658536585367</v>
      </c>
      <c r="I284" s="15">
        <f>Liquidez!B285</f>
        <v>0.581169757489301</v>
      </c>
      <c r="J284" s="13"/>
      <c r="K284" s="13"/>
      <c r="L284" s="13"/>
      <c r="M284" s="13"/>
      <c r="N284" s="13"/>
      <c r="O284" s="13"/>
      <c r="P284" s="13"/>
      <c r="Q284" s="13"/>
      <c r="R284" s="13"/>
    </row>
    <row r="285" spans="1:18" x14ac:dyDescent="0.2">
      <c r="A285" s="8">
        <f>'Margem Líquida'!B286</f>
        <v>8.970604187005099E-2</v>
      </c>
      <c r="B285" s="120">
        <f>'Cresc. EBITDA em 2 anos'!B286</f>
        <v>-6.0856498873027798E-2</v>
      </c>
      <c r="C285" s="13">
        <f>'Patrimônio Líquido'!B286</f>
        <v>407.5</v>
      </c>
      <c r="D285" s="13">
        <f>'Receita Líquida'!B286</f>
        <v>82.7</v>
      </c>
      <c r="E285" s="13">
        <f>Funcionários!B286</f>
        <v>779</v>
      </c>
      <c r="F285" s="120">
        <f>'Market Share'!B286</f>
        <v>3.8276049249528091E-5</v>
      </c>
      <c r="G285" s="13">
        <f>'Enterprise Value'!B286</f>
        <v>1201.25</v>
      </c>
      <c r="H285" s="13">
        <f>'Div. Líq. EBITDA'!B286</f>
        <v>0.70960000000000001</v>
      </c>
      <c r="I285" s="15">
        <f>Liquidez!B286</f>
        <v>1.2035668789808918</v>
      </c>
      <c r="J285" s="13"/>
      <c r="K285" s="13"/>
      <c r="L285" s="13"/>
      <c r="M285" s="13"/>
      <c r="N285" s="13"/>
      <c r="O285" s="13"/>
      <c r="P285" s="13"/>
      <c r="Q285" s="13"/>
      <c r="R285" s="13"/>
    </row>
    <row r="286" spans="1:18" x14ac:dyDescent="0.2">
      <c r="A286" s="8">
        <f>'Margem Líquida'!B287</f>
        <v>0.13220551378446116</v>
      </c>
      <c r="B286" s="120">
        <f>'Cresc. EBITDA em 2 anos'!B287</f>
        <v>1.21294964028777</v>
      </c>
      <c r="C286" s="13">
        <f>'Patrimônio Líquido'!B287</f>
        <v>234.4</v>
      </c>
      <c r="D286" s="13">
        <f>'Receita Líquida'!B287</f>
        <v>42.2</v>
      </c>
      <c r="E286" s="13">
        <f>Funcionários!B287</f>
        <v>1676</v>
      </c>
      <c r="F286" s="120">
        <f>'Market Share'!B287</f>
        <v>1.3252755093230684E-5</v>
      </c>
      <c r="G286" s="13">
        <f>'Enterprise Value'!B287</f>
        <v>1478.018</v>
      </c>
      <c r="H286" s="13">
        <f>'Div. Líq. EBITDA'!B287</f>
        <v>0.57217165149544857</v>
      </c>
      <c r="I286" s="15">
        <f>Liquidez!B287</f>
        <v>0.74706442399238338</v>
      </c>
      <c r="J286" s="13"/>
      <c r="K286" s="13"/>
      <c r="L286" s="13"/>
      <c r="M286" s="13"/>
      <c r="N286" s="13"/>
      <c r="O286" s="13"/>
      <c r="P286" s="13"/>
      <c r="Q286" s="13"/>
      <c r="R286" s="13"/>
    </row>
    <row r="287" spans="1:18" x14ac:dyDescent="0.2">
      <c r="A287" s="8">
        <f>'Margem Líquida'!B288</f>
        <v>1.1839547623254993E-2</v>
      </c>
      <c r="B287" s="120">
        <f>'Cresc. EBITDA em 2 anos'!B288</f>
        <v>0.20222634508348802</v>
      </c>
      <c r="C287" s="13">
        <f>'Patrimônio Líquido'!B288</f>
        <v>200.9</v>
      </c>
      <c r="D287" s="13">
        <f>'Receita Líquida'!B288</f>
        <v>13.4</v>
      </c>
      <c r="E287" s="13">
        <f>Funcionários!B288</f>
        <v>176</v>
      </c>
      <c r="F287" s="120">
        <f>'Market Share'!B288</f>
        <v>4.6990815208391252E-5</v>
      </c>
      <c r="G287" s="13">
        <f>'Enterprise Value'!B288</f>
        <v>622.72799999999995</v>
      </c>
      <c r="H287" s="13">
        <f>'Div. Líq. EBITDA'!B288</f>
        <v>1.3503086419753088</v>
      </c>
      <c r="I287" s="15">
        <f>Liquidez!B288</f>
        <v>1.0428472702142364</v>
      </c>
      <c r="J287" s="13"/>
      <c r="K287" s="13"/>
      <c r="L287" s="13"/>
      <c r="M287" s="13"/>
      <c r="N287" s="13"/>
      <c r="O287" s="13"/>
      <c r="P287" s="13"/>
      <c r="Q287" s="13"/>
      <c r="R287" s="13"/>
    </row>
    <row r="288" spans="1:18" x14ac:dyDescent="0.2">
      <c r="A288" s="8">
        <f>'Margem Líquida'!B289</f>
        <v>0.23479125248508945</v>
      </c>
      <c r="B288" s="120">
        <f>'Cresc. EBITDA em 2 anos'!B289</f>
        <v>0.77115211521152127</v>
      </c>
      <c r="C288" s="13">
        <f>'Patrimônio Líquido'!B289</f>
        <v>1462.5</v>
      </c>
      <c r="D288" s="13">
        <f>'Receita Líquida'!B289</f>
        <v>472.4</v>
      </c>
      <c r="E288" s="13">
        <f>Funcionários!B289</f>
        <v>387</v>
      </c>
      <c r="F288" s="120">
        <f>'Market Share'!B289</f>
        <v>8.3535536489912708E-5</v>
      </c>
      <c r="G288" s="13">
        <f>'Enterprise Value'!B289</f>
        <v>7564.0309999999999</v>
      </c>
      <c r="H288" s="13">
        <f>'Div. Líq. EBITDA'!B289</f>
        <v>0.11078643120315081</v>
      </c>
      <c r="I288" s="15">
        <f>Liquidez!B289</f>
        <v>0.70987403494514423</v>
      </c>
      <c r="J288" s="13"/>
      <c r="K288" s="13"/>
      <c r="L288" s="13"/>
      <c r="M288" s="13"/>
      <c r="N288" s="13"/>
      <c r="O288" s="13"/>
      <c r="P288" s="13"/>
      <c r="Q288" s="13"/>
      <c r="R288" s="13"/>
    </row>
    <row r="289" spans="1:18" x14ac:dyDescent="0.2">
      <c r="A289" s="8">
        <f>'Margem Líquida'!B290</f>
        <v>3.5840347542764051E-3</v>
      </c>
      <c r="B289" s="120">
        <f>'Cresc. EBITDA em 2 anos'!B290</f>
        <v>-0.16608594657375142</v>
      </c>
      <c r="C289" s="13">
        <f>'Patrimônio Líquido'!B290</f>
        <v>71</v>
      </c>
      <c r="D289" s="13">
        <f>'Receita Líquida'!B290</f>
        <v>1.32</v>
      </c>
      <c r="E289" s="13">
        <f>Funcionários!B290</f>
        <v>30</v>
      </c>
      <c r="F289" s="120">
        <f>'Market Share'!B290</f>
        <v>1.5291321117909966E-5</v>
      </c>
      <c r="G289" s="13">
        <f>'Enterprise Value'!B290</f>
        <v>68.999799999999993</v>
      </c>
      <c r="H289" s="13">
        <f>'Div. Líq. EBITDA'!B290</f>
        <v>12.00557103064067</v>
      </c>
      <c r="I289" s="15">
        <f>Liquidez!B290</f>
        <v>2.5659009009009011</v>
      </c>
      <c r="J289" s="13"/>
      <c r="K289" s="13"/>
      <c r="L289" s="13"/>
      <c r="M289" s="13"/>
      <c r="N289" s="13"/>
      <c r="O289" s="13"/>
      <c r="P289" s="13"/>
      <c r="Q289" s="13"/>
      <c r="R289" s="13"/>
    </row>
    <row r="290" spans="1:18" x14ac:dyDescent="0.2">
      <c r="A290" s="8">
        <f>'Margem Líquida'!B291</f>
        <v>4.1490378053773711E-3</v>
      </c>
      <c r="B290" s="120">
        <f>'Cresc. EBITDA em 2 anos'!B291</f>
        <v>2.2857142857142856</v>
      </c>
      <c r="C290" s="13">
        <f>'Patrimônio Líquido'!B291</f>
        <v>20.5</v>
      </c>
      <c r="D290" s="13">
        <f>'Receita Líquida'!B291</f>
        <v>3.04</v>
      </c>
      <c r="E290" s="13">
        <f>Funcionários!B291</f>
        <v>8</v>
      </c>
      <c r="F290" s="120">
        <f>'Market Share'!B291</f>
        <v>3.0420719476222191E-5</v>
      </c>
      <c r="G290" s="13">
        <f>'Enterprise Value'!B291</f>
        <v>72.939899999999994</v>
      </c>
      <c r="H290" s="13">
        <f>'Div. Líq. EBITDA'!B291</f>
        <v>10.85638998682477</v>
      </c>
      <c r="I290" s="15">
        <f>Liquidez!B291</f>
        <v>1.0560406952098347</v>
      </c>
      <c r="J290" s="13"/>
      <c r="K290" s="13"/>
      <c r="L290" s="13"/>
      <c r="M290" s="13"/>
      <c r="N290" s="13"/>
      <c r="O290" s="13"/>
      <c r="P290" s="13"/>
      <c r="Q290" s="13"/>
      <c r="R290" s="13"/>
    </row>
    <row r="291" spans="1:18" x14ac:dyDescent="0.2">
      <c r="A291" s="8">
        <f>'Margem Líquida'!B292</f>
        <v>1.2894499549143373E-3</v>
      </c>
      <c r="B291" s="120">
        <f>'Cresc. EBITDA em 2 anos'!B292</f>
        <v>0.28189910979228494</v>
      </c>
      <c r="C291" s="13">
        <f>'Patrimônio Líquido'!B292</f>
        <v>51.6</v>
      </c>
      <c r="D291" s="13">
        <f>'Receita Líquida'!B292</f>
        <v>4.29</v>
      </c>
      <c r="E291" s="13">
        <f>Funcionários!B292</f>
        <v>179</v>
      </c>
      <c r="F291" s="120">
        <f>'Market Share'!B292</f>
        <v>1.3813256953376719E-4</v>
      </c>
      <c r="G291" s="13">
        <f>'Enterprise Value'!B292</f>
        <v>415.15199999999999</v>
      </c>
      <c r="H291" s="13">
        <f>'Div. Líq. EBITDA'!B292</f>
        <v>1.8703703703703702</v>
      </c>
      <c r="I291" s="15">
        <f>Liquidez!B292</f>
        <v>0.72602185350060711</v>
      </c>
      <c r="J291" s="13"/>
      <c r="K291" s="13"/>
      <c r="L291" s="13"/>
      <c r="M291" s="13"/>
      <c r="N291" s="13"/>
      <c r="O291" s="13"/>
      <c r="P291" s="13"/>
      <c r="Q291" s="13"/>
      <c r="R291" s="13"/>
    </row>
    <row r="292" spans="1:18" x14ac:dyDescent="0.2">
      <c r="A292" s="8">
        <f>'Margem Líquida'!B293</f>
        <v>8.9648798521256932E-3</v>
      </c>
      <c r="B292" s="120">
        <f>'Cresc. EBITDA em 2 anos'!B293</f>
        <v>0.23364485981308403</v>
      </c>
      <c r="C292" s="13">
        <f>'Patrimônio Líquido'!B293</f>
        <v>9.33</v>
      </c>
      <c r="D292" s="13">
        <f>'Receita Líquida'!B293</f>
        <v>0.48499999999999999</v>
      </c>
      <c r="E292" s="13">
        <f>Funcionários!B293</f>
        <v>35</v>
      </c>
      <c r="F292" s="120">
        <f>'Market Share'!B293</f>
        <v>2.2461593062148497E-6</v>
      </c>
      <c r="G292" s="13">
        <f>'Enterprise Value'!B293</f>
        <v>50.7408</v>
      </c>
      <c r="H292" s="13">
        <f>'Div. Líq. EBITDA'!B293</f>
        <v>15.170454545454543</v>
      </c>
      <c r="I292" s="15">
        <f>Liquidez!B293</f>
        <v>5.5678496868475991</v>
      </c>
      <c r="J292" s="13"/>
      <c r="K292" s="13"/>
      <c r="L292" s="13"/>
      <c r="M292" s="13"/>
      <c r="N292" s="13"/>
      <c r="O292" s="13"/>
      <c r="P292" s="13"/>
      <c r="Q292" s="13"/>
      <c r="R292" s="13"/>
    </row>
    <row r="293" spans="1:18" x14ac:dyDescent="0.2">
      <c r="A293" s="8">
        <f>'Margem Líquida'!B294</f>
        <v>1.0878034162421337E-2</v>
      </c>
      <c r="B293" s="120">
        <f>'Cresc. EBITDA em 2 anos'!B294</f>
        <v>0.231304347826087</v>
      </c>
      <c r="C293" s="13">
        <f>'Patrimônio Líquido'!B294</f>
        <v>81.099999999999994</v>
      </c>
      <c r="D293" s="13">
        <f>'Receita Líquida'!B294</f>
        <v>3.63</v>
      </c>
      <c r="E293" s="13">
        <f>Funcionários!B294</f>
        <v>165</v>
      </c>
      <c r="F293" s="120">
        <f>'Market Share'!B294</f>
        <v>1.3854775609683832E-5</v>
      </c>
      <c r="G293" s="13">
        <f>'Enterprise Value'!B294</f>
        <v>68.038799999999995</v>
      </c>
      <c r="H293" s="13">
        <f>'Div. Líq. EBITDA'!B294</f>
        <v>11.285310734463277</v>
      </c>
      <c r="I293" s="15">
        <f>Liquidez!B294</f>
        <v>0.99090909090909107</v>
      </c>
      <c r="J293" s="13"/>
      <c r="K293" s="13"/>
      <c r="L293" s="13"/>
      <c r="M293" s="13"/>
      <c r="N293" s="13"/>
      <c r="O293" s="13"/>
      <c r="P293" s="13"/>
      <c r="Q293" s="13"/>
      <c r="R293" s="13"/>
    </row>
    <row r="294" spans="1:18" x14ac:dyDescent="0.2">
      <c r="A294" s="8">
        <f>'Margem Líquida'!B295</f>
        <v>2.9088156578627233E-2</v>
      </c>
      <c r="B294" s="120">
        <f>'Cresc. EBITDA em 2 anos'!B295</f>
        <v>0.170807453416149</v>
      </c>
      <c r="C294" s="13">
        <f>'Patrimônio Líquido'!B295</f>
        <v>688.1</v>
      </c>
      <c r="D294" s="13">
        <f>'Receita Líquida'!B295</f>
        <v>107.6</v>
      </c>
      <c r="E294" s="13">
        <f>Funcionários!B295</f>
        <v>400</v>
      </c>
      <c r="F294" s="120">
        <f>'Market Share'!B295</f>
        <v>1.5358166154564418E-4</v>
      </c>
      <c r="G294" s="13">
        <f>'Enterprise Value'!B295</f>
        <v>1449.1880000000001</v>
      </c>
      <c r="H294" s="13">
        <f>'Div. Líq. EBITDA'!B295</f>
        <v>0.50066312997347473</v>
      </c>
      <c r="I294" s="15">
        <f>Liquidez!B295</f>
        <v>0.91880864953080377</v>
      </c>
      <c r="J294" s="13"/>
      <c r="K294" s="13"/>
      <c r="L294" s="13"/>
      <c r="M294" s="13"/>
      <c r="N294" s="13"/>
      <c r="O294" s="13"/>
      <c r="P294" s="13"/>
      <c r="Q294" s="13"/>
      <c r="R294" s="13"/>
    </row>
    <row r="295" spans="1:18" x14ac:dyDescent="0.2">
      <c r="A295" s="8">
        <f>'Margem Líquida'!B296</f>
        <v>7.887491628841431E-2</v>
      </c>
      <c r="B295" s="120">
        <f>'Cresc. EBITDA em 2 anos'!B296</f>
        <v>1.0966666666666667</v>
      </c>
      <c r="C295" s="13">
        <f>'Patrimônio Líquido'!B296</f>
        <v>511.6</v>
      </c>
      <c r="D295" s="13">
        <f>'Receita Líquida'!B296</f>
        <v>106</v>
      </c>
      <c r="E295" s="13">
        <f>Funcionários!B296</f>
        <v>524</v>
      </c>
      <c r="F295" s="120">
        <f>'Market Share'!B296</f>
        <v>5.5796922211130065E-5</v>
      </c>
      <c r="G295" s="13">
        <f>'Enterprise Value'!B296</f>
        <v>3022.3449999999998</v>
      </c>
      <c r="H295" s="13">
        <f>'Div. Líq. EBITDA'!B296</f>
        <v>0.23720190779014308</v>
      </c>
      <c r="I295" s="15">
        <f>Liquidez!B296</f>
        <v>3.2521739130434781</v>
      </c>
      <c r="J295" s="13"/>
      <c r="K295" s="13"/>
      <c r="L295" s="13"/>
      <c r="M295" s="13"/>
      <c r="N295" s="13"/>
      <c r="O295" s="13"/>
      <c r="P295" s="13"/>
      <c r="Q295" s="13"/>
      <c r="R295" s="13"/>
    </row>
    <row r="296" spans="1:18" x14ac:dyDescent="0.2">
      <c r="A296" s="8">
        <f>'Margem Líquida'!B297</f>
        <v>1.3240997229916895</v>
      </c>
      <c r="B296" s="120">
        <f>'Cresc. EBITDA em 2 anos'!B297</f>
        <v>-0.47769314472252455</v>
      </c>
      <c r="C296" s="13">
        <f>'Patrimônio Líquido'!B297</f>
        <v>376.2</v>
      </c>
      <c r="D296" s="13">
        <f>'Receita Líquida'!B297</f>
        <v>525.79999999999995</v>
      </c>
      <c r="E296" s="13">
        <f>Funcionários!B297</f>
        <v>1595</v>
      </c>
      <c r="F296" s="120">
        <f>'Market Share'!B297</f>
        <v>1.6487058419554841E-5</v>
      </c>
      <c r="G296" s="13">
        <f>'Enterprise Value'!B297</f>
        <v>461.28</v>
      </c>
      <c r="H296" s="13">
        <f>'Div. Líq. EBITDA'!B297</f>
        <v>1.5374999999999999</v>
      </c>
      <c r="I296" s="15">
        <f>Liquidez!B297</f>
        <v>1.2018089315997738</v>
      </c>
      <c r="J296" s="13"/>
      <c r="K296" s="13"/>
      <c r="L296" s="13"/>
      <c r="M296" s="13"/>
      <c r="N296" s="13"/>
      <c r="O296" s="13"/>
      <c r="P296" s="13"/>
      <c r="Q296" s="13"/>
      <c r="R296" s="13"/>
    </row>
    <row r="297" spans="1:18" x14ac:dyDescent="0.2">
      <c r="A297" s="8">
        <f>'Margem Líquida'!B298</f>
        <v>5.4032039098560955E-3</v>
      </c>
      <c r="B297" s="120">
        <f>'Cresc. EBITDA em 2 anos'!B298</f>
        <v>-3.1615925058547933E-2</v>
      </c>
      <c r="C297" s="13">
        <f>'Patrimônio Líquido'!B298</f>
        <v>80.400000000000006</v>
      </c>
      <c r="D297" s="13">
        <f>'Receita Líquida'!B298</f>
        <v>1.99</v>
      </c>
      <c r="E297" s="13">
        <f>Funcionários!B298</f>
        <v>107</v>
      </c>
      <c r="F297" s="120">
        <f>'Market Share'!B298</f>
        <v>1.5291321117909966E-5</v>
      </c>
      <c r="G297" s="13">
        <f>'Enterprise Value'!B298</f>
        <v>79.474699999999984</v>
      </c>
      <c r="H297" s="13">
        <f>'Div. Líq. EBITDA'!B298</f>
        <v>8.851269649334947</v>
      </c>
      <c r="I297" s="15">
        <f>Liquidez!B298</f>
        <v>0.28829686013320643</v>
      </c>
      <c r="J297" s="13"/>
      <c r="K297" s="13"/>
      <c r="L297" s="13"/>
      <c r="M297" s="13"/>
      <c r="N297" s="13"/>
      <c r="O297" s="13"/>
      <c r="P297" s="13"/>
      <c r="Q297" s="13"/>
      <c r="R297" s="13"/>
    </row>
    <row r="298" spans="1:18" x14ac:dyDescent="0.2">
      <c r="A298" s="8">
        <f>'Margem Líquida'!B299</f>
        <v>4.1554559043348281E-3</v>
      </c>
      <c r="B298" s="120">
        <f>'Cresc. EBITDA em 2 anos'!B299</f>
        <v>-9.4279661016949068E-2</v>
      </c>
      <c r="C298" s="13">
        <f>'Patrimônio Líquido'!B299</f>
        <v>29.9</v>
      </c>
      <c r="D298" s="13">
        <f>'Receita Líquida'!B299</f>
        <v>0.55600000000000005</v>
      </c>
      <c r="E298" s="13">
        <f>Funcionários!B299</f>
        <v>200</v>
      </c>
      <c r="F298" s="120">
        <f>'Market Share'!B299</f>
        <v>5.55519621389181E-6</v>
      </c>
      <c r="G298" s="13">
        <f>'Enterprise Value'!B299</f>
        <v>82.165500000000009</v>
      </c>
      <c r="H298" s="13">
        <f>'Div. Líq. EBITDA'!B299</f>
        <v>8.4795321637426895</v>
      </c>
      <c r="I298" s="15">
        <f>Liquidez!B299</f>
        <v>0.71143375680580767</v>
      </c>
      <c r="J298" s="13"/>
      <c r="K298" s="13"/>
      <c r="L298" s="13"/>
      <c r="M298" s="13"/>
      <c r="N298" s="13"/>
      <c r="O298" s="13"/>
      <c r="P298" s="13"/>
      <c r="Q298" s="13"/>
      <c r="R298" s="13"/>
    </row>
    <row r="299" spans="1:18" x14ac:dyDescent="0.2">
      <c r="A299" s="8">
        <f>'Margem Líquida'!B300</f>
        <v>0.28692614770459079</v>
      </c>
      <c r="B299" s="120">
        <f>'Cresc. EBITDA em 2 anos'!B300</f>
        <v>0.56972789115646272</v>
      </c>
      <c r="C299" s="13">
        <f>'Patrimônio Líquido'!B300</f>
        <v>74.7</v>
      </c>
      <c r="D299" s="13">
        <f>'Receita Líquida'!B300</f>
        <v>57.5</v>
      </c>
      <c r="E299" s="13">
        <f>Funcionários!B300</f>
        <v>56</v>
      </c>
      <c r="F299" s="120">
        <f>'Market Share'!B300</f>
        <v>8.3203387239455799E-6</v>
      </c>
      <c r="G299" s="13">
        <f>'Enterprise Value'!B300</f>
        <v>887.00299999999993</v>
      </c>
      <c r="H299" s="13">
        <f>'Div. Líq. EBITDA'!B300</f>
        <v>0.77573131094257852</v>
      </c>
      <c r="I299" s="15">
        <f>Liquidez!B300</f>
        <v>3.5183129855715881E-2</v>
      </c>
      <c r="J299" s="13"/>
      <c r="K299" s="13"/>
      <c r="L299" s="13"/>
      <c r="M299" s="13"/>
      <c r="N299" s="13"/>
      <c r="O299" s="13"/>
      <c r="P299" s="13"/>
      <c r="Q299" s="13"/>
      <c r="R299" s="13"/>
    </row>
    <row r="300" spans="1:18" x14ac:dyDescent="0.2">
      <c r="A300" s="8">
        <f>'Margem Líquida'!B301</f>
        <v>4.8640483383685807E-3</v>
      </c>
      <c r="B300" s="120">
        <f>'Cresc. EBITDA em 2 anos'!B301</f>
        <v>-2.1052631578947212E-3</v>
      </c>
      <c r="C300" s="13">
        <f>'Patrimônio Líquido'!B301</f>
        <v>38.9</v>
      </c>
      <c r="D300" s="13">
        <f>'Receita Líquida'!B301</f>
        <v>1.61</v>
      </c>
      <c r="E300" s="13">
        <f>Funcionários!B301</f>
        <v>67</v>
      </c>
      <c r="F300" s="120">
        <f>'Market Share'!B301</f>
        <v>1.3742675237654626E-5</v>
      </c>
      <c r="G300" s="13">
        <f>'Enterprise Value'!B301</f>
        <v>45.551400000000001</v>
      </c>
      <c r="H300" s="13">
        <f>'Div. Líq. EBITDA'!B301</f>
        <v>14.831223628691982</v>
      </c>
      <c r="I300" s="15">
        <f>Liquidez!B301</f>
        <v>1.4843710292249046</v>
      </c>
      <c r="J300" s="13"/>
      <c r="K300" s="13"/>
      <c r="L300" s="13"/>
      <c r="M300" s="13"/>
      <c r="N300" s="13"/>
      <c r="O300" s="13"/>
      <c r="P300" s="13"/>
      <c r="Q300" s="13"/>
      <c r="R300" s="13"/>
    </row>
    <row r="301" spans="1:18" x14ac:dyDescent="0.2">
      <c r="A301" s="8">
        <f>'Margem Líquida'!B302</f>
        <v>7.3790758769896466E-5</v>
      </c>
      <c r="B301" s="120">
        <f>'Cresc. EBITDA em 2 anos'!B302</f>
        <v>9.6153846153846256E-2</v>
      </c>
      <c r="C301" s="13">
        <f>'Patrimônio Líquido'!B302</f>
        <v>11.9</v>
      </c>
      <c r="D301" s="13">
        <f>'Receita Líquida'!B302</f>
        <v>0.191</v>
      </c>
      <c r="E301" s="13">
        <f>Funcionários!B302</f>
        <v>10</v>
      </c>
      <c r="F301" s="120">
        <f>'Market Share'!B302</f>
        <v>1.0746688998533303E-4</v>
      </c>
      <c r="G301" s="13">
        <f>'Enterprise Value'!B302</f>
        <v>7.6687799999999999</v>
      </c>
      <c r="H301" s="13">
        <f>'Div. Líq. EBITDA'!B302</f>
        <v>85.714285714285722</v>
      </c>
      <c r="I301" s="15">
        <f>Liquidez!B302</f>
        <v>0.78254716981132066</v>
      </c>
      <c r="J301" s="13"/>
      <c r="K301" s="13"/>
      <c r="L301" s="13"/>
      <c r="M301" s="13"/>
      <c r="N301" s="13"/>
      <c r="O301" s="13"/>
      <c r="P301" s="13"/>
      <c r="Q301" s="13"/>
      <c r="R301" s="13"/>
    </row>
    <row r="302" spans="1:18" x14ac:dyDescent="0.2">
      <c r="A302" s="8">
        <f>'Margem Líquida'!B303</f>
        <v>8.649119532076411E-3</v>
      </c>
      <c r="B302" s="120">
        <f>'Cresc. EBITDA em 2 anos'!B303</f>
        <v>0.47070312499999978</v>
      </c>
      <c r="C302" s="13">
        <f>'Patrimônio Líquido'!B303</f>
        <v>370.2</v>
      </c>
      <c r="D302" s="13">
        <f>'Receita Líquida'!B303</f>
        <v>13.9</v>
      </c>
      <c r="E302" s="13">
        <f>Funcionários!B303</f>
        <v>316</v>
      </c>
      <c r="F302" s="120">
        <f>'Market Share'!B303</f>
        <v>6.6724632551162376E-5</v>
      </c>
      <c r="G302" s="13">
        <f>'Enterprise Value'!B303</f>
        <v>723.63299999999992</v>
      </c>
      <c r="H302" s="13">
        <f>'Div. Líq. EBITDA'!B303</f>
        <v>0.90172642762284205</v>
      </c>
      <c r="I302" s="15">
        <f>Liquidez!B303</f>
        <v>0.66922540125610597</v>
      </c>
      <c r="J302" s="13"/>
      <c r="K302" s="13"/>
      <c r="L302" s="13"/>
      <c r="M302" s="13"/>
      <c r="N302" s="13"/>
      <c r="O302" s="13"/>
      <c r="P302" s="13"/>
      <c r="Q302" s="13"/>
      <c r="R302" s="13"/>
    </row>
    <row r="303" spans="1:18" x14ac:dyDescent="0.2">
      <c r="A303" s="8">
        <f>'Margem Líquida'!B304</f>
        <v>0.14588528678304238</v>
      </c>
      <c r="B303" s="120">
        <f>'Cresc. EBITDA em 2 anos'!B304</f>
        <v>0.7872340425531914</v>
      </c>
      <c r="C303" s="13">
        <f>'Patrimônio Líquido'!B304</f>
        <v>51.7</v>
      </c>
      <c r="D303" s="13">
        <f>'Receita Líquida'!B304</f>
        <v>11.7</v>
      </c>
      <c r="E303" s="13">
        <f>Funcionários!B304</f>
        <v>277</v>
      </c>
      <c r="F303" s="120">
        <f>'Market Share'!B304</f>
        <v>3.3297962358305165E-6</v>
      </c>
      <c r="G303" s="13">
        <f>'Enterprise Value'!B304</f>
        <v>242.17199999999997</v>
      </c>
      <c r="H303" s="13">
        <f>'Div. Líq. EBITDA'!B304</f>
        <v>2.6825396825396823</v>
      </c>
      <c r="I303" s="15">
        <f>Liquidez!B304</f>
        <v>1.0188571428571427</v>
      </c>
      <c r="J303" s="13"/>
      <c r="K303" s="13"/>
      <c r="L303" s="13"/>
      <c r="M303" s="13"/>
      <c r="N303" s="13"/>
      <c r="O303" s="13"/>
      <c r="P303" s="13"/>
      <c r="Q303" s="13"/>
      <c r="R303" s="13"/>
    </row>
    <row r="304" spans="1:18" x14ac:dyDescent="0.2">
      <c r="A304" s="8">
        <f>'Margem Líquida'!B305</f>
        <v>1.1754760275351234E-2</v>
      </c>
      <c r="B304" s="120">
        <f>'Cresc. EBITDA em 2 anos'!B305</f>
        <v>-2.4468085106382986E-2</v>
      </c>
      <c r="C304" s="13">
        <f>'Patrimônio Líquido'!B305</f>
        <v>426.5</v>
      </c>
      <c r="D304" s="13">
        <f>'Receita Líquida'!B305</f>
        <v>58.4</v>
      </c>
      <c r="E304" s="13">
        <f>Funcionários!B305</f>
        <v>275</v>
      </c>
      <c r="F304" s="120">
        <f>'Market Share'!B305</f>
        <v>2.0627298826500213E-4</v>
      </c>
      <c r="G304" s="13">
        <f>'Enterprise Value'!B305</f>
        <v>881.23699999999997</v>
      </c>
      <c r="H304" s="13">
        <f>'Div. Líq. EBITDA'!B305</f>
        <v>0.70338058887677202</v>
      </c>
      <c r="I304" s="15">
        <f>Liquidez!B305</f>
        <v>1.1515027322404372</v>
      </c>
      <c r="J304" s="13"/>
      <c r="K304" s="13"/>
      <c r="L304" s="13"/>
      <c r="M304" s="13"/>
      <c r="N304" s="13"/>
      <c r="O304" s="13"/>
      <c r="P304" s="13"/>
      <c r="Q304" s="13"/>
      <c r="R304" s="13"/>
    </row>
    <row r="305" spans="1:18" x14ac:dyDescent="0.2">
      <c r="A305" s="8">
        <f>'Margem Líquida'!B306</f>
        <v>1.1443946188340806E-2</v>
      </c>
      <c r="B305" s="120">
        <f>'Cresc. EBITDA em 2 anos'!B306</f>
        <v>0.23872679045092826</v>
      </c>
      <c r="C305" s="13">
        <f>'Patrimônio Líquido'!B306</f>
        <v>52.9</v>
      </c>
      <c r="D305" s="13">
        <f>'Receita Líquida'!B306</f>
        <v>6.38</v>
      </c>
      <c r="E305" s="13">
        <f>Funcionários!B306</f>
        <v>79</v>
      </c>
      <c r="F305" s="120">
        <f>'Market Share'!B306</f>
        <v>2.3146650891215873E-5</v>
      </c>
      <c r="G305" s="13">
        <f>'Enterprise Value'!B306</f>
        <v>448.78699999999998</v>
      </c>
      <c r="H305" s="13">
        <f>'Div. Líq. EBITDA'!B306</f>
        <v>1.3383297644539613</v>
      </c>
      <c r="I305" s="15">
        <f>Liquidez!B306</f>
        <v>1.6501597444089455</v>
      </c>
      <c r="J305" s="13"/>
      <c r="K305" s="13"/>
      <c r="L305" s="13"/>
      <c r="M305" s="13"/>
      <c r="N305" s="13"/>
      <c r="O305" s="13"/>
      <c r="P305" s="13"/>
      <c r="Q305" s="13"/>
      <c r="R305" s="13"/>
    </row>
    <row r="306" spans="1:18" x14ac:dyDescent="0.2">
      <c r="A306" s="8">
        <f>'Margem Líquida'!B307</f>
        <v>1.6396568160152527E-3</v>
      </c>
      <c r="B306" s="120">
        <f>'Cresc. EBITDA em 2 anos'!B307</f>
        <v>-0.41702127659574462</v>
      </c>
      <c r="C306" s="13">
        <f>'Patrimônio Líquido'!B307</f>
        <v>55.2</v>
      </c>
      <c r="D306" s="13">
        <f>'Receita Líquida'!B307</f>
        <v>0.51600000000000001</v>
      </c>
      <c r="E306" s="13">
        <f>Funcionários!B307</f>
        <v>158</v>
      </c>
      <c r="F306" s="120">
        <f>'Market Share'!B307</f>
        <v>1.3065921139848672E-5</v>
      </c>
      <c r="G306" s="13">
        <f>'Enterprise Value'!B307</f>
        <v>13.165700000000001</v>
      </c>
      <c r="H306" s="13">
        <f>'Div. Líq. EBITDA'!B307</f>
        <v>42.992700729927002</v>
      </c>
      <c r="I306" s="15">
        <f>Liquidez!B307</f>
        <v>0.81847206385404792</v>
      </c>
      <c r="J306" s="13"/>
      <c r="K306" s="13"/>
      <c r="L306" s="13"/>
      <c r="M306" s="13"/>
      <c r="N306" s="13"/>
      <c r="O306" s="13"/>
      <c r="P306" s="13"/>
      <c r="Q306" s="13"/>
      <c r="R306" s="13"/>
    </row>
    <row r="307" spans="1:18" x14ac:dyDescent="0.2">
      <c r="A307" s="8">
        <f>'Margem Líquida'!B308</f>
        <v>1.8443378827001106E-2</v>
      </c>
      <c r="B307" s="120">
        <f>'Cresc. EBITDA em 2 anos'!B308</f>
        <v>6.5573770491803351E-2</v>
      </c>
      <c r="C307" s="13">
        <f>'Patrimônio Líquido'!B308</f>
        <v>93.2</v>
      </c>
      <c r="D307" s="13">
        <f>'Receita Líquida'!B308</f>
        <v>10</v>
      </c>
      <c r="E307" s="13">
        <f>Funcionários!B308</f>
        <v>464</v>
      </c>
      <c r="F307" s="120">
        <f>'Market Share'!B308</f>
        <v>2.2511415449717036E-5</v>
      </c>
      <c r="G307" s="13">
        <f>'Enterprise Value'!B308</f>
        <v>312.32499999999999</v>
      </c>
      <c r="H307" s="13">
        <f>'Div. Líq. EBITDA'!B308</f>
        <v>1.8092307692307692</v>
      </c>
      <c r="I307" s="15">
        <f>Liquidez!B308</f>
        <v>1.3767195767195766</v>
      </c>
      <c r="J307" s="13"/>
      <c r="K307" s="13"/>
      <c r="L307" s="13"/>
      <c r="M307" s="13"/>
      <c r="N307" s="13"/>
      <c r="O307" s="13"/>
      <c r="P307" s="13"/>
      <c r="Q307" s="13"/>
      <c r="R307" s="13"/>
    </row>
    <row r="308" spans="1:18" x14ac:dyDescent="0.2">
      <c r="A308" s="8">
        <f>'Margem Líquida'!B309</f>
        <v>6.6803173790632199E-3</v>
      </c>
      <c r="B308" s="120">
        <f>'Cresc. EBITDA em 2 anos'!B309</f>
        <v>-1.6339869281045694E-3</v>
      </c>
      <c r="C308" s="13">
        <f>'Patrimônio Líquido'!B309</f>
        <v>73.2</v>
      </c>
      <c r="D308" s="13">
        <f>'Receita Líquida'!B309</f>
        <v>2.61</v>
      </c>
      <c r="E308" s="13">
        <f>Funcionários!B309</f>
        <v>95</v>
      </c>
      <c r="F308" s="120">
        <f>'Market Share'!B309</f>
        <v>1.6221339019189311E-5</v>
      </c>
      <c r="G308" s="13">
        <f>'Enterprise Value'!B309</f>
        <v>58.717100000000002</v>
      </c>
      <c r="H308" s="13">
        <f>'Div. Líq. EBITDA'!B309</f>
        <v>9.6235679214402605</v>
      </c>
      <c r="I308" s="15">
        <f>Liquidez!B309</f>
        <v>0.92325102880658427</v>
      </c>
      <c r="J308" s="13"/>
      <c r="K308" s="13"/>
      <c r="L308" s="13"/>
      <c r="M308" s="13"/>
      <c r="N308" s="13"/>
      <c r="O308" s="13"/>
      <c r="P308" s="13"/>
      <c r="Q308" s="13"/>
      <c r="R308" s="13"/>
    </row>
    <row r="309" spans="1:18" x14ac:dyDescent="0.2">
      <c r="A309" s="8">
        <f>'Margem Líquida'!B310</f>
        <v>0.56834532374100721</v>
      </c>
      <c r="B309" s="120">
        <f>'Cresc. EBITDA em 2 anos'!B310</f>
        <v>0.15929203539822989</v>
      </c>
      <c r="C309" s="13">
        <f>'Patrimônio Líquido'!B310</f>
        <v>79.900000000000006</v>
      </c>
      <c r="D309" s="13">
        <f>'Receita Líquida'!B310</f>
        <v>15.8</v>
      </c>
      <c r="E309" s="13">
        <f>Funcionários!B310</f>
        <v>1</v>
      </c>
      <c r="F309" s="120">
        <f>'Market Share'!B310</f>
        <v>1.1542186453377602E-6</v>
      </c>
      <c r="G309" s="13">
        <f>'Enterprise Value'!B310</f>
        <v>251.78199999999998</v>
      </c>
      <c r="H309" s="13">
        <f>'Div. Líq. EBITDA'!B310</f>
        <v>2.1832061068702293</v>
      </c>
      <c r="I309" s="15">
        <f>Liquidez!B310</f>
        <v>1.0794923857868022</v>
      </c>
      <c r="J309" s="13"/>
      <c r="K309" s="13"/>
      <c r="L309" s="13"/>
      <c r="M309" s="13"/>
      <c r="N309" s="13"/>
      <c r="O309" s="13"/>
      <c r="P309" s="13"/>
      <c r="Q309" s="13"/>
      <c r="R309" s="13"/>
    </row>
    <row r="310" spans="1:18" x14ac:dyDescent="0.2">
      <c r="A310" s="8">
        <f>'Margem Líquida'!B311</f>
        <v>6.8585425597060623E-3</v>
      </c>
      <c r="B310" s="120">
        <f>'Cresc. EBITDA em 2 anos'!B311</f>
        <v>0.20149253731343286</v>
      </c>
      <c r="C310" s="13">
        <f>'Patrimônio Líquido'!B311</f>
        <v>183.4</v>
      </c>
      <c r="D310" s="13">
        <f>'Receita Líquida'!B311</f>
        <v>1.1200000000000001</v>
      </c>
      <c r="E310" s="13">
        <f>Funcionários!B311</f>
        <v>154</v>
      </c>
      <c r="F310" s="120">
        <f>'Market Share'!B311</f>
        <v>6.7799965749516635E-6</v>
      </c>
      <c r="G310" s="13">
        <f>'Enterprise Value'!B311</f>
        <v>154.721</v>
      </c>
      <c r="H310" s="13">
        <f>'Div. Líq. EBITDA'!B311</f>
        <v>3.5403726708074532</v>
      </c>
      <c r="I310" s="15">
        <f>Liquidez!B311</f>
        <v>0.7405978784956605</v>
      </c>
      <c r="J310" s="13"/>
      <c r="K310" s="13"/>
      <c r="L310" s="13"/>
      <c r="M310" s="13"/>
      <c r="N310" s="13"/>
      <c r="O310" s="13"/>
      <c r="P310" s="13"/>
      <c r="Q310" s="13"/>
      <c r="R310" s="13"/>
    </row>
    <row r="311" spans="1:18" x14ac:dyDescent="0.2">
      <c r="A311" s="8">
        <f>'Margem Líquida'!B312</f>
        <v>3.8690476190476192E-2</v>
      </c>
      <c r="B311" s="120">
        <f>'Cresc. EBITDA em 2 anos'!B312</f>
        <v>0.28733264675592163</v>
      </c>
      <c r="C311" s="13">
        <f>'Patrimônio Líquido'!B312</f>
        <v>18.8</v>
      </c>
      <c r="D311" s="13">
        <f>'Receita Líquida'!B312</f>
        <v>1.95</v>
      </c>
      <c r="E311" s="13">
        <f>Funcionários!B312</f>
        <v>29</v>
      </c>
      <c r="F311" s="120">
        <f>'Market Share'!B312</f>
        <v>2.0925402778785292E-6</v>
      </c>
      <c r="G311" s="13">
        <f>'Enterprise Value'!B312</f>
        <v>120.125</v>
      </c>
      <c r="H311" s="13">
        <f>'Div. Líq. EBITDA'!B312</f>
        <v>4.4719999999999995</v>
      </c>
      <c r="I311" s="15">
        <f>Liquidez!B312</f>
        <v>0.27189819724284203</v>
      </c>
      <c r="J311" s="13"/>
      <c r="K311" s="13"/>
      <c r="L311" s="13"/>
      <c r="M311" s="13"/>
      <c r="N311" s="13"/>
      <c r="O311" s="13"/>
      <c r="P311" s="13"/>
      <c r="Q311" s="13"/>
      <c r="R311" s="13"/>
    </row>
    <row r="312" spans="1:18" x14ac:dyDescent="0.2">
      <c r="A312" s="8">
        <f>'Margem Líquida'!B313</f>
        <v>3.129043241402792E-3</v>
      </c>
      <c r="B312" s="120">
        <f>'Cresc. EBITDA em 2 anos'!B313</f>
        <v>-0.26282051282051289</v>
      </c>
      <c r="C312" s="13">
        <f>'Patrimônio Líquido'!B313</f>
        <v>13.6</v>
      </c>
      <c r="D312" s="13">
        <f>'Receita Líquida'!B313</f>
        <v>0.91900000000000004</v>
      </c>
      <c r="E312" s="13">
        <f>Funcionários!B313</f>
        <v>33</v>
      </c>
      <c r="F312" s="120">
        <f>'Market Share'!B313</f>
        <v>1.2194029357399286E-5</v>
      </c>
      <c r="G312" s="13">
        <f>'Enterprise Value'!B313</f>
        <v>22.102999999999998</v>
      </c>
      <c r="H312" s="13">
        <f>'Div. Líq. EBITDA'!B313</f>
        <v>23.086956521739133</v>
      </c>
      <c r="I312" s="15">
        <f>Liquidez!B313</f>
        <v>0.84463157894736851</v>
      </c>
      <c r="J312" s="13"/>
      <c r="K312" s="13"/>
      <c r="L312" s="13"/>
      <c r="M312" s="13"/>
      <c r="N312" s="13"/>
      <c r="O312" s="13"/>
      <c r="P312" s="13"/>
      <c r="Q312" s="13"/>
      <c r="R312" s="13"/>
    </row>
    <row r="313" spans="1:18" x14ac:dyDescent="0.2">
      <c r="A313" s="8">
        <f>'Margem Líquida'!B314</f>
        <v>0.1179596174282678</v>
      </c>
      <c r="B313" s="120">
        <f>'Cresc. EBITDA em 2 anos'!B314</f>
        <v>1.0238907849829282E-2</v>
      </c>
      <c r="C313" s="13">
        <f>'Patrimônio Líquido'!B314</f>
        <v>128.5</v>
      </c>
      <c r="D313" s="13">
        <f>'Receita Líquida'!B314</f>
        <v>11.1</v>
      </c>
      <c r="E313" s="13">
        <f>Funcionários!B314</f>
        <v>50</v>
      </c>
      <c r="F313" s="120">
        <f>'Market Share'!B314</f>
        <v>3.9069055584993961E-6</v>
      </c>
      <c r="G313" s="13">
        <f>'Enterprise Value'!B314</f>
        <v>284.45600000000002</v>
      </c>
      <c r="H313" s="13">
        <f>'Div. Líq. EBITDA'!B314</f>
        <v>1.7398648648648647</v>
      </c>
      <c r="I313" s="15">
        <f>Liquidez!B314</f>
        <v>0.59003831417624508</v>
      </c>
      <c r="J313" s="13"/>
      <c r="K313" s="13"/>
      <c r="L313" s="13"/>
      <c r="M313" s="13"/>
      <c r="N313" s="13"/>
      <c r="O313" s="13"/>
      <c r="P313" s="13"/>
      <c r="Q313" s="13"/>
      <c r="R313" s="13"/>
    </row>
    <row r="314" spans="1:18" x14ac:dyDescent="0.2">
      <c r="A314" s="8">
        <f>'Margem Líquida'!B315</f>
        <v>1.1118231336110221E-2</v>
      </c>
      <c r="B314" s="120">
        <f>'Cresc. EBITDA em 2 anos'!B315</f>
        <v>0.69884169884169878</v>
      </c>
      <c r="C314" s="13">
        <f>'Patrimônio Líquido'!B315</f>
        <v>60.6</v>
      </c>
      <c r="D314" s="13">
        <f>'Receita Líquida'!B315</f>
        <v>6.94</v>
      </c>
      <c r="E314" s="13">
        <f>Funcionários!B315</f>
        <v>75</v>
      </c>
      <c r="F314" s="120">
        <f>'Market Share'!B315</f>
        <v>2.5915945266900356E-5</v>
      </c>
      <c r="G314" s="13">
        <f>'Enterprise Value'!B315</f>
        <v>126.85199999999999</v>
      </c>
      <c r="H314" s="13">
        <f>'Div. Líq. EBITDA'!B315</f>
        <v>3.7727272727272729</v>
      </c>
      <c r="I314" s="15">
        <f>Liquidez!B315</f>
        <v>1.1221995926680244</v>
      </c>
      <c r="J314" s="13"/>
      <c r="K314" s="13"/>
      <c r="L314" s="13"/>
      <c r="M314" s="13"/>
      <c r="N314" s="13"/>
      <c r="O314" s="13"/>
      <c r="P314" s="13"/>
      <c r="Q314" s="13"/>
      <c r="R314" s="13"/>
    </row>
    <row r="315" spans="1:18" x14ac:dyDescent="0.2">
      <c r="A315" s="8">
        <f>'Margem Líquida'!B316</f>
        <v>3.1319458476459891E-3</v>
      </c>
      <c r="B315" s="120">
        <f>'Cresc. EBITDA em 2 anos'!B316</f>
        <v>0.2120075046904315</v>
      </c>
      <c r="C315" s="13">
        <f>'Patrimônio Líquido'!B316</f>
        <v>35.9</v>
      </c>
      <c r="D315" s="13">
        <f>'Receita Líquida'!B316</f>
        <v>1.55</v>
      </c>
      <c r="E315" s="13">
        <f>Funcionários!B316</f>
        <v>29</v>
      </c>
      <c r="F315" s="120">
        <f>'Market Share'!B316</f>
        <v>2.0547583006390555E-5</v>
      </c>
      <c r="G315" s="13">
        <f>'Enterprise Value'!B316</f>
        <v>62.080599999999997</v>
      </c>
      <c r="H315" s="13">
        <f>'Div. Líq. EBITDA'!B316</f>
        <v>7.6934984520123848</v>
      </c>
      <c r="I315" s="15">
        <f>Liquidez!B316</f>
        <v>1.2297540983606559</v>
      </c>
      <c r="J315" s="13"/>
      <c r="K315" s="13"/>
      <c r="L315" s="13"/>
      <c r="M315" s="13"/>
      <c r="N315" s="13"/>
      <c r="O315" s="13"/>
      <c r="P315" s="13"/>
      <c r="Q315" s="13"/>
      <c r="R315" s="13"/>
    </row>
    <row r="316" spans="1:18" x14ac:dyDescent="0.2">
      <c r="A316" s="8">
        <f>'Margem Líquida'!B317</f>
        <v>3.0254777070063694E-2</v>
      </c>
      <c r="B316" s="120">
        <f>'Cresc. EBITDA em 2 anos'!B317</f>
        <v>-0.65900621118012426</v>
      </c>
      <c r="C316" s="13">
        <f>'Patrimônio Líquido'!B317</f>
        <v>50.9</v>
      </c>
      <c r="D316" s="13">
        <f>'Receita Líquida'!B317</f>
        <v>3.8</v>
      </c>
      <c r="E316" s="13">
        <f>Funcionários!B317</f>
        <v>79</v>
      </c>
      <c r="F316" s="120">
        <f>'Market Share'!B317</f>
        <v>5.2147432321734769E-6</v>
      </c>
      <c r="G316" s="13">
        <f>'Enterprise Value'!B317</f>
        <v>52.758899999999997</v>
      </c>
      <c r="H316" s="13">
        <f>'Div. Líq. EBITDA'!B317</f>
        <v>9.0346083788706739</v>
      </c>
      <c r="I316" s="15">
        <f>Liquidez!B317</f>
        <v>0.5678861788617886</v>
      </c>
      <c r="J316" s="13"/>
      <c r="K316" s="13"/>
      <c r="L316" s="13"/>
      <c r="M316" s="13"/>
      <c r="N316" s="13"/>
      <c r="O316" s="13"/>
      <c r="P316" s="13"/>
      <c r="Q316" s="13"/>
      <c r="R316" s="13"/>
    </row>
    <row r="317" spans="1:18" x14ac:dyDescent="0.2">
      <c r="A317" s="8">
        <f>'Margem Líquida'!B318</f>
        <v>1.1783507351374388E-2</v>
      </c>
      <c r="B317" s="120">
        <f>'Cresc. EBITDA em 2 anos'!B318</f>
        <v>3.2520325203251987E-2</v>
      </c>
      <c r="C317" s="13">
        <f>'Patrimônio Líquido'!B318</f>
        <v>28.4</v>
      </c>
      <c r="D317" s="13">
        <f>'Receita Líquida'!B318</f>
        <v>5.53</v>
      </c>
      <c r="E317" s="13">
        <f>Funcionários!B318</f>
        <v>50</v>
      </c>
      <c r="F317" s="120">
        <f>'Market Share'!B318</f>
        <v>1.9484705404928448E-5</v>
      </c>
      <c r="G317" s="13">
        <f>'Enterprise Value'!B318</f>
        <v>122.04699999999998</v>
      </c>
      <c r="H317" s="13">
        <f>'Div. Líq. EBITDA'!B318</f>
        <v>3.7322834645669292</v>
      </c>
      <c r="I317" s="15">
        <f>Liquidez!B318</f>
        <v>1.0633752244165171</v>
      </c>
      <c r="J317" s="13"/>
      <c r="K317" s="13"/>
      <c r="L317" s="13"/>
      <c r="M317" s="13"/>
      <c r="N317" s="13"/>
      <c r="O317" s="13"/>
      <c r="P317" s="13"/>
      <c r="Q317" s="13"/>
      <c r="R317" s="13"/>
    </row>
    <row r="318" spans="1:18" x14ac:dyDescent="0.2">
      <c r="A318" s="8">
        <f>'Margem Líquida'!B319</f>
        <v>2.0541760722347629E-3</v>
      </c>
      <c r="B318" s="120">
        <f>'Cresc. EBITDA em 2 anos'!B319</f>
        <v>0.14726027397260277</v>
      </c>
      <c r="C318" s="13">
        <f>'Patrimônio Líquido'!B319</f>
        <v>8.83</v>
      </c>
      <c r="D318" s="13">
        <f>'Receita Líquida'!B319</f>
        <v>0.27300000000000002</v>
      </c>
      <c r="E318" s="13">
        <f>Funcionários!B319</f>
        <v>5</v>
      </c>
      <c r="F318" s="120">
        <f>'Market Share'!B319</f>
        <v>5.5178294232154077E-6</v>
      </c>
      <c r="G318" s="13">
        <f>'Enterprise Value'!B319</f>
        <v>32.1935</v>
      </c>
      <c r="H318" s="13">
        <f>'Div. Líq. EBITDA'!B319</f>
        <v>13.970149253731343</v>
      </c>
      <c r="I318" s="15">
        <f>Liquidez!B319</f>
        <v>0.82863157894736839</v>
      </c>
      <c r="J318" s="13"/>
      <c r="K318" s="13"/>
      <c r="L318" s="13"/>
      <c r="M318" s="13"/>
      <c r="N318" s="13"/>
      <c r="O318" s="13"/>
      <c r="P318" s="13"/>
      <c r="Q318" s="13"/>
      <c r="R318" s="13"/>
    </row>
    <row r="319" spans="1:18" x14ac:dyDescent="0.2">
      <c r="A319" s="8">
        <f>'Margem Líquida'!B320</f>
        <v>1.9702970297029703E-2</v>
      </c>
      <c r="B319" s="120">
        <f>'Cresc. EBITDA em 2 anos'!B320</f>
        <v>-0.27272727272727271</v>
      </c>
      <c r="C319" s="13">
        <f>'Patrimônio Líquido'!B320</f>
        <v>18.899999999999999</v>
      </c>
      <c r="D319" s="13">
        <f>'Receita Líquida'!B320</f>
        <v>1.99</v>
      </c>
      <c r="E319" s="13">
        <f>Funcionários!B320</f>
        <v>77</v>
      </c>
      <c r="F319" s="120">
        <f>'Market Share'!B320</f>
        <v>4.1933842870184812E-6</v>
      </c>
      <c r="G319" s="13">
        <f>'Enterprise Value'!B320</f>
        <v>21.526400000000002</v>
      </c>
      <c r="H319" s="13">
        <f>'Div. Líq. EBITDA'!B320</f>
        <v>20.848214285714285</v>
      </c>
      <c r="I319" s="15">
        <f>Liquidez!B320</f>
        <v>3.1677852348993292</v>
      </c>
      <c r="J319" s="13"/>
      <c r="K319" s="13"/>
      <c r="L319" s="13"/>
      <c r="M319" s="13"/>
      <c r="N319" s="13"/>
      <c r="O319" s="13"/>
      <c r="P319" s="13"/>
      <c r="Q319" s="13"/>
      <c r="R319" s="13"/>
    </row>
    <row r="320" spans="1:18" x14ac:dyDescent="0.2">
      <c r="A320" s="8">
        <f>'Margem Líquida'!B321</f>
        <v>1.302113078241005E-2</v>
      </c>
      <c r="B320" s="120">
        <f>'Cresc. EBITDA em 2 anos'!B321</f>
        <v>0.27678571428571419</v>
      </c>
      <c r="C320" s="13">
        <f>'Patrimônio Líquido'!B321</f>
        <v>30.1</v>
      </c>
      <c r="D320" s="13">
        <f>'Receita Líquida'!B321</f>
        <v>2.2799999999999998</v>
      </c>
      <c r="E320" s="13">
        <f>Funcionários!B321</f>
        <v>37</v>
      </c>
      <c r="F320" s="120">
        <f>'Market Share'!B321</f>
        <v>7.2699167193756039E-6</v>
      </c>
      <c r="G320" s="13">
        <f>'Enterprise Value'!B321</f>
        <v>54.969199999999994</v>
      </c>
      <c r="H320" s="13">
        <f>'Div. Líq. EBITDA'!B321</f>
        <v>8.1468531468531467</v>
      </c>
      <c r="I320" s="15">
        <f>Liquidez!B321</f>
        <v>0.78963855421686746</v>
      </c>
      <c r="J320" s="13"/>
      <c r="K320" s="13"/>
      <c r="L320" s="13"/>
      <c r="M320" s="13"/>
      <c r="N320" s="13"/>
      <c r="O320" s="13"/>
      <c r="P320" s="13"/>
      <c r="Q320" s="13"/>
      <c r="R320" s="13"/>
    </row>
    <row r="321" spans="1:18" x14ac:dyDescent="0.2">
      <c r="A321" s="8">
        <f>'Margem Líquida'!B322</f>
        <v>6.0341181446496549E-2</v>
      </c>
      <c r="B321" s="120">
        <f>'Cresc. EBITDA em 2 anos'!B322</f>
        <v>0.92771084337349374</v>
      </c>
      <c r="C321" s="13">
        <f>'Patrimônio Líquido'!B322</f>
        <v>320.7</v>
      </c>
      <c r="D321" s="13">
        <f>'Receita Líquida'!B322</f>
        <v>42.8</v>
      </c>
      <c r="E321" s="13">
        <f>Funcionários!B322</f>
        <v>459</v>
      </c>
      <c r="F321" s="120">
        <f>'Market Share'!B322</f>
        <v>2.9449182918635725E-5</v>
      </c>
      <c r="G321" s="13">
        <f>'Enterprise Value'!B322</f>
        <v>615.04</v>
      </c>
      <c r="H321" s="13">
        <f>'Div. Líq. EBITDA'!B322</f>
        <v>0.71718749999999998</v>
      </c>
      <c r="I321" s="15">
        <f>Liquidez!B322</f>
        <v>2.3210568454763814</v>
      </c>
      <c r="J321" s="13"/>
      <c r="K321" s="13"/>
      <c r="L321" s="13"/>
      <c r="M321" s="13"/>
      <c r="N321" s="13"/>
      <c r="O321" s="13"/>
      <c r="P321" s="13"/>
      <c r="Q321" s="13"/>
      <c r="R321" s="13"/>
    </row>
    <row r="322" spans="1:18" x14ac:dyDescent="0.2">
      <c r="A322" s="8">
        <f>'Margem Líquida'!B323</f>
        <v>1.3675213675213675E-2</v>
      </c>
      <c r="B322" s="120">
        <f>'Cresc. EBITDA em 2 anos'!B323</f>
        <v>-0.36724137931034484</v>
      </c>
      <c r="C322" s="13">
        <f>'Patrimônio Líquido'!B323</f>
        <v>29.6</v>
      </c>
      <c r="D322" s="13">
        <f>'Receita Líquida'!B323</f>
        <v>2.72</v>
      </c>
      <c r="E322" s="13">
        <f>Funcionários!B323</f>
        <v>14</v>
      </c>
      <c r="F322" s="120">
        <f>'Market Share'!B323</f>
        <v>8.25806073948491E-6</v>
      </c>
      <c r="G322" s="13">
        <f>'Enterprise Value'!B323</f>
        <v>35.268699999999995</v>
      </c>
      <c r="H322" s="13">
        <f>'Div. Líq. EBITDA'!B323</f>
        <v>12.179836512261581</v>
      </c>
      <c r="I322" s="15">
        <f>Liquidez!B323</f>
        <v>0.85912486659551757</v>
      </c>
      <c r="J322" s="13"/>
      <c r="K322" s="13"/>
      <c r="L322" s="13"/>
      <c r="M322" s="13"/>
      <c r="N322" s="13"/>
      <c r="O322" s="13"/>
      <c r="P322" s="13"/>
      <c r="Q322" s="13"/>
      <c r="R322" s="13"/>
    </row>
    <row r="323" spans="1:18" x14ac:dyDescent="0.2">
      <c r="A323" s="8">
        <f>'Margem Líquida'!B324</f>
        <v>3.5114503816793888E-2</v>
      </c>
      <c r="B323" s="120">
        <f>'Cresc. EBITDA em 2 anos'!B324</f>
        <v>-0.12296296296296294</v>
      </c>
      <c r="C323" s="13">
        <f>'Patrimônio Líquido'!B324</f>
        <v>1.93</v>
      </c>
      <c r="D323" s="13">
        <f>'Receita Líquida'!B324</f>
        <v>4.5999999999999996</v>
      </c>
      <c r="E323" s="13">
        <f>Funcionários!B324</f>
        <v>26</v>
      </c>
      <c r="F323" s="120">
        <f>'Market Share'!B324</f>
        <v>5.4389439762318914E-6</v>
      </c>
      <c r="G323" s="13">
        <f>'Enterprise Value'!B324</f>
        <v>56.891199999999998</v>
      </c>
      <c r="H323" s="13">
        <f>'Div. Líq. EBITDA'!B324</f>
        <v>7.4662162162162167</v>
      </c>
      <c r="I323" s="15">
        <f>Liquidez!B324</f>
        <v>0.99562841530054635</v>
      </c>
      <c r="J323" s="13"/>
      <c r="K323" s="13"/>
      <c r="L323" s="13"/>
      <c r="M323" s="13"/>
      <c r="N323" s="13"/>
      <c r="O323" s="13"/>
      <c r="P323" s="13"/>
      <c r="Q323" s="13"/>
      <c r="R323" s="13"/>
    </row>
    <row r="324" spans="1:18" x14ac:dyDescent="0.2">
      <c r="A324" s="8">
        <f>'Margem Líquida'!B325</f>
        <v>9.5165003837298541E-3</v>
      </c>
      <c r="B324" s="120">
        <f>'Cresc. EBITDA em 2 anos'!B325</f>
        <v>-0.53980582524271847</v>
      </c>
      <c r="C324" s="13">
        <f>'Patrimônio Líquido'!B325</f>
        <v>11.3</v>
      </c>
      <c r="D324" s="13">
        <f>'Receita Líquida'!B325</f>
        <v>1.24</v>
      </c>
      <c r="E324" s="13">
        <f>Funcionários!B325</f>
        <v>27</v>
      </c>
      <c r="F324" s="120">
        <f>'Market Share'!B325</f>
        <v>5.4098809168169119E-6</v>
      </c>
      <c r="G324" s="13">
        <f>'Enterprise Value'!B325</f>
        <v>22.775700000000001</v>
      </c>
      <c r="H324" s="13">
        <f>'Div. Líq. EBITDA'!B325</f>
        <v>18.52320675105485</v>
      </c>
      <c r="I324" s="15">
        <f>Liquidez!B325</f>
        <v>1.3563934426229509</v>
      </c>
      <c r="J324" s="13"/>
      <c r="K324" s="13"/>
      <c r="L324" s="13"/>
      <c r="M324" s="13"/>
      <c r="N324" s="13"/>
      <c r="O324" s="13"/>
      <c r="P324" s="13"/>
      <c r="Q324" s="13"/>
      <c r="R324" s="13"/>
    </row>
    <row r="325" spans="1:18" x14ac:dyDescent="0.2">
      <c r="A325" s="8">
        <f>'Margem Líquida'!B326</f>
        <v>7.2072072072072071E-2</v>
      </c>
      <c r="B325" s="120">
        <f>'Cresc. EBITDA em 2 anos'!B326</f>
        <v>-0.12123974475843202</v>
      </c>
      <c r="C325" s="13">
        <f>'Patrimônio Líquido'!B326</f>
        <v>625.4</v>
      </c>
      <c r="D325" s="13">
        <f>'Receita Líquida'!B326</f>
        <v>40</v>
      </c>
      <c r="E325" s="13">
        <f>Funcionários!B326</f>
        <v>32</v>
      </c>
      <c r="F325" s="120">
        <f>'Market Share'!B326</f>
        <v>2.304285425044809E-5</v>
      </c>
      <c r="G325" s="13">
        <f>'Enterprise Value'!B326</f>
        <v>926.404</v>
      </c>
      <c r="H325" s="13">
        <f>'Div. Líq. EBITDA'!B326</f>
        <v>0.45539419087136923</v>
      </c>
      <c r="I325" s="15">
        <f>Liquidez!B326</f>
        <v>1.4333857030636292</v>
      </c>
      <c r="J325" s="13"/>
      <c r="K325" s="13"/>
      <c r="L325" s="13"/>
      <c r="M325" s="13"/>
      <c r="N325" s="13"/>
      <c r="O325" s="13"/>
      <c r="P325" s="13"/>
      <c r="Q325" s="13"/>
      <c r="R325" s="13"/>
    </row>
    <row r="326" spans="1:18" x14ac:dyDescent="0.2">
      <c r="A326" s="8">
        <f>'Margem Líquida'!B327</f>
        <v>1.9044297174747125E-2</v>
      </c>
      <c r="B326" s="120">
        <f>'Cresc. EBITDA em 2 anos'!B327</f>
        <v>0</v>
      </c>
      <c r="C326" s="13">
        <f>'Patrimônio Líquido'!B327</f>
        <v>30.4</v>
      </c>
      <c r="D326" s="13">
        <f>'Receita Líquida'!B327</f>
        <v>5.46</v>
      </c>
      <c r="E326" s="13">
        <f>Funcionários!B327</f>
        <v>200</v>
      </c>
      <c r="F326" s="120">
        <f>'Market Share'!B327</f>
        <v>1.1903398763249489E-5</v>
      </c>
      <c r="G326" s="13">
        <f>'Enterprise Value'!B327</f>
        <v>109.554</v>
      </c>
      <c r="H326" s="13">
        <f>'Div. Líq. EBITDA'!B327</f>
        <v>3.8508771929824559</v>
      </c>
      <c r="I326" s="15">
        <f>Liquidez!B327</f>
        <v>1.2616352201257861</v>
      </c>
      <c r="J326" s="13"/>
      <c r="K326" s="13"/>
      <c r="L326" s="13"/>
      <c r="M326" s="13"/>
      <c r="N326" s="13"/>
      <c r="O326" s="13"/>
      <c r="P326" s="13"/>
      <c r="Q326" s="13"/>
      <c r="R326" s="13"/>
    </row>
    <row r="327" spans="1:18" x14ac:dyDescent="0.2">
      <c r="A327" s="8">
        <f>'Margem Líquida'!B328</f>
        <v>2.5116467490378775E-3</v>
      </c>
      <c r="B327" s="120">
        <f>'Cresc. EBITDA em 2 anos'!B328</f>
        <v>0.36637931034482762</v>
      </c>
      <c r="C327" s="13">
        <f>'Patrimônio Líquido'!B328</f>
        <v>16.399999999999999</v>
      </c>
      <c r="D327" s="13">
        <f>'Receita Líquida'!B328</f>
        <v>1.24</v>
      </c>
      <c r="E327" s="13">
        <f>Funcionários!B328</f>
        <v>46</v>
      </c>
      <c r="F327" s="120">
        <f>'Market Share'!B328</f>
        <v>2.049776061882202E-5</v>
      </c>
      <c r="G327" s="13">
        <f>'Enterprise Value'!B328</f>
        <v>60.927399999999992</v>
      </c>
      <c r="H327" s="13">
        <f>'Div. Líq. EBITDA'!B328</f>
        <v>6.4353312302839116</v>
      </c>
      <c r="I327" s="15">
        <f>Liquidez!B328</f>
        <v>0.66457725947521873</v>
      </c>
      <c r="J327" s="13"/>
      <c r="K327" s="13"/>
      <c r="L327" s="13"/>
      <c r="M327" s="13"/>
      <c r="N327" s="13"/>
      <c r="O327" s="13"/>
      <c r="P327" s="13"/>
      <c r="Q327" s="13"/>
      <c r="R327" s="13"/>
    </row>
    <row r="328" spans="1:18" x14ac:dyDescent="0.2">
      <c r="A328" s="8">
        <f>'Margem Líquida'!B329</f>
        <v>7.1548117154811713E-3</v>
      </c>
      <c r="B328" s="120">
        <f>'Cresc. EBITDA em 2 anos'!B329</f>
        <v>-0.18545454545454543</v>
      </c>
      <c r="C328" s="13">
        <f>'Patrimônio Líquido'!B329</f>
        <v>9.43</v>
      </c>
      <c r="D328" s="13">
        <f>'Receita Líquida'!B329</f>
        <v>0.51300000000000001</v>
      </c>
      <c r="E328" s="13">
        <f>Funcionários!B329</f>
        <v>40</v>
      </c>
      <c r="F328" s="120">
        <f>'Market Share'!B329</f>
        <v>2.9768876572200505E-6</v>
      </c>
      <c r="G328" s="13">
        <f>'Enterprise Value'!B329</f>
        <v>86.10560000000001</v>
      </c>
      <c r="H328" s="13">
        <f>'Div. Líq. EBITDA'!B329</f>
        <v>4.53125</v>
      </c>
      <c r="I328" s="15">
        <f>Liquidez!B329</f>
        <v>2.4750000000000001</v>
      </c>
      <c r="J328" s="13"/>
      <c r="K328" s="13"/>
      <c r="L328" s="13"/>
      <c r="M328" s="13"/>
      <c r="N328" s="13"/>
      <c r="O328" s="13"/>
      <c r="P328" s="13"/>
      <c r="Q328" s="13"/>
      <c r="R328" s="13"/>
    </row>
    <row r="329" spans="1:18" x14ac:dyDescent="0.2">
      <c r="A329" s="8">
        <f>'Margem Líquida'!B330</f>
        <v>1.0948105977665864E-4</v>
      </c>
      <c r="B329" s="120">
        <f>'Cresc. EBITDA em 2 anos'!B330</f>
        <v>-0.19399785637727762</v>
      </c>
      <c r="C329" s="13">
        <f>'Patrimônio Líquido'!B330</f>
        <v>10.5</v>
      </c>
      <c r="D329" s="13">
        <f>'Receita Líquida'!B330</f>
        <v>0.05</v>
      </c>
      <c r="E329" s="13">
        <f>Funcionários!B330</f>
        <v>33</v>
      </c>
      <c r="F329" s="120">
        <f>'Market Share'!B330</f>
        <v>1.8961570335458813E-5</v>
      </c>
      <c r="G329" s="13">
        <f>'Enterprise Value'!B330</f>
        <v>7.2267199999999994</v>
      </c>
      <c r="H329" s="13">
        <f>'Div. Líq. EBITDA'!B330</f>
        <v>53.856382978723403</v>
      </c>
      <c r="I329" s="15">
        <f>Liquidez!B330</f>
        <v>0.84341534008683072</v>
      </c>
      <c r="J329" s="13"/>
      <c r="K329" s="13"/>
      <c r="L329" s="13"/>
      <c r="M329" s="13"/>
      <c r="N329" s="13"/>
      <c r="O329" s="13"/>
      <c r="P329" s="13"/>
      <c r="Q329" s="13"/>
      <c r="R329" s="13"/>
    </row>
    <row r="330" spans="1:18" x14ac:dyDescent="0.2">
      <c r="A330" s="8">
        <f>'Margem Líquida'!B331</f>
        <v>5.8151609553478709E-3</v>
      </c>
      <c r="B330" s="120">
        <f>'Cresc. EBITDA em 2 anos'!B331</f>
        <v>1.1104815864022664</v>
      </c>
      <c r="C330" s="13">
        <f>'Patrimônio Líquido'!B331</f>
        <v>29.7</v>
      </c>
      <c r="D330" s="13">
        <f>'Receita Líquida'!B331</f>
        <v>3.92</v>
      </c>
      <c r="E330" s="13">
        <f>Funcionários!B331</f>
        <v>108</v>
      </c>
      <c r="F330" s="120">
        <f>'Market Share'!B331</f>
        <v>2.7987726216625326E-5</v>
      </c>
      <c r="G330" s="13">
        <f>'Enterprise Value'!B331</f>
        <v>143.18899999999999</v>
      </c>
      <c r="H330" s="13">
        <f>'Div. Líq. EBITDA'!B331</f>
        <v>2.6979865771812084</v>
      </c>
      <c r="I330" s="15">
        <f>Liquidez!B331</f>
        <v>1.0261514028586554</v>
      </c>
      <c r="J330" s="13"/>
      <c r="K330" s="13"/>
      <c r="L330" s="13"/>
      <c r="M330" s="13"/>
      <c r="N330" s="13"/>
      <c r="O330" s="13"/>
      <c r="P330" s="13"/>
      <c r="Q330" s="13"/>
      <c r="R330" s="13"/>
    </row>
    <row r="331" spans="1:18" x14ac:dyDescent="0.2">
      <c r="A331" s="8">
        <f>'Margem Líquida'!B332</f>
        <v>2.7401894451962106E-2</v>
      </c>
      <c r="B331" s="120">
        <f>'Cresc. EBITDA em 2 anos'!B332</f>
        <v>0.16317365269461082</v>
      </c>
      <c r="C331" s="13">
        <f>'Patrimônio Líquido'!B332</f>
        <v>15.9</v>
      </c>
      <c r="D331" s="13">
        <f>'Receita Líquida'!B332</f>
        <v>4.05</v>
      </c>
      <c r="E331" s="13">
        <f>Funcionários!B332</f>
        <v>64</v>
      </c>
      <c r="F331" s="120">
        <f>'Market Share'!B332</f>
        <v>6.1364574021914014E-6</v>
      </c>
      <c r="G331" s="13">
        <f>'Enterprise Value'!B332</f>
        <v>74.669699999999992</v>
      </c>
      <c r="H331" s="13">
        <f>'Div. Líq. EBITDA'!B332</f>
        <v>5.1351351351351351</v>
      </c>
      <c r="I331" s="15">
        <f>Liquidez!B332</f>
        <v>1.606159420289855</v>
      </c>
      <c r="J331" s="13"/>
      <c r="K331" s="13"/>
      <c r="L331" s="13"/>
      <c r="M331" s="13"/>
      <c r="N331" s="13"/>
      <c r="O331" s="13"/>
      <c r="P331" s="13"/>
      <c r="Q331" s="13"/>
      <c r="R331" s="13"/>
    </row>
    <row r="332" spans="1:18" x14ac:dyDescent="0.2">
      <c r="A332" s="8">
        <f>'Margem Líquida'!B333</f>
        <v>9.3821510297482837E-4</v>
      </c>
      <c r="B332" s="120">
        <f>'Cresc. EBITDA em 2 anos'!B333</f>
        <v>-0.62126245847176076</v>
      </c>
      <c r="C332" s="13">
        <f>'Patrimônio Líquido'!B333</f>
        <v>17</v>
      </c>
      <c r="D332" s="13">
        <f>'Receita Líquida'!B333</f>
        <v>8.2000000000000003E-2</v>
      </c>
      <c r="E332" s="13">
        <f>Funcionários!B333</f>
        <v>56</v>
      </c>
      <c r="F332" s="120">
        <f>'Market Share'!B333</f>
        <v>3.628730561241735E-6</v>
      </c>
      <c r="G332" s="13">
        <f>'Enterprise Value'!B333</f>
        <v>10.955399999999999</v>
      </c>
      <c r="H332" s="13">
        <f>'Div. Líq. EBITDA'!B333</f>
        <v>34.736842105263165</v>
      </c>
      <c r="I332" s="15">
        <f>Liquidez!B333</f>
        <v>0.6548484848484849</v>
      </c>
      <c r="J332" s="13"/>
      <c r="K332" s="13"/>
      <c r="L332" s="13"/>
      <c r="M332" s="13"/>
      <c r="N332" s="13"/>
      <c r="O332" s="13"/>
      <c r="P332" s="13"/>
      <c r="Q332" s="13"/>
      <c r="R332" s="13"/>
    </row>
    <row r="333" spans="1:18" x14ac:dyDescent="0.2">
      <c r="A333" s="8">
        <f>'Margem Líquida'!B334</f>
        <v>1.709653647752395E-2</v>
      </c>
      <c r="B333" s="120">
        <f>'Cresc. EBITDA em 2 anos'!B334</f>
        <v>-4.0849673202614345E-2</v>
      </c>
      <c r="C333" s="13">
        <f>'Patrimônio Líquido'!B334</f>
        <v>21.8</v>
      </c>
      <c r="D333" s="13">
        <f>'Receita Líquida'!B334</f>
        <v>2.3199999999999998</v>
      </c>
      <c r="E333" s="13">
        <f>Funcionários!B334</f>
        <v>110</v>
      </c>
      <c r="F333" s="120">
        <f>'Market Share'!B334</f>
        <v>5.6340816608753246E-6</v>
      </c>
      <c r="G333" s="13">
        <f>'Enterprise Value'!B334</f>
        <v>56.410699999999999</v>
      </c>
      <c r="H333" s="13">
        <f>'Div. Líq. EBITDA'!B334</f>
        <v>6.6780238500851796</v>
      </c>
      <c r="I333" s="15">
        <f>Liquidez!B334</f>
        <v>1.1955357142857144</v>
      </c>
      <c r="J333" s="13"/>
      <c r="K333" s="13"/>
      <c r="L333" s="13"/>
      <c r="M333" s="13"/>
      <c r="N333" s="13"/>
      <c r="O333" s="13"/>
      <c r="P333" s="13"/>
      <c r="Q333" s="13"/>
      <c r="R333" s="13"/>
    </row>
    <row r="334" spans="1:18" x14ac:dyDescent="0.2">
      <c r="A334" s="8">
        <f>'Margem Líquida'!B335</f>
        <v>5.7919015889287551E-2</v>
      </c>
      <c r="B334" s="120">
        <f>'Cresc. EBITDA em 2 anos'!B335</f>
        <v>1.3096774193548386</v>
      </c>
      <c r="C334" s="13">
        <f>'Patrimônio Líquido'!B335</f>
        <v>36.200000000000003</v>
      </c>
      <c r="D334" s="13">
        <f>'Receita Líquida'!B335</f>
        <v>11.3</v>
      </c>
      <c r="E334" s="13">
        <f>Funcionários!B335</f>
        <v>32</v>
      </c>
      <c r="F334" s="120">
        <f>'Market Share'!B335</f>
        <v>8.1002898455178773E-6</v>
      </c>
      <c r="G334" s="13">
        <f>'Enterprise Value'!B335</f>
        <v>172.01899999999998</v>
      </c>
      <c r="H334" s="13">
        <f>'Div. Líq. EBITDA'!B335</f>
        <v>2.1675977653631286</v>
      </c>
      <c r="I334" s="15">
        <f>Liquidez!B335</f>
        <v>0.74882278481012654</v>
      </c>
      <c r="J334" s="13"/>
      <c r="K334" s="13"/>
      <c r="L334" s="13"/>
      <c r="M334" s="13"/>
      <c r="N334" s="13"/>
      <c r="O334" s="13"/>
      <c r="P334" s="13"/>
      <c r="Q334" s="13"/>
      <c r="R334" s="13"/>
    </row>
    <row r="335" spans="1:18" x14ac:dyDescent="0.2">
      <c r="A335" s="8">
        <f>'Margem Líquida'!B336</f>
        <v>0.17958236658932714</v>
      </c>
      <c r="B335" s="120">
        <f>'Cresc. EBITDA em 2 anos'!B336</f>
        <v>-0.2010309278350515</v>
      </c>
      <c r="C335" s="13">
        <f>'Patrimônio Líquido'!B336</f>
        <v>72.3</v>
      </c>
      <c r="D335" s="13">
        <f>'Receita Líquida'!B336</f>
        <v>7.74</v>
      </c>
      <c r="E335" s="13">
        <f>Funcionários!B336</f>
        <v>54</v>
      </c>
      <c r="F335" s="120">
        <f>'Market Share'!B336</f>
        <v>1.7894540868365993E-6</v>
      </c>
      <c r="G335" s="13">
        <f>'Enterprise Value'!B336</f>
        <v>148.95499999999998</v>
      </c>
      <c r="H335" s="13">
        <f>'Div. Líq. EBITDA'!B336</f>
        <v>2.4258064516129032</v>
      </c>
      <c r="I335" s="15">
        <f>Liquidez!B336</f>
        <v>1.335928143712575</v>
      </c>
      <c r="J335" s="13"/>
      <c r="K335" s="13"/>
      <c r="L335" s="13"/>
      <c r="M335" s="13"/>
      <c r="N335" s="13"/>
      <c r="O335" s="13"/>
      <c r="P335" s="13"/>
      <c r="Q335" s="13"/>
      <c r="R335" s="13"/>
    </row>
    <row r="336" spans="1:18" x14ac:dyDescent="0.2">
      <c r="A336" s="8">
        <f>'Margem Líquida'!B337</f>
        <v>7.0233114166168547E-4</v>
      </c>
      <c r="B336" s="120">
        <f>'Cresc. EBITDA em 2 anos'!B337</f>
        <v>0.36974789915966388</v>
      </c>
      <c r="C336" s="13">
        <f>'Patrimônio Líquido'!B337</f>
        <v>6.79</v>
      </c>
      <c r="D336" s="13">
        <f>'Receita Líquida'!B337</f>
        <v>0.23499999999999999</v>
      </c>
      <c r="E336" s="13">
        <f>Funcionários!B337</f>
        <v>8</v>
      </c>
      <c r="F336" s="120">
        <f>'Market Share'!B337</f>
        <v>1.3892142400360236E-5</v>
      </c>
      <c r="G336" s="13">
        <f>'Enterprise Value'!B337</f>
        <v>15.664299999999997</v>
      </c>
      <c r="H336" s="13">
        <f>'Div. Líq. EBITDA'!B337</f>
        <v>22.576687116564418</v>
      </c>
      <c r="I336" s="15">
        <f>Liquidez!B337</f>
        <v>1.0117560975609756</v>
      </c>
      <c r="J336" s="13"/>
      <c r="K336" s="13"/>
      <c r="L336" s="13"/>
      <c r="M336" s="13"/>
      <c r="N336" s="13"/>
      <c r="O336" s="13"/>
      <c r="P336" s="13"/>
      <c r="Q336" s="13"/>
      <c r="R336" s="13"/>
    </row>
    <row r="337" spans="1:18" x14ac:dyDescent="0.2">
      <c r="A337" s="8">
        <f>'Margem Líquida'!B338</f>
        <v>5.509153318077803E-3</v>
      </c>
      <c r="B337" s="120">
        <f>'Cresc. EBITDA em 2 anos'!B338</f>
        <v>0.26037735849056598</v>
      </c>
      <c r="C337" s="13">
        <f>'Patrimônio Líquido'!B338</f>
        <v>7.21</v>
      </c>
      <c r="D337" s="13">
        <f>'Receita Líquida'!B338</f>
        <v>0.96299999999999997</v>
      </c>
      <c r="E337" s="13">
        <f>Funcionários!B338</f>
        <v>13</v>
      </c>
      <c r="F337" s="120">
        <f>'Market Share'!B338</f>
        <v>7.2574611224834701E-6</v>
      </c>
      <c r="G337" s="13">
        <f>'Enterprise Value'!B338</f>
        <v>32.097399999999993</v>
      </c>
      <c r="H337" s="13">
        <f>'Div. Líq. EBITDA'!B338</f>
        <v>10.98802395209581</v>
      </c>
      <c r="I337" s="15">
        <f>Liquidez!B338</f>
        <v>0.88497495826377293</v>
      </c>
      <c r="J337" s="13"/>
      <c r="K337" s="13"/>
      <c r="L337" s="13"/>
      <c r="M337" s="13"/>
      <c r="N337" s="13"/>
      <c r="O337" s="13"/>
      <c r="P337" s="13"/>
      <c r="Q337" s="13"/>
      <c r="R337" s="13"/>
    </row>
    <row r="338" spans="1:18" x14ac:dyDescent="0.2">
      <c r="A338" s="8">
        <f>'Margem Líquida'!B339</f>
        <v>1.3440932526339386</v>
      </c>
      <c r="B338" s="120">
        <f>'Cresc. EBITDA em 2 anos'!B339</f>
        <v>83.623188405797094</v>
      </c>
      <c r="C338" s="13">
        <f>'Patrimônio Líquido'!B339</f>
        <v>31.2</v>
      </c>
      <c r="D338" s="13">
        <f>'Receita Líquida'!B339</f>
        <v>599.6</v>
      </c>
      <c r="E338" s="13">
        <f>Funcionários!B339</f>
        <v>16</v>
      </c>
      <c r="F338" s="120">
        <f>'Market Share'!B339</f>
        <v>1.8521472578603411E-5</v>
      </c>
      <c r="G338" s="13">
        <f>'Enterprise Value'!B339</f>
        <v>5611.2789999999995</v>
      </c>
      <c r="H338" s="13">
        <f>'Div. Líq. EBITDA'!B339</f>
        <v>6.2339441685220071E-2</v>
      </c>
      <c r="I338" s="15">
        <f>Liquidez!B339</f>
        <v>1.0932754880694142</v>
      </c>
      <c r="J338" s="13"/>
      <c r="K338" s="13"/>
      <c r="L338" s="13"/>
      <c r="M338" s="13"/>
      <c r="N338" s="13"/>
      <c r="O338" s="13"/>
      <c r="P338" s="13"/>
      <c r="Q338" s="13"/>
      <c r="R338" s="13"/>
    </row>
    <row r="339" spans="1:18" x14ac:dyDescent="0.2">
      <c r="A339" s="8">
        <f>'Margem Líquida'!B340</f>
        <v>2.0596767509324491E-2</v>
      </c>
      <c r="B339" s="120">
        <f>'Cresc. EBITDA em 2 anos'!B340</f>
        <v>0</v>
      </c>
      <c r="C339" s="13">
        <f>'Patrimônio Líquido'!B340</f>
        <v>53.6</v>
      </c>
      <c r="D339" s="13">
        <f>'Receita Líquida'!B340</f>
        <v>4.97</v>
      </c>
      <c r="E339" s="13">
        <f>Funcionários!B340</f>
        <v>39</v>
      </c>
      <c r="F339" s="120">
        <f>'Market Share'!B340</f>
        <v>1.0018451766906529E-5</v>
      </c>
      <c r="G339" s="13">
        <f>'Enterprise Value'!B340</f>
        <v>90.622299999999996</v>
      </c>
      <c r="H339" s="13">
        <f>'Div. Líq. EBITDA'!B340</f>
        <v>3.8069989395546129</v>
      </c>
      <c r="I339" s="15">
        <f>Liquidez!B340</f>
        <v>1.5142857142857142</v>
      </c>
      <c r="J339" s="13"/>
      <c r="K339" s="13"/>
      <c r="L339" s="13"/>
      <c r="M339" s="13"/>
      <c r="N339" s="13"/>
      <c r="O339" s="13"/>
      <c r="P339" s="13"/>
      <c r="Q339" s="13"/>
      <c r="R339" s="13"/>
    </row>
    <row r="340" spans="1:18" x14ac:dyDescent="0.2">
      <c r="A340" s="8">
        <f>'Margem Líquida'!B341</f>
        <v>5.3387533875338756E-3</v>
      </c>
      <c r="B340" s="120">
        <f>'Cresc. EBITDA em 2 anos'!B341</f>
        <v>-0.24422442244224418</v>
      </c>
      <c r="C340" s="13">
        <f>'Patrimônio Líquido'!B341</f>
        <v>9.1999999999999993</v>
      </c>
      <c r="D340" s="13">
        <f>'Receita Líquida'!B341</f>
        <v>0.19700000000000001</v>
      </c>
      <c r="E340" s="13">
        <f>Funcionários!B341</f>
        <v>30</v>
      </c>
      <c r="F340" s="120">
        <f>'Market Share'!B341</f>
        <v>1.5320384177324944E-6</v>
      </c>
      <c r="G340" s="13">
        <f>'Enterprise Value'!B341</f>
        <v>22.006899999999998</v>
      </c>
      <c r="H340" s="13">
        <f>'Div. Líq. EBITDA'!B341</f>
        <v>15.458515283842793</v>
      </c>
      <c r="I340" s="15">
        <f>Liquidez!B341</f>
        <v>1.9037162162162162</v>
      </c>
      <c r="J340" s="13"/>
      <c r="K340" s="13"/>
      <c r="L340" s="13"/>
      <c r="M340" s="13"/>
      <c r="N340" s="13"/>
      <c r="O340" s="13"/>
      <c r="P340" s="13"/>
      <c r="Q340" s="13"/>
      <c r="R340" s="13"/>
    </row>
    <row r="341" spans="1:18" x14ac:dyDescent="0.2">
      <c r="A341" s="8">
        <f>'Margem Líquida'!B342</f>
        <v>8.1426648721399739E-3</v>
      </c>
      <c r="B341" s="120">
        <f>'Cresc. EBITDA em 2 anos'!B342</f>
        <v>0.30841121495327117</v>
      </c>
      <c r="C341" s="13">
        <f>'Patrimônio Líquido'!B342</f>
        <v>17.600000000000001</v>
      </c>
      <c r="D341" s="13">
        <f>'Receita Líquida'!B342</f>
        <v>1.21</v>
      </c>
      <c r="E341" s="13">
        <f>Funcionários!B342</f>
        <v>61</v>
      </c>
      <c r="F341" s="120">
        <f>'Market Share'!B342</f>
        <v>6.1696723272370918E-6</v>
      </c>
      <c r="G341" s="13">
        <f>'Enterprise Value'!B342</f>
        <v>134.54</v>
      </c>
      <c r="H341" s="13">
        <f>'Div. Líq. EBITDA'!B342</f>
        <v>2.5285714285714285</v>
      </c>
      <c r="I341" s="15">
        <f>Liquidez!B342</f>
        <v>1.8718120805369123</v>
      </c>
      <c r="J341" s="13"/>
      <c r="K341" s="13"/>
      <c r="L341" s="13"/>
      <c r="M341" s="13"/>
      <c r="N341" s="13"/>
      <c r="O341" s="13"/>
      <c r="P341" s="13"/>
      <c r="Q341" s="13"/>
      <c r="R341" s="13"/>
    </row>
    <row r="342" spans="1:18" x14ac:dyDescent="0.2">
      <c r="A342" s="8">
        <f>'Margem Líquida'!B343</f>
        <v>7.1469630197355815E-4</v>
      </c>
      <c r="B342" s="120">
        <f>'Cresc. EBITDA em 2 anos'!B343</f>
        <v>0.5</v>
      </c>
      <c r="C342" s="13">
        <f>'Patrimônio Líquido'!B343</f>
        <v>18.600000000000001</v>
      </c>
      <c r="D342" s="13">
        <f>'Receita Líquida'!B343</f>
        <v>0.373</v>
      </c>
      <c r="E342" s="13">
        <f>Funcionários!B343</f>
        <v>34</v>
      </c>
      <c r="F342" s="120">
        <f>'Market Share'!B343</f>
        <v>2.1668586726682626E-5</v>
      </c>
      <c r="G342" s="13">
        <f>'Enterprise Value'!B343</f>
        <v>61.407899999999991</v>
      </c>
      <c r="H342" s="13">
        <f>'Div. Líq. EBITDA'!B343</f>
        <v>5.5242566510172146</v>
      </c>
      <c r="I342" s="15">
        <f>Liquidez!B343</f>
        <v>0.66534914361001307</v>
      </c>
      <c r="J342" s="13"/>
      <c r="K342" s="13"/>
      <c r="L342" s="13"/>
      <c r="M342" s="13"/>
      <c r="N342" s="13"/>
      <c r="O342" s="13"/>
      <c r="P342" s="13"/>
      <c r="Q342" s="13"/>
      <c r="R342" s="13"/>
    </row>
    <row r="343" spans="1:18" x14ac:dyDescent="0.2">
      <c r="A343" s="8">
        <f>'Margem Líquida'!B344</f>
        <v>9.9604458827759791E-3</v>
      </c>
      <c r="B343" s="120">
        <f>'Cresc. EBITDA em 2 anos'!B344</f>
        <v>-0.23944954128440377</v>
      </c>
      <c r="C343" s="13">
        <f>'Patrimônio Líquido'!B344</f>
        <v>140.1</v>
      </c>
      <c r="D343" s="13">
        <f>'Receita Líquida'!B344</f>
        <v>2.77</v>
      </c>
      <c r="E343" s="13">
        <f>Funcionários!B344</f>
        <v>111</v>
      </c>
      <c r="F343" s="120">
        <f>'Market Share'!B344</f>
        <v>1.1546338319008312E-5</v>
      </c>
      <c r="G343" s="13">
        <f>'Enterprise Value'!B344</f>
        <v>79.666899999999984</v>
      </c>
      <c r="H343" s="13">
        <f>'Div. Líq. EBITDA'!B344</f>
        <v>4.2460796139927632</v>
      </c>
      <c r="I343" s="15">
        <f>Liquidez!B344</f>
        <v>0.23127659574468087</v>
      </c>
      <c r="J343" s="13"/>
      <c r="K343" s="13"/>
      <c r="L343" s="13"/>
      <c r="M343" s="13"/>
      <c r="N343" s="13"/>
      <c r="O343" s="13"/>
      <c r="P343" s="13"/>
      <c r="Q343" s="13"/>
      <c r="R343" s="13"/>
    </row>
    <row r="344" spans="1:18" x14ac:dyDescent="0.2">
      <c r="A344" s="8">
        <f>'Margem Líquida'!B345</f>
        <v>5.4670262319195889E-2</v>
      </c>
      <c r="B344" s="120">
        <f>'Cresc. EBITDA em 2 anos'!B345</f>
        <v>0.28265524625267657</v>
      </c>
      <c r="C344" s="13">
        <f>'Patrimônio Líquido'!B345</f>
        <v>174.2</v>
      </c>
      <c r="D344" s="13">
        <f>'Receita Líquida'!B345</f>
        <v>44.6</v>
      </c>
      <c r="E344" s="13">
        <f>Funcionários!B345</f>
        <v>40</v>
      </c>
      <c r="F344" s="120">
        <f>'Market Share'!B345</f>
        <v>3.387091981534333E-5</v>
      </c>
      <c r="G344" s="13">
        <f>'Enterprise Value'!B345</f>
        <v>575.6389999999999</v>
      </c>
      <c r="H344" s="13">
        <f>'Div. Líq. EBITDA'!B345</f>
        <v>0.57595993322203676</v>
      </c>
      <c r="I344" s="15">
        <f>Liquidez!B345</f>
        <v>0.78273591806876397</v>
      </c>
      <c r="J344" s="13"/>
      <c r="K344" s="13"/>
      <c r="L344" s="13"/>
      <c r="M344" s="13"/>
      <c r="N344" s="13"/>
      <c r="O344" s="13"/>
      <c r="P344" s="13"/>
      <c r="Q344" s="13"/>
      <c r="R344" s="13"/>
    </row>
    <row r="345" spans="1:18" x14ac:dyDescent="0.2">
      <c r="A345" s="8">
        <f>'Margem Líquida'!B346</f>
        <v>7.1143085531574744E-3</v>
      </c>
      <c r="B345" s="120">
        <f>'Cresc. EBITDA em 2 anos'!B346</f>
        <v>-0.51047120418848158</v>
      </c>
      <c r="C345" s="13">
        <f>'Patrimônio Líquido'!B346</f>
        <v>26.1</v>
      </c>
      <c r="D345" s="13">
        <f>'Receita Líquida'!B346</f>
        <v>1.78</v>
      </c>
      <c r="E345" s="13">
        <f>Funcionários!B346</f>
        <v>66</v>
      </c>
      <c r="F345" s="120">
        <f>'Market Share'!B346</f>
        <v>1.0387967808039841E-5</v>
      </c>
      <c r="G345" s="13">
        <f>'Enterprise Value'!B346</f>
        <v>17.970700000000001</v>
      </c>
      <c r="H345" s="13">
        <f>'Div. Líq. EBITDA'!B346</f>
        <v>18.395721925133689</v>
      </c>
      <c r="I345" s="15">
        <f>Liquidez!B346</f>
        <v>3.119172932330827</v>
      </c>
      <c r="J345" s="13"/>
      <c r="K345" s="13"/>
      <c r="L345" s="13"/>
      <c r="M345" s="13"/>
      <c r="N345" s="13"/>
      <c r="O345" s="13"/>
      <c r="P345" s="13"/>
      <c r="Q345" s="13"/>
      <c r="R345" s="13"/>
    </row>
    <row r="346" spans="1:18" x14ac:dyDescent="0.2">
      <c r="A346" s="8">
        <f>'Margem Líquida'!B347</f>
        <v>7.8068264342774146E-3</v>
      </c>
      <c r="B346" s="120">
        <f>'Cresc. EBITDA em 2 anos'!B347</f>
        <v>-0.13150289017341044</v>
      </c>
      <c r="C346" s="13">
        <f>'Patrimônio Líquido'!B347</f>
        <v>25.5</v>
      </c>
      <c r="D346" s="13">
        <f>'Receita Líquida'!B347</f>
        <v>2.15</v>
      </c>
      <c r="E346" s="13">
        <f>Funcionários!B347</f>
        <v>33</v>
      </c>
      <c r="F346" s="120">
        <f>'Market Share'!B347</f>
        <v>1.1434237946979104E-5</v>
      </c>
      <c r="G346" s="13">
        <f>'Enterprise Value'!B347</f>
        <v>57.756099999999996</v>
      </c>
      <c r="H346" s="13">
        <f>'Div. Líq. EBITDA'!B347</f>
        <v>5.5740432612312816</v>
      </c>
      <c r="I346" s="15">
        <f>Liquidez!B347</f>
        <v>1.2172818791946307</v>
      </c>
      <c r="J346" s="13"/>
      <c r="K346" s="13"/>
      <c r="L346" s="13"/>
      <c r="M346" s="13"/>
      <c r="N346" s="13"/>
      <c r="O346" s="13"/>
      <c r="P346" s="13"/>
      <c r="Q346" s="13"/>
      <c r="R346" s="13"/>
    </row>
    <row r="347" spans="1:18" x14ac:dyDescent="0.2">
      <c r="A347" s="8">
        <f>'Margem Líquida'!B348</f>
        <v>2.8862745098039214E-2</v>
      </c>
      <c r="B347" s="120">
        <f>'Cresc. EBITDA em 2 anos'!B348</f>
        <v>4.6511627906976827E-2</v>
      </c>
      <c r="C347" s="13">
        <f>'Patrimônio Líquido'!B348</f>
        <v>10.7</v>
      </c>
      <c r="D347" s="13">
        <f>'Receita Líquida'!B348</f>
        <v>0.73599999999999999</v>
      </c>
      <c r="E347" s="13">
        <f>Funcionários!B348</f>
        <v>11</v>
      </c>
      <c r="F347" s="120">
        <f>'Market Share'!B348</f>
        <v>1.0587257358313986E-6</v>
      </c>
      <c r="G347" s="13">
        <f>'Enterprise Value'!B348</f>
        <v>21.622499999999999</v>
      </c>
      <c r="H347" s="13">
        <f>'Div. Líq. EBITDA'!B348</f>
        <v>14.799999999999999</v>
      </c>
      <c r="I347" s="15">
        <f>Liquidez!B348</f>
        <v>0.3353896103896104</v>
      </c>
      <c r="J347" s="13"/>
      <c r="K347" s="13"/>
      <c r="L347" s="13"/>
      <c r="M347" s="13"/>
      <c r="N347" s="13"/>
      <c r="O347" s="13"/>
      <c r="P347" s="13"/>
      <c r="Q347" s="13"/>
      <c r="R347" s="13"/>
    </row>
    <row r="348" spans="1:18" x14ac:dyDescent="0.2">
      <c r="A348" s="8">
        <f>'Margem Líquida'!B349</f>
        <v>6.6443949517446185E-3</v>
      </c>
      <c r="B348" s="120">
        <f>'Cresc. EBITDA em 2 anos'!B349</f>
        <v>0.52401746724890841</v>
      </c>
      <c r="C348" s="13">
        <f>'Patrimônio Líquido'!B349</f>
        <v>6.54</v>
      </c>
      <c r="D348" s="13">
        <f>'Receita Líquida'!B349</f>
        <v>0.89500000000000002</v>
      </c>
      <c r="E348" s="13">
        <f>Funcionários!B349</f>
        <v>15</v>
      </c>
      <c r="F348" s="120">
        <f>'Market Share'!B349</f>
        <v>5.5925630045682114E-6</v>
      </c>
      <c r="G348" s="13">
        <f>'Enterprise Value'!B349</f>
        <v>33.538899999999998</v>
      </c>
      <c r="H348" s="13">
        <f>'Div. Líq. EBITDA'!B349</f>
        <v>9.3696275071633242</v>
      </c>
      <c r="I348" s="15">
        <f>Liquidez!B349</f>
        <v>0.96034858387799582</v>
      </c>
      <c r="J348" s="13"/>
      <c r="K348" s="13"/>
      <c r="L348" s="13"/>
      <c r="M348" s="13"/>
      <c r="N348" s="13"/>
      <c r="O348" s="13"/>
      <c r="P348" s="13"/>
      <c r="Q348" s="13"/>
      <c r="R348" s="13"/>
    </row>
    <row r="349" spans="1:18" x14ac:dyDescent="0.2">
      <c r="A349" s="8">
        <f>'Margem Líquida'!B350</f>
        <v>3.8761579717211121E-2</v>
      </c>
      <c r="B349" s="120">
        <f>'Cresc. EBITDA em 2 anos'!B350</f>
        <v>4.0507614213197964</v>
      </c>
      <c r="C349" s="13">
        <f>'Patrimônio Líquido'!B350</f>
        <v>24.9</v>
      </c>
      <c r="D349" s="13">
        <f>'Receita Líquida'!B350</f>
        <v>7.95</v>
      </c>
      <c r="E349" s="13">
        <f>Funcionários!B350</f>
        <v>17</v>
      </c>
      <c r="F349" s="120">
        <f>'Market Share'!B350</f>
        <v>8.5154764085890132E-6</v>
      </c>
      <c r="G349" s="13">
        <f>'Enterprise Value'!B350</f>
        <v>191.23899999999998</v>
      </c>
      <c r="H349" s="13">
        <f>'Div. Líq. EBITDA'!B350</f>
        <v>1.6432160804020104</v>
      </c>
      <c r="I349" s="15">
        <f>Liquidez!B350</f>
        <v>0.98923076923076914</v>
      </c>
      <c r="J349" s="13"/>
      <c r="K349" s="13"/>
      <c r="L349" s="13"/>
      <c r="M349" s="13"/>
      <c r="N349" s="13"/>
      <c r="O349" s="13"/>
      <c r="P349" s="13"/>
      <c r="Q349" s="13"/>
      <c r="R349" s="13"/>
    </row>
    <row r="350" spans="1:18" x14ac:dyDescent="0.2">
      <c r="A350" s="8">
        <f>'Margem Líquida'!B351</f>
        <v>5.075075075075075E-2</v>
      </c>
      <c r="B350" s="120">
        <f>'Cresc. EBITDA em 2 anos'!B351</f>
        <v>-2.624671916010568E-3</v>
      </c>
      <c r="C350" s="13">
        <f>'Patrimônio Líquido'!B351</f>
        <v>8.57</v>
      </c>
      <c r="D350" s="13">
        <f>'Receita Líquida'!B351</f>
        <v>1.69</v>
      </c>
      <c r="E350" s="13">
        <f>Funcionários!B351</f>
        <v>50</v>
      </c>
      <c r="F350" s="120">
        <f>'Market Share'!B351</f>
        <v>1.3825712550268852E-6</v>
      </c>
      <c r="G350" s="13">
        <f>'Enterprise Value'!B351</f>
        <v>36.517999999999994</v>
      </c>
      <c r="H350" s="13">
        <f>'Div. Líq. EBITDA'!B351</f>
        <v>8.6052631578947381</v>
      </c>
      <c r="I350" s="15">
        <f>Liquidez!B351</f>
        <v>4.0615942028985508</v>
      </c>
      <c r="J350" s="13"/>
      <c r="K350" s="13"/>
      <c r="L350" s="13"/>
      <c r="M350" s="13"/>
      <c r="N350" s="13"/>
      <c r="O350" s="13"/>
      <c r="P350" s="13"/>
      <c r="Q350" s="13"/>
      <c r="R350" s="13"/>
    </row>
    <row r="351" spans="1:18" x14ac:dyDescent="0.2">
      <c r="A351" s="8">
        <f>'Margem Líquida'!B352</f>
        <v>8.320649416539827E-2</v>
      </c>
      <c r="B351" s="120">
        <f>'Cresc. EBITDA em 2 anos'!B352</f>
        <v>0.2365930599369086</v>
      </c>
      <c r="C351" s="13">
        <f>'Patrimônio Líquido'!B352</f>
        <v>180.7</v>
      </c>
      <c r="D351" s="13">
        <f>'Receita Líquida'!B352</f>
        <v>16.399999999999999</v>
      </c>
      <c r="E351" s="13">
        <f>Funcionários!B352</f>
        <v>148</v>
      </c>
      <c r="F351" s="120">
        <f>'Market Share'!B352</f>
        <v>8.1833271581321038E-6</v>
      </c>
      <c r="G351" s="13">
        <f>'Enterprise Value'!B352</f>
        <v>376.71199999999999</v>
      </c>
      <c r="H351" s="13">
        <f>'Div. Líq. EBITDA'!B352</f>
        <v>0.80357142857142849</v>
      </c>
      <c r="I351" s="15">
        <f>Liquidez!B352</f>
        <v>8.6625194401244179E-2</v>
      </c>
      <c r="J351" s="13"/>
      <c r="K351" s="13"/>
      <c r="L351" s="13"/>
      <c r="M351" s="13"/>
      <c r="N351" s="13"/>
      <c r="O351" s="13"/>
      <c r="P351" s="13"/>
      <c r="Q351" s="13"/>
      <c r="R351" s="13"/>
    </row>
    <row r="352" spans="1:18" x14ac:dyDescent="0.2">
      <c r="A352" s="8">
        <f>'Margem Líquida'!B353</f>
        <v>4.5545832735618989E-3</v>
      </c>
      <c r="B352" s="120">
        <f>'Cresc. EBITDA em 2 anos'!B353</f>
        <v>-0.61969904240766072</v>
      </c>
      <c r="C352" s="13">
        <f>'Patrimônio Líquido'!B353</f>
        <v>114.3</v>
      </c>
      <c r="D352" s="13">
        <f>'Receita Líquida'!B353</f>
        <v>12.7</v>
      </c>
      <c r="E352" s="13">
        <f>Funcionários!B353</f>
        <v>72</v>
      </c>
      <c r="F352" s="120">
        <f>'Market Share'!B353</f>
        <v>1.1577062124675576E-4</v>
      </c>
      <c r="G352" s="13">
        <f>'Enterprise Value'!B353</f>
        <v>267.15800000000002</v>
      </c>
      <c r="H352" s="13">
        <f>'Div. Líq. EBITDA'!B353</f>
        <v>1.1115107913669064</v>
      </c>
      <c r="I352" s="15">
        <f>Liquidez!B353</f>
        <v>0.98709261051952246</v>
      </c>
      <c r="J352" s="13"/>
      <c r="K352" s="13"/>
      <c r="L352" s="13"/>
      <c r="M352" s="13"/>
      <c r="N352" s="13"/>
      <c r="O352" s="13"/>
      <c r="P352" s="13"/>
      <c r="Q352" s="13"/>
      <c r="R352" s="13"/>
    </row>
    <row r="353" spans="1:18" x14ac:dyDescent="0.2">
      <c r="A353" s="8">
        <f>'Margem Líquida'!B354</f>
        <v>6.4285714285714282E-4</v>
      </c>
      <c r="B353" s="120">
        <f>'Cresc. EBITDA em 2 anos'!B354</f>
        <v>0.17073170731707332</v>
      </c>
      <c r="C353" s="13">
        <f>'Patrimônio Líquido'!B354</f>
        <v>8.82</v>
      </c>
      <c r="D353" s="13">
        <f>'Receita Líquida'!B354</f>
        <v>2.7E-2</v>
      </c>
      <c r="E353" s="13">
        <f>Funcionários!B354</f>
        <v>59</v>
      </c>
      <c r="F353" s="120">
        <f>'Market Share'!B354</f>
        <v>1.7437835648987742E-6</v>
      </c>
      <c r="G353" s="13">
        <f>'Enterprise Value'!B354</f>
        <v>23.063999999999997</v>
      </c>
      <c r="H353" s="13">
        <f>'Div. Líq. EBITDA'!B354</f>
        <v>12.833333333333334</v>
      </c>
      <c r="I353" s="15">
        <f>Liquidez!B354</f>
        <v>0.73755274261603365</v>
      </c>
      <c r="J353" s="13"/>
      <c r="K353" s="13"/>
      <c r="L353" s="13"/>
      <c r="M353" s="13"/>
      <c r="N353" s="13"/>
      <c r="O353" s="13"/>
      <c r="P353" s="13"/>
      <c r="Q353" s="13"/>
      <c r="R353" s="13"/>
    </row>
    <row r="354" spans="1:18" x14ac:dyDescent="0.2">
      <c r="A354" s="8">
        <f>'Margem Líquida'!B355</f>
        <v>2.8050490883590466E-2</v>
      </c>
      <c r="B354" s="120">
        <f>'Cresc. EBITDA em 2 anos'!B355</f>
        <v>-0.60995024875621895</v>
      </c>
      <c r="C354" s="13">
        <f>'Patrimônio Líquido'!B355</f>
        <v>89.9</v>
      </c>
      <c r="D354" s="13">
        <f>'Receita Líquida'!B355</f>
        <v>2</v>
      </c>
      <c r="E354" s="13">
        <f>Funcionários!B355</f>
        <v>215</v>
      </c>
      <c r="F354" s="120">
        <f>'Market Share'!B355</f>
        <v>2.9602801946972049E-6</v>
      </c>
      <c r="G354" s="13">
        <f>'Enterprise Value'!B355</f>
        <v>75.342399999999998</v>
      </c>
      <c r="H354" s="13">
        <f>'Div. Líq. EBITDA'!B355</f>
        <v>3.8392857142857144</v>
      </c>
      <c r="I354" s="15">
        <f>Liquidez!B355</f>
        <v>1.4812741751990899</v>
      </c>
      <c r="J354" s="13"/>
      <c r="K354" s="13"/>
      <c r="L354" s="13"/>
      <c r="M354" s="13"/>
      <c r="N354" s="13"/>
      <c r="O354" s="13"/>
      <c r="P354" s="13"/>
      <c r="Q354" s="13"/>
      <c r="R354" s="13"/>
    </row>
    <row r="355" spans="1:18" x14ac:dyDescent="0.2">
      <c r="A355" s="8">
        <f>'Margem Líquida'!B356</f>
        <v>6.0064935064935057E-4</v>
      </c>
      <c r="B355" s="120">
        <f>'Cresc. EBITDA em 2 anos'!B356</f>
        <v>-6.2499999999999889E-2</v>
      </c>
      <c r="C355" s="13">
        <f>'Patrimônio Líquido'!B356</f>
        <v>3.02</v>
      </c>
      <c r="D355" s="13">
        <f>'Receita Líquida'!B356</f>
        <v>3.6999999999999998E-2</v>
      </c>
      <c r="E355" s="13">
        <f>Funcionários!B356</f>
        <v>68</v>
      </c>
      <c r="F355" s="120">
        <f>'Market Share'!B356</f>
        <v>2.5575492285182024E-6</v>
      </c>
      <c r="G355" s="13">
        <f>'Enterprise Value'!B356</f>
        <v>17.297999999999998</v>
      </c>
      <c r="H355" s="13">
        <f>'Div. Líq. EBITDA'!B356</f>
        <v>16.611111111111111</v>
      </c>
      <c r="I355" s="15">
        <f>Liquidez!B356</f>
        <v>2.0364285714285715</v>
      </c>
      <c r="J355" s="13"/>
      <c r="K355" s="13"/>
      <c r="L355" s="13"/>
      <c r="M355" s="13"/>
      <c r="N355" s="13"/>
      <c r="O355" s="13"/>
      <c r="P355" s="13"/>
      <c r="Q355" s="13"/>
      <c r="R355" s="13"/>
    </row>
    <row r="356" spans="1:18" x14ac:dyDescent="0.2">
      <c r="A356" s="8">
        <f>'Margem Líquida'!B357</f>
        <v>1.7256944444444443E-2</v>
      </c>
      <c r="B356" s="120">
        <f>'Cresc. EBITDA em 2 anos'!B357</f>
        <v>0.60483870967741926</v>
      </c>
      <c r="C356" s="13">
        <f>'Patrimônio Líquido'!B357</f>
        <v>23.2</v>
      </c>
      <c r="D356" s="13">
        <f>'Receita Líquida'!B357</f>
        <v>0.497</v>
      </c>
      <c r="E356" s="13">
        <f>Funcionários!B357</f>
        <v>52</v>
      </c>
      <c r="F356" s="120">
        <f>'Market Share'!B357</f>
        <v>1.1957373016448739E-6</v>
      </c>
      <c r="G356" s="13">
        <f>'Enterprise Value'!B357</f>
        <v>19.123899999999999</v>
      </c>
      <c r="H356" s="13">
        <f>'Div. Líq. EBITDA'!B357</f>
        <v>14.723618090452261</v>
      </c>
      <c r="I356" s="15">
        <f>Liquidez!B357</f>
        <v>0.72222222222222221</v>
      </c>
      <c r="J356" s="13"/>
      <c r="K356" s="13"/>
      <c r="L356" s="13"/>
      <c r="M356" s="13"/>
      <c r="N356" s="13"/>
      <c r="O356" s="13"/>
      <c r="P356" s="13"/>
      <c r="Q356" s="13"/>
      <c r="R356" s="13"/>
    </row>
    <row r="357" spans="1:18" x14ac:dyDescent="0.2">
      <c r="A357" s="8">
        <f>'Margem Líquida'!B358</f>
        <v>5.1632047477744802E-2</v>
      </c>
      <c r="B357" s="120">
        <f>'Cresc. EBITDA em 2 anos'!B358</f>
        <v>-0.22619047619047628</v>
      </c>
      <c r="C357" s="13">
        <f>'Patrimônio Líquido'!B358</f>
        <v>9.91</v>
      </c>
      <c r="D357" s="13">
        <f>'Receita Líquida'!B358</f>
        <v>1.74</v>
      </c>
      <c r="E357" s="13">
        <f>Funcionários!B358</f>
        <v>44</v>
      </c>
      <c r="F357" s="120">
        <f>'Market Share'!B358</f>
        <v>1.3991787175497308E-6</v>
      </c>
      <c r="G357" s="13">
        <f>'Enterprise Value'!B358</f>
        <v>31.232499999999998</v>
      </c>
      <c r="H357" s="13">
        <f>'Div. Líq. EBITDA'!B358</f>
        <v>8.861538461538462</v>
      </c>
      <c r="I357" s="15">
        <f>Liquidez!B358</f>
        <v>1.6217228464419475</v>
      </c>
      <c r="J357" s="13"/>
      <c r="K357" s="13"/>
      <c r="L357" s="13"/>
      <c r="M357" s="13"/>
      <c r="N357" s="13"/>
      <c r="O357" s="13"/>
      <c r="P357" s="13"/>
      <c r="Q357" s="13"/>
      <c r="R357" s="13"/>
    </row>
    <row r="358" spans="1:18" x14ac:dyDescent="0.2">
      <c r="A358" s="8">
        <f>'Margem Líquida'!B359</f>
        <v>1.8195050946142648E-2</v>
      </c>
      <c r="B358" s="120">
        <f>'Cresc. EBITDA em 2 anos'!B359</f>
        <v>-6.4935064935064402E-3</v>
      </c>
      <c r="C358" s="13">
        <f>'Patrimônio Líquido'!B359</f>
        <v>105.2</v>
      </c>
      <c r="D358" s="13">
        <f>'Receita Líquida'!B359</f>
        <v>5</v>
      </c>
      <c r="E358" s="13">
        <f>Funcionários!B359</f>
        <v>98</v>
      </c>
      <c r="F358" s="120">
        <f>'Market Share'!B359</f>
        <v>1.1409326753194838E-5</v>
      </c>
      <c r="G358" s="13">
        <f>'Enterprise Value'!B359</f>
        <v>147.03299999999999</v>
      </c>
      <c r="H358" s="13">
        <f>'Div. Líq. EBITDA'!B359</f>
        <v>1.869281045751634</v>
      </c>
      <c r="I358" s="15">
        <f>Liquidez!B359</f>
        <v>1.0955696202531646</v>
      </c>
      <c r="J358" s="13"/>
      <c r="K358" s="13"/>
      <c r="L358" s="13"/>
      <c r="M358" s="13"/>
      <c r="N358" s="13"/>
      <c r="O358" s="13"/>
      <c r="P358" s="13"/>
      <c r="Q358" s="13"/>
      <c r="R358" s="13"/>
    </row>
    <row r="359" spans="1:18" x14ac:dyDescent="0.2">
      <c r="A359" s="8">
        <f>'Margem Líquida'!B360</f>
        <v>1.0706638115631691E-2</v>
      </c>
      <c r="B359" s="120">
        <f>'Cresc. EBITDA em 2 anos'!B360</f>
        <v>-0.11979166666666663</v>
      </c>
      <c r="C359" s="13">
        <f>'Patrimônio Líquido'!B360</f>
        <v>41.8</v>
      </c>
      <c r="D359" s="13">
        <f>'Receita Líquida'!B360</f>
        <v>2</v>
      </c>
      <c r="E359" s="13">
        <f>Funcionários!B360</f>
        <v>99</v>
      </c>
      <c r="F359" s="120">
        <f>'Market Share'!B360</f>
        <v>7.755684998168835E-6</v>
      </c>
      <c r="G359" s="13">
        <f>'Enterprise Value'!B360</f>
        <v>32.4818</v>
      </c>
      <c r="H359" s="13">
        <f>'Div. Líq. EBITDA'!B360</f>
        <v>8.4615384615384617</v>
      </c>
      <c r="I359" s="15">
        <f>Liquidez!B360</f>
        <v>0.6955773955773954</v>
      </c>
      <c r="J359" s="13"/>
      <c r="K359" s="13"/>
      <c r="L359" s="13"/>
      <c r="M359" s="13"/>
      <c r="N359" s="13"/>
      <c r="O359" s="13"/>
      <c r="P359" s="13"/>
      <c r="Q359" s="13"/>
      <c r="R359" s="13"/>
    </row>
    <row r="360" spans="1:18" x14ac:dyDescent="0.2">
      <c r="A360" s="8">
        <f>'Margem Líquida'!B361</f>
        <v>3.7403598971722362E-3</v>
      </c>
      <c r="B360" s="120">
        <f>'Cresc. EBITDA em 2 anos'!B361</f>
        <v>6.7484662576687171E-2</v>
      </c>
      <c r="C360" s="13">
        <f>'Patrimônio Líquido'!B361</f>
        <v>3.9</v>
      </c>
      <c r="D360" s="13">
        <f>'Receita Líquida'!B361</f>
        <v>0.29099999999999998</v>
      </c>
      <c r="E360" s="13">
        <f>Funcionários!B361</f>
        <v>14</v>
      </c>
      <c r="F360" s="120">
        <f>'Market Share'!B361</f>
        <v>3.2301514606934435E-6</v>
      </c>
      <c r="G360" s="13">
        <f>'Enterprise Value'!B361</f>
        <v>16.721399999999999</v>
      </c>
      <c r="H360" s="13">
        <f>'Div. Líq. EBITDA'!B361</f>
        <v>16.149425287356323</v>
      </c>
      <c r="I360" s="15">
        <f>Liquidez!B361</f>
        <v>0.75298507462686559</v>
      </c>
      <c r="J360" s="13"/>
      <c r="K360" s="13"/>
      <c r="L360" s="13"/>
      <c r="M360" s="13"/>
      <c r="N360" s="13"/>
      <c r="O360" s="13"/>
      <c r="P360" s="13"/>
      <c r="Q360" s="13"/>
      <c r="R360" s="13"/>
    </row>
    <row r="361" spans="1:18" x14ac:dyDescent="0.2">
      <c r="A361" s="8">
        <f>'Margem Líquida'!B362</f>
        <v>9.7071129707112982E-3</v>
      </c>
      <c r="B361" s="120">
        <f>'Cresc. EBITDA em 2 anos'!B362</f>
        <v>-0.36708860759493678</v>
      </c>
      <c r="C361" s="13">
        <f>'Patrimônio Líquido'!B362</f>
        <v>2.2000000000000002</v>
      </c>
      <c r="D361" s="13">
        <f>'Receita Líquida'!B362</f>
        <v>0.23200000000000001</v>
      </c>
      <c r="E361" s="13">
        <f>Funcionários!B362</f>
        <v>20</v>
      </c>
      <c r="F361" s="120">
        <f>'Market Share'!B362</f>
        <v>9.922958857400167E-7</v>
      </c>
      <c r="G361" s="13">
        <f>'Enterprise Value'!B362</f>
        <v>9.61</v>
      </c>
      <c r="H361" s="13">
        <f>'Div. Líq. EBITDA'!B362</f>
        <v>27.9</v>
      </c>
      <c r="I361" s="15">
        <f>Liquidez!B362</f>
        <v>0.5043478260869565</v>
      </c>
      <c r="J361" s="13"/>
      <c r="K361" s="13"/>
      <c r="L361" s="13"/>
      <c r="M361" s="13"/>
      <c r="N361" s="13"/>
      <c r="O361" s="13"/>
      <c r="P361" s="13"/>
      <c r="Q361" s="13"/>
      <c r="R361" s="13"/>
    </row>
    <row r="362" spans="1:18" x14ac:dyDescent="0.2">
      <c r="A362" s="8">
        <f>'Margem Líquida'!B363</f>
        <v>6.8911174785100289E-3</v>
      </c>
      <c r="B362" s="120">
        <f>'Cresc. EBITDA em 2 anos'!B363</f>
        <v>-0.17560975609756091</v>
      </c>
      <c r="C362" s="13">
        <f>'Patrimônio Líquido'!B363</f>
        <v>8.82</v>
      </c>
      <c r="D362" s="13">
        <f>'Receita Líquida'!B363</f>
        <v>0.48099999999999998</v>
      </c>
      <c r="E362" s="13">
        <f>Funcionários!B363</f>
        <v>23</v>
      </c>
      <c r="F362" s="120">
        <f>'Market Share'!B363</f>
        <v>2.8980022102365342E-6</v>
      </c>
      <c r="G362" s="13">
        <f>'Enterprise Value'!B363</f>
        <v>16.2409</v>
      </c>
      <c r="H362" s="13">
        <f>'Div. Líq. EBITDA'!B363</f>
        <v>16.272189349112427</v>
      </c>
      <c r="I362" s="15">
        <f>Liquidez!B363</f>
        <v>2.9392033542976943</v>
      </c>
      <c r="J362" s="13"/>
      <c r="K362" s="13"/>
      <c r="L362" s="13"/>
      <c r="M362" s="13"/>
      <c r="N362" s="13"/>
      <c r="O362" s="13"/>
      <c r="P362" s="13"/>
      <c r="Q362" s="13"/>
      <c r="R362" s="13"/>
    </row>
    <row r="363" spans="1:18" x14ac:dyDescent="0.2">
      <c r="A363" s="8">
        <f>'Margem Líquida'!B364</f>
        <v>2.3916532905296949E-2</v>
      </c>
      <c r="B363" s="120">
        <f>'Cresc. EBITDA em 2 anos'!B364</f>
        <v>0.969465648854962</v>
      </c>
      <c r="C363" s="13">
        <f>'Patrimônio Líquido'!B364</f>
        <v>30.9</v>
      </c>
      <c r="D363" s="13">
        <f>'Receita Líquida'!B364</f>
        <v>7.45</v>
      </c>
      <c r="E363" s="13">
        <f>Funcionários!B364</f>
        <v>17</v>
      </c>
      <c r="F363" s="120">
        <f>'Market Share'!B364</f>
        <v>1.2933061439665909E-5</v>
      </c>
      <c r="G363" s="13">
        <f>'Enterprise Value'!B364</f>
        <v>123.96899999999999</v>
      </c>
      <c r="H363" s="13">
        <f>'Div. Líq. EBITDA'!B364</f>
        <v>2.1240310077519378</v>
      </c>
      <c r="I363" s="15">
        <f>Liquidez!B364</f>
        <v>1.2890274314214465</v>
      </c>
      <c r="J363" s="13"/>
      <c r="K363" s="13"/>
      <c r="L363" s="13"/>
      <c r="M363" s="13"/>
      <c r="N363" s="13"/>
      <c r="O363" s="13"/>
      <c r="P363" s="13"/>
      <c r="Q363" s="13"/>
      <c r="R363" s="13"/>
    </row>
    <row r="364" spans="1:18" x14ac:dyDescent="0.2">
      <c r="A364" s="8">
        <f>'Margem Líquida'!B365</f>
        <v>4.6280991735537194E-2</v>
      </c>
      <c r="B364" s="120">
        <f>'Cresc. EBITDA em 2 anos'!B365</f>
        <v>0.15332428765264572</v>
      </c>
      <c r="C364" s="13">
        <f>'Patrimônio Líquido'!B365</f>
        <v>347.2</v>
      </c>
      <c r="D364" s="13">
        <f>'Receita Líquida'!B365</f>
        <v>53.2</v>
      </c>
      <c r="E364" s="13">
        <f>Funcionários!B365</f>
        <v>333</v>
      </c>
      <c r="F364" s="120">
        <f>'Market Share'!B365</f>
        <v>4.772569542502717E-5</v>
      </c>
      <c r="G364" s="13">
        <f>'Enterprise Value'!B365</f>
        <v>816.84999999999991</v>
      </c>
      <c r="H364" s="13">
        <f>'Div. Líq. EBITDA'!B365</f>
        <v>0.31647058823529411</v>
      </c>
      <c r="I364" s="15">
        <f>Liquidez!B365</f>
        <v>1.0477346278317152</v>
      </c>
      <c r="J364" s="13"/>
      <c r="K364" s="13"/>
      <c r="L364" s="13"/>
      <c r="M364" s="13"/>
      <c r="N364" s="13"/>
      <c r="O364" s="13"/>
      <c r="P364" s="13"/>
      <c r="Q364" s="13"/>
      <c r="R364" s="13"/>
    </row>
    <row r="365" spans="1:18" x14ac:dyDescent="0.2">
      <c r="A365" s="8">
        <f>'Margem Líquida'!B366</f>
        <v>4.9327354260089676E-2</v>
      </c>
      <c r="B365" s="120">
        <f>'Cresc. EBITDA em 2 anos'!B366</f>
        <v>1.2749999999999999</v>
      </c>
      <c r="C365" s="13">
        <f>'Patrimônio Líquido'!B366</f>
        <v>28.8</v>
      </c>
      <c r="D365" s="13">
        <f>'Receita Líquida'!B366</f>
        <v>3.3</v>
      </c>
      <c r="E365" s="13">
        <f>Funcionários!B366</f>
        <v>490</v>
      </c>
      <c r="F365" s="120">
        <f>'Market Share'!B366</f>
        <v>2.777598106945905E-6</v>
      </c>
      <c r="G365" s="13">
        <f>'Enterprise Value'!B366</f>
        <v>174.90199999999999</v>
      </c>
      <c r="H365" s="13">
        <f>'Div. Líq. EBITDA'!B366</f>
        <v>1.4560439560439562</v>
      </c>
      <c r="I365" s="15">
        <f>Liquidez!B366</f>
        <v>0.35612903225806453</v>
      </c>
      <c r="J365" s="13"/>
      <c r="K365" s="13"/>
      <c r="L365" s="13"/>
      <c r="M365" s="13"/>
      <c r="N365" s="13"/>
      <c r="O365" s="13"/>
      <c r="P365" s="13"/>
      <c r="Q365" s="13"/>
      <c r="R365" s="13"/>
    </row>
    <row r="366" spans="1:18" x14ac:dyDescent="0.2">
      <c r="A366" s="8">
        <f>'Margem Líquida'!B367</f>
        <v>7.527975584944049E-3</v>
      </c>
      <c r="B366" s="120">
        <f>'Cresc. EBITDA em 2 anos'!B367</f>
        <v>0.88429752066115719</v>
      </c>
      <c r="C366" s="13">
        <f>'Patrimônio Líquido'!B367</f>
        <v>26.2</v>
      </c>
      <c r="D366" s="13">
        <f>'Receita Líquida'!B367</f>
        <v>2.96</v>
      </c>
      <c r="E366" s="13">
        <f>Funcionários!B367</f>
        <v>19</v>
      </c>
      <c r="F366" s="120">
        <f>'Market Share'!B367</f>
        <v>1.6325135659957094E-5</v>
      </c>
      <c r="G366" s="13">
        <f>'Enterprise Value'!B367</f>
        <v>109.554</v>
      </c>
      <c r="H366" s="13">
        <f>'Div. Líq. EBITDA'!B367</f>
        <v>2.3245614035087718</v>
      </c>
      <c r="I366" s="15">
        <f>Liquidez!B367</f>
        <v>0.81386363636363623</v>
      </c>
      <c r="J366" s="13"/>
      <c r="K366" s="13"/>
      <c r="L366" s="13"/>
      <c r="M366" s="13"/>
      <c r="N366" s="13"/>
      <c r="O366" s="13"/>
      <c r="P366" s="13"/>
      <c r="Q366" s="13"/>
      <c r="R366" s="13"/>
    </row>
    <row r="367" spans="1:18" x14ac:dyDescent="0.2">
      <c r="A367" s="8">
        <f>'Margem Líquida'!B368</f>
        <v>1.1915706102821584E-2</v>
      </c>
      <c r="B367" s="120">
        <f>'Cresc. EBITDA em 2 anos'!B368</f>
        <v>-0.20447530864197527</v>
      </c>
      <c r="C367" s="13">
        <f>'Patrimônio Líquido'!B368</f>
        <v>38.200000000000003</v>
      </c>
      <c r="D367" s="13">
        <f>'Receita Líquida'!B368</f>
        <v>33.700000000000003</v>
      </c>
      <c r="E367" s="13">
        <f>Funcionários!B368</f>
        <v>80</v>
      </c>
      <c r="F367" s="120">
        <f>'Market Share'!B368</f>
        <v>1.1742306376777888E-4</v>
      </c>
      <c r="G367" s="13">
        <f>'Enterprise Value'!B368</f>
        <v>990.79099999999994</v>
      </c>
      <c r="H367" s="13">
        <f>'Div. Líq. EBITDA'!B368</f>
        <v>0.25606207565470418</v>
      </c>
      <c r="I367" s="15">
        <f>Liquidez!B368</f>
        <v>0.62417289220917815</v>
      </c>
      <c r="J367" s="13"/>
      <c r="K367" s="13"/>
      <c r="L367" s="13"/>
      <c r="M367" s="13"/>
      <c r="N367" s="13"/>
      <c r="O367" s="13"/>
      <c r="P367" s="13"/>
      <c r="Q367" s="13"/>
      <c r="R367" s="13"/>
    </row>
    <row r="368" spans="1:18" x14ac:dyDescent="0.2">
      <c r="A368" s="8">
        <f>'Margem Líquida'!B369</f>
        <v>7.842105263157895E-3</v>
      </c>
      <c r="B368" s="120">
        <f>'Cresc. EBITDA em 2 anos'!B369</f>
        <v>-0.48627450980392151</v>
      </c>
      <c r="C368" s="13">
        <f>'Patrimônio Líquido'!B369</f>
        <v>1.74</v>
      </c>
      <c r="D368" s="13">
        <f>'Receita Líquida'!B369</f>
        <v>0.745</v>
      </c>
      <c r="E368" s="13">
        <f>Funcionários!B369</f>
        <v>36</v>
      </c>
      <c r="F368" s="120">
        <f>'Market Share'!B369</f>
        <v>3.9442723491757992E-6</v>
      </c>
      <c r="G368" s="13">
        <f>'Enterprise Value'!B369</f>
        <v>12.5891</v>
      </c>
      <c r="H368" s="13">
        <f>'Div. Líq. EBITDA'!B369</f>
        <v>19.923664122137406</v>
      </c>
      <c r="I368" s="15">
        <f>Liquidez!B369</f>
        <v>1.5943396226415094</v>
      </c>
      <c r="J368" s="13"/>
      <c r="K368" s="13"/>
      <c r="L368" s="13"/>
      <c r="M368" s="13"/>
      <c r="N368" s="13"/>
      <c r="O368" s="13"/>
      <c r="P368" s="13"/>
      <c r="Q368" s="13"/>
      <c r="R368" s="13"/>
    </row>
    <row r="369" spans="1:18" x14ac:dyDescent="0.2">
      <c r="A369" s="8">
        <f>'Margem Líquida'!B370</f>
        <v>8.3397683397683411E-3</v>
      </c>
      <c r="B369" s="120">
        <f>'Cresc. EBITDA em 2 anos'!B370</f>
        <v>0.87362637362637363</v>
      </c>
      <c r="C369" s="13">
        <f>'Patrimônio Líquido'!B370</f>
        <v>16.3</v>
      </c>
      <c r="D369" s="13">
        <f>'Receita Líquida'!B370</f>
        <v>1.08</v>
      </c>
      <c r="E369" s="13">
        <f>Funcionários!B370</f>
        <v>5</v>
      </c>
      <c r="F369" s="120">
        <f>'Market Share'!B370</f>
        <v>5.3766659917712206E-6</v>
      </c>
      <c r="G369" s="13">
        <f>'Enterprise Value'!B370</f>
        <v>32.770099999999999</v>
      </c>
      <c r="H369" s="13">
        <f>'Div. Líq. EBITDA'!B370</f>
        <v>7.5366568914956007</v>
      </c>
      <c r="I369" s="15">
        <f>Liquidez!B370</f>
        <v>1.2556473829201102</v>
      </c>
      <c r="J369" s="13"/>
      <c r="K369" s="13"/>
      <c r="L369" s="13"/>
      <c r="M369" s="13"/>
      <c r="N369" s="13"/>
      <c r="O369" s="13"/>
      <c r="P369" s="13"/>
      <c r="Q369" s="13"/>
      <c r="R369" s="13"/>
    </row>
    <row r="370" spans="1:18" x14ac:dyDescent="0.2">
      <c r="A370" s="8">
        <f>'Margem Líquida'!B371</f>
        <v>9.0614525139664816E-3</v>
      </c>
      <c r="B370" s="120">
        <f>'Cresc. EBITDA em 2 anos'!B371</f>
        <v>-0.30805687203791465</v>
      </c>
      <c r="C370" s="13">
        <f>'Patrimônio Líquido'!B371</f>
        <v>6.67</v>
      </c>
      <c r="D370" s="13">
        <f>'Receita Líquida'!B371</f>
        <v>0.81100000000000005</v>
      </c>
      <c r="E370" s="13">
        <f>Funcionários!B371</f>
        <v>23</v>
      </c>
      <c r="F370" s="120">
        <f>'Market Share'!B371</f>
        <v>3.7159197394866738E-6</v>
      </c>
      <c r="G370" s="13">
        <f>'Enterprise Value'!B371</f>
        <v>28.061199999999996</v>
      </c>
      <c r="H370" s="13">
        <f>'Div. Líq. EBITDA'!B371</f>
        <v>8.7671232876712342</v>
      </c>
      <c r="I370" s="15">
        <f>Liquidez!B371</f>
        <v>1.321627906976744</v>
      </c>
      <c r="J370" s="13"/>
      <c r="K370" s="13"/>
      <c r="L370" s="13"/>
      <c r="M370" s="13"/>
      <c r="N370" s="13"/>
      <c r="O370" s="13"/>
      <c r="P370" s="13"/>
      <c r="Q370" s="13"/>
      <c r="R370" s="13"/>
    </row>
    <row r="371" spans="1:18" x14ac:dyDescent="0.2">
      <c r="A371" s="8">
        <f>'Margem Líquida'!B372</f>
        <v>6.6746843054720385E-3</v>
      </c>
      <c r="B371" s="120">
        <f>'Cresc. EBITDA em 2 anos'!B372</f>
        <v>0.36170212765957444</v>
      </c>
      <c r="C371" s="13">
        <f>'Patrimônio Líquido'!B372</f>
        <v>13.7</v>
      </c>
      <c r="D371" s="13">
        <f>'Receita Líquida'!B372</f>
        <v>1.1100000000000001</v>
      </c>
      <c r="E371" s="13">
        <f>Funcionários!B372</f>
        <v>60</v>
      </c>
      <c r="F371" s="120">
        <f>'Market Share'!B372</f>
        <v>6.9045525438730041E-6</v>
      </c>
      <c r="G371" s="13">
        <f>'Enterprise Value'!B372</f>
        <v>30.751999999999999</v>
      </c>
      <c r="H371" s="13">
        <f>'Div. Líq. EBITDA'!B372</f>
        <v>8</v>
      </c>
      <c r="I371" s="15">
        <f>Liquidez!B372</f>
        <v>0.66831683168316836</v>
      </c>
      <c r="J371" s="13"/>
      <c r="K371" s="13"/>
      <c r="L371" s="13"/>
      <c r="M371" s="13"/>
      <c r="N371" s="13"/>
      <c r="O371" s="13"/>
      <c r="P371" s="13"/>
      <c r="Q371" s="13"/>
      <c r="R371" s="13"/>
    </row>
    <row r="372" spans="1:18" x14ac:dyDescent="0.2">
      <c r="A372" s="8">
        <f>'Margem Líquida'!B373</f>
        <v>4.503367003367003E-2</v>
      </c>
      <c r="B372" s="120">
        <f>'Cresc. EBITDA em 2 anos'!B373</f>
        <v>-5.8365758754863828E-2</v>
      </c>
      <c r="C372" s="13">
        <f>'Patrimônio Líquido'!B373</f>
        <v>63.5</v>
      </c>
      <c r="D372" s="13">
        <f>'Receita Líquida'!B373</f>
        <v>10.7</v>
      </c>
      <c r="E372" s="13">
        <f>Funcionários!B373</f>
        <v>207</v>
      </c>
      <c r="F372" s="120">
        <f>'Market Share'!B373</f>
        <v>9.864832738570209E-6</v>
      </c>
      <c r="G372" s="13">
        <f>'Enterprise Value'!B373</f>
        <v>232.56199999999998</v>
      </c>
      <c r="H372" s="13">
        <f>'Div. Líq. EBITDA'!B373</f>
        <v>1.0537190082644627</v>
      </c>
      <c r="I372" s="15">
        <f>Liquidez!B373</f>
        <v>0.99681697612732079</v>
      </c>
      <c r="J372" s="13"/>
      <c r="K372" s="13"/>
      <c r="L372" s="13"/>
      <c r="M372" s="13"/>
      <c r="N372" s="13"/>
      <c r="O372" s="13"/>
      <c r="P372" s="13"/>
      <c r="Q372" s="13"/>
      <c r="R372" s="13"/>
    </row>
    <row r="373" spans="1:18" x14ac:dyDescent="0.2">
      <c r="A373" s="8">
        <f>'Margem Líquida'!B374</f>
        <v>1.4606095457159287E-2</v>
      </c>
      <c r="B373" s="120">
        <f>'Cresc. EBITDA em 2 anos'!B374</f>
        <v>-0.27600000000000002</v>
      </c>
      <c r="C373" s="13">
        <f>'Patrimônio Líquido'!B374</f>
        <v>19.7</v>
      </c>
      <c r="D373" s="13">
        <f>'Receita Líquida'!B374</f>
        <v>2.54</v>
      </c>
      <c r="E373" s="13">
        <f>Funcionários!B374</f>
        <v>78</v>
      </c>
      <c r="F373" s="120">
        <f>'Market Share'!B374</f>
        <v>7.2200943318070678E-6</v>
      </c>
      <c r="G373" s="13">
        <f>'Enterprise Value'!B374</f>
        <v>17.394099999999998</v>
      </c>
      <c r="H373" s="13">
        <f>'Div. Líq. EBITDA'!B374</f>
        <v>13.701657458563536</v>
      </c>
      <c r="I373" s="15">
        <f>Liquidez!B374</f>
        <v>1.5006968641114984</v>
      </c>
      <c r="J373" s="13"/>
      <c r="K373" s="13"/>
      <c r="L373" s="13"/>
      <c r="M373" s="13"/>
      <c r="N373" s="13"/>
      <c r="O373" s="13"/>
      <c r="P373" s="13"/>
      <c r="Q373" s="13"/>
      <c r="R373" s="13"/>
    </row>
    <row r="374" spans="1:18" x14ac:dyDescent="0.2">
      <c r="A374" s="8">
        <f>'Margem Líquida'!B375</f>
        <v>5.6512141280353208E-2</v>
      </c>
      <c r="B374" s="120">
        <f>'Cresc. EBITDA em 2 anos'!B375</f>
        <v>0</v>
      </c>
      <c r="C374" s="13">
        <f>'Patrimônio Líquido'!B375</f>
        <v>18</v>
      </c>
      <c r="D374" s="13">
        <f>'Receita Líquida'!B375</f>
        <v>5.12</v>
      </c>
      <c r="E374" s="13">
        <f>Funcionários!B375</f>
        <v>11</v>
      </c>
      <c r="F374" s="120">
        <f>'Market Share'!B375</f>
        <v>3.7615902614244984E-6</v>
      </c>
      <c r="G374" s="13">
        <f>'Enterprise Value'!B375</f>
        <v>101.86599999999999</v>
      </c>
      <c r="H374" s="13">
        <f>'Div. Líq. EBITDA'!B375</f>
        <v>2.2452830188679247</v>
      </c>
      <c r="I374" s="15">
        <f>Liquidez!B375</f>
        <v>4.6754437869822487</v>
      </c>
      <c r="J374" s="13"/>
      <c r="K374" s="13"/>
      <c r="L374" s="13"/>
      <c r="M374" s="13"/>
      <c r="N374" s="13"/>
      <c r="O374" s="13"/>
      <c r="P374" s="13"/>
      <c r="Q374" s="13"/>
      <c r="R374" s="13"/>
    </row>
    <row r="375" spans="1:18" x14ac:dyDescent="0.2">
      <c r="A375" s="8">
        <f>'Margem Líquida'!B376</f>
        <v>6.9152134696331927E-2</v>
      </c>
      <c r="B375" s="120">
        <f>'Cresc. EBITDA em 2 anos'!B376</f>
        <v>0.33093525179856109</v>
      </c>
      <c r="C375" s="13">
        <f>'Patrimônio Líquido'!B376</f>
        <v>51.8</v>
      </c>
      <c r="D375" s="13">
        <f>'Receita Líquida'!B376</f>
        <v>11.5</v>
      </c>
      <c r="E375" s="13">
        <f>Funcionários!B376</f>
        <v>62</v>
      </c>
      <c r="F375" s="120">
        <f>'Market Share'!B376</f>
        <v>6.9045525438730041E-6</v>
      </c>
      <c r="G375" s="13">
        <f>'Enterprise Value'!B376</f>
        <v>177.785</v>
      </c>
      <c r="H375" s="13">
        <f>'Div. Líq. EBITDA'!B376</f>
        <v>1.2756756756756757</v>
      </c>
      <c r="I375" s="15">
        <f>Liquidez!B376</f>
        <v>1.4231197771587745</v>
      </c>
      <c r="J375" s="13"/>
      <c r="K375" s="13"/>
      <c r="L375" s="13"/>
      <c r="M375" s="13"/>
      <c r="N375" s="13"/>
      <c r="O375" s="13"/>
      <c r="P375" s="13"/>
      <c r="Q375" s="13"/>
      <c r="R375" s="13"/>
    </row>
    <row r="376" spans="1:18" x14ac:dyDescent="0.2">
      <c r="A376" s="8">
        <f>'Margem Líquida'!B377</f>
        <v>1.4640111809923133E-2</v>
      </c>
      <c r="B376" s="120">
        <f>'Cresc. EBITDA em 2 anos'!B377</f>
        <v>0.35714285714285721</v>
      </c>
      <c r="C376" s="13">
        <f>'Patrimônio Líquido'!B377</f>
        <v>21</v>
      </c>
      <c r="D376" s="13">
        <f>'Receita Líquida'!B377</f>
        <v>4.1900000000000004</v>
      </c>
      <c r="E376" s="13">
        <f>Funcionários!B377</f>
        <v>14</v>
      </c>
      <c r="F376" s="120">
        <f>'Market Share'!B377</f>
        <v>1.1882639435095933E-5</v>
      </c>
      <c r="G376" s="13">
        <f>'Enterprise Value'!B377</f>
        <v>67.558300000000003</v>
      </c>
      <c r="H376" s="13">
        <f>'Div. Líq. EBITDA'!B377</f>
        <v>3.3428165007112374</v>
      </c>
      <c r="I376" s="15">
        <f>Liquidez!B377</f>
        <v>1.2165507649513212</v>
      </c>
      <c r="J376" s="13"/>
      <c r="K376" s="13"/>
      <c r="L376" s="13"/>
      <c r="M376" s="13"/>
      <c r="N376" s="13"/>
      <c r="O376" s="13"/>
      <c r="P376" s="13"/>
      <c r="Q376" s="13"/>
      <c r="R376" s="13"/>
    </row>
    <row r="377" spans="1:18" x14ac:dyDescent="0.2">
      <c r="A377" s="8">
        <f>'Margem Líquida'!B378</f>
        <v>3.4750566893424033E-3</v>
      </c>
      <c r="B377" s="120">
        <f>'Cresc. EBITDA em 2 anos'!B378</f>
        <v>-0.15007429420505214</v>
      </c>
      <c r="C377" s="13">
        <f>'Patrimônio Líquido'!B378</f>
        <v>39.6</v>
      </c>
      <c r="D377" s="13">
        <f>'Receita Líquida'!B378</f>
        <v>0.61299999999999999</v>
      </c>
      <c r="E377" s="13">
        <f>Funcionários!B378</f>
        <v>123</v>
      </c>
      <c r="F377" s="120">
        <f>'Market Share'!B378</f>
        <v>7.3238909725748518E-6</v>
      </c>
      <c r="G377" s="13">
        <f>'Enterprise Value'!B378</f>
        <v>54.969199999999994</v>
      </c>
      <c r="H377" s="13">
        <f>'Div. Líq. EBITDA'!B378</f>
        <v>4.0734265734265733</v>
      </c>
      <c r="I377" s="15">
        <f>Liquidez!B378</f>
        <v>2.2825775656324585</v>
      </c>
      <c r="J377" s="13"/>
      <c r="K377" s="13"/>
      <c r="L377" s="13"/>
      <c r="M377" s="13"/>
      <c r="N377" s="13"/>
      <c r="O377" s="13"/>
      <c r="P377" s="13"/>
      <c r="Q377" s="13"/>
      <c r="R377" s="13"/>
    </row>
    <row r="378" spans="1:18" x14ac:dyDescent="0.2">
      <c r="A378" s="8">
        <f>'Margem Líquida'!B379</f>
        <v>1.1624548736462095E-2</v>
      </c>
      <c r="B378" s="120">
        <f>'Cresc. EBITDA em 2 anos'!B379</f>
        <v>1.6315789473684212</v>
      </c>
      <c r="C378" s="13">
        <f>'Patrimônio Líquido'!B379</f>
        <v>34.200000000000003</v>
      </c>
      <c r="D378" s="13">
        <f>'Receita Líquida'!B379</f>
        <v>1.61</v>
      </c>
      <c r="E378" s="13">
        <f>Funcionários!B379</f>
        <v>13</v>
      </c>
      <c r="F378" s="120">
        <f>'Market Share'!B379</f>
        <v>5.7503338985352433E-6</v>
      </c>
      <c r="G378" s="13">
        <f>'Enterprise Value'!B379</f>
        <v>38.44</v>
      </c>
      <c r="H378" s="13">
        <f>'Div. Líq. EBITDA'!B379</f>
        <v>5.8</v>
      </c>
      <c r="I378" s="15">
        <f>Liquidez!B379</f>
        <v>1.3764976958525346</v>
      </c>
      <c r="J378" s="13"/>
      <c r="K378" s="13"/>
      <c r="L378" s="13"/>
      <c r="M378" s="13"/>
      <c r="N378" s="13"/>
      <c r="O378" s="13"/>
      <c r="P378" s="13"/>
      <c r="Q378" s="13"/>
      <c r="R378" s="13"/>
    </row>
    <row r="379" spans="1:18" x14ac:dyDescent="0.2">
      <c r="A379" s="8">
        <f>'Margem Líquida'!B380</f>
        <v>1.444E-2</v>
      </c>
      <c r="B379" s="120">
        <f>'Cresc. EBITDA em 2 anos'!B380</f>
        <v>0.26642335766423364</v>
      </c>
      <c r="C379" s="13">
        <f>'Patrimônio Líquido'!B380</f>
        <v>10.9</v>
      </c>
      <c r="D379" s="13">
        <f>'Receita Líquida'!B380</f>
        <v>0.72199999999999998</v>
      </c>
      <c r="E379" s="13">
        <f>Funcionários!B380</f>
        <v>18</v>
      </c>
      <c r="F379" s="120">
        <f>'Market Share'!B380</f>
        <v>2.0759328153556836E-6</v>
      </c>
      <c r="G379" s="13">
        <f>'Enterprise Value'!B380</f>
        <v>33.346699999999998</v>
      </c>
      <c r="H379" s="13">
        <f>'Div. Líq. EBITDA'!B380</f>
        <v>6.5994236311239183</v>
      </c>
      <c r="I379" s="15">
        <f>Liquidez!B380</f>
        <v>1.1074647887323943</v>
      </c>
      <c r="J379" s="13"/>
      <c r="K379" s="13"/>
      <c r="L379" s="13"/>
      <c r="M379" s="13"/>
      <c r="N379" s="13"/>
      <c r="O379" s="13"/>
      <c r="P379" s="13"/>
      <c r="Q379" s="13"/>
      <c r="R379" s="13"/>
    </row>
    <row r="380" spans="1:18" x14ac:dyDescent="0.2">
      <c r="A380" s="8">
        <f>'Margem Líquida'!B381</f>
        <v>1.0913978494623656E-2</v>
      </c>
      <c r="B380" s="120">
        <f>'Cresc. EBITDA em 2 anos'!B381</f>
        <v>-0.15254237288135586</v>
      </c>
      <c r="C380" s="13">
        <f>'Patrimônio Líquido'!B381</f>
        <v>2.29</v>
      </c>
      <c r="D380" s="13">
        <f>'Receita Líquida'!B381</f>
        <v>0.20300000000000001</v>
      </c>
      <c r="E380" s="13">
        <f>Funcionários!B381</f>
        <v>14</v>
      </c>
      <c r="F380" s="120">
        <f>'Market Share'!B381</f>
        <v>7.7224700731231433E-7</v>
      </c>
      <c r="G380" s="13">
        <f>'Enterprise Value'!B381</f>
        <v>19.22</v>
      </c>
      <c r="H380" s="13">
        <f>'Div. Líq. EBITDA'!B381</f>
        <v>11.45</v>
      </c>
      <c r="I380" s="15">
        <f>Liquidez!B381</f>
        <v>0.84505263157894739</v>
      </c>
      <c r="J380" s="13"/>
      <c r="K380" s="13"/>
      <c r="L380" s="13"/>
      <c r="M380" s="13"/>
      <c r="N380" s="13"/>
      <c r="O380" s="13"/>
      <c r="P380" s="13"/>
      <c r="Q380" s="13"/>
      <c r="R380" s="13"/>
    </row>
    <row r="381" spans="1:18" x14ac:dyDescent="0.2">
      <c r="A381" s="8">
        <f>'Margem Líquida'!B382</f>
        <v>4.6692607003891049E-3</v>
      </c>
      <c r="B381" s="120">
        <f>'Cresc. EBITDA em 2 anos'!B382</f>
        <v>-0.51567944250871078</v>
      </c>
      <c r="C381" s="13">
        <f>'Patrimônio Líquido'!B382</f>
        <v>7.9</v>
      </c>
      <c r="D381" s="13">
        <f>'Receita Líquida'!B382</f>
        <v>0.12</v>
      </c>
      <c r="E381" s="13">
        <f>Funcionários!B382</f>
        <v>27</v>
      </c>
      <c r="F381" s="120">
        <f>'Market Share'!B382</f>
        <v>1.0670294670928214E-6</v>
      </c>
      <c r="G381" s="13">
        <f>'Enterprise Value'!B382</f>
        <v>13.357899999999999</v>
      </c>
      <c r="H381" s="13">
        <f>'Div. Líq. EBITDA'!B382</f>
        <v>16.402877697841728</v>
      </c>
      <c r="I381" s="15">
        <f>Liquidez!B382</f>
        <v>1.1781390134529148</v>
      </c>
      <c r="J381" s="13"/>
      <c r="K381" s="13"/>
      <c r="L381" s="13"/>
      <c r="M381" s="13"/>
      <c r="N381" s="13"/>
      <c r="O381" s="13"/>
      <c r="P381" s="13"/>
      <c r="Q381" s="13"/>
      <c r="R381" s="13"/>
    </row>
    <row r="382" spans="1:18" x14ac:dyDescent="0.2">
      <c r="A382" s="8">
        <f>'Margem Líquida'!B383</f>
        <v>6.9312169312169325E-2</v>
      </c>
      <c r="B382" s="120">
        <f>'Cresc. EBITDA em 2 anos'!B383</f>
        <v>0.47161572052401746</v>
      </c>
      <c r="C382" s="13">
        <f>'Patrimônio Líquido'!B383</f>
        <v>7.09</v>
      </c>
      <c r="D382" s="13">
        <f>'Receita Líquida'!B383</f>
        <v>1.31</v>
      </c>
      <c r="E382" s="13">
        <f>Funcionários!B383</f>
        <v>21</v>
      </c>
      <c r="F382" s="120">
        <f>'Market Share'!B383</f>
        <v>7.8470260420444834E-7</v>
      </c>
      <c r="G382" s="13">
        <f>'Enterprise Value'!B383</f>
        <v>32.3857</v>
      </c>
      <c r="H382" s="13">
        <f>'Div. Líq. EBITDA'!B383</f>
        <v>6.7655786350148368</v>
      </c>
      <c r="I382" s="15">
        <f>Liquidez!B383</f>
        <v>1.3692307692307693</v>
      </c>
      <c r="J382" s="13"/>
      <c r="K382" s="13"/>
      <c r="L382" s="13"/>
      <c r="M382" s="13"/>
      <c r="N382" s="13"/>
      <c r="O382" s="13"/>
      <c r="P382" s="13"/>
      <c r="Q382" s="13"/>
      <c r="R382" s="13"/>
    </row>
    <row r="383" spans="1:18" x14ac:dyDescent="0.2">
      <c r="A383" s="8">
        <f>'Margem Líquida'!B384</f>
        <v>2.1484488257465933E-2</v>
      </c>
      <c r="B383" s="120">
        <f>'Cresc. EBITDA em 2 anos'!B384</f>
        <v>0.22159090909090895</v>
      </c>
      <c r="C383" s="13">
        <f>'Patrimônio Líquido'!B384</f>
        <v>100.5</v>
      </c>
      <c r="D383" s="13">
        <f>'Receita Líquida'!B384</f>
        <v>7.41</v>
      </c>
      <c r="E383" s="13">
        <f>Funcionários!B384</f>
        <v>33</v>
      </c>
      <c r="F383" s="120">
        <f>'Market Share'!B384</f>
        <v>1.4319784560323505E-5</v>
      </c>
      <c r="G383" s="13">
        <f>'Enterprise Value'!B384</f>
        <v>20.661499999999997</v>
      </c>
      <c r="H383" s="13">
        <f>'Div. Líq. EBITDA'!B384</f>
        <v>10.372093023255815</v>
      </c>
      <c r="I383" s="15">
        <f>Liquidez!B384</f>
        <v>2.2722379603399436</v>
      </c>
      <c r="J383" s="13"/>
      <c r="K383" s="13"/>
      <c r="L383" s="13"/>
      <c r="M383" s="13"/>
      <c r="N383" s="13"/>
      <c r="O383" s="13"/>
      <c r="P383" s="13"/>
      <c r="Q383" s="13"/>
      <c r="R383" s="13"/>
    </row>
    <row r="384" spans="1:18" x14ac:dyDescent="0.2">
      <c r="A384" s="8">
        <f>'Margem Líquida'!B385</f>
        <v>4.2201834862385323E-2</v>
      </c>
      <c r="B384" s="120">
        <f>'Cresc. EBITDA em 2 anos'!B385</f>
        <v>0.14754098360655732</v>
      </c>
      <c r="C384" s="13">
        <f>'Patrimônio Líquido'!B385</f>
        <v>70.400000000000006</v>
      </c>
      <c r="D384" s="13">
        <f>'Receita Líquida'!B385</f>
        <v>11.5</v>
      </c>
      <c r="E384" s="13">
        <f>Funcionários!B385</f>
        <v>62</v>
      </c>
      <c r="F384" s="120">
        <f>'Market Share'!B385</f>
        <v>1.1313833843688475E-5</v>
      </c>
      <c r="G384" s="13">
        <f>'Enterprise Value'!B385</f>
        <v>201.81</v>
      </c>
      <c r="H384" s="13">
        <f>'Div. Líq. EBITDA'!B385</f>
        <v>1.0333333333333332</v>
      </c>
      <c r="I384" s="15">
        <f>Liquidez!B385</f>
        <v>0.9833169774288516</v>
      </c>
      <c r="J384" s="13"/>
      <c r="K384" s="13"/>
      <c r="L384" s="13"/>
      <c r="M384" s="13"/>
      <c r="N384" s="13"/>
      <c r="O384" s="13"/>
      <c r="P384" s="13"/>
      <c r="Q384" s="13"/>
      <c r="R384" s="13"/>
    </row>
    <row r="385" spans="1:18" x14ac:dyDescent="0.2">
      <c r="A385" s="8">
        <f>'Margem Líquida'!B386</f>
        <v>9.3910256410256413E-3</v>
      </c>
      <c r="B385" s="120">
        <f>'Cresc. EBITDA em 2 anos'!B386</f>
        <v>-0.3728813559322034</v>
      </c>
      <c r="C385" s="13">
        <f>'Patrimônio Líquido'!B386</f>
        <v>14.6</v>
      </c>
      <c r="D385" s="13">
        <f>'Receita Líquida'!B386</f>
        <v>0.58599999999999997</v>
      </c>
      <c r="E385" s="13">
        <f>Funcionários!B386</f>
        <v>14</v>
      </c>
      <c r="F385" s="120">
        <f>'Market Share'!B386</f>
        <v>2.5907641535638933E-6</v>
      </c>
      <c r="G385" s="13">
        <f>'Enterprise Value'!B386</f>
        <v>10.6671</v>
      </c>
      <c r="H385" s="13">
        <f>'Div. Líq. EBITDA'!B386</f>
        <v>19.369369369369366</v>
      </c>
      <c r="I385" s="15">
        <f>Liquidez!B386</f>
        <v>1.5387958115183245</v>
      </c>
      <c r="J385" s="13"/>
      <c r="K385" s="13"/>
      <c r="L385" s="13"/>
      <c r="M385" s="13"/>
      <c r="N385" s="13"/>
      <c r="O385" s="13"/>
      <c r="P385" s="13"/>
      <c r="Q385" s="13"/>
      <c r="R385" s="13"/>
    </row>
    <row r="386" spans="1:18" x14ac:dyDescent="0.2">
      <c r="A386" s="8">
        <f>'Margem Líquida'!B387</f>
        <v>3.4350721420643736E-2</v>
      </c>
      <c r="B386" s="120">
        <f>'Cresc. EBITDA em 2 anos'!B387</f>
        <v>1.3877068557919618</v>
      </c>
      <c r="C386" s="13">
        <f>'Patrimônio Líquido'!B387</f>
        <v>47.9</v>
      </c>
      <c r="D386" s="13">
        <f>'Receita Líquida'!B387</f>
        <v>6.19</v>
      </c>
      <c r="E386" s="13">
        <f>Funcionários!B387</f>
        <v>9</v>
      </c>
      <c r="F386" s="120">
        <f>'Market Share'!B387</f>
        <v>7.4816618665418836E-6</v>
      </c>
      <c r="G386" s="13">
        <f>'Enterprise Value'!B387</f>
        <v>97.060999999999993</v>
      </c>
      <c r="H386" s="13">
        <f>'Div. Líq. EBITDA'!B387</f>
        <v>2.108910891089109</v>
      </c>
      <c r="I386" s="15">
        <f>Liquidez!B387</f>
        <v>0.76203473945409439</v>
      </c>
      <c r="J386" s="13"/>
      <c r="K386" s="13"/>
      <c r="L386" s="13"/>
      <c r="M386" s="13"/>
      <c r="N386" s="13"/>
      <c r="O386" s="13"/>
      <c r="P386" s="13"/>
      <c r="Q386" s="13"/>
      <c r="R386" s="13"/>
    </row>
    <row r="387" spans="1:18" x14ac:dyDescent="0.2">
      <c r="A387" s="8">
        <f>'Margem Líquida'!B388</f>
        <v>1.9257641921397381E-2</v>
      </c>
      <c r="B387" s="120">
        <f>'Cresc. EBITDA em 2 anos'!B388</f>
        <v>-2.0134228187919434E-2</v>
      </c>
      <c r="C387" s="13">
        <f>'Patrimônio Líquido'!B388</f>
        <v>6.32</v>
      </c>
      <c r="D387" s="13">
        <f>'Receita Líquida'!B388</f>
        <v>0.441</v>
      </c>
      <c r="E387" s="13">
        <f>Funcionários!B388</f>
        <v>47</v>
      </c>
      <c r="F387" s="120">
        <f>'Market Share'!B388</f>
        <v>9.5077722943290303E-7</v>
      </c>
      <c r="G387" s="13">
        <f>'Enterprise Value'!B388</f>
        <v>14.030599999999998</v>
      </c>
      <c r="H387" s="13">
        <f>'Div. Líq. EBITDA'!B388</f>
        <v>14.383561643835616</v>
      </c>
      <c r="I387" s="15">
        <f>Liquidez!B388</f>
        <v>1.382075471698113</v>
      </c>
      <c r="J387" s="13"/>
      <c r="K387" s="13"/>
      <c r="L387" s="13"/>
      <c r="M387" s="13"/>
      <c r="N387" s="13"/>
      <c r="O387" s="13"/>
      <c r="P387" s="13"/>
      <c r="Q387" s="13"/>
      <c r="R387" s="13"/>
    </row>
    <row r="388" spans="1:18" x14ac:dyDescent="0.2">
      <c r="A388" s="8">
        <f>'Margem Líquida'!B389</f>
        <v>6.6759388038942972E-4</v>
      </c>
      <c r="B388" s="120">
        <f>'Cresc. EBITDA em 2 anos'!B389</f>
        <v>-4.5112781954887216E-2</v>
      </c>
      <c r="C388" s="13">
        <f>'Patrimônio Líquido'!B389</f>
        <v>15.3</v>
      </c>
      <c r="D388" s="13">
        <f>'Receita Líquida'!B389</f>
        <v>4.8000000000000001E-2</v>
      </c>
      <c r="E388" s="13">
        <f>Funcionários!B389</f>
        <v>57</v>
      </c>
      <c r="F388" s="120">
        <f>'Market Share'!B389</f>
        <v>2.9851913884814733E-6</v>
      </c>
      <c r="G388" s="13">
        <f>'Enterprise Value'!B389</f>
        <v>24.409399999999998</v>
      </c>
      <c r="H388" s="13">
        <f>'Div. Líq. EBITDA'!B389</f>
        <v>8.2677165354330704</v>
      </c>
      <c r="I388" s="15">
        <f>Liquidez!B389</f>
        <v>1.072312703583062</v>
      </c>
      <c r="J388" s="13"/>
      <c r="K388" s="13"/>
      <c r="L388" s="13"/>
      <c r="M388" s="13"/>
      <c r="N388" s="13"/>
      <c r="O388" s="13"/>
      <c r="P388" s="13"/>
      <c r="Q388" s="13"/>
      <c r="R388" s="13"/>
    </row>
    <row r="389" spans="1:18" x14ac:dyDescent="0.2">
      <c r="A389" s="8">
        <f>'Margem Líquida'!B390</f>
        <v>2.9244652406417112E-3</v>
      </c>
      <c r="B389" s="120">
        <f>'Cresc. EBITDA em 2 anos'!B390</f>
        <v>0.59523809523809534</v>
      </c>
      <c r="C389" s="13">
        <f>'Patrimônio Líquido'!B390</f>
        <v>2.59</v>
      </c>
      <c r="D389" s="13">
        <f>'Receita Líquida'!B390</f>
        <v>0.875</v>
      </c>
      <c r="E389" s="13">
        <f>Funcionários!B390</f>
        <v>42</v>
      </c>
      <c r="F389" s="120">
        <f>'Market Share'!B390</f>
        <v>1.242238196708841E-5</v>
      </c>
      <c r="G389" s="13">
        <f>'Enterprise Value'!B390</f>
        <v>25.754799999999999</v>
      </c>
      <c r="H389" s="13">
        <f>'Div. Líq. EBITDA'!B390</f>
        <v>7.7985074626865662</v>
      </c>
      <c r="I389" s="15">
        <f>Liquidez!B390</f>
        <v>0.99848866498740552</v>
      </c>
      <c r="J389" s="13"/>
      <c r="K389" s="13"/>
      <c r="L389" s="13"/>
      <c r="M389" s="13"/>
      <c r="N389" s="13"/>
      <c r="O389" s="13"/>
      <c r="P389" s="13"/>
      <c r="Q389" s="13"/>
      <c r="R389" s="13"/>
    </row>
    <row r="390" spans="1:18" x14ac:dyDescent="0.2">
      <c r="A390" s="8">
        <f>'Margem Líquida'!B391</f>
        <v>8.6549707602339168E-2</v>
      </c>
      <c r="B390" s="120">
        <f>'Cresc. EBITDA em 2 anos'!B391</f>
        <v>-7.5187969924812026E-2</v>
      </c>
      <c r="C390" s="13">
        <f>'Patrimônio Líquido'!B391</f>
        <v>47.3</v>
      </c>
      <c r="D390" s="13">
        <f>'Receita Líquida'!B391</f>
        <v>5.92</v>
      </c>
      <c r="E390" s="13">
        <f>Funcionários!B391</f>
        <v>57</v>
      </c>
      <c r="F390" s="120">
        <f>'Market Share'!B391</f>
        <v>2.8398760914065753E-6</v>
      </c>
      <c r="G390" s="13">
        <f>'Enterprise Value'!B391</f>
        <v>118.203</v>
      </c>
      <c r="H390" s="13">
        <f>'Div. Líq. EBITDA'!B391</f>
        <v>1.6829268292682926</v>
      </c>
      <c r="I390" s="15">
        <f>Liquidez!B391</f>
        <v>0.71151515151515154</v>
      </c>
      <c r="J390" s="13"/>
      <c r="K390" s="13"/>
      <c r="L390" s="13"/>
      <c r="M390" s="13"/>
      <c r="N390" s="13"/>
      <c r="O390" s="13"/>
      <c r="P390" s="13"/>
      <c r="Q390" s="13"/>
      <c r="R390" s="13"/>
    </row>
    <row r="391" spans="1:18" x14ac:dyDescent="0.2">
      <c r="A391" s="8">
        <f>'Margem Líquida'!B392</f>
        <v>5.3132832080200502E-3</v>
      </c>
      <c r="B391" s="120">
        <f>'Cresc. EBITDA em 2 anos'!B392</f>
        <v>3.8709677419354716E-2</v>
      </c>
      <c r="C391" s="13">
        <f>'Patrimônio Líquido'!B392</f>
        <v>20.399999999999999</v>
      </c>
      <c r="D391" s="13">
        <f>'Receita Líquida'!B392</f>
        <v>1.06</v>
      </c>
      <c r="E391" s="13">
        <f>Funcionários!B392</f>
        <v>22</v>
      </c>
      <c r="F391" s="120">
        <f>'Market Share'!B392</f>
        <v>8.2829719332691776E-6</v>
      </c>
      <c r="G391" s="13">
        <f>'Enterprise Value'!B392</f>
        <v>46.4163</v>
      </c>
      <c r="H391" s="13">
        <f>'Div. Líq. EBITDA'!B392</f>
        <v>4.2443064182194616</v>
      </c>
      <c r="I391" s="15">
        <f>Liquidez!B392</f>
        <v>0.83479233226837068</v>
      </c>
      <c r="J391" s="13"/>
      <c r="K391" s="13"/>
      <c r="L391" s="13"/>
      <c r="M391" s="13"/>
      <c r="N391" s="13"/>
      <c r="O391" s="13"/>
      <c r="P391" s="13"/>
      <c r="Q391" s="13"/>
      <c r="R391" s="13"/>
    </row>
    <row r="392" spans="1:18" x14ac:dyDescent="0.2">
      <c r="A392" s="8">
        <f>'Margem Líquida'!B393</f>
        <v>0.1015151515151515</v>
      </c>
      <c r="B392" s="120">
        <f>'Cresc. EBITDA em 2 anos'!B393</f>
        <v>-0.19302325581395341</v>
      </c>
      <c r="C392" s="13">
        <f>'Patrimônio Líquido'!B393</f>
        <v>12.2</v>
      </c>
      <c r="D392" s="13">
        <f>'Receita Líquida'!B393</f>
        <v>2.0099999999999998</v>
      </c>
      <c r="E392" s="13">
        <f>Funcionários!B393</f>
        <v>23</v>
      </c>
      <c r="F392" s="120">
        <f>'Market Share'!B393</f>
        <v>8.2206939488085071E-7</v>
      </c>
      <c r="G392" s="13">
        <f>'Enterprise Value'!B393</f>
        <v>33.346699999999998</v>
      </c>
      <c r="H392" s="13">
        <f>'Div. Líq. EBITDA'!B393</f>
        <v>5.7636887608069163</v>
      </c>
      <c r="I392" s="15">
        <f>Liquidez!B393</f>
        <v>1.3904411764705882</v>
      </c>
      <c r="J392" s="13"/>
      <c r="K392" s="13"/>
      <c r="L392" s="13"/>
      <c r="M392" s="13"/>
      <c r="N392" s="13"/>
      <c r="O392" s="13"/>
      <c r="P392" s="13"/>
      <c r="Q392" s="13"/>
      <c r="R392" s="13"/>
    </row>
    <row r="393" spans="1:18" x14ac:dyDescent="0.2">
      <c r="A393" s="8">
        <f>'Margem Líquida'!B394</f>
        <v>9.1249999999999994E-3</v>
      </c>
      <c r="B393" s="120">
        <f>'Cresc. EBITDA em 2 anos'!B394</f>
        <v>-1.5527950310559868E-3</v>
      </c>
      <c r="C393" s="13">
        <f>'Patrimônio Líquido'!B394</f>
        <v>40.6</v>
      </c>
      <c r="D393" s="13">
        <f>'Receita Líquida'!B394</f>
        <v>0.58399999999999996</v>
      </c>
      <c r="E393" s="13">
        <f>Funcionários!B394</f>
        <v>145</v>
      </c>
      <c r="F393" s="120">
        <f>'Market Share'!B394</f>
        <v>2.657194003655275E-6</v>
      </c>
      <c r="G393" s="13">
        <f>'Enterprise Value'!B394</f>
        <v>61.79229999999999</v>
      </c>
      <c r="H393" s="13">
        <f>'Div. Líq. EBITDA'!B394</f>
        <v>3.0948678071539657</v>
      </c>
      <c r="I393" s="15">
        <f>Liquidez!B394</f>
        <v>1.4535714285714283</v>
      </c>
      <c r="J393" s="13"/>
      <c r="K393" s="13"/>
      <c r="L393" s="13"/>
      <c r="M393" s="13"/>
      <c r="N393" s="13"/>
      <c r="O393" s="13"/>
      <c r="P393" s="13"/>
      <c r="Q393" s="13"/>
      <c r="R393" s="13"/>
    </row>
    <row r="394" spans="1:18" x14ac:dyDescent="0.2">
      <c r="A394" s="8">
        <f>'Margem Líquida'!B395</f>
        <v>9.7619047619047605E-2</v>
      </c>
      <c r="B394" s="120">
        <f>'Cresc. EBITDA em 2 anos'!B395</f>
        <v>8.5106382978723527E-2</v>
      </c>
      <c r="C394" s="13">
        <f>'Patrimônio Líquido'!B395</f>
        <v>17.7</v>
      </c>
      <c r="D394" s="13">
        <f>'Receita Líquida'!B395</f>
        <v>2.0499999999999998</v>
      </c>
      <c r="E394" s="13">
        <f>Funcionários!B395</f>
        <v>9</v>
      </c>
      <c r="F394" s="120">
        <f>'Market Share'!B395</f>
        <v>8.718917824493871E-7</v>
      </c>
      <c r="G394" s="13">
        <f>'Enterprise Value'!B395</f>
        <v>14.703299999999999</v>
      </c>
      <c r="H394" s="13">
        <f>'Div. Líq. EBITDA'!B395</f>
        <v>12.61437908496732</v>
      </c>
      <c r="I394" s="15">
        <f>Liquidez!B395</f>
        <v>3.0950769230769231</v>
      </c>
      <c r="J394" s="13"/>
      <c r="K394" s="13"/>
      <c r="L394" s="13"/>
      <c r="M394" s="13"/>
      <c r="N394" s="13"/>
      <c r="O394" s="13"/>
      <c r="P394" s="13"/>
      <c r="Q394" s="13"/>
      <c r="R394" s="13"/>
    </row>
    <row r="395" spans="1:18" x14ac:dyDescent="0.2">
      <c r="A395" s="8">
        <f>'Margem Líquida'!B396</f>
        <v>2.443864229765013E-2</v>
      </c>
      <c r="B395" s="120">
        <f>'Cresc. EBITDA em 2 anos'!B396</f>
        <v>-0.25</v>
      </c>
      <c r="C395" s="13">
        <f>'Patrimônio Líquido'!B396</f>
        <v>87.6</v>
      </c>
      <c r="D395" s="13">
        <f>'Receita Líquida'!B396</f>
        <v>4.68</v>
      </c>
      <c r="E395" s="13">
        <f>Funcionários!B396</f>
        <v>167</v>
      </c>
      <c r="F395" s="120">
        <f>'Market Share'!B396</f>
        <v>7.9508226828122683E-6</v>
      </c>
      <c r="G395" s="13">
        <f>'Enterprise Value'!B396</f>
        <v>178.74600000000001</v>
      </c>
      <c r="H395" s="13">
        <f>'Div. Líq. EBITDA'!B396</f>
        <v>1.010752688172043</v>
      </c>
      <c r="I395" s="15">
        <f>Liquidez!B396</f>
        <v>3.8179487179487173</v>
      </c>
      <c r="J395" s="13"/>
      <c r="K395" s="13"/>
      <c r="L395" s="13"/>
      <c r="M395" s="13"/>
      <c r="N395" s="13"/>
      <c r="O395" s="13"/>
      <c r="P395" s="13"/>
      <c r="Q395" s="13"/>
      <c r="R395" s="13"/>
    </row>
    <row r="396" spans="1:18" x14ac:dyDescent="0.2">
      <c r="A396" s="8">
        <f>'Margem Líquida'!B397</f>
        <v>8.9316239316239322E-3</v>
      </c>
      <c r="B396" s="120">
        <f>'Cresc. EBITDA em 2 anos'!B397</f>
        <v>-6.1302681992337016E-2</v>
      </c>
      <c r="C396" s="13">
        <f>'Patrimônio Líquido'!B397</f>
        <v>4.37</v>
      </c>
      <c r="D396" s="13">
        <f>'Receita Líquida'!B397</f>
        <v>0.20899999999999999</v>
      </c>
      <c r="E396" s="13">
        <f>Funcionários!B397</f>
        <v>14</v>
      </c>
      <c r="F396" s="120">
        <f>'Market Share'!B397</f>
        <v>9.7153655758645986E-7</v>
      </c>
      <c r="G396" s="13">
        <f>'Enterprise Value'!B397</f>
        <v>23.544499999999999</v>
      </c>
      <c r="H396" s="13">
        <f>'Div. Líq. EBITDA'!B397</f>
        <v>7.6734693877551017</v>
      </c>
      <c r="I396" s="15">
        <f>Liquidez!B397</f>
        <v>1.3450281425891182</v>
      </c>
      <c r="J396" s="13"/>
      <c r="K396" s="13"/>
      <c r="L396" s="13"/>
      <c r="M396" s="13"/>
      <c r="N396" s="13"/>
      <c r="O396" s="13"/>
      <c r="P396" s="13"/>
      <c r="Q396" s="13"/>
      <c r="R396" s="13"/>
    </row>
    <row r="397" spans="1:18" x14ac:dyDescent="0.2">
      <c r="A397" s="8">
        <f>'Margem Líquida'!B398</f>
        <v>2.7292761484997461E-2</v>
      </c>
      <c r="B397" s="120">
        <f>'Cresc. EBITDA em 2 anos'!B398</f>
        <v>0.10549450549450534</v>
      </c>
      <c r="C397" s="13">
        <f>'Patrimônio Líquido'!B398</f>
        <v>174</v>
      </c>
      <c r="D397" s="13">
        <f>'Receita Líquida'!B398</f>
        <v>16.100000000000001</v>
      </c>
      <c r="E397" s="13">
        <f>Funcionários!B398</f>
        <v>89</v>
      </c>
      <c r="F397" s="120">
        <f>'Market Share'!B398</f>
        <v>2.4491855355566354E-5</v>
      </c>
      <c r="G397" s="13">
        <f>'Enterprise Value'!B398</f>
        <v>483.38299999999992</v>
      </c>
      <c r="H397" s="13">
        <f>'Div. Líq. EBITDA'!B398</f>
        <v>0.37176938369781315</v>
      </c>
      <c r="I397" s="15">
        <f>Liquidez!B398</f>
        <v>0.7936660268714012</v>
      </c>
      <c r="J397" s="13"/>
      <c r="K397" s="13"/>
      <c r="L397" s="13"/>
      <c r="M397" s="13"/>
      <c r="N397" s="13"/>
      <c r="O397" s="13"/>
      <c r="P397" s="13"/>
      <c r="Q397" s="13"/>
      <c r="R397" s="13"/>
    </row>
    <row r="398" spans="1:18" x14ac:dyDescent="0.2">
      <c r="A398" s="8">
        <f>'Margem Líquida'!B399</f>
        <v>5.0666666666666665E-2</v>
      </c>
      <c r="B398" s="120">
        <f>'Cresc. EBITDA em 2 anos'!B399</f>
        <v>0.14395886889460163</v>
      </c>
      <c r="C398" s="13">
        <f>'Patrimônio Líquido'!B399</f>
        <v>36.799999999999997</v>
      </c>
      <c r="D398" s="13">
        <f>'Receita Líquida'!B399</f>
        <v>3.42</v>
      </c>
      <c r="E398" s="13">
        <f>Funcionários!B399</f>
        <v>36</v>
      </c>
      <c r="F398" s="120">
        <f>'Market Share'!B399</f>
        <v>2.802509300730173E-6</v>
      </c>
      <c r="G398" s="13">
        <f>'Enterprise Value'!B399</f>
        <v>42.764499999999998</v>
      </c>
      <c r="H398" s="13">
        <f>'Div. Líq. EBITDA'!B399</f>
        <v>4.1797752808988768</v>
      </c>
      <c r="I398" s="15">
        <f>Liquidez!B399</f>
        <v>0.77799442896935933</v>
      </c>
      <c r="J398" s="13"/>
      <c r="K398" s="13"/>
      <c r="L398" s="13"/>
      <c r="M398" s="13"/>
      <c r="N398" s="13"/>
      <c r="O398" s="13"/>
      <c r="P398" s="13"/>
      <c r="Q398" s="13"/>
      <c r="R398" s="13"/>
    </row>
    <row r="399" spans="1:18" x14ac:dyDescent="0.2">
      <c r="A399" s="8">
        <f>'Margem Líquida'!B400</f>
        <v>8.2746478873239426E-4</v>
      </c>
      <c r="B399" s="120">
        <f>'Cresc. EBITDA em 2 anos'!B400</f>
        <v>-0.85486111111111107</v>
      </c>
      <c r="C399" s="13">
        <f>'Patrimônio Líquido'!B400</f>
        <v>4.1500000000000004</v>
      </c>
      <c r="D399" s="13">
        <f>'Receita Líquida'!B400</f>
        <v>0.14099999999999999</v>
      </c>
      <c r="E399" s="13">
        <f>Funcionários!B400</f>
        <v>14</v>
      </c>
      <c r="F399" s="120">
        <f>'Market Share'!B400</f>
        <v>7.0747790347321697E-6</v>
      </c>
      <c r="G399" s="13">
        <f>'Enterprise Value'!B400</f>
        <v>4.0169799999999993</v>
      </c>
      <c r="H399" s="13">
        <f>'Div. Líq. EBITDA'!B400</f>
        <v>44.019138755980862</v>
      </c>
      <c r="I399" s="15">
        <f>Liquidez!B400</f>
        <v>0.96765273311897104</v>
      </c>
      <c r="J399" s="13"/>
      <c r="K399" s="13"/>
      <c r="L399" s="13"/>
      <c r="M399" s="13"/>
      <c r="N399" s="13"/>
      <c r="O399" s="13"/>
      <c r="P399" s="13"/>
      <c r="Q399" s="13"/>
      <c r="R399" s="13"/>
    </row>
    <row r="400" spans="1:18" x14ac:dyDescent="0.2">
      <c r="A400" s="8">
        <f>'Margem Líquida'!B401</f>
        <v>4.6800000000000001E-3</v>
      </c>
      <c r="B400" s="120">
        <f>'Cresc. EBITDA em 2 anos'!B401</f>
        <v>-0.34589041095890405</v>
      </c>
      <c r="C400" s="13">
        <f>'Patrimônio Líquido'!B401</f>
        <v>154</v>
      </c>
      <c r="D400" s="13">
        <f>'Receita Líquida'!B401</f>
        <v>1.17</v>
      </c>
      <c r="E400" s="13">
        <f>Funcionários!B401</f>
        <v>136</v>
      </c>
      <c r="F400" s="120">
        <f>'Market Share'!B401</f>
        <v>1.0379664076778419E-5</v>
      </c>
      <c r="G400" s="13">
        <f>'Enterprise Value'!B401</f>
        <v>183.55100000000002</v>
      </c>
      <c r="H400" s="13">
        <f>'Div. Líq. EBITDA'!B401</f>
        <v>0.95811518324607325</v>
      </c>
      <c r="I400" s="15">
        <f>Liquidez!B401</f>
        <v>0.69590551181102356</v>
      </c>
      <c r="J400" s="13"/>
      <c r="K400" s="13"/>
      <c r="L400" s="13"/>
      <c r="M400" s="13"/>
      <c r="N400" s="13"/>
      <c r="O400" s="13"/>
      <c r="P400" s="13"/>
      <c r="Q400" s="13"/>
      <c r="R400" s="13"/>
    </row>
    <row r="401" spans="1:18" x14ac:dyDescent="0.2">
      <c r="A401" s="8">
        <f>'Margem Líquida'!B402</f>
        <v>0.12309257375381485</v>
      </c>
      <c r="B401" s="120">
        <f>'Cresc. EBITDA em 2 anos'!B402</f>
        <v>1.1000000000000001</v>
      </c>
      <c r="C401" s="13">
        <f>'Patrimônio Líquido'!B402</f>
        <v>30</v>
      </c>
      <c r="D401" s="13">
        <f>'Receita Líquida'!B402</f>
        <v>12.1</v>
      </c>
      <c r="E401" s="13">
        <f>Funcionários!B402</f>
        <v>117</v>
      </c>
      <c r="F401" s="120">
        <f>'Market Share'!B402</f>
        <v>4.0812839149892736E-6</v>
      </c>
      <c r="G401" s="13">
        <f>'Enterprise Value'!B402</f>
        <v>201.81</v>
      </c>
      <c r="H401" s="13">
        <f>'Div. Líq. EBITDA'!B402</f>
        <v>0.86666666666666659</v>
      </c>
      <c r="I401" s="15">
        <f>Liquidez!B402</f>
        <v>0.47153024911032027</v>
      </c>
      <c r="J401" s="13"/>
      <c r="K401" s="13"/>
      <c r="L401" s="13"/>
      <c r="M401" s="13"/>
      <c r="N401" s="13"/>
      <c r="O401" s="13"/>
      <c r="P401" s="13"/>
      <c r="Q401" s="13"/>
      <c r="R401" s="13"/>
    </row>
    <row r="402" spans="1:18" x14ac:dyDescent="0.2">
      <c r="A402" s="8">
        <f>'Margem Líquida'!B403</f>
        <v>5.4499151103565369E-3</v>
      </c>
      <c r="B402" s="120">
        <f>'Cresc. EBITDA em 2 anos'!B403</f>
        <v>0</v>
      </c>
      <c r="C402" s="13">
        <f>'Patrimônio Líquido'!B403</f>
        <v>2.54</v>
      </c>
      <c r="D402" s="13">
        <f>'Receita Líquida'!B403</f>
        <v>0.96299999999999997</v>
      </c>
      <c r="E402" s="13">
        <f>Funcionários!B403</f>
        <v>8</v>
      </c>
      <c r="F402" s="120">
        <f>'Market Share'!B403</f>
        <v>7.3363465694669856E-6</v>
      </c>
      <c r="G402" s="13">
        <f>'Enterprise Value'!B403</f>
        <v>14.607199999999999</v>
      </c>
      <c r="H402" s="13">
        <f>'Div. Líq. EBITDA'!B403</f>
        <v>11.776315789473683</v>
      </c>
      <c r="I402" s="15">
        <f>Liquidez!B403</f>
        <v>1.0403418803418802</v>
      </c>
      <c r="J402" s="13"/>
      <c r="K402" s="13"/>
      <c r="L402" s="13"/>
      <c r="M402" s="13"/>
      <c r="N402" s="13"/>
      <c r="O402" s="13"/>
      <c r="P402" s="13"/>
      <c r="Q402" s="13"/>
      <c r="R402" s="13"/>
    </row>
    <row r="403" spans="1:18" x14ac:dyDescent="0.2">
      <c r="A403" s="8">
        <f>'Margem Líquida'!B404</f>
        <v>4.3351548269581056E-2</v>
      </c>
      <c r="B403" s="120">
        <f>'Cresc. EBITDA em 2 anos'!B404</f>
        <v>0.40639269406392708</v>
      </c>
      <c r="C403" s="13">
        <f>'Patrimônio Líquido'!B404</f>
        <v>19.2</v>
      </c>
      <c r="D403" s="13">
        <f>'Receita Líquida'!B404</f>
        <v>2.38</v>
      </c>
      <c r="E403" s="13">
        <f>Funcionários!B404</f>
        <v>130</v>
      </c>
      <c r="F403" s="120">
        <f>'Market Share'!B404</f>
        <v>2.2793742312605405E-6</v>
      </c>
      <c r="G403" s="13">
        <f>'Enterprise Value'!B404</f>
        <v>59.197600000000001</v>
      </c>
      <c r="H403" s="13">
        <f>'Div. Líq. EBITDA'!B404</f>
        <v>2.8896103896103895</v>
      </c>
      <c r="I403" s="15">
        <f>Liquidez!B404</f>
        <v>0.62574850299401197</v>
      </c>
      <c r="J403" s="13"/>
      <c r="K403" s="13"/>
      <c r="L403" s="13"/>
      <c r="M403" s="13"/>
      <c r="N403" s="13"/>
      <c r="O403" s="13"/>
      <c r="P403" s="13"/>
      <c r="Q403" s="13"/>
      <c r="R403" s="13"/>
    </row>
    <row r="404" spans="1:18" x14ac:dyDescent="0.2">
      <c r="A404" s="8">
        <f>'Margem Líquida'!B405</f>
        <v>1.2817081511880336E-2</v>
      </c>
      <c r="B404" s="120">
        <f>'Cresc. EBITDA em 2 anos'!B405</f>
        <v>0.39813084112149522</v>
      </c>
      <c r="C404" s="13">
        <f>'Patrimônio Líquido'!B405</f>
        <v>365.1</v>
      </c>
      <c r="D404" s="13">
        <f>'Receita Líquida'!B405</f>
        <v>43.1</v>
      </c>
      <c r="E404" s="13">
        <f>Funcionários!B405</f>
        <v>1172</v>
      </c>
      <c r="F404" s="120">
        <f>'Market Share'!B405</f>
        <v>1.3961478556393113E-4</v>
      </c>
      <c r="G404" s="13">
        <f>'Enterprise Value'!B405</f>
        <v>718.82799999999997</v>
      </c>
      <c r="H404" s="13">
        <f>'Div. Líq. EBITDA'!B405</f>
        <v>0.23796791443850268</v>
      </c>
      <c r="I404" s="15">
        <f>Liquidez!B405</f>
        <v>0.76211213935764843</v>
      </c>
      <c r="J404" s="13"/>
      <c r="K404" s="13"/>
      <c r="L404" s="13"/>
      <c r="M404" s="13"/>
      <c r="N404" s="13"/>
      <c r="O404" s="13"/>
      <c r="P404" s="13"/>
      <c r="Q404" s="13"/>
      <c r="R404" s="13"/>
    </row>
    <row r="405" spans="1:18" x14ac:dyDescent="0.2">
      <c r="A405" s="8">
        <f>'Margem Líquida'!B406</f>
        <v>1.4124293785310734E-2</v>
      </c>
      <c r="B405" s="120">
        <f>'Cresc. EBITDA em 2 anos'!B406</f>
        <v>-0.54463390170511539</v>
      </c>
      <c r="C405" s="13">
        <f>'Patrimônio Líquido'!B406</f>
        <v>15</v>
      </c>
      <c r="D405" s="13">
        <f>'Receita Líquida'!B406</f>
        <v>2.5</v>
      </c>
      <c r="E405" s="13">
        <f>Funcionários!B406</f>
        <v>72</v>
      </c>
      <c r="F405" s="120">
        <f>'Market Share'!B406</f>
        <v>7.3488021663591202E-6</v>
      </c>
      <c r="G405" s="13">
        <f>'Enterprise Value'!B406</f>
        <v>43.629399999999997</v>
      </c>
      <c r="H405" s="13">
        <f>'Div. Líq. EBITDA'!B406</f>
        <v>3.876651982378855</v>
      </c>
      <c r="I405" s="15">
        <f>Liquidez!B406</f>
        <v>1.7161904761904765</v>
      </c>
      <c r="J405" s="13"/>
      <c r="K405" s="13"/>
      <c r="L405" s="13"/>
      <c r="M405" s="13"/>
      <c r="N405" s="13"/>
      <c r="O405" s="13"/>
      <c r="P405" s="13"/>
      <c r="Q405" s="13"/>
      <c r="R405" s="13"/>
    </row>
    <row r="406" spans="1:18" x14ac:dyDescent="0.2">
      <c r="A406" s="8">
        <f>'Margem Líquida'!B407</f>
        <v>1.5905882352941176E-2</v>
      </c>
      <c r="B406" s="120">
        <f>'Cresc. EBITDA em 2 anos'!B407</f>
        <v>-9.5477386934673336E-2</v>
      </c>
      <c r="C406" s="13">
        <f>'Patrimônio Líquido'!B407</f>
        <v>6.73</v>
      </c>
      <c r="D406" s="13">
        <f>'Receita Líquida'!B407</f>
        <v>0.67600000000000005</v>
      </c>
      <c r="E406" s="13">
        <f>Funcionários!B407</f>
        <v>46</v>
      </c>
      <c r="F406" s="120">
        <f>'Market Share'!B407</f>
        <v>1.764542893052331E-6</v>
      </c>
      <c r="G406" s="13">
        <f>'Enterprise Value'!B407</f>
        <v>17.297999999999998</v>
      </c>
      <c r="H406" s="13">
        <f>'Div. Líq. EBITDA'!B407</f>
        <v>9.6111111111111107</v>
      </c>
      <c r="I406" s="15">
        <f>Liquidez!B407</f>
        <v>1.2554455445544555</v>
      </c>
      <c r="J406" s="13"/>
      <c r="K406" s="13"/>
      <c r="L406" s="13"/>
      <c r="M406" s="13"/>
      <c r="N406" s="13"/>
      <c r="O406" s="13"/>
      <c r="P406" s="13"/>
      <c r="Q406" s="13"/>
      <c r="R406" s="13"/>
    </row>
    <row r="407" spans="1:18" x14ac:dyDescent="0.2">
      <c r="A407" s="8">
        <f>'Margem Líquida'!B408</f>
        <v>5.343019509051497E-2</v>
      </c>
      <c r="B407" s="120">
        <f>'Cresc. EBITDA em 2 anos'!B408</f>
        <v>0.71539206195546945</v>
      </c>
      <c r="C407" s="13">
        <f>'Patrimônio Líquido'!B408</f>
        <v>1080.3</v>
      </c>
      <c r="D407" s="13">
        <f>'Receita Líquida'!B408</f>
        <v>91.2</v>
      </c>
      <c r="E407" s="13">
        <f>Funcionários!B408</f>
        <v>784</v>
      </c>
      <c r="F407" s="120">
        <f>'Market Share'!B408</f>
        <v>7.0868194450612336E-5</v>
      </c>
      <c r="G407" s="13">
        <f>'Enterprise Value'!B408</f>
        <v>1702.8919999999998</v>
      </c>
      <c r="H407" s="13">
        <f>'Div. Líq. EBITDA'!B408</f>
        <v>9.480812641083522E-2</v>
      </c>
      <c r="I407" s="15">
        <f>Liquidez!B408</f>
        <v>1.3349633251833739</v>
      </c>
      <c r="J407" s="13"/>
      <c r="K407" s="13"/>
      <c r="L407" s="13"/>
      <c r="M407" s="13"/>
      <c r="N407" s="13"/>
      <c r="O407" s="13"/>
      <c r="P407" s="13"/>
      <c r="Q407" s="13"/>
      <c r="R407" s="13"/>
    </row>
    <row r="408" spans="1:18" x14ac:dyDescent="0.2">
      <c r="A408" s="8">
        <f>'Margem Líquida'!B409</f>
        <v>1.3118279569892474E-2</v>
      </c>
      <c r="B408" s="120">
        <f>'Cresc. EBITDA em 2 anos'!B409</f>
        <v>-0.36</v>
      </c>
      <c r="C408" s="13">
        <f>'Patrimônio Líquido'!B409</f>
        <v>10.9</v>
      </c>
      <c r="D408" s="13">
        <f>'Receita Líquida'!B409</f>
        <v>0.73199999999999998</v>
      </c>
      <c r="E408" s="13">
        <f>Funcionários!B409</f>
        <v>49</v>
      </c>
      <c r="F408" s="120">
        <f>'Market Share'!B409</f>
        <v>2.3167410219369428E-6</v>
      </c>
      <c r="G408" s="13">
        <f>'Enterprise Value'!B409</f>
        <v>27.676799999999997</v>
      </c>
      <c r="H408" s="13">
        <f>'Div. Líq. EBITDA'!B409</f>
        <v>5.729166666666667</v>
      </c>
      <c r="I408" s="15">
        <f>Liquidez!B409</f>
        <v>2.0776209677419355</v>
      </c>
      <c r="J408" s="13"/>
      <c r="K408" s="13"/>
      <c r="L408" s="13"/>
      <c r="M408" s="13"/>
      <c r="N408" s="13"/>
      <c r="O408" s="13"/>
      <c r="P408" s="13"/>
      <c r="Q408" s="13"/>
      <c r="R408" s="13"/>
    </row>
    <row r="409" spans="1:18" x14ac:dyDescent="0.2">
      <c r="A409" s="8">
        <f>'Margem Líquida'!B410</f>
        <v>2.9779411764705886E-3</v>
      </c>
      <c r="B409" s="120">
        <f>'Cresc. EBITDA em 2 anos'!B410</f>
        <v>-0.31638418079096053</v>
      </c>
      <c r="C409" s="13">
        <f>'Patrimônio Líquido'!B410</f>
        <v>6.61</v>
      </c>
      <c r="D409" s="13">
        <f>'Receita Líquida'!B410</f>
        <v>0.16200000000000001</v>
      </c>
      <c r="E409" s="13">
        <f>Funcionários!B410</f>
        <v>72</v>
      </c>
      <c r="F409" s="120">
        <f>'Market Share'!B410</f>
        <v>2.2586149031069839E-6</v>
      </c>
      <c r="G409" s="13">
        <f>'Enterprise Value'!B410</f>
        <v>11.628099999999998</v>
      </c>
      <c r="H409" s="13">
        <f>'Div. Líq. EBITDA'!B410</f>
        <v>13.388429752066115</v>
      </c>
      <c r="I409" s="15">
        <f>Liquidez!B410</f>
        <v>0.99703703703703705</v>
      </c>
      <c r="J409" s="13"/>
      <c r="K409" s="13"/>
      <c r="L409" s="13"/>
      <c r="M409" s="13"/>
      <c r="N409" s="13"/>
      <c r="O409" s="13"/>
      <c r="P409" s="13"/>
      <c r="Q409" s="13"/>
      <c r="R409" s="13"/>
    </row>
    <row r="410" spans="1:18" x14ac:dyDescent="0.2">
      <c r="A410" s="8">
        <f>'Margem Líquida'!B411</f>
        <v>1.0714285714285715E-3</v>
      </c>
      <c r="B410" s="120">
        <f>'Cresc. EBITDA em 2 anos'!B411</f>
        <v>-0.12335329341317358</v>
      </c>
      <c r="C410" s="13">
        <f>'Patrimônio Líquido'!B411</f>
        <v>35.1</v>
      </c>
      <c r="D410" s="13">
        <f>'Receita Líquida'!B411</f>
        <v>4.4999999999999998E-2</v>
      </c>
      <c r="E410" s="13">
        <f>Funcionários!B411</f>
        <v>5</v>
      </c>
      <c r="F410" s="120">
        <f>'Market Share'!B411</f>
        <v>1.7437835648987742E-6</v>
      </c>
      <c r="G410" s="13">
        <f>'Enterprise Value'!B411</f>
        <v>7.0345199999999997</v>
      </c>
      <c r="H410" s="13">
        <f>'Div. Líq. EBITDA'!B411</f>
        <v>21.857923497267759</v>
      </c>
      <c r="I410" s="15">
        <f>Liquidez!B411</f>
        <v>0.19071729957805911</v>
      </c>
      <c r="J410" s="13"/>
      <c r="K410" s="13"/>
      <c r="L410" s="13"/>
      <c r="M410" s="13"/>
      <c r="N410" s="13"/>
      <c r="O410" s="13"/>
      <c r="P410" s="13"/>
      <c r="Q410" s="13"/>
      <c r="R410" s="13"/>
    </row>
    <row r="411" spans="1:18" x14ac:dyDescent="0.2">
      <c r="A411" s="8">
        <f>'Margem Líquida'!B412</f>
        <v>4.8031496062992125E-2</v>
      </c>
      <c r="B411" s="120">
        <f>'Cresc. EBITDA em 2 anos'!B412</f>
        <v>0</v>
      </c>
      <c r="C411" s="13">
        <f>'Patrimônio Líquido'!B412</f>
        <v>5.89</v>
      </c>
      <c r="D411" s="13">
        <f>'Receita Líquida'!B412</f>
        <v>1.83</v>
      </c>
      <c r="E411" s="13">
        <f>Funcionários!B412</f>
        <v>27</v>
      </c>
      <c r="F411" s="120">
        <f>'Market Share'!B412</f>
        <v>1.5818608053010309E-6</v>
      </c>
      <c r="G411" s="13">
        <f>'Enterprise Value'!B412</f>
        <v>39.016599999999997</v>
      </c>
      <c r="H411" s="13">
        <f>'Div. Líq. EBITDA'!B412</f>
        <v>3.9162561576354684</v>
      </c>
      <c r="I411" s="15">
        <f>Liquidez!B412</f>
        <v>0.7445026178010471</v>
      </c>
      <c r="J411" s="13"/>
      <c r="K411" s="13"/>
      <c r="L411" s="13"/>
      <c r="M411" s="13"/>
      <c r="N411" s="13"/>
      <c r="O411" s="13"/>
      <c r="P411" s="13"/>
      <c r="Q411" s="13"/>
      <c r="R411" s="13"/>
    </row>
    <row r="412" spans="1:18" x14ac:dyDescent="0.2">
      <c r="A412" s="8">
        <f>'Margem Líquida'!B413</f>
        <v>2.8646517739816035E-2</v>
      </c>
      <c r="B412" s="120">
        <f>'Cresc. EBITDA em 2 anos'!B413</f>
        <v>1.5066666666666664</v>
      </c>
      <c r="C412" s="13">
        <f>'Patrimônio Líquido'!B413</f>
        <v>9.16</v>
      </c>
      <c r="D412" s="13">
        <f>'Receita Líquida'!B413</f>
        <v>2.1800000000000002</v>
      </c>
      <c r="E412" s="13">
        <f>Funcionários!B413</f>
        <v>7</v>
      </c>
      <c r="F412" s="120">
        <f>'Market Share'!B413</f>
        <v>3.1595697449713504E-6</v>
      </c>
      <c r="G412" s="13">
        <f>'Enterprise Value'!B413</f>
        <v>36.133599999999994</v>
      </c>
      <c r="H412" s="13">
        <f>'Div. Líq. EBITDA'!B413</f>
        <v>4.1755319148936172</v>
      </c>
      <c r="I412" s="15">
        <f>Liquidez!B413</f>
        <v>1.7560204081632651</v>
      </c>
      <c r="J412" s="13"/>
      <c r="K412" s="13"/>
      <c r="L412" s="13"/>
      <c r="M412" s="13"/>
      <c r="N412" s="13"/>
      <c r="O412" s="13"/>
      <c r="P412" s="13"/>
      <c r="Q412" s="13"/>
      <c r="R412" s="13"/>
    </row>
    <row r="413" spans="1:18" x14ac:dyDescent="0.2">
      <c r="A413" s="8">
        <f>'Margem Líquida'!B414</f>
        <v>3.1600831600831603E-2</v>
      </c>
      <c r="B413" s="120">
        <f>'Cresc. EBITDA em 2 anos'!B414</f>
        <v>-0.18681318681318682</v>
      </c>
      <c r="C413" s="13">
        <f>'Patrimônio Líquido'!B414</f>
        <v>1.7</v>
      </c>
      <c r="D413" s="13">
        <f>'Receita Líquida'!B414</f>
        <v>1.52</v>
      </c>
      <c r="E413" s="13">
        <f>Funcionários!B414</f>
        <v>80</v>
      </c>
      <c r="F413" s="120">
        <f>'Market Share'!B414</f>
        <v>1.9970473683721676E-6</v>
      </c>
      <c r="G413" s="13">
        <f>'Enterprise Value'!B414</f>
        <v>14.222799999999999</v>
      </c>
      <c r="H413" s="13">
        <f>'Div. Líq. EBITDA'!B414</f>
        <v>10.54054054054054</v>
      </c>
      <c r="I413" s="15">
        <f>Liquidez!B414</f>
        <v>1.1509160305343511</v>
      </c>
      <c r="J413" s="13"/>
      <c r="K413" s="13"/>
      <c r="L413" s="13"/>
      <c r="M413" s="13"/>
      <c r="N413" s="13"/>
      <c r="O413" s="13"/>
      <c r="P413" s="13"/>
      <c r="Q413" s="13"/>
      <c r="R413" s="13"/>
    </row>
    <row r="414" spans="1:18" x14ac:dyDescent="0.2">
      <c r="A414" s="8">
        <f>'Margem Líquida'!B415</f>
        <v>4.0824337585868495E-3</v>
      </c>
      <c r="B414" s="120">
        <f>'Cresc. EBITDA em 2 anos'!B415</f>
        <v>-0.48878923766816151</v>
      </c>
      <c r="C414" s="13">
        <f>'Patrimônio Líquido'!B415</f>
        <v>14.1</v>
      </c>
      <c r="D414" s="13">
        <f>'Receita Líquida'!B415</f>
        <v>0.41599999999999998</v>
      </c>
      <c r="E414" s="13">
        <f>Funcionários!B415</f>
        <v>65</v>
      </c>
      <c r="F414" s="120">
        <f>'Market Share'!B415</f>
        <v>4.2307510776948835E-6</v>
      </c>
      <c r="G414" s="13">
        <f>'Enterprise Value'!B415</f>
        <v>21.910799999999998</v>
      </c>
      <c r="H414" s="13">
        <f>'Div. Líq. EBITDA'!B415</f>
        <v>6.7543859649122817</v>
      </c>
      <c r="I414" s="15">
        <f>Liquidez!B415</f>
        <v>1.3</v>
      </c>
      <c r="J414" s="13"/>
      <c r="K414" s="13"/>
      <c r="L414" s="13"/>
      <c r="M414" s="13"/>
      <c r="N414" s="13"/>
      <c r="O414" s="13"/>
      <c r="P414" s="13"/>
      <c r="Q414" s="13"/>
      <c r="R414" s="13"/>
    </row>
    <row r="415" spans="1:18" x14ac:dyDescent="0.2">
      <c r="A415" s="8">
        <f>'Margem Líquida'!B416</f>
        <v>1.6380297823596795E-3</v>
      </c>
      <c r="B415" s="120">
        <f>'Cresc. EBITDA em 2 anos'!B416</f>
        <v>1.15625</v>
      </c>
      <c r="C415" s="13">
        <f>'Patrimônio Líquido'!B416</f>
        <v>38.6</v>
      </c>
      <c r="D415" s="13">
        <f>'Receita Líquida'!B416</f>
        <v>0.42899999999999999</v>
      </c>
      <c r="E415" s="13">
        <f>Funcionários!B416</f>
        <v>15</v>
      </c>
      <c r="F415" s="120">
        <f>'Market Share'!B416</f>
        <v>1.087373608683307E-5</v>
      </c>
      <c r="G415" s="13">
        <f>'Enterprise Value'!B416</f>
        <v>46.4163</v>
      </c>
      <c r="H415" s="13">
        <f>'Div. Líq. EBITDA'!B416</f>
        <v>3.1677018633540373</v>
      </c>
      <c r="I415" s="15">
        <f>Liquidez!B416</f>
        <v>0.86527472527472526</v>
      </c>
      <c r="J415" s="13"/>
      <c r="K415" s="13"/>
      <c r="L415" s="13"/>
      <c r="M415" s="13"/>
      <c r="N415" s="13"/>
      <c r="O415" s="13"/>
      <c r="P415" s="13"/>
      <c r="Q415" s="13"/>
      <c r="R415" s="13"/>
    </row>
    <row r="416" spans="1:18" x14ac:dyDescent="0.2">
      <c r="A416" s="8">
        <f>'Margem Líquida'!B417</f>
        <v>3.7803138373751787E-3</v>
      </c>
      <c r="B416" s="120">
        <f>'Cresc. EBITDA em 2 anos'!B417</f>
        <v>0.29761904761904767</v>
      </c>
      <c r="C416" s="13">
        <f>'Patrimônio Líquido'!B417</f>
        <v>10.7</v>
      </c>
      <c r="D416" s="13">
        <f>'Receita Líquida'!B417</f>
        <v>1.06</v>
      </c>
      <c r="E416" s="13">
        <f>Funcionários!B417</f>
        <v>3</v>
      </c>
      <c r="F416" s="120">
        <f>'Market Share'!B417</f>
        <v>1.1641831228514674E-5</v>
      </c>
      <c r="G416" s="13">
        <f>'Enterprise Value'!B417</f>
        <v>20.9498</v>
      </c>
      <c r="H416" s="13">
        <f>'Div. Líq. EBITDA'!B417</f>
        <v>6.9724770642201825</v>
      </c>
      <c r="I416" s="15">
        <f>Liquidez!B417</f>
        <v>0.9747058823529412</v>
      </c>
      <c r="J416" s="13"/>
      <c r="K416" s="13"/>
      <c r="L416" s="13"/>
      <c r="M416" s="13"/>
      <c r="N416" s="13"/>
      <c r="O416" s="13"/>
      <c r="P416" s="13"/>
      <c r="Q416" s="13"/>
      <c r="R416" s="13"/>
    </row>
    <row r="417" spans="1:18" x14ac:dyDescent="0.2">
      <c r="A417" s="8">
        <f>'Margem Líquida'!B418</f>
        <v>0.14188267394270124</v>
      </c>
      <c r="B417" s="120">
        <f>'Cresc. EBITDA em 2 anos'!B418</f>
        <v>0.49693251533742311</v>
      </c>
      <c r="C417" s="13">
        <f>'Patrimônio Líquido'!B418</f>
        <v>30.5</v>
      </c>
      <c r="D417" s="13">
        <f>'Receita Líquida'!B418</f>
        <v>10.4</v>
      </c>
      <c r="E417" s="13">
        <f>Funcionários!B418</f>
        <v>48</v>
      </c>
      <c r="F417" s="120">
        <f>'Market Share'!B418</f>
        <v>3.0433175073114322E-6</v>
      </c>
      <c r="G417" s="13">
        <f>'Enterprise Value'!B418</f>
        <v>234.48399999999998</v>
      </c>
      <c r="H417" s="13">
        <f>'Div. Líq. EBITDA'!B418</f>
        <v>0.62295081967213117</v>
      </c>
      <c r="I417" s="15">
        <f>Liquidez!B418</f>
        <v>0.83395555555555556</v>
      </c>
      <c r="J417" s="13"/>
      <c r="K417" s="13"/>
      <c r="L417" s="13"/>
      <c r="M417" s="13"/>
      <c r="N417" s="13"/>
      <c r="O417" s="13"/>
      <c r="P417" s="13"/>
      <c r="Q417" s="13"/>
      <c r="R417" s="13"/>
    </row>
    <row r="418" spans="1:18" x14ac:dyDescent="0.2">
      <c r="A418" s="8">
        <f>'Margem Líquida'!B419</f>
        <v>1.7501715854495541E-3</v>
      </c>
      <c r="B418" s="120">
        <f>'Cresc. EBITDA em 2 anos'!B419</f>
        <v>0.94179894179894186</v>
      </c>
      <c r="C418" s="13">
        <f>'Patrimônio Líquido'!B419</f>
        <v>5.24</v>
      </c>
      <c r="D418" s="13">
        <f>'Receita Líquida'!B419</f>
        <v>1.02</v>
      </c>
      <c r="E418" s="13">
        <f>Funcionários!B419</f>
        <v>42</v>
      </c>
      <c r="F418" s="120">
        <f>'Market Share'!B419</f>
        <v>2.4197072895785845E-5</v>
      </c>
      <c r="G418" s="13">
        <f>'Enterprise Value'!B419</f>
        <v>35.268699999999995</v>
      </c>
      <c r="H418" s="13">
        <f>'Div. Líq. EBITDA'!B419</f>
        <v>4.1144414168937331</v>
      </c>
      <c r="I418" s="15">
        <f>Liquidez!B419</f>
        <v>0.29651567944250878</v>
      </c>
      <c r="J418" s="13"/>
      <c r="K418" s="13"/>
      <c r="L418" s="13"/>
      <c r="M418" s="13"/>
      <c r="N418" s="13"/>
      <c r="O418" s="13"/>
      <c r="P418" s="13"/>
      <c r="Q418" s="13"/>
      <c r="R418" s="13"/>
    </row>
    <row r="419" spans="1:18" x14ac:dyDescent="0.2">
      <c r="A419" s="8">
        <f>'Margem Líquida'!B420</f>
        <v>5.7176470588235301E-2</v>
      </c>
      <c r="B419" s="120">
        <f>'Cresc. EBITDA em 2 anos'!B420</f>
        <v>-0.38245219347581549</v>
      </c>
      <c r="C419" s="13">
        <f>'Patrimônio Líquido'!B420</f>
        <v>24.6</v>
      </c>
      <c r="D419" s="13">
        <f>'Receita Líquida'!B420</f>
        <v>2.4300000000000002</v>
      </c>
      <c r="E419" s="13">
        <f>Funcionários!B420</f>
        <v>100</v>
      </c>
      <c r="F419" s="120">
        <f>'Market Share'!B420</f>
        <v>1.764542893052331E-6</v>
      </c>
      <c r="G419" s="13">
        <f>'Enterprise Value'!B420</f>
        <v>52.758899999999997</v>
      </c>
      <c r="H419" s="13">
        <f>'Div. Líq. EBITDA'!B420</f>
        <v>2.7504553734061927</v>
      </c>
      <c r="I419" s="15">
        <f>Liquidez!B420</f>
        <v>0.94615384615384623</v>
      </c>
      <c r="J419" s="13"/>
      <c r="K419" s="13"/>
      <c r="L419" s="13"/>
      <c r="M419" s="13"/>
      <c r="N419" s="13"/>
      <c r="O419" s="13"/>
      <c r="P419" s="13"/>
      <c r="Q419" s="13"/>
      <c r="R419" s="13"/>
    </row>
    <row r="420" spans="1:18" x14ac:dyDescent="0.2">
      <c r="A420" s="8">
        <f>'Margem Líquida'!B421</f>
        <v>9.4491525423728809E-2</v>
      </c>
      <c r="B420" s="120">
        <f>'Cresc. EBITDA em 2 anos'!B421</f>
        <v>0</v>
      </c>
      <c r="C420" s="13">
        <f>'Patrimônio Líquido'!B421</f>
        <v>11.7</v>
      </c>
      <c r="D420" s="13">
        <f>'Receita Líquida'!B421</f>
        <v>4.46</v>
      </c>
      <c r="E420" s="13">
        <f>Funcionários!B421</f>
        <v>38</v>
      </c>
      <c r="F420" s="120">
        <f>'Market Share'!B421</f>
        <v>1.9596805776957654E-6</v>
      </c>
      <c r="G420" s="13">
        <f>'Enterprise Value'!B421</f>
        <v>81.396699999999996</v>
      </c>
      <c r="H420" s="13">
        <f>'Div. Líq. EBITDA'!B421</f>
        <v>1.7709563164108617</v>
      </c>
      <c r="I420" s="15">
        <f>Liquidez!B421</f>
        <v>1.8842729970326408</v>
      </c>
      <c r="J420" s="13"/>
      <c r="K420" s="13"/>
      <c r="L420" s="13"/>
      <c r="M420" s="13"/>
      <c r="N420" s="13"/>
      <c r="O420" s="13"/>
      <c r="P420" s="13"/>
      <c r="Q420" s="13"/>
      <c r="R420" s="13"/>
    </row>
    <row r="421" spans="1:18" x14ac:dyDescent="0.2">
      <c r="A421" s="8">
        <f>'Margem Líquida'!B422</f>
        <v>6.4777327935222671E-4</v>
      </c>
      <c r="B421" s="120">
        <f>'Cresc. EBITDA em 2 anos'!B422</f>
        <v>-0.39153439153439151</v>
      </c>
      <c r="C421" s="13">
        <f>'Patrimônio Líquido'!B422</f>
        <v>6.05</v>
      </c>
      <c r="D421" s="13">
        <f>'Receita Líquida'!B422</f>
        <v>1.6E-2</v>
      </c>
      <c r="E421" s="13">
        <f>Funcionários!B422</f>
        <v>54</v>
      </c>
      <c r="F421" s="120">
        <f>'Market Share'!B422</f>
        <v>1.0255108107857078E-6</v>
      </c>
      <c r="G421" s="13">
        <f>'Enterprise Value'!B422</f>
        <v>11.051499999999999</v>
      </c>
      <c r="H421" s="13">
        <f>'Div. Líq. EBITDA'!B422</f>
        <v>12.956521739130435</v>
      </c>
      <c r="I421" s="15">
        <f>Liquidez!B422</f>
        <v>1.7613274336283185</v>
      </c>
      <c r="J421" s="13"/>
      <c r="K421" s="13"/>
      <c r="L421" s="13"/>
      <c r="M421" s="13"/>
      <c r="N421" s="13"/>
      <c r="O421" s="13"/>
      <c r="P421" s="13"/>
      <c r="Q421" s="13"/>
      <c r="R421" s="13"/>
    </row>
    <row r="422" spans="1:18" x14ac:dyDescent="0.2">
      <c r="A422" s="8">
        <f>'Margem Líquida'!B423</f>
        <v>4.047976011994003E-3</v>
      </c>
      <c r="B422" s="120">
        <f>'Cresc. EBITDA em 2 anos'!B423</f>
        <v>1.291220556745182</v>
      </c>
      <c r="C422" s="13">
        <f>'Patrimônio Líquido'!B423</f>
        <v>4.47</v>
      </c>
      <c r="D422" s="13">
        <f>'Receita Líquida'!B423</f>
        <v>0.27</v>
      </c>
      <c r="E422" s="13">
        <f>Funcionários!B423</f>
        <v>6</v>
      </c>
      <c r="F422" s="120">
        <f>'Market Share'!B423</f>
        <v>2.7692943756844822E-6</v>
      </c>
      <c r="G422" s="13">
        <f>'Enterprise Value'!B423</f>
        <v>20.5654</v>
      </c>
      <c r="H422" s="13">
        <f>'Div. Líq. EBITDA'!B423</f>
        <v>6.9626168224299061</v>
      </c>
      <c r="I422" s="15">
        <f>Liquidez!B423</f>
        <v>1.4493827160493828</v>
      </c>
      <c r="J422" s="13"/>
      <c r="K422" s="13"/>
      <c r="L422" s="13"/>
      <c r="M422" s="13"/>
      <c r="N422" s="13"/>
      <c r="O422" s="13"/>
      <c r="P422" s="13"/>
      <c r="Q422" s="13"/>
      <c r="R422" s="13"/>
    </row>
    <row r="423" spans="1:18" x14ac:dyDescent="0.2">
      <c r="A423" s="8">
        <f>'Margem Líquida'!B424</f>
        <v>3.3192389006342499E-3</v>
      </c>
      <c r="B423" s="120">
        <f>'Cresc. EBITDA em 2 anos'!B424</f>
        <v>0.1785714285714286</v>
      </c>
      <c r="C423" s="13">
        <f>'Patrimônio Líquido'!B424</f>
        <v>2.08</v>
      </c>
      <c r="D423" s="13">
        <f>'Receita Líquida'!B424</f>
        <v>0.157</v>
      </c>
      <c r="E423" s="13">
        <f>Funcionários!B424</f>
        <v>21</v>
      </c>
      <c r="F423" s="120">
        <f>'Market Share'!B424</f>
        <v>1.9638324433264768E-6</v>
      </c>
      <c r="G423" s="13">
        <f>'Enterprise Value'!B424</f>
        <v>7.9282499999999994</v>
      </c>
      <c r="H423" s="13">
        <f>'Div. Líq. EBITDA'!B424</f>
        <v>17.696969696969699</v>
      </c>
      <c r="I423" s="15">
        <f>Liquidez!B424</f>
        <v>0.58624338624338634</v>
      </c>
      <c r="J423" s="13"/>
      <c r="K423" s="13"/>
      <c r="L423" s="13"/>
      <c r="M423" s="13"/>
      <c r="N423" s="13"/>
      <c r="O423" s="13"/>
      <c r="P423" s="13"/>
      <c r="Q423" s="13"/>
      <c r="R423" s="13"/>
    </row>
    <row r="424" spans="1:18" x14ac:dyDescent="0.2">
      <c r="A424" s="8">
        <f>'Margem Líquida'!B425</f>
        <v>8.9099526066350708E-3</v>
      </c>
      <c r="B424" s="120">
        <f>'Cresc. EBITDA em 2 anos'!B425</f>
        <v>-9.2391304347826164E-2</v>
      </c>
      <c r="C424" s="13">
        <f>'Patrimônio Líquido'!B425</f>
        <v>14.1</v>
      </c>
      <c r="D424" s="13">
        <f>'Receita Líquida'!B425</f>
        <v>0.376</v>
      </c>
      <c r="E424" s="13">
        <f>Funcionários!B425</f>
        <v>26</v>
      </c>
      <c r="F424" s="120">
        <f>'Market Share'!B425</f>
        <v>1.752087296160197E-6</v>
      </c>
      <c r="G424" s="13">
        <f>'Enterprise Value'!B425</f>
        <v>16.048699999999997</v>
      </c>
      <c r="H424" s="13">
        <f>'Div. Líq. EBITDA'!B425</f>
        <v>8.7425149700598812</v>
      </c>
      <c r="I424" s="15">
        <f>Liquidez!B425</f>
        <v>2.3807594936708858</v>
      </c>
      <c r="J424" s="13"/>
      <c r="K424" s="13"/>
      <c r="L424" s="13"/>
      <c r="M424" s="13"/>
      <c r="N424" s="13"/>
      <c r="O424" s="13"/>
      <c r="P424" s="13"/>
      <c r="Q424" s="13"/>
      <c r="R424" s="13"/>
    </row>
    <row r="425" spans="1:18" x14ac:dyDescent="0.2">
      <c r="A425" s="8">
        <f>'Margem Líquida'!B426</f>
        <v>1.571969696969697E-2</v>
      </c>
      <c r="B425" s="120">
        <f>'Cresc. EBITDA em 2 anos'!B426</f>
        <v>-0.32876712328767121</v>
      </c>
      <c r="C425" s="13">
        <f>'Patrimônio Líquido'!B426</f>
        <v>22.6</v>
      </c>
      <c r="D425" s="13">
        <f>'Receita Líquida'!B426</f>
        <v>0.83</v>
      </c>
      <c r="E425" s="13">
        <f>Funcionários!B426</f>
        <v>68</v>
      </c>
      <c r="F425" s="120">
        <f>'Market Share'!B426</f>
        <v>2.1921850530156018E-6</v>
      </c>
      <c r="G425" s="13">
        <f>'Enterprise Value'!B426</f>
        <v>23.544499999999999</v>
      </c>
      <c r="H425" s="13">
        <f>'Div. Líq. EBITDA'!B426</f>
        <v>5.9591836734693873</v>
      </c>
      <c r="I425" s="15">
        <f>Liquidez!B426</f>
        <v>0.89469565217391323</v>
      </c>
      <c r="J425" s="13"/>
      <c r="K425" s="13"/>
      <c r="L425" s="13"/>
      <c r="M425" s="13"/>
      <c r="N425" s="13"/>
      <c r="O425" s="13"/>
      <c r="P425" s="13"/>
      <c r="Q425" s="13"/>
      <c r="R425" s="13"/>
    </row>
    <row r="426" spans="1:18" x14ac:dyDescent="0.2">
      <c r="A426" s="8">
        <f>'Margem Líquida'!B427</f>
        <v>9.5694716242661446E-2</v>
      </c>
      <c r="B426" s="120">
        <f>'Cresc. EBITDA em 2 anos'!B427</f>
        <v>1.2860635696821516</v>
      </c>
      <c r="C426" s="13">
        <f>'Patrimônio Líquido'!B427</f>
        <v>8.11</v>
      </c>
      <c r="D426" s="13">
        <f>'Receita Líquida'!B427</f>
        <v>4.8899999999999997</v>
      </c>
      <c r="E426" s="13">
        <f>Funcionários!B427</f>
        <v>39</v>
      </c>
      <c r="F426" s="120">
        <f>'Market Share'!B427</f>
        <v>2.1216033372935086E-6</v>
      </c>
      <c r="G426" s="13">
        <f>'Enterprise Value'!B427</f>
        <v>89.853499999999997</v>
      </c>
      <c r="H426" s="13">
        <f>'Div. Líq. EBITDA'!B427</f>
        <v>1.5508021390374331</v>
      </c>
      <c r="I426" s="15">
        <f>Liquidez!B427</f>
        <v>0.49967948717948718</v>
      </c>
      <c r="J426" s="13"/>
      <c r="K426" s="13"/>
      <c r="L426" s="13"/>
      <c r="M426" s="13"/>
      <c r="N426" s="13"/>
      <c r="O426" s="13"/>
      <c r="P426" s="13"/>
      <c r="Q426" s="13"/>
      <c r="R426" s="13"/>
    </row>
    <row r="427" spans="1:18" x14ac:dyDescent="0.2">
      <c r="A427" s="8">
        <f>'Margem Líquida'!B428</f>
        <v>1.3740157480314961E-2</v>
      </c>
      <c r="B427" s="120">
        <f>'Cresc. EBITDA em 2 anos'!B428</f>
        <v>-0.38175675675675669</v>
      </c>
      <c r="C427" s="13">
        <f>'Patrimônio Líquido'!B428</f>
        <v>4.12</v>
      </c>
      <c r="D427" s="13">
        <f>'Receita Líquida'!B428</f>
        <v>0.34899999999999998</v>
      </c>
      <c r="E427" s="13">
        <f>Funcionários!B428</f>
        <v>19</v>
      </c>
      <c r="F427" s="120">
        <f>'Market Share'!B428</f>
        <v>1.0545738702006872E-6</v>
      </c>
      <c r="G427" s="13">
        <f>'Enterprise Value'!B428</f>
        <v>17.586300000000001</v>
      </c>
      <c r="H427" s="13">
        <f>'Div. Líq. EBITDA'!B428</f>
        <v>7.9234972677595623</v>
      </c>
      <c r="I427" s="15">
        <f>Liquidez!B428</f>
        <v>3.5036004645760745</v>
      </c>
      <c r="J427" s="13"/>
      <c r="K427" s="13"/>
      <c r="L427" s="13"/>
      <c r="M427" s="13"/>
      <c r="N427" s="13"/>
      <c r="O427" s="13"/>
      <c r="P427" s="13"/>
      <c r="Q427" s="13"/>
      <c r="R427" s="13"/>
    </row>
    <row r="428" spans="1:18" x14ac:dyDescent="0.2">
      <c r="A428" s="8">
        <f>'Margem Líquida'!B429</f>
        <v>1.4421487603305784E-2</v>
      </c>
      <c r="B428" s="120">
        <f>'Cresc. EBITDA em 2 anos'!B429</f>
        <v>-0.44782608695652171</v>
      </c>
      <c r="C428" s="13">
        <f>'Patrimônio Líquido'!B429</f>
        <v>8.2100000000000009</v>
      </c>
      <c r="D428" s="13">
        <f>'Receita Líquida'!B429</f>
        <v>0.69799999999999995</v>
      </c>
      <c r="E428" s="13">
        <f>Funcionários!B429</f>
        <v>65</v>
      </c>
      <c r="F428" s="120">
        <f>'Market Share'!B429</f>
        <v>2.0095029652643019E-6</v>
      </c>
      <c r="G428" s="13">
        <f>'Enterprise Value'!B429</f>
        <v>12.204699999999999</v>
      </c>
      <c r="H428" s="13">
        <f>'Div. Líq. EBITDA'!B429</f>
        <v>11.259842519685039</v>
      </c>
      <c r="I428" s="15">
        <f>Liquidez!B429</f>
        <v>0.78672032193158958</v>
      </c>
      <c r="J428" s="13"/>
      <c r="K428" s="13"/>
      <c r="L428" s="13"/>
      <c r="M428" s="13"/>
      <c r="N428" s="13"/>
      <c r="O428" s="13"/>
      <c r="P428" s="13"/>
      <c r="Q428" s="13"/>
      <c r="R428" s="13"/>
    </row>
    <row r="429" spans="1:18" x14ac:dyDescent="0.2">
      <c r="A429" s="8">
        <f>'Margem Líquida'!B430</f>
        <v>2.1091290661070301E-2</v>
      </c>
      <c r="B429" s="120">
        <f>'Cresc. EBITDA em 2 anos'!B430</f>
        <v>-0.18262411347517715</v>
      </c>
      <c r="C429" s="13">
        <f>'Patrimônio Líquido'!B430</f>
        <v>31.6</v>
      </c>
      <c r="D429" s="13">
        <f>'Receita Líquida'!B430</f>
        <v>2.0099999999999998</v>
      </c>
      <c r="E429" s="13">
        <f>Funcionários!B430</f>
        <v>63</v>
      </c>
      <c r="F429" s="120">
        <f>'Market Share'!B430</f>
        <v>3.956727946067933E-6</v>
      </c>
      <c r="G429" s="13">
        <f>'Enterprise Value'!B430</f>
        <v>44.302100000000003</v>
      </c>
      <c r="H429" s="13">
        <f>'Div. Líq. EBITDA'!B430</f>
        <v>3.080260303687635</v>
      </c>
      <c r="I429" s="15">
        <f>Liquidez!B430</f>
        <v>1.0779569892473115</v>
      </c>
      <c r="J429" s="13"/>
      <c r="K429" s="13"/>
      <c r="L429" s="13"/>
      <c r="M429" s="13"/>
      <c r="N429" s="13"/>
      <c r="O429" s="13"/>
      <c r="P429" s="13"/>
      <c r="Q429" s="13"/>
      <c r="R429" s="13"/>
    </row>
    <row r="430" spans="1:18" x14ac:dyDescent="0.2">
      <c r="A430" s="8">
        <f>'Margem Líquida'!B431</f>
        <v>1.8566654288897141E-3</v>
      </c>
      <c r="B430" s="120">
        <f>'Cresc. EBITDA em 2 anos'!B431</f>
        <v>1.15625</v>
      </c>
      <c r="C430" s="13">
        <f>'Patrimônio Líquido'!B431</f>
        <v>3.61</v>
      </c>
      <c r="D430" s="13">
        <f>'Receita Líquida'!B431</f>
        <v>1</v>
      </c>
      <c r="E430" s="13">
        <f>Funcionários!B431</f>
        <v>30</v>
      </c>
      <c r="F430" s="120">
        <f>'Market Share'!B431</f>
        <v>2.2361948287011424E-5</v>
      </c>
      <c r="G430" s="13">
        <f>'Enterprise Value'!B431</f>
        <v>59.678099999999993</v>
      </c>
      <c r="H430" s="13">
        <f>'Div. Líq. EBITDA'!B431</f>
        <v>2.286634460547504</v>
      </c>
      <c r="I430" s="15">
        <f>Liquidez!B431</f>
        <v>1.1269169169169169</v>
      </c>
      <c r="J430" s="13"/>
      <c r="K430" s="13"/>
      <c r="L430" s="13"/>
      <c r="M430" s="13"/>
      <c r="N430" s="13"/>
      <c r="O430" s="13"/>
      <c r="P430" s="13"/>
      <c r="Q430" s="13"/>
      <c r="R430" s="13"/>
    </row>
    <row r="431" spans="1:18" x14ac:dyDescent="0.2">
      <c r="A431" s="8">
        <f>'Margem Líquida'!B432</f>
        <v>2.0018535681186281E-3</v>
      </c>
      <c r="B431" s="120">
        <f>'Cresc. EBITDA em 2 anos'!B432</f>
        <v>0</v>
      </c>
      <c r="C431" s="13">
        <f>'Patrimônio Líquido'!B432</f>
        <v>2.63</v>
      </c>
      <c r="D431" s="13">
        <f>'Receita Líquida'!B432</f>
        <v>0.216</v>
      </c>
      <c r="E431" s="13">
        <f>Funcionários!B432</f>
        <v>11</v>
      </c>
      <c r="F431" s="120">
        <f>'Market Share'!B432</f>
        <v>4.4798630155375655E-6</v>
      </c>
      <c r="G431" s="13">
        <f>'Enterprise Value'!B432</f>
        <v>9.5042899999999992</v>
      </c>
      <c r="H431" s="13">
        <f>'Div. Líq. EBITDA'!B432</f>
        <v>14.35793731041456</v>
      </c>
      <c r="I431" s="15">
        <f>Liquidez!B432</f>
        <v>1.0595505617977528</v>
      </c>
      <c r="J431" s="13"/>
      <c r="K431" s="13"/>
      <c r="L431" s="13"/>
      <c r="M431" s="13"/>
      <c r="N431" s="13"/>
      <c r="O431" s="13"/>
      <c r="P431" s="13"/>
      <c r="Q431" s="13"/>
      <c r="R431" s="13"/>
    </row>
    <row r="432" spans="1:18" x14ac:dyDescent="0.2">
      <c r="A432" s="8">
        <f>'Margem Líquida'!B433</f>
        <v>3.168103448275862E-3</v>
      </c>
      <c r="B432" s="120">
        <f>'Cresc. EBITDA em 2 anos'!B433</f>
        <v>2.6455026455026509E-2</v>
      </c>
      <c r="C432" s="13">
        <f>'Patrimônio Líquido'!B433</f>
        <v>3.33</v>
      </c>
      <c r="D432" s="13">
        <f>'Receita Líquida'!B433</f>
        <v>0.14699999999999999</v>
      </c>
      <c r="E432" s="13">
        <f>Funcionários!B433</f>
        <v>33</v>
      </c>
      <c r="F432" s="120">
        <f>'Market Share'!B433</f>
        <v>1.9264656526500745E-6</v>
      </c>
      <c r="G432" s="13">
        <f>'Enterprise Value'!B433</f>
        <v>18.6434</v>
      </c>
      <c r="H432" s="13">
        <f>'Div. Líq. EBITDA'!B433</f>
        <v>7.1649484536082477</v>
      </c>
      <c r="I432" s="15">
        <f>Liquidez!B433</f>
        <v>1.4225352112676057</v>
      </c>
      <c r="J432" s="13"/>
      <c r="K432" s="13"/>
      <c r="L432" s="13"/>
      <c r="M432" s="13"/>
      <c r="N432" s="13"/>
      <c r="O432" s="13"/>
      <c r="P432" s="13"/>
      <c r="Q432" s="13"/>
      <c r="R432" s="13"/>
    </row>
    <row r="433" spans="1:18" x14ac:dyDescent="0.2">
      <c r="A433" s="8">
        <f>'Margem Líquida'!B434</f>
        <v>2.7308838133068523E-3</v>
      </c>
      <c r="B433" s="120">
        <f>'Cresc. EBITDA em 2 anos'!B434</f>
        <v>0</v>
      </c>
      <c r="C433" s="13">
        <f>'Patrimônio Líquido'!B434</f>
        <v>5.27</v>
      </c>
      <c r="D433" s="13">
        <f>'Receita Líquida'!B434</f>
        <v>0.27500000000000002</v>
      </c>
      <c r="E433" s="13">
        <f>Funcionários!B434</f>
        <v>6</v>
      </c>
      <c r="F433" s="120">
        <f>'Market Share'!B434</f>
        <v>4.1809286901263466E-6</v>
      </c>
      <c r="G433" s="13">
        <f>'Enterprise Value'!B434</f>
        <v>10.4749</v>
      </c>
      <c r="H433" s="13">
        <f>'Div. Líq. EBITDA'!B434</f>
        <v>12.56880733944954</v>
      </c>
      <c r="I433" s="15">
        <f>Liquidez!B434</f>
        <v>1.1713213213213214</v>
      </c>
      <c r="J433" s="13"/>
      <c r="K433" s="13"/>
      <c r="L433" s="13"/>
      <c r="M433" s="13"/>
      <c r="N433" s="13"/>
      <c r="O433" s="13"/>
      <c r="P433" s="13"/>
      <c r="Q433" s="13"/>
      <c r="R433" s="13"/>
    </row>
    <row r="434" spans="1:18" x14ac:dyDescent="0.2">
      <c r="A434" s="8">
        <f>'Margem Líquida'!B435</f>
        <v>1.4072200505863417E-2</v>
      </c>
      <c r="B434" s="120">
        <f>'Cresc. EBITDA em 2 anos'!B435</f>
        <v>0.24778761061946897</v>
      </c>
      <c r="C434" s="13">
        <f>'Patrimônio Líquido'!B435</f>
        <v>20.3</v>
      </c>
      <c r="D434" s="13">
        <f>'Receita Líquida'!B435</f>
        <v>6.12</v>
      </c>
      <c r="E434" s="13">
        <f>Funcionários!B435</f>
        <v>100</v>
      </c>
      <c r="F434" s="120">
        <f>'Market Share'!B435</f>
        <v>1.8056463627963736E-5</v>
      </c>
      <c r="G434" s="13">
        <f>'Enterprise Value'!B435</f>
        <v>135.50099999999998</v>
      </c>
      <c r="H434" s="13">
        <f>'Div. Líq. EBITDA'!B435</f>
        <v>0.97163120567375882</v>
      </c>
      <c r="I434" s="15">
        <f>Liquidez!B435</f>
        <v>0.91616766467065869</v>
      </c>
      <c r="J434" s="13"/>
      <c r="K434" s="13"/>
      <c r="L434" s="13"/>
      <c r="M434" s="13"/>
      <c r="N434" s="13"/>
      <c r="O434" s="13"/>
      <c r="P434" s="13"/>
      <c r="Q434" s="13"/>
      <c r="R434" s="13"/>
    </row>
    <row r="435" spans="1:18" x14ac:dyDescent="0.2">
      <c r="A435" s="8">
        <f>'Margem Líquida'!B436</f>
        <v>1.0871130309575233E-2</v>
      </c>
      <c r="B435" s="120">
        <f>'Cresc. EBITDA em 2 anos'!B436</f>
        <v>0.28947368421052655</v>
      </c>
      <c r="C435" s="13">
        <f>'Patrimônio Líquido'!B436</f>
        <v>8.39</v>
      </c>
      <c r="D435" s="13">
        <f>'Receita Líquida'!B436</f>
        <v>1.51</v>
      </c>
      <c r="E435" s="13">
        <f>Funcionários!B436</f>
        <v>6</v>
      </c>
      <c r="F435" s="120">
        <f>'Market Share'!B436</f>
        <v>5.7669413610580897E-6</v>
      </c>
      <c r="G435" s="13">
        <f>'Enterprise Value'!B436</f>
        <v>47.088999999999999</v>
      </c>
      <c r="H435" s="13">
        <f>'Div. Líq. EBITDA'!B436</f>
        <v>2.7346938775510203</v>
      </c>
      <c r="I435" s="15">
        <f>Liquidez!B436</f>
        <v>0.52904907975460125</v>
      </c>
      <c r="J435" s="13"/>
      <c r="K435" s="13"/>
      <c r="L435" s="13"/>
      <c r="M435" s="13"/>
      <c r="N435" s="13"/>
      <c r="O435" s="13"/>
      <c r="P435" s="13"/>
      <c r="Q435" s="13"/>
      <c r="R435" s="13"/>
    </row>
    <row r="436" spans="1:18" x14ac:dyDescent="0.2">
      <c r="A436" s="8">
        <f>'Margem Líquida'!B437</f>
        <v>2.3167155425219941E-2</v>
      </c>
      <c r="B436" s="120">
        <f>'Cresc. EBITDA em 2 anos'!B437</f>
        <v>0.54054054054054035</v>
      </c>
      <c r="C436" s="13">
        <f>'Patrimônio Líquido'!B437</f>
        <v>7.42</v>
      </c>
      <c r="D436" s="13">
        <f>'Receita Líquida'!B437</f>
        <v>0.79</v>
      </c>
      <c r="E436" s="13">
        <f>Funcionários!B437</f>
        <v>34</v>
      </c>
      <c r="F436" s="120">
        <f>'Market Share'!B437</f>
        <v>1.4157861800725762E-6</v>
      </c>
      <c r="G436" s="13">
        <f>'Enterprise Value'!B437</f>
        <v>21.910799999999998</v>
      </c>
      <c r="H436" s="13">
        <f>'Div. Líq. EBITDA'!B437</f>
        <v>5.8771929824561413</v>
      </c>
      <c r="I436" s="15">
        <f>Liquidez!B437</f>
        <v>0.53142857142857147</v>
      </c>
      <c r="J436" s="13"/>
      <c r="K436" s="13"/>
      <c r="L436" s="13"/>
      <c r="M436" s="13"/>
      <c r="N436" s="13"/>
      <c r="O436" s="13"/>
      <c r="P436" s="13"/>
      <c r="Q436" s="13"/>
      <c r="R436" s="13"/>
    </row>
    <row r="437" spans="1:18" x14ac:dyDescent="0.2">
      <c r="A437" s="8">
        <f>'Margem Líquida'!B438</f>
        <v>1.2398753894080997E-2</v>
      </c>
      <c r="B437" s="120">
        <f>'Cresc. EBITDA em 2 anos'!B438</f>
        <v>0.16666666666666674</v>
      </c>
      <c r="C437" s="13">
        <f>'Patrimônio Líquido'!B438</f>
        <v>5.78</v>
      </c>
      <c r="D437" s="13">
        <f>'Receita Líquida'!B438</f>
        <v>0.39800000000000002</v>
      </c>
      <c r="E437" s="13">
        <f>Funcionários!B438</f>
        <v>7</v>
      </c>
      <c r="F437" s="120">
        <f>'Market Share'!B438</f>
        <v>1.3327488674583489E-6</v>
      </c>
      <c r="G437" s="13">
        <f>'Enterprise Value'!B438</f>
        <v>13.453999999999999</v>
      </c>
      <c r="H437" s="13">
        <f>'Div. Líq. EBITDA'!B438</f>
        <v>9.4285714285714288</v>
      </c>
      <c r="I437" s="15">
        <f>Liquidez!B438</f>
        <v>1.470066225165563</v>
      </c>
      <c r="J437" s="13"/>
      <c r="K437" s="13"/>
      <c r="L437" s="13"/>
      <c r="M437" s="13"/>
      <c r="N437" s="13"/>
      <c r="O437" s="13"/>
      <c r="P437" s="13"/>
      <c r="Q437" s="13"/>
      <c r="R437" s="13"/>
    </row>
    <row r="438" spans="1:18" x14ac:dyDescent="0.2">
      <c r="A438" s="8">
        <f>'Margem Líquida'!B439</f>
        <v>5.5918367346938771E-3</v>
      </c>
      <c r="B438" s="120">
        <f>'Cresc. EBITDA em 2 anos'!B439</f>
        <v>0.8</v>
      </c>
      <c r="C438" s="13">
        <f>'Patrimônio Líquido'!B439</f>
        <v>4.45</v>
      </c>
      <c r="D438" s="13">
        <f>'Receita Líquida'!B439</f>
        <v>0.41099999999999998</v>
      </c>
      <c r="E438" s="13">
        <f>Funcionários!B439</f>
        <v>5</v>
      </c>
      <c r="F438" s="120">
        <f>'Market Share'!B439</f>
        <v>3.051621238572855E-6</v>
      </c>
      <c r="G438" s="13">
        <f>'Enterprise Value'!B439</f>
        <v>21.622499999999999</v>
      </c>
      <c r="H438" s="13">
        <f>'Div. Líq. EBITDA'!B439</f>
        <v>5.8666666666666663</v>
      </c>
      <c r="I438" s="15">
        <f>Liquidez!B439</f>
        <v>0.76413934426229513</v>
      </c>
      <c r="J438" s="13"/>
      <c r="K438" s="13"/>
      <c r="L438" s="13"/>
      <c r="M438" s="13"/>
      <c r="N438" s="13"/>
      <c r="O438" s="13"/>
      <c r="P438" s="13"/>
      <c r="Q438" s="13"/>
      <c r="R438" s="13"/>
    </row>
    <row r="439" spans="1:18" x14ac:dyDescent="0.2">
      <c r="A439" s="8">
        <f>'Margem Líquida'!B440</f>
        <v>4.6126760563380284E-3</v>
      </c>
      <c r="B439" s="120">
        <f>'Cresc. EBITDA em 2 anos'!B440</f>
        <v>4.098039215686275</v>
      </c>
      <c r="C439" s="13">
        <f>'Patrimônio Líquido'!B440</f>
        <v>5.74</v>
      </c>
      <c r="D439" s="13">
        <f>'Receita Líquida'!B440</f>
        <v>0.26200000000000001</v>
      </c>
      <c r="E439" s="13">
        <f>Funcionários!B440</f>
        <v>28</v>
      </c>
      <c r="F439" s="120">
        <f>'Market Share'!B440</f>
        <v>2.3582596782440564E-6</v>
      </c>
      <c r="G439" s="13">
        <f>'Enterprise Value'!B440</f>
        <v>17.490199999999998</v>
      </c>
      <c r="H439" s="13">
        <f>'Div. Líq. EBITDA'!B440</f>
        <v>7.1978021978021971</v>
      </c>
      <c r="I439" s="15">
        <f>Liquidez!B440</f>
        <v>0.81850533807829173</v>
      </c>
      <c r="J439" s="13"/>
      <c r="K439" s="13"/>
      <c r="L439" s="13"/>
      <c r="M439" s="13"/>
      <c r="N439" s="13"/>
      <c r="O439" s="13"/>
      <c r="P439" s="13"/>
      <c r="Q439" s="13"/>
      <c r="R439" s="13"/>
    </row>
    <row r="440" spans="1:18" x14ac:dyDescent="0.2">
      <c r="A440" s="8">
        <f>'Margem Líquida'!B441</f>
        <v>5.4385105340519361E-3</v>
      </c>
      <c r="B440" s="120">
        <f>'Cresc. EBITDA em 2 anos'!B441</f>
        <v>0.73245614035087714</v>
      </c>
      <c r="C440" s="13">
        <f>'Patrimônio Líquido'!B441</f>
        <v>32</v>
      </c>
      <c r="D440" s="13">
        <f>'Receita Líquida'!B441</f>
        <v>1.1100000000000001</v>
      </c>
      <c r="E440" s="13">
        <f>Funcionários!B441</f>
        <v>33</v>
      </c>
      <c r="F440" s="120">
        <f>'Market Share'!B441</f>
        <v>8.4739577522818999E-6</v>
      </c>
      <c r="G440" s="13">
        <f>'Enterprise Value'!B441</f>
        <v>15.1838</v>
      </c>
      <c r="H440" s="13">
        <f>'Div. Líq. EBITDA'!B441</f>
        <v>8.2278481012658222</v>
      </c>
      <c r="I440" s="15">
        <f>Liquidez!B441</f>
        <v>1.5656934306569346</v>
      </c>
      <c r="J440" s="13"/>
      <c r="K440" s="13"/>
      <c r="L440" s="13"/>
      <c r="M440" s="13"/>
      <c r="N440" s="13"/>
      <c r="O440" s="13"/>
      <c r="P440" s="13"/>
      <c r="Q440" s="13"/>
      <c r="R440" s="13"/>
    </row>
    <row r="441" spans="1:18" x14ac:dyDescent="0.2">
      <c r="A441" s="8">
        <f>'Margem Líquida'!B442</f>
        <v>3.0894308943089428E-2</v>
      </c>
      <c r="B441" s="120">
        <f>'Cresc. EBITDA em 2 anos'!B442</f>
        <v>-0.14999999999999991</v>
      </c>
      <c r="C441" s="13">
        <f>'Patrimônio Líquido'!B442</f>
        <v>33.700000000000003</v>
      </c>
      <c r="D441" s="13">
        <f>'Receita Líquida'!B442</f>
        <v>1.1399999999999999</v>
      </c>
      <c r="E441" s="13">
        <f>Funcionários!B442</f>
        <v>1</v>
      </c>
      <c r="F441" s="120">
        <f>'Market Share'!B442</f>
        <v>1.5320384177324944E-6</v>
      </c>
      <c r="G441" s="13">
        <f>'Enterprise Value'!B442</f>
        <v>75.150199999999998</v>
      </c>
      <c r="H441" s="13">
        <f>'Div. Líq. EBITDA'!B442</f>
        <v>1.6496163682864451</v>
      </c>
      <c r="I441" s="15">
        <f>Liquidez!B442</f>
        <v>0.78545126353790617</v>
      </c>
      <c r="J441" s="13"/>
      <c r="K441" s="13"/>
      <c r="L441" s="13"/>
      <c r="M441" s="13"/>
      <c r="N441" s="13"/>
      <c r="O441" s="13"/>
      <c r="P441" s="13"/>
      <c r="Q441" s="13"/>
      <c r="R441" s="13"/>
    </row>
    <row r="442" spans="1:18" x14ac:dyDescent="0.2">
      <c r="A442" s="8">
        <f>'Margem Líquida'!B443</f>
        <v>3.6708860759493672E-2</v>
      </c>
      <c r="B442" s="120">
        <f>'Cresc. EBITDA em 2 anos'!B443</f>
        <v>-5.2953156822810543E-2</v>
      </c>
      <c r="C442" s="13">
        <f>'Patrimônio Líquido'!B443</f>
        <v>16.8</v>
      </c>
      <c r="D442" s="13">
        <f>'Receita Líquida'!B443</f>
        <v>2.0299999999999998</v>
      </c>
      <c r="E442" s="13">
        <f>Funcionários!B443</f>
        <v>34</v>
      </c>
      <c r="F442" s="120">
        <f>'Market Share'!B443</f>
        <v>2.2959816937833861E-6</v>
      </c>
      <c r="G442" s="13">
        <f>'Enterprise Value'!B443</f>
        <v>44.686500000000002</v>
      </c>
      <c r="H442" s="13">
        <f>'Div. Líq. EBITDA'!B443</f>
        <v>2.7526881720430105</v>
      </c>
      <c r="I442" s="15">
        <f>Liquidez!B443</f>
        <v>1.0209698558322413</v>
      </c>
      <c r="J442" s="13"/>
      <c r="K442" s="13"/>
      <c r="L442" s="13"/>
      <c r="M442" s="13"/>
      <c r="N442" s="13"/>
      <c r="O442" s="13"/>
      <c r="P442" s="13"/>
      <c r="Q442" s="13"/>
      <c r="R442" s="13"/>
    </row>
    <row r="443" spans="1:18" x14ac:dyDescent="0.2">
      <c r="A443" s="8">
        <f>'Margem Líquida'!B444</f>
        <v>2.5636856368563686E-2</v>
      </c>
      <c r="B443" s="120">
        <f>'Cresc. EBITDA em 2 anos'!B444</f>
        <v>-5.0251256281407253E-3</v>
      </c>
      <c r="C443" s="13">
        <f>'Patrimônio Líquido'!B444</f>
        <v>18.5</v>
      </c>
      <c r="D443" s="13">
        <f>'Receita Líquida'!B444</f>
        <v>0.94599999999999995</v>
      </c>
      <c r="E443" s="13">
        <f>Funcionários!B444</f>
        <v>29</v>
      </c>
      <c r="F443" s="120">
        <f>'Market Share'!B444</f>
        <v>1.5320384177324944E-6</v>
      </c>
      <c r="G443" s="13">
        <f>'Enterprise Value'!B444</f>
        <v>19.027799999999999</v>
      </c>
      <c r="H443" s="13">
        <f>'Div. Líq. EBITDA'!B444</f>
        <v>6.4646464646464654</v>
      </c>
      <c r="I443" s="15">
        <f>Liquidez!B444</f>
        <v>0.86086956521739122</v>
      </c>
      <c r="J443" s="13"/>
      <c r="K443" s="13"/>
      <c r="L443" s="13"/>
      <c r="M443" s="13"/>
      <c r="N443" s="13"/>
      <c r="O443" s="13"/>
      <c r="P443" s="13"/>
      <c r="Q443" s="13"/>
      <c r="R443" s="13"/>
    </row>
    <row r="444" spans="1:18" x14ac:dyDescent="0.2">
      <c r="A444" s="8">
        <f>'Margem Líquida'!B445</f>
        <v>2.292490118577075E-2</v>
      </c>
      <c r="B444" s="120">
        <f>'Cresc. EBITDA em 2 anos'!B445</f>
        <v>0</v>
      </c>
      <c r="C444" s="13">
        <f>'Patrimônio Líquido'!B445</f>
        <v>18</v>
      </c>
      <c r="D444" s="13">
        <f>'Receita Líquida'!B445</f>
        <v>0.57999999999999996</v>
      </c>
      <c r="E444" s="13">
        <f>Funcionários!B445</f>
        <v>49</v>
      </c>
      <c r="F444" s="120">
        <f>'Market Share'!B445</f>
        <v>1.050422004569976E-6</v>
      </c>
      <c r="G444" s="13">
        <f>'Enterprise Value'!B445</f>
        <v>8.1684999999999999</v>
      </c>
      <c r="H444" s="13">
        <f>'Div. Líq. EBITDA'!B445</f>
        <v>15.058823529411766</v>
      </c>
      <c r="I444" s="15">
        <f>Liquidez!B445</f>
        <v>0.46065573770491808</v>
      </c>
      <c r="J444" s="13"/>
      <c r="K444" s="13"/>
      <c r="L444" s="13"/>
      <c r="M444" s="13"/>
      <c r="N444" s="13"/>
      <c r="O444" s="13"/>
      <c r="P444" s="13"/>
      <c r="Q444" s="13"/>
      <c r="R444" s="13"/>
    </row>
    <row r="445" spans="1:18" x14ac:dyDescent="0.2">
      <c r="A445" s="8">
        <f>'Margem Líquida'!B446</f>
        <v>2.8792912513842749E-3</v>
      </c>
      <c r="B445" s="120">
        <f>'Cresc. EBITDA em 2 anos'!B446</f>
        <v>9.5238095238095122E-2</v>
      </c>
      <c r="C445" s="13">
        <f>'Patrimônio Líquido'!B446</f>
        <v>10.3</v>
      </c>
      <c r="D445" s="13">
        <f>'Receita Líquida'!B446</f>
        <v>0.26</v>
      </c>
      <c r="E445" s="13">
        <f>Funcionários!B446</f>
        <v>36</v>
      </c>
      <c r="F445" s="120">
        <f>'Market Share'!B446</f>
        <v>3.7491346645323646E-6</v>
      </c>
      <c r="G445" s="13">
        <f>'Enterprise Value'!B446</f>
        <v>11.051499999999999</v>
      </c>
      <c r="H445" s="13">
        <f>'Div. Líq. EBITDA'!B446</f>
        <v>10.956521739130435</v>
      </c>
      <c r="I445" s="15">
        <f>Liquidez!B446</f>
        <v>3.3570093457943928</v>
      </c>
      <c r="J445" s="13"/>
      <c r="K445" s="13"/>
      <c r="L445" s="13"/>
      <c r="M445" s="13"/>
      <c r="N445" s="13"/>
      <c r="O445" s="13"/>
      <c r="P445" s="13"/>
      <c r="Q445" s="13"/>
      <c r="R445" s="13"/>
    </row>
    <row r="446" spans="1:18" x14ac:dyDescent="0.2">
      <c r="A446" s="8">
        <f>'Margem Líquida'!B447</f>
        <v>6.860215053763441E-3</v>
      </c>
      <c r="B446" s="120">
        <f>'Cresc. EBITDA em 2 anos'!B447</f>
        <v>0.31999999999999984</v>
      </c>
      <c r="C446" s="13">
        <f>'Patrimônio Líquido'!B447</f>
        <v>7.67</v>
      </c>
      <c r="D446" s="13">
        <f>'Receita Líquida'!B447</f>
        <v>0.31900000000000001</v>
      </c>
      <c r="E446" s="13">
        <f>Funcionários!B447</f>
        <v>43</v>
      </c>
      <c r="F446" s="120">
        <f>'Market Share'!B447</f>
        <v>1.9306175182807859E-6</v>
      </c>
      <c r="G446" s="13">
        <f>'Enterprise Value'!B447</f>
        <v>31.712999999999997</v>
      </c>
      <c r="H446" s="13">
        <f>'Div. Líq. EBITDA'!B447</f>
        <v>3.7878787878787881</v>
      </c>
      <c r="I446" s="15">
        <f>Liquidez!B447</f>
        <v>0.88620689655172424</v>
      </c>
      <c r="J446" s="13"/>
      <c r="K446" s="13"/>
      <c r="L446" s="13"/>
      <c r="M446" s="13"/>
      <c r="N446" s="13"/>
      <c r="O446" s="13"/>
      <c r="P446" s="13"/>
      <c r="Q446" s="13"/>
      <c r="R446" s="13"/>
    </row>
    <row r="447" spans="1:18" x14ac:dyDescent="0.2">
      <c r="A447" s="8">
        <f>'Margem Líquida'!B448</f>
        <v>0.12163299663299663</v>
      </c>
      <c r="B447" s="120">
        <f>'Cresc. EBITDA em 2 anos'!B448</f>
        <v>3.4966442953020129</v>
      </c>
      <c r="C447" s="13">
        <f>'Patrimônio Líquido'!B448</f>
        <v>118.5</v>
      </c>
      <c r="D447" s="13">
        <f>'Receita Líquida'!B448</f>
        <v>28.9</v>
      </c>
      <c r="E447" s="13">
        <f>Funcionários!B448</f>
        <v>107</v>
      </c>
      <c r="F447" s="120">
        <f>'Market Share'!B448</f>
        <v>9.864832738570209E-6</v>
      </c>
      <c r="G447" s="13">
        <f>'Enterprise Value'!B448</f>
        <v>643.87</v>
      </c>
      <c r="H447" s="13">
        <f>'Div. Líq. EBITDA'!B448</f>
        <v>0.18656716417910449</v>
      </c>
      <c r="I447" s="15">
        <f>Liquidez!B448</f>
        <v>1.7877369165487977</v>
      </c>
      <c r="J447" s="13"/>
      <c r="K447" s="13"/>
      <c r="L447" s="13"/>
      <c r="M447" s="13"/>
      <c r="N447" s="13"/>
      <c r="O447" s="13"/>
      <c r="P447" s="13"/>
      <c r="Q447" s="13"/>
      <c r="R447" s="13"/>
    </row>
    <row r="448" spans="1:18" x14ac:dyDescent="0.2">
      <c r="A448" s="8">
        <f>'Margem Líquida'!B449</f>
        <v>1.9387755102040819E-3</v>
      </c>
      <c r="B448" s="120">
        <f>'Cresc. EBITDA em 2 anos'!B449</f>
        <v>1.3185595567867034</v>
      </c>
      <c r="C448" s="13">
        <f>'Patrimônio Líquido'!B449</f>
        <v>1.93</v>
      </c>
      <c r="D448" s="13">
        <f>'Receita Líquida'!B449</f>
        <v>0.13300000000000001</v>
      </c>
      <c r="E448" s="13">
        <f>Funcionários!B449</f>
        <v>9</v>
      </c>
      <c r="F448" s="120">
        <f>'Market Share'!B449</f>
        <v>2.8481798226679977E-6</v>
      </c>
      <c r="G448" s="13">
        <f>'Enterprise Value'!B449</f>
        <v>8.043569999999999</v>
      </c>
      <c r="H448" s="13">
        <f>'Div. Líq. EBITDA'!B449</f>
        <v>14.695340501792115</v>
      </c>
      <c r="I448" s="15">
        <f>Liquidez!B449</f>
        <v>1.0350378787878789</v>
      </c>
      <c r="J448" s="13"/>
      <c r="K448" s="13"/>
      <c r="L448" s="13"/>
      <c r="M448" s="13"/>
      <c r="N448" s="13"/>
      <c r="O448" s="13"/>
      <c r="P448" s="13"/>
      <c r="Q448" s="13"/>
      <c r="R448" s="13"/>
    </row>
    <row r="449" spans="1:18" x14ac:dyDescent="0.2">
      <c r="A449" s="8">
        <f>'Margem Líquida'!B450</f>
        <v>2.8556485355648539E-3</v>
      </c>
      <c r="B449" s="120">
        <f>'Cresc. EBITDA em 2 anos'!B450</f>
        <v>1.1671826625386994</v>
      </c>
      <c r="C449" s="13">
        <f>'Patrimônio Líquido'!B450</f>
        <v>2.68</v>
      </c>
      <c r="D449" s="13">
        <f>'Receita Líquida'!B450</f>
        <v>0.27300000000000002</v>
      </c>
      <c r="E449" s="13">
        <f>Funcionários!B450</f>
        <v>12</v>
      </c>
      <c r="F449" s="120">
        <f>'Market Share'!B450</f>
        <v>3.9691835429600668E-6</v>
      </c>
      <c r="G449" s="13">
        <f>'Enterprise Value'!B450</f>
        <v>13.453999999999999</v>
      </c>
      <c r="H449" s="13">
        <f>'Div. Líq. EBITDA'!B450</f>
        <v>8.7142857142857135</v>
      </c>
      <c r="I449" s="15">
        <f>Liquidez!B450</f>
        <v>0.81010101010101021</v>
      </c>
      <c r="J449" s="13"/>
      <c r="K449" s="13"/>
      <c r="L449" s="13"/>
      <c r="M449" s="13"/>
      <c r="N449" s="13"/>
      <c r="O449" s="13"/>
      <c r="P449" s="13"/>
      <c r="Q449" s="13"/>
      <c r="R449" s="13"/>
    </row>
    <row r="450" spans="1:18" x14ac:dyDescent="0.2">
      <c r="A450" s="8">
        <f>'Margem Líquida'!B451</f>
        <v>4.5422535211267611E-3</v>
      </c>
      <c r="B450" s="120">
        <f>'Cresc. EBITDA em 2 anos'!B451</f>
        <v>0.80357142857142838</v>
      </c>
      <c r="C450" s="13">
        <f>'Patrimônio Líquido'!B451</f>
        <v>10.199999999999999</v>
      </c>
      <c r="D450" s="13">
        <f>'Receita Líquida'!B451</f>
        <v>0.129</v>
      </c>
      <c r="E450" s="13">
        <f>Funcionários!B451</f>
        <v>29</v>
      </c>
      <c r="F450" s="120">
        <f>'Market Share'!B451</f>
        <v>1.1791298391220282E-6</v>
      </c>
      <c r="G450" s="13">
        <f>'Enterprise Value'!B451</f>
        <v>19.412199999999999</v>
      </c>
      <c r="H450" s="13">
        <f>'Div. Líq. EBITDA'!B451</f>
        <v>5.9405940594059405</v>
      </c>
      <c r="I450" s="15">
        <f>Liquidez!B451</f>
        <v>0.50120481927710847</v>
      </c>
      <c r="J450" s="13"/>
      <c r="K450" s="13"/>
      <c r="L450" s="13"/>
      <c r="M450" s="13"/>
      <c r="N450" s="13"/>
      <c r="O450" s="13"/>
      <c r="P450" s="13"/>
      <c r="Q450" s="13"/>
      <c r="R450" s="13"/>
    </row>
    <row r="451" spans="1:18" x14ac:dyDescent="0.2">
      <c r="A451" s="8">
        <f>'Margem Líquida'!B452</f>
        <v>2.3251417769376181E-2</v>
      </c>
      <c r="B451" s="120">
        <f>'Cresc. EBITDA em 2 anos'!B452</f>
        <v>0.46112600536193038</v>
      </c>
      <c r="C451" s="13">
        <f>'Patrimônio Líquido'!B452</f>
        <v>14.3</v>
      </c>
      <c r="D451" s="13">
        <f>'Receita Líquida'!B452</f>
        <v>2.46</v>
      </c>
      <c r="E451" s="13">
        <f>Funcionários!B452</f>
        <v>21</v>
      </c>
      <c r="F451" s="120">
        <f>'Market Share'!B452</f>
        <v>4.3926738372926263E-6</v>
      </c>
      <c r="G451" s="13">
        <f>'Enterprise Value'!B452</f>
        <v>52.374499999999998</v>
      </c>
      <c r="H451" s="13">
        <f>'Div. Líq. EBITDA'!B452</f>
        <v>2.165137614678899</v>
      </c>
      <c r="I451" s="15">
        <f>Liquidez!B452</f>
        <v>1.4349137931034486</v>
      </c>
      <c r="J451" s="13"/>
      <c r="K451" s="13"/>
      <c r="L451" s="13"/>
      <c r="M451" s="13"/>
      <c r="N451" s="13"/>
      <c r="O451" s="13"/>
      <c r="P451" s="13"/>
      <c r="Q451" s="13"/>
      <c r="R451" s="13"/>
    </row>
    <row r="452" spans="1:18" x14ac:dyDescent="0.2">
      <c r="A452" s="8">
        <f>'Margem Líquida'!B453</f>
        <v>6.8970461714941205E-4</v>
      </c>
      <c r="B452" s="120">
        <f>'Cresc. EBITDA em 2 anos'!B453</f>
        <v>0.50753768844221114</v>
      </c>
      <c r="C452" s="13">
        <f>'Patrimônio Líquido'!B453</f>
        <v>15.6</v>
      </c>
      <c r="D452" s="13">
        <f>'Receita Líquida'!B453</f>
        <v>0.48099999999999998</v>
      </c>
      <c r="E452" s="13">
        <f>Funcionários!B453</f>
        <v>140</v>
      </c>
      <c r="F452" s="120">
        <f>'Market Share'!B453</f>
        <v>2.8955110908581076E-5</v>
      </c>
      <c r="G452" s="13">
        <f>'Enterprise Value'!B453</f>
        <v>28.83</v>
      </c>
      <c r="H452" s="13">
        <f>'Div. Líq. EBITDA'!B453</f>
        <v>3.9333333333333336</v>
      </c>
      <c r="I452" s="15">
        <f>Liquidez!B453</f>
        <v>0.9387773722627738</v>
      </c>
      <c r="J452" s="13"/>
      <c r="K452" s="13"/>
      <c r="L452" s="13"/>
      <c r="M452" s="13"/>
      <c r="N452" s="13"/>
      <c r="O452" s="13"/>
      <c r="P452" s="13"/>
      <c r="Q452" s="13"/>
      <c r="R452" s="13"/>
    </row>
    <row r="453" spans="1:18" x14ac:dyDescent="0.2">
      <c r="A453" s="8">
        <f>'Margem Líquida'!B454</f>
        <v>6.636171710063336E-3</v>
      </c>
      <c r="B453" s="120">
        <f>'Cresc. EBITDA em 2 anos'!B454</f>
        <v>0.3282442748091603</v>
      </c>
      <c r="C453" s="13">
        <f>'Patrimônio Líquido'!B454</f>
        <v>6.83</v>
      </c>
      <c r="D453" s="13">
        <f>'Receita Líquida'!B454</f>
        <v>0.94299999999999995</v>
      </c>
      <c r="E453" s="13">
        <f>Funcionários!B454</f>
        <v>4</v>
      </c>
      <c r="F453" s="120">
        <f>'Market Share'!B454</f>
        <v>5.8998010612408523E-6</v>
      </c>
      <c r="G453" s="13">
        <f>'Enterprise Value'!B454</f>
        <v>16.721399999999999</v>
      </c>
      <c r="H453" s="13">
        <f>'Div. Líq. EBITDA'!B454</f>
        <v>6.6666666666666661</v>
      </c>
      <c r="I453" s="15">
        <f>Liquidez!B454</f>
        <v>1.5813753581661891</v>
      </c>
      <c r="J453" s="13"/>
      <c r="K453" s="13"/>
      <c r="L453" s="13"/>
      <c r="M453" s="13"/>
      <c r="N453" s="13"/>
      <c r="O453" s="13"/>
      <c r="P453" s="13"/>
      <c r="Q453" s="13"/>
      <c r="R453" s="13"/>
    </row>
    <row r="454" spans="1:18" x14ac:dyDescent="0.2">
      <c r="A454" s="8">
        <f>'Margem Líquida'!B455</f>
        <v>2.4264705882352943E-3</v>
      </c>
      <c r="B454" s="120">
        <f>'Cresc. EBITDA em 2 anos'!B455</f>
        <v>0.3107142857142855</v>
      </c>
      <c r="C454" s="13">
        <f>'Patrimônio Líquido'!B455</f>
        <v>5.27</v>
      </c>
      <c r="D454" s="13">
        <f>'Receita Líquida'!B455</f>
        <v>9.9000000000000005E-2</v>
      </c>
      <c r="E454" s="13">
        <f>Funcionários!B455</f>
        <v>20</v>
      </c>
      <c r="F454" s="120">
        <f>'Market Share'!B455</f>
        <v>1.6939611773302377E-6</v>
      </c>
      <c r="G454" s="13">
        <f>'Enterprise Value'!B455</f>
        <v>7.0537399999999995</v>
      </c>
      <c r="H454" s="13">
        <f>'Div. Líq. EBITDA'!B455</f>
        <v>15.667574931880109</v>
      </c>
      <c r="I454" s="15">
        <f>Liquidez!B455</f>
        <v>0.53892215568862289</v>
      </c>
      <c r="J454" s="13"/>
      <c r="K454" s="13"/>
      <c r="L454" s="13"/>
      <c r="M454" s="13"/>
      <c r="N454" s="13"/>
      <c r="O454" s="13"/>
      <c r="P454" s="13"/>
      <c r="Q454" s="13"/>
      <c r="R454" s="13"/>
    </row>
    <row r="455" spans="1:18" x14ac:dyDescent="0.2">
      <c r="A455" s="8">
        <f>'Margem Líquida'!B456</f>
        <v>2.5114155251141555E-2</v>
      </c>
      <c r="B455" s="120">
        <f>'Cresc. EBITDA em 2 anos'!B456</f>
        <v>-1.270417422867498E-2</v>
      </c>
      <c r="C455" s="13">
        <f>'Patrimônio Líquido'!B456</f>
        <v>23.6</v>
      </c>
      <c r="D455" s="13">
        <f>'Receita Líquida'!B456</f>
        <v>1.1000000000000001</v>
      </c>
      <c r="E455" s="13">
        <f>Funcionários!B456</f>
        <v>48</v>
      </c>
      <c r="F455" s="120">
        <f>'Market Share'!B456</f>
        <v>1.8185171462515787E-6</v>
      </c>
      <c r="G455" s="13">
        <f>'Enterprise Value'!B456</f>
        <v>52.278399999999998</v>
      </c>
      <c r="H455" s="13">
        <f>'Div. Líq. EBITDA'!B456</f>
        <v>2.0955882352941178</v>
      </c>
      <c r="I455" s="15">
        <f>Liquidez!B456</f>
        <v>0.61721739130434783</v>
      </c>
      <c r="J455" s="13"/>
      <c r="K455" s="13"/>
      <c r="L455" s="13"/>
      <c r="M455" s="13"/>
      <c r="N455" s="13"/>
      <c r="O455" s="13"/>
      <c r="P455" s="13"/>
      <c r="Q455" s="13"/>
      <c r="R455" s="13"/>
    </row>
    <row r="456" spans="1:18" x14ac:dyDescent="0.2">
      <c r="A456" s="8">
        <f>'Margem Líquida'!B457</f>
        <v>2.5440251572327044E-2</v>
      </c>
      <c r="B456" s="120">
        <f>'Cresc. EBITDA em 2 anos'!B457</f>
        <v>6.0606060606060552E-2</v>
      </c>
      <c r="C456" s="13">
        <f>'Patrimônio Líquido'!B457</f>
        <v>3.41</v>
      </c>
      <c r="D456" s="13">
        <f>'Receita Líquida'!B457</f>
        <v>0.80900000000000005</v>
      </c>
      <c r="E456" s="13">
        <f>Funcionários!B457</f>
        <v>8</v>
      </c>
      <c r="F456" s="120">
        <f>'Market Share'!B457</f>
        <v>1.3202932705662149E-6</v>
      </c>
      <c r="G456" s="13">
        <f>'Enterprise Value'!B457</f>
        <v>16.817499999999999</v>
      </c>
      <c r="H456" s="13">
        <f>'Div. Líq. EBITDA'!B457</f>
        <v>6.4571428571428573</v>
      </c>
      <c r="I456" s="15">
        <f>Liquidez!B457</f>
        <v>1.0436619718309859</v>
      </c>
      <c r="J456" s="13"/>
      <c r="K456" s="13"/>
      <c r="L456" s="13"/>
      <c r="M456" s="13"/>
      <c r="N456" s="13"/>
      <c r="O456" s="13"/>
      <c r="P456" s="13"/>
      <c r="Q456" s="13"/>
      <c r="R456" s="13"/>
    </row>
    <row r="457" spans="1:18" x14ac:dyDescent="0.2">
      <c r="A457" s="8">
        <f>'Margem Líquida'!B458</f>
        <v>1.0660980810234541E-2</v>
      </c>
      <c r="B457" s="120">
        <f>'Cresc. EBITDA em 2 anos'!B458</f>
        <v>-7.7777777777777835E-2</v>
      </c>
      <c r="C457" s="13">
        <f>'Patrimônio Líquido'!B458</f>
        <v>7.88</v>
      </c>
      <c r="D457" s="13">
        <f>'Receita Líquida'!B458</f>
        <v>1</v>
      </c>
      <c r="E457" s="13">
        <f>Funcionários!B458</f>
        <v>63</v>
      </c>
      <c r="F457" s="120">
        <f>'Market Share'!B458</f>
        <v>3.8944499616072623E-6</v>
      </c>
      <c r="G457" s="13">
        <f>'Enterprise Value'!B458</f>
        <v>31.905199999999997</v>
      </c>
      <c r="H457" s="13">
        <f>'Div. Líq. EBITDA'!B458</f>
        <v>3.3433734939759039</v>
      </c>
      <c r="I457" s="15">
        <f>Liquidez!B458</f>
        <v>0.78101990049751235</v>
      </c>
      <c r="J457" s="13"/>
      <c r="K457" s="13"/>
      <c r="L457" s="13"/>
      <c r="M457" s="13"/>
      <c r="N457" s="13"/>
      <c r="O457" s="13"/>
      <c r="P457" s="13"/>
      <c r="Q457" s="13"/>
      <c r="R457" s="13"/>
    </row>
    <row r="458" spans="1:18" x14ac:dyDescent="0.2">
      <c r="A458" s="8">
        <f>'Margem Líquida'!B459</f>
        <v>5.6553559547571517E-3</v>
      </c>
      <c r="B458" s="120">
        <f>'Cresc. EBITDA em 2 anos'!B459</f>
        <v>0.95555555555555549</v>
      </c>
      <c r="C458" s="13">
        <f>'Patrimônio Líquido'!B459</f>
        <v>13.5</v>
      </c>
      <c r="D458" s="13">
        <f>'Receita Líquida'!B459</f>
        <v>1.7</v>
      </c>
      <c r="E458" s="13">
        <f>Funcionários!B459</f>
        <v>14</v>
      </c>
      <c r="F458" s="120">
        <f>'Market Share'!B459</f>
        <v>1.2480508085918371E-5</v>
      </c>
      <c r="G458" s="13">
        <f>'Enterprise Value'!B459</f>
        <v>33.827199999999998</v>
      </c>
      <c r="H458" s="13">
        <f>'Div. Líq. EBITDA'!B459</f>
        <v>3.0965909090909092</v>
      </c>
      <c r="I458" s="15">
        <f>Liquidez!B459</f>
        <v>1.0396656534954407</v>
      </c>
      <c r="J458" s="13"/>
      <c r="K458" s="13"/>
      <c r="L458" s="13"/>
      <c r="M458" s="13"/>
      <c r="N458" s="13"/>
      <c r="O458" s="13"/>
      <c r="P458" s="13"/>
      <c r="Q458" s="13"/>
      <c r="R458" s="13"/>
    </row>
    <row r="459" spans="1:18" x14ac:dyDescent="0.2">
      <c r="A459" s="8">
        <f>'Margem Líquida'!B460</f>
        <v>1.4359173377316388E-2</v>
      </c>
      <c r="B459" s="120">
        <f>'Cresc. EBITDA em 2 anos'!B460</f>
        <v>0.54501216545012166</v>
      </c>
      <c r="C459" s="13">
        <f>'Patrimônio Líquido'!B460</f>
        <v>382.5</v>
      </c>
      <c r="D459" s="13">
        <f>'Receita Líquida'!B460</f>
        <v>44.4</v>
      </c>
      <c r="E459" s="13">
        <f>Funcionários!B460</f>
        <v>1434</v>
      </c>
      <c r="F459" s="120">
        <f>'Market Share'!B460</f>
        <v>1.2837983716722619E-4</v>
      </c>
      <c r="G459" s="13">
        <f>'Enterprise Value'!B460</f>
        <v>1220.47</v>
      </c>
      <c r="H459" s="13">
        <f>'Div. Líq. EBITDA'!B460</f>
        <v>8.4251968503937E-2</v>
      </c>
      <c r="I459" s="15">
        <f>Liquidez!B460</f>
        <v>0.95848746403616925</v>
      </c>
      <c r="J459" s="13"/>
      <c r="K459" s="13"/>
      <c r="L459" s="13"/>
      <c r="M459" s="13"/>
      <c r="N459" s="13"/>
      <c r="O459" s="13"/>
      <c r="P459" s="13"/>
      <c r="Q459" s="13"/>
      <c r="R459" s="13"/>
    </row>
    <row r="460" spans="1:18" x14ac:dyDescent="0.2">
      <c r="A460" s="8">
        <f>'Margem Líquida'!B461</f>
        <v>4.6682464454976301E-3</v>
      </c>
      <c r="B460" s="120">
        <f>'Cresc. EBITDA em 2 anos'!B461</f>
        <v>5.3689320388349522</v>
      </c>
      <c r="C460" s="13">
        <f>'Patrimônio Líquido'!B461</f>
        <v>3.07</v>
      </c>
      <c r="D460" s="13">
        <f>'Receita Líquida'!B461</f>
        <v>0.19700000000000001</v>
      </c>
      <c r="E460" s="13">
        <f>Funcionários!B461</f>
        <v>10</v>
      </c>
      <c r="F460" s="120">
        <f>'Market Share'!B461</f>
        <v>1.752087296160197E-6</v>
      </c>
      <c r="G460" s="13">
        <f>'Enterprise Value'!B461</f>
        <v>6.3041599999999995</v>
      </c>
      <c r="H460" s="13">
        <f>'Div. Líq. EBITDA'!B461</f>
        <v>16.158536585365852</v>
      </c>
      <c r="I460" s="15">
        <f>Liquidez!B461</f>
        <v>0.61140350877192984</v>
      </c>
      <c r="J460" s="13"/>
      <c r="K460" s="13"/>
      <c r="L460" s="13"/>
      <c r="M460" s="13"/>
      <c r="N460" s="13"/>
      <c r="O460" s="13"/>
      <c r="P460" s="13"/>
      <c r="Q460" s="13"/>
      <c r="R460" s="13"/>
    </row>
    <row r="461" spans="1:18" x14ac:dyDescent="0.2">
      <c r="A461" s="8">
        <f>'Margem Líquida'!B462</f>
        <v>0.30335968379446637</v>
      </c>
      <c r="B461" s="120">
        <f>'Cresc. EBITDA em 2 anos'!B462</f>
        <v>0.31337325349301381</v>
      </c>
      <c r="C461" s="13">
        <f>'Patrimônio Líquido'!B462</f>
        <v>54.5</v>
      </c>
      <c r="D461" s="13">
        <f>'Receita Líquida'!B462</f>
        <v>30.7</v>
      </c>
      <c r="E461" s="13">
        <f>Funcionários!B462</f>
        <v>46</v>
      </c>
      <c r="F461" s="120">
        <f>'Market Share'!B462</f>
        <v>4.201688018279904E-6</v>
      </c>
      <c r="G461" s="13">
        <f>'Enterprise Value'!B462</f>
        <v>632.33799999999997</v>
      </c>
      <c r="H461" s="13">
        <f>'Div. Líq. EBITDA'!B462</f>
        <v>0.16109422492401215</v>
      </c>
      <c r="I461" s="15">
        <f>Liquidez!B462</f>
        <v>0.77261501692889856</v>
      </c>
      <c r="J461" s="13"/>
      <c r="K461" s="13"/>
      <c r="L461" s="13"/>
      <c r="M461" s="13"/>
      <c r="N461" s="13"/>
      <c r="O461" s="13"/>
      <c r="P461" s="13"/>
      <c r="Q461" s="13"/>
      <c r="R461" s="13"/>
    </row>
    <row r="462" spans="1:18" x14ac:dyDescent="0.2">
      <c r="A462" s="8">
        <f>'Margem Líquida'!B463</f>
        <v>7.8794901506373128E-3</v>
      </c>
      <c r="B462" s="120">
        <f>'Cresc. EBITDA em 2 anos'!B463</f>
        <v>0.29970326409495551</v>
      </c>
      <c r="C462" s="13">
        <f>'Patrimônio Líquido'!B463</f>
        <v>22.5</v>
      </c>
      <c r="D462" s="13">
        <f>'Receita Líquida'!B463</f>
        <v>0.68</v>
      </c>
      <c r="E462" s="13">
        <f>Funcionários!B463</f>
        <v>42</v>
      </c>
      <c r="F462" s="120">
        <f>'Market Share'!B463</f>
        <v>3.58306003930391E-6</v>
      </c>
      <c r="G462" s="13">
        <f>'Enterprise Value'!B463</f>
        <v>42.091799999999999</v>
      </c>
      <c r="H462" s="13">
        <f>'Div. Líq. EBITDA'!B463</f>
        <v>2.397260273972603</v>
      </c>
      <c r="I462" s="15">
        <f>Liquidez!B463</f>
        <v>0.7703927492447129</v>
      </c>
      <c r="J462" s="13"/>
      <c r="K462" s="13"/>
      <c r="L462" s="13"/>
      <c r="M462" s="13"/>
      <c r="N462" s="13"/>
      <c r="O462" s="13"/>
      <c r="P462" s="13"/>
      <c r="Q462" s="13"/>
      <c r="R462" s="13"/>
    </row>
    <row r="463" spans="1:18" x14ac:dyDescent="0.2">
      <c r="A463" s="8">
        <f>'Margem Líquida'!B464</f>
        <v>2.7301587301587302E-2</v>
      </c>
      <c r="B463" s="120">
        <f>'Cresc. EBITDA em 2 anos'!B464</f>
        <v>-0.20207253886010357</v>
      </c>
      <c r="C463" s="13">
        <f>'Patrimônio Líquido'!B464</f>
        <v>24.1</v>
      </c>
      <c r="D463" s="13">
        <f>'Receita Líquida'!B464</f>
        <v>0.86</v>
      </c>
      <c r="E463" s="13">
        <f>Funcionários!B464</f>
        <v>32</v>
      </c>
      <c r="F463" s="120">
        <f>'Market Share'!B464</f>
        <v>1.3078376736740806E-6</v>
      </c>
      <c r="G463" s="13">
        <f>'Enterprise Value'!B464</f>
        <v>29.598800000000001</v>
      </c>
      <c r="H463" s="13">
        <f>'Div. Líq. EBITDA'!B464</f>
        <v>3.4090909090909092</v>
      </c>
      <c r="I463" s="15">
        <f>Liquidez!B464</f>
        <v>1.3924646781789638</v>
      </c>
      <c r="J463" s="13"/>
      <c r="K463" s="13"/>
      <c r="L463" s="13"/>
      <c r="M463" s="13"/>
      <c r="N463" s="13"/>
      <c r="O463" s="13"/>
      <c r="P463" s="13"/>
      <c r="Q463" s="13"/>
      <c r="R463" s="13"/>
    </row>
    <row r="464" spans="1:18" x14ac:dyDescent="0.2">
      <c r="A464" s="8">
        <f>'Margem Líquida'!B465</f>
        <v>3.2545454545454544E-3</v>
      </c>
      <c r="B464" s="120">
        <f>'Cresc. EBITDA em 2 anos'!B465</f>
        <v>0.10714285714285721</v>
      </c>
      <c r="C464" s="13">
        <f>'Patrimônio Líquido'!B465</f>
        <v>8.09</v>
      </c>
      <c r="D464" s="13">
        <f>'Receita Líquida'!B465</f>
        <v>0.17899999999999999</v>
      </c>
      <c r="E464" s="13">
        <f>Funcionários!B465</f>
        <v>8</v>
      </c>
      <c r="F464" s="120">
        <f>'Market Share'!B465</f>
        <v>2.2835260968912519E-6</v>
      </c>
      <c r="G464" s="13">
        <f>'Enterprise Value'!B465</f>
        <v>17.874600000000001</v>
      </c>
      <c r="H464" s="13">
        <f>'Div. Líq. EBITDA'!B465</f>
        <v>5.5913978494623651</v>
      </c>
      <c r="I464" s="15">
        <f>Liquidez!B465</f>
        <v>1.4074324324324323</v>
      </c>
      <c r="J464" s="13"/>
      <c r="K464" s="13"/>
      <c r="L464" s="13"/>
      <c r="M464" s="13"/>
      <c r="N464" s="13"/>
      <c r="O464" s="13"/>
      <c r="P464" s="13"/>
      <c r="Q464" s="13"/>
      <c r="R464" s="13"/>
    </row>
    <row r="465" spans="1:18" x14ac:dyDescent="0.2">
      <c r="A465" s="8">
        <f>'Margem Líquida'!B466</f>
        <v>3.7847222222222227E-2</v>
      </c>
      <c r="B465" s="120">
        <f>'Cresc. EBITDA em 2 anos'!B466</f>
        <v>9.3253968253968145E-2</v>
      </c>
      <c r="C465" s="13">
        <f>'Patrimônio Líquido'!B466</f>
        <v>36</v>
      </c>
      <c r="D465" s="13">
        <f>'Receita Líquida'!B466</f>
        <v>2.1800000000000002</v>
      </c>
      <c r="E465" s="13">
        <f>Funcionários!B466</f>
        <v>33</v>
      </c>
      <c r="F465" s="120">
        <f>'Market Share'!B466</f>
        <v>2.3914746032897477E-6</v>
      </c>
      <c r="G465" s="13">
        <f>'Enterprise Value'!B466</f>
        <v>52.951099999999997</v>
      </c>
      <c r="H465" s="13">
        <f>'Div. Líq. EBITDA'!B466</f>
        <v>1.8693284936479131</v>
      </c>
      <c r="I465" s="15">
        <f>Liquidez!B466</f>
        <v>0.53680000000000005</v>
      </c>
      <c r="J465" s="13"/>
      <c r="K465" s="13"/>
      <c r="L465" s="13"/>
      <c r="M465" s="13"/>
      <c r="N465" s="13"/>
      <c r="O465" s="13"/>
      <c r="P465" s="13"/>
      <c r="Q465" s="13"/>
      <c r="R465" s="13"/>
    </row>
    <row r="466" spans="1:18" x14ac:dyDescent="0.2">
      <c r="A466" s="8">
        <f>'Margem Líquida'!B467</f>
        <v>5.0344827586206896E-3</v>
      </c>
      <c r="B466" s="120">
        <f>'Cresc. EBITDA em 2 anos'!B467</f>
        <v>-0.46666666666666667</v>
      </c>
      <c r="C466" s="13">
        <f>'Patrimônio Líquido'!B467</f>
        <v>15.8</v>
      </c>
      <c r="D466" s="13">
        <f>'Receita Líquida'!B467</f>
        <v>1.46</v>
      </c>
      <c r="E466" s="13">
        <f>Funcionários!B467</f>
        <v>39</v>
      </c>
      <c r="F466" s="120">
        <f>'Market Share'!B467</f>
        <v>1.2040410329062966E-5</v>
      </c>
      <c r="G466" s="13">
        <f>'Enterprise Value'!B467</f>
        <v>30.751999999999999</v>
      </c>
      <c r="H466" s="13">
        <f>'Div. Líq. EBITDA'!B467</f>
        <v>3.125</v>
      </c>
      <c r="I466" s="15">
        <f>Liquidez!B467</f>
        <v>1.1933155080213902</v>
      </c>
      <c r="J466" s="13"/>
      <c r="K466" s="13"/>
      <c r="L466" s="13"/>
      <c r="M466" s="13"/>
      <c r="N466" s="13"/>
      <c r="O466" s="13"/>
      <c r="P466" s="13"/>
      <c r="Q466" s="13"/>
      <c r="R466" s="13"/>
    </row>
    <row r="467" spans="1:18" x14ac:dyDescent="0.2">
      <c r="A467" s="8">
        <f>'Margem Líquida'!B468</f>
        <v>1E-3</v>
      </c>
      <c r="B467" s="120">
        <f>'Cresc. EBITDA em 2 anos'!B468</f>
        <v>1.7435897435897436</v>
      </c>
      <c r="C467" s="13">
        <f>'Patrimônio Líquido'!B468</f>
        <v>3.66</v>
      </c>
      <c r="D467" s="13">
        <f>'Receita Líquida'!B468</f>
        <v>2.3E-2</v>
      </c>
      <c r="E467" s="13">
        <f>Funcionários!B468</f>
        <v>34</v>
      </c>
      <c r="F467" s="120">
        <f>'Market Share'!B468</f>
        <v>9.5492909506361444E-7</v>
      </c>
      <c r="G467" s="13">
        <f>'Enterprise Value'!B468</f>
        <v>10.2827</v>
      </c>
      <c r="H467" s="13">
        <f>'Div. Líq. EBITDA'!B468</f>
        <v>9.0373831775700921</v>
      </c>
      <c r="I467" s="15">
        <f>Liquidez!B468</f>
        <v>0.70166666666666677</v>
      </c>
      <c r="J467" s="13"/>
      <c r="K467" s="13"/>
      <c r="L467" s="13"/>
      <c r="M467" s="13"/>
      <c r="N467" s="13"/>
      <c r="O467" s="13"/>
      <c r="P467" s="13"/>
      <c r="Q467" s="13"/>
      <c r="R467" s="13"/>
    </row>
    <row r="468" spans="1:18" x14ac:dyDescent="0.2">
      <c r="A468" s="8">
        <f>'Margem Líquida'!B469</f>
        <v>2.3214412874741866E-2</v>
      </c>
      <c r="B468" s="120">
        <f>'Cresc. EBITDA em 2 anos'!B469</f>
        <v>0.17811158798283255</v>
      </c>
      <c r="C468" s="13">
        <f>'Patrimônio Líquido'!B469</f>
        <v>93.9</v>
      </c>
      <c r="D468" s="13">
        <f>'Receita Líquida'!B469</f>
        <v>32.6</v>
      </c>
      <c r="E468" s="13">
        <f>Funcionários!B469</f>
        <v>127</v>
      </c>
      <c r="F468" s="120">
        <f>'Market Share'!B469</f>
        <v>5.8304649052079731E-5</v>
      </c>
      <c r="G468" s="13">
        <f>'Enterprise Value'!B469</f>
        <v>527.58899999999994</v>
      </c>
      <c r="H468" s="13">
        <f>'Div. Líq. EBITDA'!B469</f>
        <v>0.17413479052823316</v>
      </c>
      <c r="I468" s="15">
        <f>Liquidez!B469</f>
        <v>0.586046511627907</v>
      </c>
      <c r="J468" s="13"/>
      <c r="K468" s="13"/>
      <c r="L468" s="13"/>
      <c r="M468" s="13"/>
      <c r="N468" s="13"/>
      <c r="O468" s="13"/>
      <c r="P468" s="13"/>
      <c r="Q468" s="13"/>
      <c r="R468" s="13"/>
    </row>
    <row r="469" spans="1:18" x14ac:dyDescent="0.2">
      <c r="A469" s="8">
        <f>'Margem Líquida'!B470</f>
        <v>6.0206961429915336E-2</v>
      </c>
      <c r="B469" s="120">
        <f>'Cresc. EBITDA em 2 anos'!B470</f>
        <v>-0.31111111111111112</v>
      </c>
      <c r="C469" s="13">
        <f>'Patrimônio Líquido'!B470</f>
        <v>226.2</v>
      </c>
      <c r="D469" s="13">
        <f>'Receita Líquida'!B470</f>
        <v>19.2</v>
      </c>
      <c r="E469" s="13">
        <f>Funcionários!B470</f>
        <v>39</v>
      </c>
      <c r="F469" s="120">
        <f>'Market Share'!B470</f>
        <v>1.3240299496338549E-5</v>
      </c>
      <c r="G469" s="13">
        <f>'Enterprise Value'!B470</f>
        <v>268.11899999999997</v>
      </c>
      <c r="H469" s="13">
        <f>'Div. Líq. EBITDA'!B470</f>
        <v>0.34050179211469533</v>
      </c>
      <c r="I469" s="15">
        <f>Liquidez!B470</f>
        <v>1.0684931506849316</v>
      </c>
      <c r="J469" s="13"/>
      <c r="K469" s="13"/>
      <c r="L469" s="13"/>
      <c r="M469" s="13"/>
      <c r="N469" s="13"/>
      <c r="O469" s="13"/>
      <c r="P469" s="13"/>
      <c r="Q469" s="13"/>
      <c r="R469" s="13"/>
    </row>
    <row r="470" spans="1:18" x14ac:dyDescent="0.2">
      <c r="A470" s="8">
        <f>'Margem Líquida'!B471</f>
        <v>1.5738636363636364E-2</v>
      </c>
      <c r="B470" s="120">
        <f>'Cresc. EBITDA em 2 anos'!B471</f>
        <v>0.17557251908396942</v>
      </c>
      <c r="C470" s="13">
        <f>'Patrimônio Líquido'!B471</f>
        <v>10.6</v>
      </c>
      <c r="D470" s="13">
        <f>'Receita Líquida'!B471</f>
        <v>2.77</v>
      </c>
      <c r="E470" s="13">
        <f>Funcionários!B471</f>
        <v>40</v>
      </c>
      <c r="F470" s="120">
        <f>'Market Share'!B471</f>
        <v>7.3072835100520061E-6</v>
      </c>
      <c r="G470" s="13">
        <f>'Enterprise Value'!B471</f>
        <v>44.398199999999996</v>
      </c>
      <c r="H470" s="13">
        <f>'Div. Líq. EBITDA'!B471</f>
        <v>2.0086580086580086</v>
      </c>
      <c r="I470" s="15">
        <f>Liquidez!B471</f>
        <v>0.80399999999999994</v>
      </c>
      <c r="J470" s="13"/>
      <c r="K470" s="13"/>
      <c r="L470" s="13"/>
      <c r="M470" s="13"/>
      <c r="N470" s="13"/>
      <c r="O470" s="13"/>
      <c r="P470" s="13"/>
      <c r="Q470" s="13"/>
      <c r="R470" s="13"/>
    </row>
    <row r="471" spans="1:18" x14ac:dyDescent="0.2">
      <c r="A471" s="8">
        <f>'Margem Líquida'!B472</f>
        <v>7.0107526881720431E-3</v>
      </c>
      <c r="B471" s="120">
        <f>'Cresc. EBITDA em 2 anos'!B472</f>
        <v>0.125</v>
      </c>
      <c r="C471" s="13">
        <f>'Patrimônio Líquido'!B472</f>
        <v>2.81</v>
      </c>
      <c r="D471" s="13">
        <f>'Receita Líquida'!B472</f>
        <v>0.32600000000000001</v>
      </c>
      <c r="E471" s="13">
        <f>Funcionários!B472</f>
        <v>8</v>
      </c>
      <c r="F471" s="120">
        <f>'Market Share'!B472</f>
        <v>1.9306175182807859E-6</v>
      </c>
      <c r="G471" s="13">
        <f>'Enterprise Value'!B472</f>
        <v>11.243699999999999</v>
      </c>
      <c r="H471" s="13">
        <f>'Div. Líq. EBITDA'!B472</f>
        <v>7.9316239316239319</v>
      </c>
      <c r="I471" s="15">
        <f>Liquidez!B472</f>
        <v>1.1764754098360657</v>
      </c>
      <c r="J471" s="13"/>
      <c r="K471" s="13"/>
      <c r="L471" s="13"/>
      <c r="M471" s="13"/>
      <c r="N471" s="13"/>
      <c r="O471" s="13"/>
      <c r="P471" s="13"/>
      <c r="Q471" s="13"/>
      <c r="R471" s="13"/>
    </row>
    <row r="472" spans="1:18" x14ac:dyDescent="0.2">
      <c r="A472" s="8">
        <f>'Margem Líquida'!B473</f>
        <v>1.4820359281437127E-3</v>
      </c>
      <c r="B472" s="120">
        <f>'Cresc. EBITDA em 2 anos'!B473</f>
        <v>0.34682080924855496</v>
      </c>
      <c r="C472" s="13">
        <f>'Patrimônio Líquido'!B473</f>
        <v>3.91</v>
      </c>
      <c r="D472" s="13">
        <f>'Receita Líquida'!B473</f>
        <v>9.9000000000000005E-2</v>
      </c>
      <c r="E472" s="13">
        <f>Funcionários!B473</f>
        <v>9</v>
      </c>
      <c r="F472" s="120">
        <f>'Market Share'!B473</f>
        <v>2.7734462413151932E-6</v>
      </c>
      <c r="G472" s="13">
        <f>'Enterprise Value'!B473</f>
        <v>22.391300000000001</v>
      </c>
      <c r="H472" s="13">
        <f>'Div. Líq. EBITDA'!B473</f>
        <v>3.9656652360515019</v>
      </c>
      <c r="I472" s="15">
        <f>Liquidez!B473</f>
        <v>0.62259136212624577</v>
      </c>
      <c r="J472" s="13"/>
      <c r="K472" s="13"/>
      <c r="L472" s="13"/>
      <c r="M472" s="13"/>
      <c r="N472" s="13"/>
      <c r="O472" s="13"/>
      <c r="P472" s="13"/>
      <c r="Q472" s="13"/>
      <c r="R472" s="13"/>
    </row>
    <row r="473" spans="1:18" x14ac:dyDescent="0.2">
      <c r="A473" s="8">
        <f>'Margem Líquida'!B474</f>
        <v>1.2971698113207549E-2</v>
      </c>
      <c r="B473" s="120">
        <f>'Cresc. EBITDA em 2 anos'!B474</f>
        <v>-8.2949308755760343E-2</v>
      </c>
      <c r="C473" s="13">
        <f>'Patrimônio Líquido'!B474</f>
        <v>11</v>
      </c>
      <c r="D473" s="13">
        <f>'Receita Líquida'!B474</f>
        <v>1.1000000000000001</v>
      </c>
      <c r="E473" s="13">
        <f>Funcionários!B474</f>
        <v>55</v>
      </c>
      <c r="F473" s="120">
        <f>'Market Share'!B474</f>
        <v>3.5207820548432392E-6</v>
      </c>
      <c r="G473" s="13">
        <f>'Enterprise Value'!B474</f>
        <v>19.123899999999999</v>
      </c>
      <c r="H473" s="13">
        <f>'Div. Líq. EBITDA'!B474</f>
        <v>4.6331658291457289</v>
      </c>
      <c r="I473" s="15">
        <f>Liquidez!B474</f>
        <v>1.0429824561403509</v>
      </c>
      <c r="J473" s="13"/>
      <c r="K473" s="13"/>
      <c r="L473" s="13"/>
      <c r="M473" s="13"/>
      <c r="N473" s="13"/>
      <c r="O473" s="13"/>
      <c r="P473" s="13"/>
      <c r="Q473" s="13"/>
      <c r="R473" s="13"/>
    </row>
    <row r="474" spans="1:18" x14ac:dyDescent="0.2">
      <c r="A474" s="8">
        <f>'Margem Líquida'!B475</f>
        <v>1.2500000000000001E-2</v>
      </c>
      <c r="B474" s="120">
        <f>'Cresc. EBITDA em 2 anos'!B475</f>
        <v>0</v>
      </c>
      <c r="C474" s="13">
        <f>'Patrimônio Líquido'!B475</f>
        <v>3.16</v>
      </c>
      <c r="D474" s="13">
        <f>'Receita Líquida'!B475</f>
        <v>0.63500000000000001</v>
      </c>
      <c r="E474" s="13">
        <f>Funcionários!B475</f>
        <v>27</v>
      </c>
      <c r="F474" s="120">
        <f>'Market Share'!B475</f>
        <v>2.1091477404013744E-6</v>
      </c>
      <c r="G474" s="13">
        <f>'Enterprise Value'!B475</f>
        <v>16.817499999999999</v>
      </c>
      <c r="H474" s="13">
        <f>'Div. Líq. EBITDA'!B475</f>
        <v>5.2571428571428571</v>
      </c>
      <c r="I474" s="15">
        <f>Liquidez!B475</f>
        <v>3.502850356294537</v>
      </c>
      <c r="J474" s="13"/>
      <c r="K474" s="13"/>
      <c r="L474" s="13"/>
      <c r="M474" s="13"/>
      <c r="N474" s="13"/>
      <c r="O474" s="13"/>
      <c r="P474" s="13"/>
      <c r="Q474" s="13"/>
      <c r="R474" s="13"/>
    </row>
    <row r="475" spans="1:18" x14ac:dyDescent="0.2">
      <c r="A475" s="8">
        <f>'Margem Líquida'!B476</f>
        <v>8.0729166666666675E-3</v>
      </c>
      <c r="B475" s="120">
        <f>'Cresc. EBITDA em 2 anos'!B476</f>
        <v>-0.96423357664233578</v>
      </c>
      <c r="C475" s="13">
        <f>'Patrimônio Líquido'!B476</f>
        <v>3.81</v>
      </c>
      <c r="D475" s="13">
        <f>'Receita Líquida'!B476</f>
        <v>0.155</v>
      </c>
      <c r="E475" s="13">
        <f>Funcionários!B476</f>
        <v>30</v>
      </c>
      <c r="F475" s="120">
        <f>'Market Share'!B476</f>
        <v>7.9715820109658247E-7</v>
      </c>
      <c r="G475" s="13">
        <f>'Enterprise Value'!B476</f>
        <v>0.47088999999999998</v>
      </c>
      <c r="H475" s="13">
        <f>'Div. Líq. EBITDA'!B476</f>
        <v>186.93877551020407</v>
      </c>
      <c r="I475" s="15">
        <f>Liquidez!B476</f>
        <v>1.1432282003710577</v>
      </c>
      <c r="J475" s="13"/>
      <c r="K475" s="13"/>
      <c r="L475" s="13"/>
      <c r="M475" s="13"/>
      <c r="N475" s="13"/>
      <c r="O475" s="13"/>
      <c r="P475" s="13"/>
      <c r="Q475" s="13"/>
      <c r="R475" s="13"/>
    </row>
    <row r="476" spans="1:18" x14ac:dyDescent="0.2">
      <c r="A476" s="8">
        <f>'Margem Líquida'!B477</f>
        <v>3.1666666666666666E-3</v>
      </c>
      <c r="B476" s="120">
        <f>'Cresc. EBITDA em 2 anos'!B477</f>
        <v>1</v>
      </c>
      <c r="C476" s="13">
        <f>'Patrimônio Líquido'!B477</f>
        <v>10.4</v>
      </c>
      <c r="D476" s="13">
        <f>'Receita Líquida'!B477</f>
        <v>0.74099999999999999</v>
      </c>
      <c r="E476" s="13">
        <f>Funcionários!B477</f>
        <v>46</v>
      </c>
      <c r="F476" s="120">
        <f>'Market Share'!B477</f>
        <v>9.7153655758645999E-6</v>
      </c>
      <c r="G476" s="13">
        <f>'Enterprise Value'!B477</f>
        <v>21.141999999999999</v>
      </c>
      <c r="H476" s="13">
        <f>'Div. Líq. EBITDA'!B477</f>
        <v>4.1500000000000004</v>
      </c>
      <c r="I476" s="15">
        <f>Liquidez!B477</f>
        <v>0.91859649122807019</v>
      </c>
      <c r="J476" s="13"/>
      <c r="K476" s="13"/>
      <c r="L476" s="13"/>
      <c r="M476" s="13"/>
      <c r="N476" s="13"/>
      <c r="O476" s="13"/>
      <c r="P476" s="13"/>
      <c r="Q476" s="13"/>
      <c r="R476" s="13"/>
    </row>
    <row r="477" spans="1:18" x14ac:dyDescent="0.2">
      <c r="A477" s="8">
        <f>'Margem Líquida'!B478</f>
        <v>1.4639498432601882E-2</v>
      </c>
      <c r="B477" s="120">
        <f>'Cresc. EBITDA em 2 anos'!B478</f>
        <v>-0.73134328358208966</v>
      </c>
      <c r="C477" s="13">
        <f>'Patrimônio Líquido'!B478</f>
        <v>16.899999999999999</v>
      </c>
      <c r="D477" s="13">
        <f>'Receita Líquida'!B478</f>
        <v>0.46700000000000003</v>
      </c>
      <c r="E477" s="13">
        <f>Funcionários!B478</f>
        <v>108</v>
      </c>
      <c r="F477" s="120">
        <f>'Market Share'!B478</f>
        <v>1.3244451361969261E-6</v>
      </c>
      <c r="G477" s="13">
        <f>'Enterprise Value'!B478</f>
        <v>22.487399999999997</v>
      </c>
      <c r="H477" s="13">
        <f>'Div. Líq. EBITDA'!B478</f>
        <v>3.8760683760683765</v>
      </c>
      <c r="I477" s="15">
        <f>Liquidez!B478</f>
        <v>0.64043859649122803</v>
      </c>
      <c r="J477" s="13"/>
      <c r="K477" s="13"/>
      <c r="L477" s="13"/>
      <c r="M477" s="13"/>
      <c r="N477" s="13"/>
      <c r="O477" s="13"/>
      <c r="P477" s="13"/>
      <c r="Q477" s="13"/>
      <c r="R477" s="13"/>
    </row>
    <row r="478" spans="1:18" x14ac:dyDescent="0.2">
      <c r="A478" s="8">
        <f>'Margem Líquida'!B479</f>
        <v>8.4982935153583624E-3</v>
      </c>
      <c r="B478" s="120">
        <f>'Cresc. EBITDA em 2 anos'!B479</f>
        <v>0.52091254752851723</v>
      </c>
      <c r="C478" s="13">
        <f>'Patrimônio Líquido'!B479</f>
        <v>4.58</v>
      </c>
      <c r="D478" s="13">
        <f>'Receita Líquida'!B479</f>
        <v>0.249</v>
      </c>
      <c r="E478" s="13">
        <f>Funcionários!B479</f>
        <v>30</v>
      </c>
      <c r="F478" s="120">
        <f>'Market Share'!B479</f>
        <v>1.2164966297984307E-6</v>
      </c>
      <c r="G478" s="13">
        <f>'Enterprise Value'!B479</f>
        <v>7.6879999999999997</v>
      </c>
      <c r="H478" s="13">
        <f>'Div. Líq. EBITDA'!B479</f>
        <v>11.274999999999999</v>
      </c>
      <c r="I478" s="15">
        <f>Liquidez!B479</f>
        <v>0.89399707174231324</v>
      </c>
      <c r="J478" s="13"/>
      <c r="K478" s="13"/>
      <c r="L478" s="13"/>
      <c r="M478" s="13"/>
      <c r="N478" s="13"/>
      <c r="O478" s="13"/>
      <c r="P478" s="13"/>
      <c r="Q478" s="13"/>
      <c r="R478" s="13"/>
    </row>
    <row r="479" spans="1:18" x14ac:dyDescent="0.2">
      <c r="A479" s="8">
        <f>'Margem Líquida'!B480</f>
        <v>9.2363112391930825E-3</v>
      </c>
      <c r="B479" s="120">
        <f>'Cresc. EBITDA em 2 anos'!B480</f>
        <v>0.66371681415929218</v>
      </c>
      <c r="C479" s="13">
        <f>'Patrimônio Líquido'!B480</f>
        <v>4.67</v>
      </c>
      <c r="D479" s="13">
        <f>'Receita Líquida'!B480</f>
        <v>0.64100000000000001</v>
      </c>
      <c r="E479" s="13">
        <f>Funcionários!B480</f>
        <v>10</v>
      </c>
      <c r="F479" s="120">
        <f>'Market Share'!B480</f>
        <v>2.881394747713689E-6</v>
      </c>
      <c r="G479" s="13">
        <f>'Enterprise Value'!B480</f>
        <v>18.066799999999997</v>
      </c>
      <c r="H479" s="13">
        <f>'Div. Líq. EBITDA'!B480</f>
        <v>4.7712765957446814</v>
      </c>
      <c r="I479" s="15">
        <f>Liquidez!B480</f>
        <v>1.0032941176470589</v>
      </c>
      <c r="J479" s="13"/>
      <c r="K479" s="13"/>
      <c r="L479" s="13"/>
      <c r="M479" s="13"/>
      <c r="N479" s="13"/>
      <c r="O479" s="13"/>
      <c r="P479" s="13"/>
      <c r="Q479" s="13"/>
      <c r="R479" s="13"/>
    </row>
    <row r="480" spans="1:18" x14ac:dyDescent="0.2">
      <c r="A480" s="8">
        <f>'Margem Líquida'!B481</f>
        <v>3.3099700497113041E-2</v>
      </c>
      <c r="B480" s="120">
        <f>'Cresc. EBITDA em 2 anos'!B481</f>
        <v>-0.35179429217293012</v>
      </c>
      <c r="C480" s="13">
        <f>'Patrimônio Líquido'!B481</f>
        <v>259.7</v>
      </c>
      <c r="D480" s="13">
        <f>'Receita Líquida'!B481</f>
        <v>107.2</v>
      </c>
      <c r="E480" s="13">
        <f>Funcionários!B481</f>
        <v>466</v>
      </c>
      <c r="F480" s="120">
        <f>'Market Share'!B481</f>
        <v>1.3446647218184904E-4</v>
      </c>
      <c r="G480" s="13">
        <f>'Enterprise Value'!B481</f>
        <v>2204.5340000000001</v>
      </c>
      <c r="H480" s="13">
        <f>'Div. Líq. EBITDA'!B481</f>
        <v>3.9014821272885782E-2</v>
      </c>
      <c r="I480" s="15">
        <f>Liquidez!B481</f>
        <v>0.59237288135593213</v>
      </c>
      <c r="J480" s="13"/>
      <c r="K480" s="13"/>
      <c r="L480" s="13"/>
      <c r="M480" s="13"/>
      <c r="N480" s="13"/>
      <c r="O480" s="13"/>
      <c r="P480" s="13"/>
      <c r="Q480" s="13"/>
      <c r="R480" s="13"/>
    </row>
    <row r="481" spans="1:18" x14ac:dyDescent="0.2">
      <c r="A481" s="8">
        <f>'Margem Líquida'!B482</f>
        <v>3.4662413609782032E-3</v>
      </c>
      <c r="B481" s="120">
        <f>'Cresc. EBITDA em 2 anos'!B482</f>
        <v>0.62995594713656389</v>
      </c>
      <c r="C481" s="13">
        <f>'Patrimônio Líquido'!B482</f>
        <v>7.59</v>
      </c>
      <c r="D481" s="13">
        <f>'Receita Líquida'!B482</f>
        <v>0.65200000000000002</v>
      </c>
      <c r="E481" s="13">
        <f>Funcionários!B482</f>
        <v>8</v>
      </c>
      <c r="F481" s="120">
        <f>'Market Share'!B482</f>
        <v>7.8096592513680812E-6</v>
      </c>
      <c r="G481" s="13">
        <f>'Enterprise Value'!B482</f>
        <v>35.557000000000002</v>
      </c>
      <c r="H481" s="13">
        <f>'Div. Líq. EBITDA'!B482</f>
        <v>2.4081081081081082</v>
      </c>
      <c r="I481" s="15">
        <f>Liquidez!B482</f>
        <v>0.42840236686390537</v>
      </c>
      <c r="J481" s="13"/>
      <c r="K481" s="13"/>
      <c r="L481" s="13"/>
      <c r="M481" s="13"/>
      <c r="N481" s="13"/>
      <c r="O481" s="13"/>
      <c r="P481" s="13"/>
      <c r="Q481" s="13"/>
      <c r="R481" s="13"/>
    </row>
    <row r="482" spans="1:18" x14ac:dyDescent="0.2">
      <c r="A482" s="8">
        <f>'Margem Líquida'!B483</f>
        <v>6.6415868673050616E-3</v>
      </c>
      <c r="B482" s="120">
        <f>'Cresc. EBITDA em 2 anos'!B483</f>
        <v>-0.32388663967611342</v>
      </c>
      <c r="C482" s="13">
        <f>'Patrimônio Líquido'!B483</f>
        <v>7.39</v>
      </c>
      <c r="D482" s="13">
        <f>'Receita Líquida'!B483</f>
        <v>0.97099999999999997</v>
      </c>
      <c r="E482" s="13">
        <f>Funcionários!B483</f>
        <v>22</v>
      </c>
      <c r="F482" s="120">
        <f>'Market Share'!B483</f>
        <v>6.0700275521000188E-6</v>
      </c>
      <c r="G482" s="13">
        <f>'Enterprise Value'!B483</f>
        <v>16.048699999999997</v>
      </c>
      <c r="H482" s="13">
        <f>'Div. Líq. EBITDA'!B483</f>
        <v>5.2994011976047908</v>
      </c>
      <c r="I482" s="15">
        <f>Liquidez!B483</f>
        <v>1.1936046511627909</v>
      </c>
      <c r="J482" s="13"/>
      <c r="K482" s="13"/>
      <c r="L482" s="13"/>
      <c r="M482" s="13"/>
      <c r="N482" s="13"/>
      <c r="O482" s="13"/>
      <c r="P482" s="13"/>
      <c r="Q482" s="13"/>
      <c r="R482" s="13"/>
    </row>
    <row r="483" spans="1:18" x14ac:dyDescent="0.2">
      <c r="A483" s="8">
        <f>'Margem Líquida'!B484</f>
        <v>1.6989247311827958E-2</v>
      </c>
      <c r="B483" s="120">
        <f>'Cresc. EBITDA em 2 anos'!B484</f>
        <v>-0.40776699029126218</v>
      </c>
      <c r="C483" s="13">
        <f>'Patrimônio Líquido'!B484</f>
        <v>12.9</v>
      </c>
      <c r="D483" s="13">
        <f>'Receita Líquida'!B484</f>
        <v>0.47399999999999998</v>
      </c>
      <c r="E483" s="13">
        <f>Funcionários!B484</f>
        <v>49</v>
      </c>
      <c r="F483" s="120">
        <f>'Market Share'!B484</f>
        <v>1.1583705109684714E-6</v>
      </c>
      <c r="G483" s="13">
        <f>'Enterprise Value'!B484</f>
        <v>11.7242</v>
      </c>
      <c r="H483" s="13">
        <f>'Div. Líq. EBITDA'!B484</f>
        <v>7.1229508196721305</v>
      </c>
      <c r="I483" s="15">
        <f>Liquidez!B484</f>
        <v>1.6276536312849161</v>
      </c>
      <c r="J483" s="13"/>
      <c r="K483" s="13"/>
      <c r="L483" s="13"/>
      <c r="M483" s="13"/>
      <c r="N483" s="13"/>
      <c r="O483" s="13"/>
      <c r="P483" s="13"/>
      <c r="Q483" s="13"/>
      <c r="R483" s="13"/>
    </row>
    <row r="484" spans="1:18" x14ac:dyDescent="0.2">
      <c r="A484" s="8">
        <f>'Margem Líquida'!B485</f>
        <v>0.11187384044526902</v>
      </c>
      <c r="B484" s="120">
        <f>'Cresc. EBITDA em 2 anos'!B485</f>
        <v>9.6989966555183882E-2</v>
      </c>
      <c r="C484" s="13">
        <f>'Patrimônio Líquido'!B485</f>
        <v>32.4</v>
      </c>
      <c r="D484" s="13">
        <f>'Receita Líquida'!B485</f>
        <v>6.03</v>
      </c>
      <c r="E484" s="13">
        <f>Funcionários!B485</f>
        <v>46</v>
      </c>
      <c r="F484" s="120">
        <f>'Market Share'!B485</f>
        <v>2.2378555749534268E-6</v>
      </c>
      <c r="G484" s="13">
        <f>'Enterprise Value'!B485</f>
        <v>94.562399999999997</v>
      </c>
      <c r="H484" s="13">
        <f>'Div. Líq. EBITDA'!B485</f>
        <v>0.88211382113821135</v>
      </c>
      <c r="I484" s="15">
        <f>Liquidez!B485</f>
        <v>7.7042792792792785</v>
      </c>
      <c r="J484" s="13"/>
      <c r="K484" s="13"/>
      <c r="L484" s="13"/>
      <c r="M484" s="13"/>
      <c r="N484" s="13"/>
      <c r="O484" s="13"/>
      <c r="P484" s="13"/>
      <c r="Q484" s="13"/>
      <c r="R484" s="13"/>
    </row>
    <row r="485" spans="1:18" x14ac:dyDescent="0.2">
      <c r="A485" s="8">
        <f>'Margem Líquida'!B486</f>
        <v>5.1931330472102999E-3</v>
      </c>
      <c r="B485" s="120">
        <f>'Cresc. EBITDA em 2 anos'!B486</f>
        <v>-0.39228723404255317</v>
      </c>
      <c r="C485" s="13">
        <f>'Patrimônio Líquido'!B486</f>
        <v>2.4500000000000002</v>
      </c>
      <c r="D485" s="13">
        <f>'Receita Líquida'!B486</f>
        <v>0.24199999999999999</v>
      </c>
      <c r="E485" s="13">
        <f>Funcionários!B486</f>
        <v>7</v>
      </c>
      <c r="F485" s="120">
        <f>'Market Share'!B486</f>
        <v>1.9347693839114973E-6</v>
      </c>
      <c r="G485" s="13">
        <f>'Enterprise Value'!B486</f>
        <v>4.3917700000000002</v>
      </c>
      <c r="H485" s="13">
        <f>'Div. Líq. EBITDA'!B486</f>
        <v>18.971553610503282</v>
      </c>
      <c r="I485" s="15">
        <f>Liquidez!B486</f>
        <v>0.625</v>
      </c>
      <c r="J485" s="13"/>
      <c r="K485" s="13"/>
      <c r="L485" s="13"/>
      <c r="M485" s="13"/>
      <c r="N485" s="13"/>
      <c r="O485" s="13"/>
      <c r="P485" s="13"/>
      <c r="Q485" s="13"/>
      <c r="R485" s="13"/>
    </row>
    <row r="486" spans="1:18" x14ac:dyDescent="0.2">
      <c r="A486" s="8">
        <f>'Margem Líquida'!B487</f>
        <v>5.9509658246656768E-3</v>
      </c>
      <c r="B486" s="120">
        <f>'Cresc. EBITDA em 2 anos'!B487</f>
        <v>0.87735849056603765</v>
      </c>
      <c r="C486" s="13">
        <f>'Patrimônio Líquido'!B487</f>
        <v>3.45</v>
      </c>
      <c r="D486" s="13">
        <f>'Receita Líquida'!B487</f>
        <v>0.80100000000000005</v>
      </c>
      <c r="E486" s="13">
        <f>Funcionários!B487</f>
        <v>19</v>
      </c>
      <c r="F486" s="120">
        <f>'Market Share'!B487</f>
        <v>5.5884111389375004E-6</v>
      </c>
      <c r="G486" s="13">
        <f>'Enterprise Value'!B487</f>
        <v>19.123899999999999</v>
      </c>
      <c r="H486" s="13">
        <f>'Div. Líq. EBITDA'!B487</f>
        <v>4.3266331658291453</v>
      </c>
      <c r="I486" s="15">
        <f>Liquidez!B487</f>
        <v>1.07175</v>
      </c>
      <c r="J486" s="13"/>
      <c r="K486" s="13"/>
      <c r="L486" s="13"/>
      <c r="M486" s="13"/>
      <c r="N486" s="13"/>
      <c r="O486" s="13"/>
      <c r="P486" s="13"/>
      <c r="Q486" s="13"/>
      <c r="R486" s="13"/>
    </row>
    <row r="487" spans="1:18" x14ac:dyDescent="0.2">
      <c r="A487" s="8">
        <f>'Margem Líquida'!B488</f>
        <v>2.7735124760076776E-2</v>
      </c>
      <c r="B487" s="120">
        <f>'Cresc. EBITDA em 2 anos'!B488</f>
        <v>0.33000000000000007</v>
      </c>
      <c r="C487" s="13">
        <f>'Patrimônio Líquido'!B488</f>
        <v>8.39</v>
      </c>
      <c r="D487" s="13">
        <f>'Receita Líquida'!B488</f>
        <v>2.89</v>
      </c>
      <c r="E487" s="13">
        <f>Funcionários!B488</f>
        <v>28</v>
      </c>
      <c r="F487" s="120">
        <f>'Market Share'!B488</f>
        <v>4.3262439872012446E-6</v>
      </c>
      <c r="G487" s="13">
        <f>'Enterprise Value'!B488</f>
        <v>38.343899999999998</v>
      </c>
      <c r="H487" s="13">
        <f>'Div. Líq. EBITDA'!B488</f>
        <v>2.140350877192982</v>
      </c>
      <c r="I487" s="15">
        <f>Liquidez!B488</f>
        <v>1.1743859649122808</v>
      </c>
      <c r="J487" s="13"/>
      <c r="K487" s="13"/>
      <c r="L487" s="13"/>
      <c r="M487" s="13"/>
      <c r="N487" s="13"/>
      <c r="O487" s="13"/>
      <c r="P487" s="13"/>
      <c r="Q487" s="13"/>
      <c r="R487" s="13"/>
    </row>
    <row r="488" spans="1:18" x14ac:dyDescent="0.2">
      <c r="A488" s="8">
        <f>'Margem Líquida'!B489</f>
        <v>5.8256410256410252E-3</v>
      </c>
      <c r="B488" s="120">
        <f>'Cresc. EBITDA em 2 anos'!B489</f>
        <v>0.59259259259259256</v>
      </c>
      <c r="C488" s="13">
        <f>'Patrimônio Líquido'!B489</f>
        <v>6.61</v>
      </c>
      <c r="D488" s="13">
        <f>'Receita Líquida'!B489</f>
        <v>0.56799999999999995</v>
      </c>
      <c r="E488" s="13">
        <f>Funcionários!B489</f>
        <v>2</v>
      </c>
      <c r="F488" s="120">
        <f>'Market Share'!B489</f>
        <v>4.0480689899435832E-6</v>
      </c>
      <c r="G488" s="13">
        <f>'Enterprise Value'!B489</f>
        <v>16.529199999999999</v>
      </c>
      <c r="H488" s="13">
        <f>'Div. Líq. EBITDA'!B489</f>
        <v>4.9244186046511631</v>
      </c>
      <c r="I488" s="15">
        <f>Liquidez!B489</f>
        <v>1.1557028112449801</v>
      </c>
      <c r="J488" s="13"/>
      <c r="K488" s="13"/>
      <c r="L488" s="13"/>
      <c r="M488" s="13"/>
      <c r="N488" s="13"/>
      <c r="O488" s="13"/>
      <c r="P488" s="13"/>
      <c r="Q488" s="13"/>
      <c r="R488" s="13"/>
    </row>
    <row r="489" spans="1:18" x14ac:dyDescent="0.2">
      <c r="A489" s="8">
        <f>'Margem Líquida'!B490</f>
        <v>4.4554455445544552E-2</v>
      </c>
      <c r="B489" s="120">
        <f>'Cresc. EBITDA em 2 anos'!B490</f>
        <v>0</v>
      </c>
      <c r="C489" s="13">
        <f>'Patrimônio Líquido'!B490</f>
        <v>6.93</v>
      </c>
      <c r="D489" s="13">
        <f>'Receita Líquida'!B490</f>
        <v>2.25</v>
      </c>
      <c r="E489" s="13">
        <f>Funcionários!B490</f>
        <v>80</v>
      </c>
      <c r="F489" s="120">
        <f>'Market Share'!B490</f>
        <v>2.0966921435092406E-6</v>
      </c>
      <c r="G489" s="13">
        <f>'Enterprise Value'!B490</f>
        <v>46.896799999999999</v>
      </c>
      <c r="H489" s="13">
        <f>'Div. Líq. EBITDA'!B490</f>
        <v>1.7356557377049182</v>
      </c>
      <c r="I489" s="15">
        <f>Liquidez!B490</f>
        <v>0.88823529411764701</v>
      </c>
      <c r="J489" s="13"/>
      <c r="K489" s="13"/>
      <c r="L489" s="13"/>
      <c r="M489" s="13"/>
      <c r="N489" s="13"/>
      <c r="O489" s="13"/>
      <c r="P489" s="13"/>
      <c r="Q489" s="13"/>
      <c r="R489" s="13"/>
    </row>
    <row r="490" spans="1:18" x14ac:dyDescent="0.2">
      <c r="A490" s="8">
        <f>'Margem Líquida'!B491</f>
        <v>6.4262820512820517E-3</v>
      </c>
      <c r="B490" s="120">
        <f>'Cresc. EBITDA em 2 anos'!B491</f>
        <v>0</v>
      </c>
      <c r="C490" s="13">
        <f>'Patrimônio Líquido'!B491</f>
        <v>5.53</v>
      </c>
      <c r="D490" s="13">
        <f>'Receita Líquida'!B491</f>
        <v>0.40100000000000002</v>
      </c>
      <c r="E490" s="13">
        <f>Funcionários!B491</f>
        <v>17</v>
      </c>
      <c r="F490" s="120">
        <f>'Market Share'!B491</f>
        <v>2.5907641535638933E-6</v>
      </c>
      <c r="G490" s="13">
        <f>'Enterprise Value'!B491</f>
        <v>7.2747699999999993</v>
      </c>
      <c r="H490" s="13">
        <f>'Div. Líq. EBITDA'!B491</f>
        <v>10.83223249669749</v>
      </c>
      <c r="I490" s="15">
        <f>Liquidez!B491</f>
        <v>0.86827160493827171</v>
      </c>
      <c r="J490" s="13"/>
      <c r="K490" s="13"/>
      <c r="L490" s="13"/>
      <c r="M490" s="13"/>
      <c r="N490" s="13"/>
      <c r="O490" s="13"/>
      <c r="P490" s="13"/>
      <c r="Q490" s="13"/>
      <c r="R490" s="13"/>
    </row>
    <row r="491" spans="1:18" x14ac:dyDescent="0.2">
      <c r="A491" s="8">
        <f>'Margem Líquida'!B492</f>
        <v>2.6785714285714286E-3</v>
      </c>
      <c r="B491" s="120">
        <f>'Cresc. EBITDA em 2 anos'!B492</f>
        <v>1.5917431192660549</v>
      </c>
      <c r="C491" s="13">
        <f>'Patrimônio Líquido'!B492</f>
        <v>2.4</v>
      </c>
      <c r="D491" s="13">
        <f>'Receita Líquida'!B492</f>
        <v>7.4999999999999997E-2</v>
      </c>
      <c r="E491" s="13">
        <f>Funcionários!B492</f>
        <v>11</v>
      </c>
      <c r="F491" s="120">
        <f>'Market Share'!B492</f>
        <v>1.1625223765991828E-6</v>
      </c>
      <c r="G491" s="13">
        <f>'Enterprise Value'!B492</f>
        <v>10.859299999999998</v>
      </c>
      <c r="H491" s="13">
        <f>'Div. Líq. EBITDA'!B492</f>
        <v>7.2212389380530979</v>
      </c>
      <c r="I491" s="15">
        <f>Liquidez!B492</f>
        <v>0.65561224489795922</v>
      </c>
      <c r="J491" s="13"/>
      <c r="K491" s="13"/>
      <c r="L491" s="13"/>
      <c r="M491" s="13"/>
      <c r="N491" s="13"/>
      <c r="O491" s="13"/>
      <c r="P491" s="13"/>
      <c r="Q491" s="13"/>
      <c r="R491" s="13"/>
    </row>
    <row r="492" spans="1:18" x14ac:dyDescent="0.2">
      <c r="A492" s="8">
        <f>'Margem Líquida'!B493</f>
        <v>1.355713363460297E-2</v>
      </c>
      <c r="B492" s="120">
        <f>'Cresc. EBITDA em 2 anos'!B493</f>
        <v>-6.8702290076335881E-2</v>
      </c>
      <c r="C492" s="13">
        <f>'Patrimônio Líquido'!B493</f>
        <v>27.7</v>
      </c>
      <c r="D492" s="13">
        <f>'Receita Líquida'!B493</f>
        <v>2.1</v>
      </c>
      <c r="E492" s="13">
        <f>Funcionários!B493</f>
        <v>29</v>
      </c>
      <c r="F492" s="120">
        <f>'Market Share'!B493</f>
        <v>6.4312398619719085E-6</v>
      </c>
      <c r="G492" s="13">
        <f>'Enterprise Value'!B493</f>
        <v>46.896799999999999</v>
      </c>
      <c r="H492" s="13">
        <f>'Div. Líq. EBITDA'!B493</f>
        <v>1.6516393442622952</v>
      </c>
      <c r="I492" s="15">
        <f>Liquidez!B493</f>
        <v>1.2962474645030426</v>
      </c>
      <c r="J492" s="13"/>
      <c r="K492" s="13"/>
      <c r="L492" s="13"/>
      <c r="M492" s="13"/>
      <c r="N492" s="13"/>
      <c r="O492" s="13"/>
      <c r="P492" s="13"/>
      <c r="Q492" s="13"/>
      <c r="R492" s="13"/>
    </row>
    <row r="493" spans="1:18" x14ac:dyDescent="0.2">
      <c r="A493" s="8">
        <f>'Margem Líquida'!B494</f>
        <v>3.7660818713450292E-3</v>
      </c>
      <c r="B493" s="120">
        <f>'Cresc. EBITDA em 2 anos'!B494</f>
        <v>0.12745098039215685</v>
      </c>
      <c r="C493" s="13">
        <f>'Patrimônio Líquido'!B494</f>
        <v>2.0699999999999998</v>
      </c>
      <c r="D493" s="13">
        <f>'Receita Líquida'!B494</f>
        <v>0.32200000000000001</v>
      </c>
      <c r="E493" s="13">
        <f>Funcionários!B494</f>
        <v>20</v>
      </c>
      <c r="F493" s="120">
        <f>'Market Share'!B494</f>
        <v>3.5498451142582191E-6</v>
      </c>
      <c r="G493" s="13">
        <f>'Enterprise Value'!B494</f>
        <v>11.051499999999999</v>
      </c>
      <c r="H493" s="13">
        <f>'Div. Líq. EBITDA'!B494</f>
        <v>6.9913043478260866</v>
      </c>
      <c r="I493" s="15">
        <f>Liquidez!B494</f>
        <v>1.0071428571428571</v>
      </c>
      <c r="J493" s="13"/>
      <c r="K493" s="13"/>
      <c r="L493" s="13"/>
      <c r="M493" s="13"/>
      <c r="N493" s="13"/>
      <c r="O493" s="13"/>
      <c r="P493" s="13"/>
      <c r="Q493" s="13"/>
      <c r="R493" s="13"/>
    </row>
    <row r="494" spans="1:18" x14ac:dyDescent="0.2">
      <c r="A494" s="8">
        <f>'Margem Líquida'!B495</f>
        <v>4.2564102564102563E-3</v>
      </c>
      <c r="B494" s="120">
        <f>'Cresc. EBITDA em 2 anos'!B495</f>
        <v>-0.79974424552429668</v>
      </c>
      <c r="C494" s="13">
        <f>'Patrimônio Líquido'!B495</f>
        <v>9.73</v>
      </c>
      <c r="D494" s="13">
        <f>'Receita Líquida'!B495</f>
        <v>0.41499999999999998</v>
      </c>
      <c r="E494" s="13">
        <f>Funcionários!B495</f>
        <v>33</v>
      </c>
      <c r="F494" s="120">
        <f>'Market Share'!B495</f>
        <v>4.0480689899435832E-6</v>
      </c>
      <c r="G494" s="13">
        <f>'Enterprise Value'!B495</f>
        <v>7.5246300000000002</v>
      </c>
      <c r="H494" s="13">
        <f>'Div. Líq. EBITDA'!B495</f>
        <v>10.204342273307791</v>
      </c>
      <c r="I494" s="15">
        <f>Liquidez!B495</f>
        <v>2.9233390119250426</v>
      </c>
      <c r="J494" s="13"/>
      <c r="K494" s="13"/>
      <c r="L494" s="13"/>
      <c r="M494" s="13"/>
      <c r="N494" s="13"/>
      <c r="O494" s="13"/>
      <c r="P494" s="13"/>
      <c r="Q494" s="13"/>
      <c r="R494" s="13"/>
    </row>
    <row r="495" spans="1:18" x14ac:dyDescent="0.2">
      <c r="A495" s="8">
        <f>'Margem Líquida'!B496</f>
        <v>2.2065727699530514E-3</v>
      </c>
      <c r="B495" s="120">
        <f>'Cresc. EBITDA em 2 anos'!B496</f>
        <v>1.7038043478260869</v>
      </c>
      <c r="C495" s="13">
        <f>'Patrimônio Líquido'!B496</f>
        <v>2.91</v>
      </c>
      <c r="D495" s="13">
        <f>'Receita Líquida'!B496</f>
        <v>9.4E-2</v>
      </c>
      <c r="E495" s="13">
        <f>Funcionários!B496</f>
        <v>6</v>
      </c>
      <c r="F495" s="120">
        <f>'Market Share'!B496</f>
        <v>1.7686947586830424E-6</v>
      </c>
      <c r="G495" s="13">
        <f>'Enterprise Value'!B496</f>
        <v>9.5619499999999995</v>
      </c>
      <c r="H495" s="13">
        <f>'Div. Líq. EBITDA'!B496</f>
        <v>7.9597989949748742</v>
      </c>
      <c r="I495" s="15">
        <f>Liquidez!B496</f>
        <v>0.97540106951871652</v>
      </c>
      <c r="J495" s="13"/>
      <c r="K495" s="13"/>
      <c r="L495" s="13"/>
      <c r="M495" s="13"/>
      <c r="N495" s="13"/>
      <c r="O495" s="13"/>
      <c r="P495" s="13"/>
      <c r="Q495" s="13"/>
      <c r="R495" s="13"/>
    </row>
    <row r="496" spans="1:18" x14ac:dyDescent="0.2">
      <c r="A496" s="8">
        <f>'Margem Líquida'!B497</f>
        <v>7.2261794157117785E-3</v>
      </c>
      <c r="B496" s="120">
        <f>'Cresc. EBITDA em 2 anos'!B497</f>
        <v>-0.42399999999999993</v>
      </c>
      <c r="C496" s="13">
        <f>'Patrimônio Líquido'!B497</f>
        <v>64.8</v>
      </c>
      <c r="D496" s="13">
        <f>'Receita Líquida'!B497</f>
        <v>14</v>
      </c>
      <c r="E496" s="13">
        <f>Funcionários!B497</f>
        <v>68</v>
      </c>
      <c r="F496" s="120">
        <f>'Market Share'!B497</f>
        <v>8.0438244729402032E-5</v>
      </c>
      <c r="G496" s="13">
        <f>'Enterprise Value'!B497</f>
        <v>138.38399999999999</v>
      </c>
      <c r="H496" s="13">
        <f>'Div. Líq. EBITDA'!B497</f>
        <v>0.54374999999999996</v>
      </c>
      <c r="I496" s="15">
        <f>Liquidez!B497</f>
        <v>1.3587017873941674</v>
      </c>
      <c r="J496" s="13"/>
      <c r="K496" s="13"/>
      <c r="L496" s="13"/>
      <c r="M496" s="13"/>
      <c r="N496" s="13"/>
      <c r="O496" s="13"/>
      <c r="P496" s="13"/>
      <c r="Q496" s="13"/>
      <c r="R496" s="13"/>
    </row>
    <row r="497" spans="1:18" x14ac:dyDescent="0.2">
      <c r="A497" s="8">
        <f>'Margem Líquida'!B498</f>
        <v>4.2761394101876677E-3</v>
      </c>
      <c r="B497" s="120">
        <f>'Cresc. EBITDA em 2 anos'!B498</f>
        <v>0.19773299748110817</v>
      </c>
      <c r="C497" s="13">
        <f>'Patrimônio Líquido'!B498</f>
        <v>2.1</v>
      </c>
      <c r="D497" s="13">
        <f>'Receita Líquida'!B498</f>
        <v>0.31900000000000001</v>
      </c>
      <c r="E497" s="13">
        <f>Funcionários!B498</f>
        <v>9</v>
      </c>
      <c r="F497" s="120">
        <f>'Market Share'!B498</f>
        <v>3.0972917605106797E-6</v>
      </c>
      <c r="G497" s="13">
        <f>'Enterprise Value'!B498</f>
        <v>9.1391099999999987</v>
      </c>
      <c r="H497" s="13">
        <f>'Div. Líq. EBITDA'!B498</f>
        <v>8.1808622502628818</v>
      </c>
      <c r="I497" s="15">
        <f>Liquidez!B498</f>
        <v>1.0381196581196583</v>
      </c>
      <c r="J497" s="13"/>
      <c r="K497" s="13"/>
      <c r="L497" s="13"/>
      <c r="M497" s="13"/>
      <c r="N497" s="13"/>
      <c r="O497" s="13"/>
      <c r="P497" s="13"/>
      <c r="Q497" s="13"/>
      <c r="R497" s="13"/>
    </row>
    <row r="498" spans="1:18" x14ac:dyDescent="0.2">
      <c r="A498" s="8">
        <f>'Margem Líquida'!B499</f>
        <v>5.9602649006622517E-4</v>
      </c>
      <c r="B498" s="120">
        <f>'Cresc. EBITDA em 2 anos'!B499</f>
        <v>-0.67712418300653598</v>
      </c>
      <c r="C498" s="13">
        <f>'Patrimônio Líquido'!B499</f>
        <v>4.29</v>
      </c>
      <c r="D498" s="13">
        <f>'Receita Líquida'!B499</f>
        <v>3.5999999999999997E-2</v>
      </c>
      <c r="E498" s="13">
        <f>Funcionários!B499</f>
        <v>29</v>
      </c>
      <c r="F498" s="120">
        <f>'Market Share'!B499</f>
        <v>2.5077268409496659E-6</v>
      </c>
      <c r="G498" s="13">
        <f>'Enterprise Value'!B499</f>
        <v>9.4946799999999989</v>
      </c>
      <c r="H498" s="13">
        <f>'Div. Líq. EBITDA'!B499</f>
        <v>7.8744939271255063</v>
      </c>
      <c r="I498" s="15">
        <f>Liquidez!B499</f>
        <v>0.5986013986013986</v>
      </c>
      <c r="J498" s="13"/>
      <c r="K498" s="13"/>
      <c r="L498" s="13"/>
      <c r="M498" s="13"/>
      <c r="N498" s="13"/>
      <c r="O498" s="13"/>
      <c r="P498" s="13"/>
      <c r="Q498" s="13"/>
      <c r="R498" s="13"/>
    </row>
    <row r="499" spans="1:18" x14ac:dyDescent="0.2">
      <c r="A499" s="8">
        <f>'Margem Líquida'!B500</f>
        <v>1.7387543252595158E-3</v>
      </c>
      <c r="B499" s="120">
        <f>'Cresc. EBITDA em 2 anos'!B500</f>
        <v>0</v>
      </c>
      <c r="C499" s="13">
        <f>'Patrimônio Líquido'!B500</f>
        <v>15.8</v>
      </c>
      <c r="D499" s="13">
        <f>'Receita Líquida'!B500</f>
        <v>0.40200000000000002</v>
      </c>
      <c r="E499" s="13">
        <f>Funcionários!B500</f>
        <v>13</v>
      </c>
      <c r="F499" s="120">
        <f>'Market Share'!B500</f>
        <v>9.5991133382046805E-6</v>
      </c>
      <c r="G499" s="13">
        <f>'Enterprise Value'!B500</f>
        <v>21.334199999999999</v>
      </c>
      <c r="H499" s="13">
        <f>'Div. Líq. EBITDA'!B500</f>
        <v>3.4594594594594592</v>
      </c>
      <c r="I499" s="15">
        <f>Liquidez!B500</f>
        <v>1.2917355371900827</v>
      </c>
      <c r="J499" s="13"/>
      <c r="K499" s="13"/>
      <c r="L499" s="13"/>
      <c r="M499" s="13"/>
      <c r="N499" s="13"/>
      <c r="O499" s="13"/>
      <c r="P499" s="13"/>
      <c r="Q499" s="13"/>
      <c r="R499" s="13"/>
    </row>
    <row r="500" spans="1:18" x14ac:dyDescent="0.2">
      <c r="A500" s="8">
        <f>'Margem Líquida'!B501</f>
        <v>2.5917926565874734E-4</v>
      </c>
      <c r="B500" s="120">
        <f>'Cresc. EBITDA em 2 anos'!B501</f>
        <v>-0.82352941176470584</v>
      </c>
      <c r="C500" s="13">
        <f>'Patrimônio Líquido'!B501</f>
        <v>6.11</v>
      </c>
      <c r="D500" s="13">
        <f>'Receita Líquida'!B501</f>
        <v>1.2E-2</v>
      </c>
      <c r="E500" s="13">
        <f>Funcionários!B501</f>
        <v>17</v>
      </c>
      <c r="F500" s="120">
        <f>'Market Share'!B501</f>
        <v>1.9223137870193631E-6</v>
      </c>
      <c r="G500" s="13">
        <f>'Enterprise Value'!B501</f>
        <v>1.3261800000000001</v>
      </c>
      <c r="H500" s="13">
        <f>'Div. Líq. EBITDA'!B501</f>
        <v>54.492753623188399</v>
      </c>
      <c r="I500" s="15">
        <f>Liquidez!B501</f>
        <v>1.0036301369863012</v>
      </c>
      <c r="J500" s="13"/>
      <c r="K500" s="13"/>
      <c r="L500" s="13"/>
      <c r="M500" s="13"/>
      <c r="N500" s="13"/>
      <c r="O500" s="13"/>
      <c r="P500" s="13"/>
      <c r="Q500" s="13"/>
      <c r="R500" s="13"/>
    </row>
    <row r="501" spans="1:18" x14ac:dyDescent="0.2">
      <c r="A501" s="8">
        <f>'Margem Líquida'!B502</f>
        <v>3.9314369073668858E-2</v>
      </c>
      <c r="B501" s="120">
        <f>'Cresc. EBITDA em 2 anos'!B502</f>
        <v>-0.11696428571428563</v>
      </c>
      <c r="C501" s="13">
        <f>'Patrimônio Líquido'!B502</f>
        <v>54.2</v>
      </c>
      <c r="D501" s="13">
        <f>'Receita Líquida'!B502</f>
        <v>5.39</v>
      </c>
      <c r="E501" s="13">
        <f>Funcionários!B502</f>
        <v>55</v>
      </c>
      <c r="F501" s="120">
        <f>'Market Share'!B502</f>
        <v>5.6922077797052844E-6</v>
      </c>
      <c r="G501" s="13">
        <f>'Enterprise Value'!B502</f>
        <v>95.042900000000003</v>
      </c>
      <c r="H501" s="13">
        <f>'Div. Líq. EBITDA'!B502</f>
        <v>0.75126390293225476</v>
      </c>
      <c r="I501" s="15">
        <f>Liquidez!B502</f>
        <v>1.0216560509554142</v>
      </c>
      <c r="J501" s="13"/>
      <c r="K501" s="13"/>
      <c r="L501" s="13"/>
      <c r="M501" s="13"/>
      <c r="N501" s="13"/>
      <c r="O501" s="13"/>
      <c r="P501" s="13"/>
      <c r="Q501" s="13"/>
      <c r="R501" s="13"/>
    </row>
    <row r="502" spans="1:18" x14ac:dyDescent="0.2">
      <c r="A502" s="8">
        <f>'Margem Líquida'!B503</f>
        <v>8.6114649681528661E-3</v>
      </c>
      <c r="B502" s="120">
        <f>'Cresc. EBITDA em 2 anos'!B503</f>
        <v>0.37704918032786883</v>
      </c>
      <c r="C502" s="13">
        <f>'Patrimônio Líquido'!B503</f>
        <v>8.23</v>
      </c>
      <c r="D502" s="13">
        <f>'Receita Líquida'!B503</f>
        <v>0.67600000000000005</v>
      </c>
      <c r="E502" s="13">
        <f>Funcionários!B503</f>
        <v>22</v>
      </c>
      <c r="F502" s="120">
        <f>'Market Share'!B503</f>
        <v>3.2592145201084234E-6</v>
      </c>
      <c r="G502" s="13">
        <f>'Enterprise Value'!B503</f>
        <v>16.1448</v>
      </c>
      <c r="H502" s="13">
        <f>'Div. Líq. EBITDA'!B503</f>
        <v>4.4107142857142856</v>
      </c>
      <c r="I502" s="15">
        <f>Liquidez!B503</f>
        <v>1.2385945945945944</v>
      </c>
      <c r="J502" s="13"/>
      <c r="K502" s="13"/>
      <c r="L502" s="13"/>
      <c r="M502" s="13"/>
      <c r="N502" s="13"/>
      <c r="O502" s="13"/>
      <c r="P502" s="13"/>
      <c r="Q502" s="13"/>
      <c r="R502" s="13"/>
    </row>
    <row r="503" spans="1:18" x14ac:dyDescent="0.2">
      <c r="A503" s="8">
        <f>'Margem Líquida'!B504</f>
        <v>5.4633204633204634E-3</v>
      </c>
      <c r="B503" s="120">
        <f>'Cresc. EBITDA em 2 anos'!B504</f>
        <v>-0.12882882882882896</v>
      </c>
      <c r="C503" s="13">
        <f>'Patrimônio Líquido'!B504</f>
        <v>4.42</v>
      </c>
      <c r="D503" s="13">
        <f>'Receita Líquida'!B504</f>
        <v>0.28299999999999997</v>
      </c>
      <c r="E503" s="13">
        <f>Funcionários!B504</f>
        <v>20</v>
      </c>
      <c r="F503" s="120">
        <f>'Market Share'!B504</f>
        <v>2.1506663967084881E-6</v>
      </c>
      <c r="G503" s="13">
        <f>'Enterprise Value'!B504</f>
        <v>9.2928699999999989</v>
      </c>
      <c r="H503" s="13">
        <f>'Div. Líq. EBITDA'!B504</f>
        <v>7.631851085832472</v>
      </c>
      <c r="I503" s="15">
        <f>Liquidez!B504</f>
        <v>1.4798534798534799</v>
      </c>
      <c r="J503" s="13"/>
      <c r="K503" s="13"/>
      <c r="L503" s="13"/>
      <c r="M503" s="13"/>
      <c r="N503" s="13"/>
      <c r="O503" s="13"/>
      <c r="P503" s="13"/>
      <c r="Q503" s="13"/>
      <c r="R503" s="13"/>
    </row>
    <row r="504" spans="1:18" x14ac:dyDescent="0.2">
      <c r="A504" s="8">
        <f>'Margem Líquida'!B505</f>
        <v>3.5305343511450381E-3</v>
      </c>
      <c r="B504" s="120">
        <f>'Cresc. EBITDA em 2 anos'!B505</f>
        <v>1.3354632587859423</v>
      </c>
      <c r="C504" s="13">
        <f>'Patrimônio Líquido'!B505</f>
        <v>1.23</v>
      </c>
      <c r="D504" s="13">
        <f>'Receita Líquida'!B505</f>
        <v>0.185</v>
      </c>
      <c r="E504" s="13">
        <f>Funcionários!B505</f>
        <v>6</v>
      </c>
      <c r="F504" s="120">
        <f>'Market Share'!B505</f>
        <v>2.1755775904927565E-6</v>
      </c>
      <c r="G504" s="13">
        <f>'Enterprise Value'!B505</f>
        <v>7.0249099999999993</v>
      </c>
      <c r="H504" s="13">
        <f>'Div. Líq. EBITDA'!B505</f>
        <v>10</v>
      </c>
      <c r="I504" s="15">
        <f>Liquidez!B505</f>
        <v>1.0271559633027523</v>
      </c>
      <c r="J504" s="13"/>
      <c r="K504" s="13"/>
      <c r="L504" s="13"/>
      <c r="M504" s="13"/>
      <c r="N504" s="13"/>
      <c r="O504" s="13"/>
      <c r="P504" s="13"/>
      <c r="Q504" s="13"/>
      <c r="R504" s="13"/>
    </row>
    <row r="505" spans="1:18" x14ac:dyDescent="0.2">
      <c r="A505" s="8">
        <f>'Margem Líquida'!B506</f>
        <v>0.13852813852813853</v>
      </c>
      <c r="B505" s="120">
        <f>'Cresc. EBITDA em 2 anos'!B506</f>
        <v>0.84177997527812121</v>
      </c>
      <c r="C505" s="13">
        <f>'Patrimônio Líquido'!B506</f>
        <v>56.6</v>
      </c>
      <c r="D505" s="13">
        <f>'Receita Líquida'!B506</f>
        <v>12.8</v>
      </c>
      <c r="E505" s="13">
        <f>Funcionários!B506</f>
        <v>132</v>
      </c>
      <c r="F505" s="120">
        <f>'Market Share'!B506</f>
        <v>3.8363238427773034E-6</v>
      </c>
      <c r="G505" s="13">
        <f>'Enterprise Value'!B506</f>
        <v>143.18899999999999</v>
      </c>
      <c r="H505" s="13">
        <f>'Div. Líq. EBITDA'!B506</f>
        <v>0.48724832214765096</v>
      </c>
      <c r="I505" s="15">
        <f>Liquidez!B506</f>
        <v>0.95073891625615758</v>
      </c>
      <c r="J505" s="13"/>
      <c r="K505" s="13"/>
      <c r="L505" s="13"/>
      <c r="M505" s="13"/>
      <c r="N505" s="13"/>
      <c r="O505" s="13"/>
      <c r="P505" s="13"/>
      <c r="Q505" s="13"/>
      <c r="R505" s="13"/>
    </row>
    <row r="506" spans="1:18" x14ac:dyDescent="0.2">
      <c r="A506" s="8">
        <f>'Margem Líquida'!B507</f>
        <v>2.3221757322175736E-3</v>
      </c>
      <c r="B506" s="120">
        <f>'Cresc. EBITDA em 2 anos'!B507</f>
        <v>0</v>
      </c>
      <c r="C506" s="13">
        <f>'Patrimônio Líquido'!B507</f>
        <v>3.73</v>
      </c>
      <c r="D506" s="13">
        <f>'Receita Líquida'!B507</f>
        <v>0.111</v>
      </c>
      <c r="E506" s="13">
        <f>Funcionários!B507</f>
        <v>27</v>
      </c>
      <c r="F506" s="120">
        <f>'Market Share'!B507</f>
        <v>1.9845917714800334E-6</v>
      </c>
      <c r="G506" s="13">
        <f>'Enterprise Value'!B507</f>
        <v>36.710199999999993</v>
      </c>
      <c r="H506" s="13">
        <f>'Div. Líq. EBITDA'!B507</f>
        <v>1.8926701570680631</v>
      </c>
      <c r="I506" s="15">
        <f>Liquidez!B507</f>
        <v>0.45384615384615379</v>
      </c>
      <c r="J506" s="13"/>
      <c r="K506" s="13"/>
      <c r="L506" s="13"/>
      <c r="M506" s="13"/>
      <c r="N506" s="13"/>
      <c r="O506" s="13"/>
      <c r="P506" s="13"/>
      <c r="Q506" s="13"/>
      <c r="R506" s="13"/>
    </row>
    <row r="507" spans="1:18" x14ac:dyDescent="0.2">
      <c r="A507" s="8">
        <f>'Margem Líquida'!B508</f>
        <v>4.0422721268163798E-3</v>
      </c>
      <c r="B507" s="120">
        <f>'Cresc. EBITDA em 2 anos'!B508</f>
        <v>-0.40186915887850472</v>
      </c>
      <c r="C507" s="13">
        <f>'Patrimônio Líquido'!B508</f>
        <v>2.36</v>
      </c>
      <c r="D507" s="13">
        <f>'Receita Líquida'!B508</f>
        <v>0.30599999999999999</v>
      </c>
      <c r="E507" s="13">
        <f>Funcionários!B508</f>
        <v>9</v>
      </c>
      <c r="F507" s="120">
        <f>'Market Share'!B508</f>
        <v>3.1429622824485052E-6</v>
      </c>
      <c r="G507" s="13">
        <f>'Enterprise Value'!B508</f>
        <v>6.1503999999999994</v>
      </c>
      <c r="H507" s="13">
        <f>'Div. Líq. EBITDA'!B508</f>
        <v>11.28125</v>
      </c>
      <c r="I507" s="15">
        <f>Liquidez!B508</f>
        <v>1.3702239789196311</v>
      </c>
      <c r="J507" s="13"/>
      <c r="K507" s="13"/>
      <c r="L507" s="13"/>
      <c r="M507" s="13"/>
      <c r="N507" s="13"/>
      <c r="O507" s="13"/>
      <c r="P507" s="13"/>
      <c r="Q507" s="13"/>
      <c r="R507" s="13"/>
    </row>
    <row r="508" spans="1:18" x14ac:dyDescent="0.2">
      <c r="A508" s="8">
        <f>'Margem Líquida'!B509</f>
        <v>1.4126712328767123E-2</v>
      </c>
      <c r="B508" s="120">
        <f>'Cresc. EBITDA em 2 anos'!B509</f>
        <v>0.66000000000000014</v>
      </c>
      <c r="C508" s="13">
        <f>'Patrimônio Líquido'!B509</f>
        <v>16.7</v>
      </c>
      <c r="D508" s="13">
        <f>'Receita Líquida'!B509</f>
        <v>1.65</v>
      </c>
      <c r="E508" s="13">
        <f>Funcionários!B509</f>
        <v>13</v>
      </c>
      <c r="F508" s="120">
        <f>'Market Share'!B509</f>
        <v>4.8493790566708771E-6</v>
      </c>
      <c r="G508" s="13">
        <f>'Enterprise Value'!B509</f>
        <v>23.928900000000002</v>
      </c>
      <c r="H508" s="13">
        <f>'Div. Líq. EBITDA'!B509</f>
        <v>2.867469879518072</v>
      </c>
      <c r="I508" s="15">
        <f>Liquidez!B509</f>
        <v>1.3692763157894736</v>
      </c>
      <c r="J508" s="13"/>
      <c r="K508" s="13"/>
      <c r="L508" s="13"/>
      <c r="M508" s="13"/>
      <c r="N508" s="13"/>
      <c r="O508" s="13"/>
      <c r="P508" s="13"/>
      <c r="Q508" s="13"/>
      <c r="R508" s="13"/>
    </row>
    <row r="509" spans="1:18" x14ac:dyDescent="0.2">
      <c r="A509" s="8">
        <f>'Margem Líquida'!B510</f>
        <v>5.8655462184873941E-2</v>
      </c>
      <c r="B509" s="120">
        <f>'Cresc. EBITDA em 2 anos'!B510</f>
        <v>0.10526315789473673</v>
      </c>
      <c r="C509" s="13">
        <f>'Patrimônio Líquido'!B510</f>
        <v>13.2</v>
      </c>
      <c r="D509" s="13">
        <f>'Receita Líquida'!B510</f>
        <v>0.69799999999999995</v>
      </c>
      <c r="E509" s="13">
        <f>Funcionários!B510</f>
        <v>7</v>
      </c>
      <c r="F509" s="120">
        <f>'Market Share'!B510</f>
        <v>4.9407201005465275E-7</v>
      </c>
      <c r="G509" s="13">
        <f>'Enterprise Value'!B510</f>
        <v>14.1267</v>
      </c>
      <c r="H509" s="13">
        <f>'Div. Líq. EBITDA'!B510</f>
        <v>4.8435374149659864</v>
      </c>
      <c r="I509" s="15">
        <f>Liquidez!B510</f>
        <v>1.9267857142857145</v>
      </c>
      <c r="J509" s="13"/>
      <c r="K509" s="13"/>
      <c r="L509" s="13"/>
      <c r="M509" s="13"/>
      <c r="N509" s="13"/>
      <c r="O509" s="13"/>
      <c r="P509" s="13"/>
      <c r="Q509" s="13"/>
      <c r="R509" s="13"/>
    </row>
    <row r="510" spans="1:18" x14ac:dyDescent="0.2">
      <c r="A510" s="8">
        <f>'Margem Líquida'!B511</f>
        <v>3.0538461538461539E-2</v>
      </c>
      <c r="B510" s="120">
        <f>'Cresc. EBITDA em 2 anos'!B511</f>
        <v>1.9237288135593218</v>
      </c>
      <c r="C510" s="13">
        <f>'Patrimônio Líquido'!B511</f>
        <v>7.14</v>
      </c>
      <c r="D510" s="13">
        <f>'Receita Líquida'!B511</f>
        <v>0.79400000000000004</v>
      </c>
      <c r="E510" s="13">
        <f>Funcionários!B511</f>
        <v>9</v>
      </c>
      <c r="F510" s="120">
        <f>'Market Share'!B511</f>
        <v>1.0794850639849555E-6</v>
      </c>
      <c r="G510" s="13">
        <f>'Enterprise Value'!B511</f>
        <v>19.892699999999998</v>
      </c>
      <c r="H510" s="13">
        <f>'Div. Líq. EBITDA'!B511</f>
        <v>3.4154589371980681</v>
      </c>
      <c r="I510" s="15">
        <f>Liquidez!B511</f>
        <v>1.1311926605504588</v>
      </c>
      <c r="J510" s="13"/>
      <c r="K510" s="13"/>
      <c r="L510" s="13"/>
      <c r="M510" s="13"/>
      <c r="N510" s="13"/>
      <c r="O510" s="13"/>
      <c r="P510" s="13"/>
      <c r="Q510" s="13"/>
      <c r="R510" s="13"/>
    </row>
    <row r="511" spans="1:18" x14ac:dyDescent="0.2">
      <c r="A511" s="8">
        <f>'Margem Líquida'!B512</f>
        <v>4.2571428571428573E-2</v>
      </c>
      <c r="B511" s="120">
        <f>'Cresc. EBITDA em 2 anos'!B512</f>
        <v>0.42364532019704448</v>
      </c>
      <c r="C511" s="13">
        <f>'Patrimônio Líquido'!B512</f>
        <v>3.4</v>
      </c>
      <c r="D511" s="13">
        <f>'Receita Líquida'!B512</f>
        <v>1.49</v>
      </c>
      <c r="E511" s="13">
        <f>Funcionários!B512</f>
        <v>33</v>
      </c>
      <c r="F511" s="120">
        <f>'Market Share'!B512</f>
        <v>1.4531529707489785E-6</v>
      </c>
      <c r="G511" s="13">
        <f>'Enterprise Value'!B512</f>
        <v>27.7729</v>
      </c>
      <c r="H511" s="13">
        <f>'Div. Líq. EBITDA'!B512</f>
        <v>2.4290657439446366</v>
      </c>
      <c r="I511" s="15">
        <f>Liquidez!B512</f>
        <v>0.94148936170212782</v>
      </c>
      <c r="J511" s="13"/>
      <c r="K511" s="13"/>
      <c r="L511" s="13"/>
      <c r="M511" s="13"/>
      <c r="N511" s="13"/>
      <c r="O511" s="13"/>
      <c r="P511" s="13"/>
      <c r="Q511" s="13"/>
      <c r="R511" s="13"/>
    </row>
    <row r="512" spans="1:18" x14ac:dyDescent="0.2">
      <c r="A512" s="8">
        <f>'Margem Líquida'!B513</f>
        <v>1.1123853211009173E-2</v>
      </c>
      <c r="B512" s="120">
        <f>'Cresc. EBITDA em 2 anos'!B513</f>
        <v>0.96556671449067455</v>
      </c>
      <c r="C512" s="13">
        <f>'Patrimônio Líquido'!B513</f>
        <v>2.08</v>
      </c>
      <c r="D512" s="13">
        <f>'Receita Líquida'!B513</f>
        <v>0.48499999999999999</v>
      </c>
      <c r="E512" s="13">
        <f>Funcionários!B513</f>
        <v>16</v>
      </c>
      <c r="F512" s="120">
        <f>'Market Share'!B513</f>
        <v>1.8102134149901561E-6</v>
      </c>
      <c r="G512" s="13">
        <f>'Enterprise Value'!B513</f>
        <v>13.165700000000001</v>
      </c>
      <c r="H512" s="13">
        <f>'Div. Líq. EBITDA'!B513</f>
        <v>5.10948905109489</v>
      </c>
      <c r="I512" s="15">
        <f>Liquidez!B513</f>
        <v>0.86359447004608292</v>
      </c>
      <c r="J512" s="13"/>
      <c r="K512" s="13"/>
      <c r="L512" s="13"/>
      <c r="M512" s="13"/>
      <c r="N512" s="13"/>
      <c r="O512" s="13"/>
      <c r="P512" s="13"/>
      <c r="Q512" s="13"/>
      <c r="R512" s="13"/>
    </row>
    <row r="513" spans="1:18" x14ac:dyDescent="0.2">
      <c r="A513" s="8">
        <f>'Margem Líquida'!B514</f>
        <v>3.4687357371063443E-4</v>
      </c>
      <c r="B513" s="120">
        <f>'Cresc. EBITDA em 2 anos'!B514</f>
        <v>-0.66874350986500519</v>
      </c>
      <c r="C513" s="13">
        <f>'Patrimônio Líquido'!B514</f>
        <v>4.0999999999999996</v>
      </c>
      <c r="D513" s="13">
        <f>'Receita Líquida'!B514</f>
        <v>7.5999999999999998E-2</v>
      </c>
      <c r="E513" s="13">
        <f>Funcionários!B514</f>
        <v>12</v>
      </c>
      <c r="F513" s="120">
        <f>'Market Share'!B514</f>
        <v>9.0967375968886054E-6</v>
      </c>
      <c r="G513" s="13">
        <f>'Enterprise Value'!B514</f>
        <v>3.0655899999999998</v>
      </c>
      <c r="H513" s="13">
        <f>'Div. Líq. EBITDA'!B514</f>
        <v>21.504702194357368</v>
      </c>
      <c r="I513" s="15">
        <f>Liquidez!B514</f>
        <v>1.1678676470588234</v>
      </c>
      <c r="J513" s="13"/>
      <c r="K513" s="13"/>
      <c r="L513" s="13"/>
      <c r="M513" s="13"/>
      <c r="N513" s="13"/>
      <c r="O513" s="13"/>
      <c r="P513" s="13"/>
      <c r="Q513" s="13"/>
      <c r="R513" s="13"/>
    </row>
    <row r="514" spans="1:18" x14ac:dyDescent="0.2">
      <c r="A514" s="8">
        <f>'Margem Líquida'!B515</f>
        <v>8.5003455425017287E-3</v>
      </c>
      <c r="B514" s="120">
        <f>'Cresc. EBITDA em 2 anos'!B515</f>
        <v>0.40588235294117658</v>
      </c>
      <c r="C514" s="13">
        <f>'Patrimônio Líquido'!B515</f>
        <v>7.87</v>
      </c>
      <c r="D514" s="13">
        <f>'Receita Líquida'!B515</f>
        <v>1.23</v>
      </c>
      <c r="E514" s="13">
        <f>Funcionários!B515</f>
        <v>15</v>
      </c>
      <c r="F514" s="120">
        <f>'Market Share'!B515</f>
        <v>6.0077495676393481E-6</v>
      </c>
      <c r="G514" s="13">
        <f>'Enterprise Value'!B515</f>
        <v>22.9679</v>
      </c>
      <c r="H514" s="13">
        <f>'Div. Líq. EBITDA'!B515</f>
        <v>2.8661087866108783</v>
      </c>
      <c r="I514" s="15">
        <f>Liquidez!B515</f>
        <v>1.0623529411764707</v>
      </c>
      <c r="J514" s="13"/>
      <c r="K514" s="13"/>
      <c r="L514" s="13"/>
      <c r="M514" s="13"/>
      <c r="N514" s="13"/>
      <c r="O514" s="13"/>
      <c r="P514" s="13"/>
      <c r="Q514" s="13"/>
      <c r="R514" s="13"/>
    </row>
    <row r="515" spans="1:18" x14ac:dyDescent="0.2">
      <c r="A515" s="8">
        <f>'Margem Líquida'!B516</f>
        <v>1.296551724137931E-3</v>
      </c>
      <c r="B515" s="120">
        <f>'Cresc. EBITDA em 2 anos'!B516</f>
        <v>1.2199312714776629</v>
      </c>
      <c r="C515" s="13">
        <f>'Patrimônio Líquido'!B516</f>
        <v>14.5</v>
      </c>
      <c r="D515" s="13">
        <f>'Receita Líquida'!B516</f>
        <v>9.4E-2</v>
      </c>
      <c r="E515" s="13">
        <f>Funcionários!B516</f>
        <v>5</v>
      </c>
      <c r="F515" s="120">
        <f>'Market Share'!B516</f>
        <v>3.0101025822657414E-6</v>
      </c>
      <c r="G515" s="13">
        <f>'Enterprise Value'!B516</f>
        <v>62.080599999999997</v>
      </c>
      <c r="H515" s="13">
        <f>'Div. Líq. EBITDA'!B516</f>
        <v>1.0603715170278638</v>
      </c>
      <c r="I515" s="15">
        <f>Liquidez!B516</f>
        <v>1.0429447852760734</v>
      </c>
      <c r="J515" s="13"/>
      <c r="K515" s="13"/>
      <c r="L515" s="13"/>
      <c r="M515" s="13"/>
      <c r="N515" s="13"/>
      <c r="O515" s="13"/>
      <c r="P515" s="13"/>
      <c r="Q515" s="13"/>
      <c r="R515" s="13"/>
    </row>
    <row r="516" spans="1:18" x14ac:dyDescent="0.2">
      <c r="A516" s="8">
        <f>'Margem Líquida'!B517</f>
        <v>1.2585812356979404E-2</v>
      </c>
      <c r="B516" s="120">
        <f>'Cresc. EBITDA em 2 anos'!B517</f>
        <v>-0.29557522123893798</v>
      </c>
      <c r="C516" s="13">
        <f>'Patrimônio Líquido'!B517</f>
        <v>27.6</v>
      </c>
      <c r="D516" s="13">
        <f>'Receita Líquida'!B517</f>
        <v>1.1000000000000001</v>
      </c>
      <c r="E516" s="13">
        <f>Funcionários!B517</f>
        <v>27</v>
      </c>
      <c r="F516" s="120">
        <f>'Market Share'!B517</f>
        <v>3.628730561241735E-6</v>
      </c>
      <c r="G516" s="13">
        <f>'Enterprise Value'!B517</f>
        <v>7.6495600000000001</v>
      </c>
      <c r="H516" s="13">
        <f>'Div. Líq. EBITDA'!B517</f>
        <v>8.5804020100502516</v>
      </c>
      <c r="I516" s="15">
        <f>Liquidez!B517</f>
        <v>0.92593406593406591</v>
      </c>
      <c r="J516" s="13"/>
      <c r="K516" s="13"/>
      <c r="L516" s="13"/>
      <c r="M516" s="13"/>
      <c r="N516" s="13"/>
      <c r="O516" s="13"/>
      <c r="P516" s="13"/>
      <c r="Q516" s="13"/>
      <c r="R516" s="13"/>
    </row>
    <row r="517" spans="1:18" x14ac:dyDescent="0.2">
      <c r="A517" s="8">
        <f>'Margem Líquida'!B518</f>
        <v>3.4947643979057585E-2</v>
      </c>
      <c r="B517" s="120">
        <f>'Cresc. EBITDA em 2 anos'!B518</f>
        <v>-0.1003861003861003</v>
      </c>
      <c r="C517" s="13">
        <f>'Patrimônio Líquido'!B518</f>
        <v>15.3</v>
      </c>
      <c r="D517" s="13">
        <f>'Receita Líquida'!B518</f>
        <v>2.67</v>
      </c>
      <c r="E517" s="13">
        <f>Funcionários!B518</f>
        <v>68</v>
      </c>
      <c r="F517" s="120">
        <f>'Market Share'!B518</f>
        <v>3.1720253418634847E-6</v>
      </c>
      <c r="G517" s="13">
        <f>'Enterprise Value'!B518</f>
        <v>44.782600000000002</v>
      </c>
      <c r="H517" s="13">
        <f>'Div. Líq. EBITDA'!B518</f>
        <v>1.4592274678111588</v>
      </c>
      <c r="I517" s="15">
        <f>Liquidez!B518</f>
        <v>2.5633456334563345</v>
      </c>
      <c r="J517" s="13"/>
      <c r="K517" s="13"/>
      <c r="L517" s="13"/>
      <c r="M517" s="13"/>
      <c r="N517" s="13"/>
      <c r="O517" s="13"/>
      <c r="P517" s="13"/>
      <c r="Q517" s="13"/>
      <c r="R517" s="13"/>
    </row>
    <row r="518" spans="1:18" x14ac:dyDescent="0.2">
      <c r="A518" s="8">
        <f>'Margem Líquida'!B519</f>
        <v>5.2150537634408599E-3</v>
      </c>
      <c r="B518" s="120">
        <f>'Cresc. EBITDA em 2 anos'!B519</f>
        <v>-0.73891213389121346</v>
      </c>
      <c r="C518" s="13">
        <f>'Patrimônio Líquido'!B519</f>
        <v>11.8</v>
      </c>
      <c r="D518" s="13">
        <f>'Receita Líquida'!B519</f>
        <v>9.7000000000000003E-2</v>
      </c>
      <c r="E518" s="13">
        <f>Funcionários!B519</f>
        <v>20</v>
      </c>
      <c r="F518" s="120">
        <f>'Market Share'!B519</f>
        <v>7.7224700731231433E-7</v>
      </c>
      <c r="G518" s="13">
        <f>'Enterprise Value'!B519</f>
        <v>5.9966399999999993</v>
      </c>
      <c r="H518" s="13">
        <f>'Div. Líq. EBITDA'!B519</f>
        <v>10.849358974358974</v>
      </c>
      <c r="I518" s="15">
        <f>Liquidez!B519</f>
        <v>0.65822368421052635</v>
      </c>
      <c r="J518" s="13"/>
      <c r="K518" s="13"/>
      <c r="L518" s="13"/>
      <c r="M518" s="13"/>
      <c r="N518" s="13"/>
      <c r="O518" s="13"/>
      <c r="P518" s="13"/>
      <c r="Q518" s="13"/>
      <c r="R518" s="13"/>
    </row>
    <row r="519" spans="1:18" x14ac:dyDescent="0.2">
      <c r="A519" s="8">
        <f>'Margem Líquida'!B520</f>
        <v>7.7428998505231685E-3</v>
      </c>
      <c r="B519" s="120">
        <f>'Cresc. EBITDA em 2 anos'!B520</f>
        <v>7.7617328519855366E-2</v>
      </c>
      <c r="C519" s="13">
        <f>'Patrimônio Líquido'!B520</f>
        <v>3.32</v>
      </c>
      <c r="D519" s="13">
        <f>'Receita Líquida'!B520</f>
        <v>0.51800000000000002</v>
      </c>
      <c r="E519" s="13">
        <f>Funcionários!B520</f>
        <v>12</v>
      </c>
      <c r="F519" s="120">
        <f>'Market Share'!B520</f>
        <v>2.777598106945905E-6</v>
      </c>
      <c r="G519" s="13">
        <f>'Enterprise Value'!B520</f>
        <v>5.737169999999999</v>
      </c>
      <c r="H519" s="13">
        <f>'Div. Líq. EBITDA'!B520</f>
        <v>11.206030150753771</v>
      </c>
      <c r="I519" s="15">
        <f>Liquidez!B520</f>
        <v>0.74990291262135922</v>
      </c>
      <c r="J519" s="13"/>
      <c r="K519" s="13"/>
      <c r="L519" s="13"/>
      <c r="M519" s="13"/>
      <c r="N519" s="13"/>
      <c r="O519" s="13"/>
      <c r="P519" s="13"/>
      <c r="Q519" s="13"/>
      <c r="R519" s="13"/>
    </row>
    <row r="520" spans="1:18" x14ac:dyDescent="0.2">
      <c r="A520" s="8">
        <f>'Margem Líquida'!B521</f>
        <v>3.5797665369649806E-3</v>
      </c>
      <c r="B520" s="120">
        <f>'Cresc. EBITDA em 2 anos'!B521</f>
        <v>6.3324538258575203E-2</v>
      </c>
      <c r="C520" s="13">
        <f>'Patrimônio Líquido'!B521</f>
        <v>5.0599999999999996</v>
      </c>
      <c r="D520" s="13">
        <f>'Receita Líquida'!B521</f>
        <v>0.184</v>
      </c>
      <c r="E520" s="13">
        <f>Funcionários!B521</f>
        <v>27</v>
      </c>
      <c r="F520" s="120">
        <f>'Market Share'!B521</f>
        <v>2.1340589341856429E-6</v>
      </c>
      <c r="G520" s="13">
        <f>'Enterprise Value'!B521</f>
        <v>7.74566</v>
      </c>
      <c r="H520" s="13">
        <f>'Div. Líq. EBITDA'!B521</f>
        <v>8.2630272952853598</v>
      </c>
      <c r="I520" s="15">
        <f>Liquidez!B521</f>
        <v>0.76132897603485838</v>
      </c>
      <c r="J520" s="13"/>
      <c r="K520" s="13"/>
      <c r="L520" s="13"/>
      <c r="M520" s="13"/>
      <c r="N520" s="13"/>
      <c r="O520" s="13"/>
      <c r="P520" s="13"/>
      <c r="Q520" s="13"/>
      <c r="R520" s="13"/>
    </row>
    <row r="521" spans="1:18" x14ac:dyDescent="0.2">
      <c r="A521" s="8">
        <f>'Margem Líquida'!B522</f>
        <v>8.3606557377049178E-3</v>
      </c>
      <c r="B521" s="120">
        <f>'Cresc. EBITDA em 2 anos'!B522</f>
        <v>0.4110854503464203</v>
      </c>
      <c r="C521" s="13">
        <f>'Patrimônio Líquido'!B522</f>
        <v>1.61</v>
      </c>
      <c r="D521" s="13">
        <f>'Receita Líquida'!B522</f>
        <v>0.153</v>
      </c>
      <c r="E521" s="13">
        <f>Funcionários!B522</f>
        <v>5</v>
      </c>
      <c r="F521" s="120">
        <f>'Market Share'!B522</f>
        <v>7.5979141042018021E-7</v>
      </c>
      <c r="G521" s="13">
        <f>'Enterprise Value'!B522</f>
        <v>5.8717099999999993</v>
      </c>
      <c r="H521" s="13">
        <f>'Div. Líq. EBITDA'!B522</f>
        <v>10.88379705400982</v>
      </c>
      <c r="I521" s="15">
        <f>Liquidez!B522</f>
        <v>0.60129032258064519</v>
      </c>
      <c r="J521" s="13"/>
      <c r="K521" s="13"/>
      <c r="L521" s="13"/>
      <c r="M521" s="13"/>
      <c r="N521" s="13"/>
      <c r="O521" s="13"/>
      <c r="P521" s="13"/>
      <c r="Q521" s="13"/>
      <c r="R521" s="13"/>
    </row>
    <row r="522" spans="1:18" x14ac:dyDescent="0.2">
      <c r="A522" s="8">
        <f>'Margem Líquida'!B523</f>
        <v>1.976849750340445E-2</v>
      </c>
      <c r="B522" s="120">
        <f>'Cresc. EBITDA em 2 anos'!B523</f>
        <v>0</v>
      </c>
      <c r="C522" s="13">
        <f>'Patrimônio Líquido'!B523</f>
        <v>45.6</v>
      </c>
      <c r="D522" s="13">
        <f>'Receita Líquida'!B523</f>
        <v>8.7100000000000009</v>
      </c>
      <c r="E522" s="13">
        <f>Funcionários!B523</f>
        <v>60</v>
      </c>
      <c r="F522" s="120">
        <f>'Market Share'!B523</f>
        <v>1.8293119968914285E-5</v>
      </c>
      <c r="G522" s="13">
        <f>'Enterprise Value'!B523</f>
        <v>123.008</v>
      </c>
      <c r="H522" s="13">
        <f>'Div. Líq. EBITDA'!B523</f>
        <v>0.51874999999999993</v>
      </c>
      <c r="I522" s="15">
        <f>Liquidez!B523</f>
        <v>1.1126418152350082</v>
      </c>
      <c r="J522" s="13"/>
      <c r="K522" s="13"/>
      <c r="L522" s="13"/>
      <c r="M522" s="13"/>
      <c r="N522" s="13"/>
      <c r="O522" s="13"/>
      <c r="P522" s="13"/>
      <c r="Q522" s="13"/>
      <c r="R522" s="13"/>
    </row>
    <row r="523" spans="1:18" x14ac:dyDescent="0.2">
      <c r="A523" s="8">
        <f>'Margem Líquida'!B524</f>
        <v>1.5105633802816902E-2</v>
      </c>
      <c r="B523" s="120">
        <f>'Cresc. EBITDA em 2 anos'!B524</f>
        <v>0.4285714285714286</v>
      </c>
      <c r="C523" s="13">
        <f>'Patrimônio Líquido'!B524</f>
        <v>17.8</v>
      </c>
      <c r="D523" s="13">
        <f>'Receita Líquida'!B524</f>
        <v>0.42899999999999999</v>
      </c>
      <c r="E523" s="13">
        <f>Funcionários!B524</f>
        <v>35</v>
      </c>
      <c r="F523" s="120">
        <f>'Market Share'!B524</f>
        <v>1.1791298391220282E-6</v>
      </c>
      <c r="G523" s="13">
        <f>'Enterprise Value'!B524</f>
        <v>52.854999999999997</v>
      </c>
      <c r="H523" s="13">
        <f>'Div. Líq. EBITDA'!B524</f>
        <v>1.2036363636363636</v>
      </c>
      <c r="I523" s="15">
        <f>Liquidez!B524</f>
        <v>0.38405940594059407</v>
      </c>
      <c r="J523" s="13"/>
      <c r="K523" s="13"/>
      <c r="L523" s="13"/>
      <c r="M523" s="13"/>
      <c r="N523" s="13"/>
      <c r="O523" s="13"/>
      <c r="P523" s="13"/>
      <c r="Q523" s="13"/>
      <c r="R523" s="13"/>
    </row>
    <row r="524" spans="1:18" x14ac:dyDescent="0.2">
      <c r="A524" s="8">
        <f>'Margem Líquida'!B525</f>
        <v>0.13654618473895583</v>
      </c>
      <c r="B524" s="120">
        <f>'Cresc. EBITDA em 2 anos'!B525</f>
        <v>-5.3050397877984157E-2</v>
      </c>
      <c r="C524" s="13">
        <f>'Patrimônio Líquido'!B525</f>
        <v>7.63</v>
      </c>
      <c r="D524" s="13">
        <f>'Receita Líquida'!B525</f>
        <v>3.4</v>
      </c>
      <c r="E524" s="13">
        <f>Funcionários!B525</f>
        <v>13</v>
      </c>
      <c r="F524" s="120">
        <f>'Market Share'!B525</f>
        <v>1.0338145420471304E-6</v>
      </c>
      <c r="G524" s="13">
        <f>'Enterprise Value'!B525</f>
        <v>68.615399999999994</v>
      </c>
      <c r="H524" s="13">
        <f>'Div. Líq. EBITDA'!B525</f>
        <v>0.91596638655462193</v>
      </c>
      <c r="I524" s="15">
        <f>Liquidez!B525</f>
        <v>0.41027397260273979</v>
      </c>
      <c r="J524" s="13"/>
      <c r="K524" s="13"/>
      <c r="L524" s="13"/>
      <c r="M524" s="13"/>
      <c r="N524" s="13"/>
      <c r="O524" s="13"/>
      <c r="P524" s="13"/>
      <c r="Q524" s="13"/>
      <c r="R524" s="13"/>
    </row>
    <row r="525" spans="1:18" x14ac:dyDescent="0.2">
      <c r="A525" s="8">
        <f>'Margem Líquida'!B526</f>
        <v>1.1545988258317025E-3</v>
      </c>
      <c r="B525" s="120">
        <f>'Cresc. EBITDA em 2 anos'!B526</f>
        <v>-0.30693069306930687</v>
      </c>
      <c r="C525" s="13">
        <f>'Patrimônio Líquido'!B526</f>
        <v>4.34</v>
      </c>
      <c r="D525" s="13">
        <f>'Receita Líquida'!B526</f>
        <v>5.8999999999999997E-2</v>
      </c>
      <c r="E525" s="13">
        <f>Funcionários!B526</f>
        <v>35</v>
      </c>
      <c r="F525" s="120">
        <f>'Market Share'!B526</f>
        <v>2.1216033372935086E-6</v>
      </c>
      <c r="G525" s="13">
        <f>'Enterprise Value'!B526</f>
        <v>2.6908000000000003</v>
      </c>
      <c r="H525" s="13">
        <f>'Div. Líq. EBITDA'!B526</f>
        <v>23.285714285714281</v>
      </c>
      <c r="I525" s="15">
        <f>Liquidez!B526</f>
        <v>2.1364820846905537</v>
      </c>
      <c r="J525" s="13"/>
      <c r="K525" s="13"/>
      <c r="L525" s="13"/>
      <c r="M525" s="13"/>
      <c r="N525" s="13"/>
      <c r="O525" s="13"/>
      <c r="P525" s="13"/>
      <c r="Q525" s="13"/>
      <c r="R525" s="13"/>
    </row>
    <row r="526" spans="1:18" x14ac:dyDescent="0.2">
      <c r="A526" s="8">
        <f>'Margem Líquida'!B527</f>
        <v>2.8402366863905328E-3</v>
      </c>
      <c r="B526" s="120">
        <f>'Cresc. EBITDA em 2 anos'!B527</f>
        <v>8.4313725490196223E-2</v>
      </c>
      <c r="C526" s="13">
        <f>'Patrimônio Líquido'!B527</f>
        <v>10.199999999999999</v>
      </c>
      <c r="D526" s="13">
        <f>'Receita Líquida'!B527</f>
        <v>4.8000000000000001E-2</v>
      </c>
      <c r="E526" s="13">
        <f>Funcionários!B527</f>
        <v>23</v>
      </c>
      <c r="F526" s="120">
        <f>'Market Share'!B527</f>
        <v>7.01665291590221E-7</v>
      </c>
      <c r="G526" s="13">
        <f>'Enterprise Value'!B527</f>
        <v>5.31433</v>
      </c>
      <c r="H526" s="13">
        <f>'Div. Líq. EBITDA'!B527</f>
        <v>11.627486437613019</v>
      </c>
      <c r="I526" s="15">
        <f>Liquidez!B527</f>
        <v>0.56145675265553863</v>
      </c>
      <c r="J526" s="13"/>
      <c r="K526" s="13"/>
      <c r="L526" s="13"/>
      <c r="M526" s="13"/>
      <c r="N526" s="13"/>
      <c r="O526" s="13"/>
      <c r="P526" s="13"/>
      <c r="Q526" s="13"/>
      <c r="R526" s="13"/>
    </row>
    <row r="527" spans="1:18" x14ac:dyDescent="0.2">
      <c r="A527" s="8">
        <f>'Margem Líquida'!B528</f>
        <v>1.4324324324324325E-2</v>
      </c>
      <c r="B527" s="120">
        <f>'Cresc. EBITDA em 2 anos'!B528</f>
        <v>-0.38947368421052631</v>
      </c>
      <c r="C527" s="13">
        <f>'Patrimônio Líquido'!B528</f>
        <v>4.6500000000000004</v>
      </c>
      <c r="D527" s="13">
        <f>'Receita Líquida'!B528</f>
        <v>0.318</v>
      </c>
      <c r="E527" s="13">
        <f>Funcionários!B528</f>
        <v>25</v>
      </c>
      <c r="F527" s="120">
        <f>'Market Share'!B528</f>
        <v>9.2171417001792348E-7</v>
      </c>
      <c r="G527" s="13">
        <f>'Enterprise Value'!B528</f>
        <v>6.688559999999999</v>
      </c>
      <c r="H527" s="13">
        <f>'Div. Líq. EBITDA'!B528</f>
        <v>9.1954022988505759</v>
      </c>
      <c r="I527" s="15">
        <f>Liquidez!B528</f>
        <v>1.6926829268292682</v>
      </c>
      <c r="J527" s="13"/>
      <c r="K527" s="13"/>
      <c r="L527" s="13"/>
      <c r="M527" s="13"/>
      <c r="N527" s="13"/>
      <c r="O527" s="13"/>
      <c r="P527" s="13"/>
      <c r="Q527" s="13"/>
      <c r="R527" s="13"/>
    </row>
    <row r="528" spans="1:18" x14ac:dyDescent="0.2">
      <c r="A528" s="8">
        <f>'Margem Líquida'!B529</f>
        <v>1.0507246376811594E-2</v>
      </c>
      <c r="B528" s="120">
        <f>'Cresc. EBITDA em 2 anos'!B529</f>
        <v>-0.19354838709677424</v>
      </c>
      <c r="C528" s="13">
        <f>'Patrimônio Líquido'!B529</f>
        <v>3.99</v>
      </c>
      <c r="D528" s="13">
        <f>'Receita Líquida'!B529</f>
        <v>0.57999999999999996</v>
      </c>
      <c r="E528" s="13">
        <f>Funcionários!B529</f>
        <v>40</v>
      </c>
      <c r="F528" s="120">
        <f>'Market Share'!B529</f>
        <v>2.2918298281526747E-6</v>
      </c>
      <c r="G528" s="13">
        <f>'Enterprise Value'!B529</f>
        <v>12.012499999999999</v>
      </c>
      <c r="H528" s="13">
        <f>'Div. Líq. EBITDA'!B529</f>
        <v>5.1120000000000001</v>
      </c>
      <c r="I528" s="15">
        <f>Liquidez!B529</f>
        <v>1.1087378640776697</v>
      </c>
      <c r="J528" s="13"/>
      <c r="K528" s="13"/>
      <c r="L528" s="13"/>
      <c r="M528" s="13"/>
      <c r="N528" s="13"/>
      <c r="O528" s="13"/>
      <c r="P528" s="13"/>
      <c r="Q528" s="13"/>
      <c r="R528" s="13"/>
    </row>
    <row r="529" spans="1:18" x14ac:dyDescent="0.2">
      <c r="A529" s="8">
        <f>'Margem Líquida'!B530</f>
        <v>2.9285714285714288E-3</v>
      </c>
      <c r="B529" s="120">
        <f>'Cresc. EBITDA em 2 anos'!B530</f>
        <v>-0.5141884222474461</v>
      </c>
      <c r="C529" s="13">
        <f>'Patrimônio Líquido'!B530</f>
        <v>1.28</v>
      </c>
      <c r="D529" s="13">
        <f>'Receita Líquida'!B530</f>
        <v>8.2000000000000003E-2</v>
      </c>
      <c r="E529" s="13">
        <f>Funcionários!B530</f>
        <v>15</v>
      </c>
      <c r="F529" s="120">
        <f>'Market Share'!B530</f>
        <v>1.1625223765991828E-6</v>
      </c>
      <c r="G529" s="13">
        <f>'Enterprise Value'!B530</f>
        <v>4.1130800000000001</v>
      </c>
      <c r="H529" s="13">
        <f>'Div. Líq. EBITDA'!B530</f>
        <v>14.906542056074766</v>
      </c>
      <c r="I529" s="15">
        <f>Liquidez!B530</f>
        <v>0.68269230769230771</v>
      </c>
      <c r="J529" s="13"/>
      <c r="K529" s="13"/>
      <c r="L529" s="13"/>
      <c r="M529" s="13"/>
      <c r="N529" s="13"/>
      <c r="O529" s="13"/>
      <c r="P529" s="13"/>
      <c r="Q529" s="13"/>
      <c r="R529" s="13"/>
    </row>
    <row r="530" spans="1:18" x14ac:dyDescent="0.2">
      <c r="A530" s="8">
        <f>'Margem Líquida'!B531</f>
        <v>7.5956284153005467E-3</v>
      </c>
      <c r="B530" s="120">
        <f>'Cresc. EBITDA em 2 anos'!B531</f>
        <v>-0.16326530612244894</v>
      </c>
      <c r="C530" s="13">
        <f>'Patrimônio Líquido'!B531</f>
        <v>4.22</v>
      </c>
      <c r="D530" s="13">
        <f>'Receita Líquida'!B531</f>
        <v>0.27800000000000002</v>
      </c>
      <c r="E530" s="13">
        <f>Funcionários!B531</f>
        <v>11</v>
      </c>
      <c r="F530" s="120">
        <f>'Market Share'!B531</f>
        <v>1.5195828208403604E-6</v>
      </c>
      <c r="G530" s="13">
        <f>'Enterprise Value'!B531</f>
        <v>11.8203</v>
      </c>
      <c r="H530" s="13">
        <f>'Div. Líq. EBITDA'!B531</f>
        <v>5.178861788617886</v>
      </c>
      <c r="I530" s="15">
        <f>Liquidez!B531</f>
        <v>0.91587412587412576</v>
      </c>
      <c r="J530" s="13"/>
      <c r="K530" s="13"/>
      <c r="L530" s="13"/>
      <c r="M530" s="13"/>
      <c r="N530" s="13"/>
      <c r="O530" s="13"/>
      <c r="P530" s="13"/>
      <c r="Q530" s="13"/>
      <c r="R530" s="13"/>
    </row>
    <row r="531" spans="1:18" x14ac:dyDescent="0.2">
      <c r="A531" s="8">
        <f>'Margem Líquida'!B532</f>
        <v>2.3592085235920851E-2</v>
      </c>
      <c r="B531" s="120">
        <f>'Cresc. EBITDA em 2 anos'!B532</f>
        <v>0.11384615384615393</v>
      </c>
      <c r="C531" s="13">
        <f>'Patrimônio Líquido'!B532</f>
        <v>9.15</v>
      </c>
      <c r="D531" s="13">
        <f>'Receita Líquida'!B532</f>
        <v>1.55</v>
      </c>
      <c r="E531" s="13">
        <f>Funcionários!B532</f>
        <v>25</v>
      </c>
      <c r="F531" s="120">
        <f>'Market Share'!B532</f>
        <v>2.7277757193773685E-6</v>
      </c>
      <c r="G531" s="13">
        <f>'Enterprise Value'!B532</f>
        <v>34.788199999999996</v>
      </c>
      <c r="H531" s="13">
        <f>'Div. Líq. EBITDA'!B532</f>
        <v>1.7569060773480663</v>
      </c>
      <c r="I531" s="15">
        <f>Liquidez!B532</f>
        <v>1.309113300492611</v>
      </c>
      <c r="J531" s="13"/>
      <c r="K531" s="13"/>
      <c r="L531" s="13"/>
      <c r="M531" s="13"/>
      <c r="N531" s="13"/>
      <c r="O531" s="13"/>
      <c r="P531" s="13"/>
      <c r="Q531" s="13"/>
      <c r="R531" s="13"/>
    </row>
    <row r="532" spans="1:18" x14ac:dyDescent="0.2">
      <c r="A532" s="8">
        <f>'Margem Líquida'!B533</f>
        <v>1.4792899408284025E-2</v>
      </c>
      <c r="B532" s="120">
        <f>'Cresc. EBITDA em 2 anos'!B533</f>
        <v>0.44979919678714841</v>
      </c>
      <c r="C532" s="13">
        <f>'Patrimônio Líquido'!B533</f>
        <v>21.3</v>
      </c>
      <c r="D532" s="13">
        <f>'Receita Líquida'!B533</f>
        <v>1.75</v>
      </c>
      <c r="E532" s="13">
        <f>Funcionários!B533</f>
        <v>9</v>
      </c>
      <c r="F532" s="120">
        <f>'Market Share'!B533</f>
        <v>4.911657041131547E-6</v>
      </c>
      <c r="G532" s="13">
        <f>'Enterprise Value'!B533</f>
        <v>34.692099999999996</v>
      </c>
      <c r="H532" s="13">
        <f>'Div. Líq. EBITDA'!B533</f>
        <v>1.7451523545706371</v>
      </c>
      <c r="I532" s="15">
        <f>Liquidez!B533</f>
        <v>1.8805445544554458</v>
      </c>
      <c r="J532" s="13"/>
      <c r="K532" s="13"/>
      <c r="L532" s="13"/>
      <c r="M532" s="13"/>
      <c r="N532" s="13"/>
      <c r="O532" s="13"/>
      <c r="P532" s="13"/>
      <c r="Q532" s="13"/>
      <c r="R532" s="13"/>
    </row>
    <row r="533" spans="1:18" x14ac:dyDescent="0.2">
      <c r="A533" s="8">
        <f>'Margem Líquida'!B534</f>
        <v>2.7904761904761904E-2</v>
      </c>
      <c r="B533" s="120">
        <f>'Cresc. EBITDA em 2 anos'!B534</f>
        <v>0.31891891891891877</v>
      </c>
      <c r="C533" s="13">
        <f>'Patrimônio Líquido'!B534</f>
        <v>8.82</v>
      </c>
      <c r="D533" s="13">
        <f>'Receita Líquida'!B534</f>
        <v>0.879</v>
      </c>
      <c r="E533" s="13">
        <f>Funcionários!B534</f>
        <v>45</v>
      </c>
      <c r="F533" s="120">
        <f>'Market Share'!B534</f>
        <v>1.3078376736740806E-6</v>
      </c>
      <c r="G533" s="13">
        <f>'Enterprise Value'!B534</f>
        <v>23.448399999999999</v>
      </c>
      <c r="H533" s="13">
        <f>'Div. Líq. EBITDA'!B534</f>
        <v>2.5614754098360657</v>
      </c>
      <c r="I533" s="15">
        <f>Liquidez!B534</f>
        <v>1.1086587436332767</v>
      </c>
      <c r="J533" s="13"/>
      <c r="K533" s="13"/>
      <c r="L533" s="13"/>
      <c r="M533" s="13"/>
      <c r="N533" s="13"/>
      <c r="O533" s="13"/>
      <c r="P533" s="13"/>
      <c r="Q533" s="13"/>
      <c r="R533" s="13"/>
    </row>
    <row r="534" spans="1:18" x14ac:dyDescent="0.2">
      <c r="A534" s="8">
        <f>'Margem Líquida'!B535</f>
        <v>1.1354166666666667E-2</v>
      </c>
      <c r="B534" s="120">
        <f>'Cresc. EBITDA em 2 anos'!B535</f>
        <v>-0.26571428571428568</v>
      </c>
      <c r="C534" s="13">
        <f>'Patrimônio Líquido'!B535</f>
        <v>31.1</v>
      </c>
      <c r="D534" s="13">
        <f>'Receita Líquida'!B535</f>
        <v>0.65400000000000003</v>
      </c>
      <c r="E534" s="13">
        <f>Funcionários!B535</f>
        <v>31</v>
      </c>
      <c r="F534" s="120">
        <f>'Market Share'!B535</f>
        <v>2.3914746032897477E-6</v>
      </c>
      <c r="G534" s="13">
        <f>'Enterprise Value'!B535</f>
        <v>7.4093099999999996</v>
      </c>
      <c r="H534" s="13">
        <f>'Div. Líq. EBITDA'!B535</f>
        <v>8.1063553826199737</v>
      </c>
      <c r="I534" s="15">
        <f>Liquidez!B535</f>
        <v>0.99617187499999993</v>
      </c>
      <c r="J534" s="13"/>
      <c r="K534" s="13"/>
      <c r="L534" s="13"/>
      <c r="M534" s="13"/>
      <c r="N534" s="13"/>
      <c r="O534" s="13"/>
      <c r="P534" s="13"/>
      <c r="Q534" s="13"/>
      <c r="R534" s="13"/>
    </row>
    <row r="535" spans="1:18" x14ac:dyDescent="0.2">
      <c r="A535" s="8">
        <f>'Margem Líquida'!B536</f>
        <v>5.2543554006968642E-3</v>
      </c>
      <c r="B535" s="120">
        <f>'Cresc. EBITDA em 2 anos'!B536</f>
        <v>5.2704918032786887</v>
      </c>
      <c r="C535" s="13">
        <f>'Patrimônio Líquido'!B536</f>
        <v>9.74</v>
      </c>
      <c r="D535" s="13">
        <f>'Receita Líquida'!B536</f>
        <v>0.754</v>
      </c>
      <c r="E535" s="13">
        <f>Funcionários!B536</f>
        <v>19</v>
      </c>
      <c r="F535" s="120">
        <f>'Market Share'!B536</f>
        <v>5.957927180070812E-6</v>
      </c>
      <c r="G535" s="13">
        <f>'Enterprise Value'!B536</f>
        <v>14.703299999999999</v>
      </c>
      <c r="H535" s="13">
        <f>'Div. Líq. EBITDA'!B536</f>
        <v>4.0784313725490193</v>
      </c>
      <c r="I535" s="15">
        <f>Liquidez!B536</f>
        <v>1.0368029739776952</v>
      </c>
      <c r="J535" s="13"/>
      <c r="K535" s="13"/>
      <c r="L535" s="13"/>
      <c r="M535" s="13"/>
      <c r="N535" s="13"/>
      <c r="O535" s="13"/>
      <c r="P535" s="13"/>
      <c r="Q535" s="13"/>
      <c r="R535" s="13"/>
    </row>
    <row r="536" spans="1:18" x14ac:dyDescent="0.2">
      <c r="A536" s="8">
        <f>'Margem Líquida'!B537</f>
        <v>2.0160857908847186E-2</v>
      </c>
      <c r="B536" s="120">
        <f>'Cresc. EBITDA em 2 anos'!B537</f>
        <v>0.83783783783783794</v>
      </c>
      <c r="C536" s="13">
        <f>'Patrimônio Líquido'!B537</f>
        <v>10.3</v>
      </c>
      <c r="D536" s="13">
        <f>'Receita Líquida'!B537</f>
        <v>0.752</v>
      </c>
      <c r="E536" s="13">
        <f>Funcionários!B537</f>
        <v>37</v>
      </c>
      <c r="F536" s="120">
        <f>'Market Share'!B537</f>
        <v>1.5486458802553399E-6</v>
      </c>
      <c r="G536" s="13">
        <f>'Enterprise Value'!B537</f>
        <v>26.139199999999999</v>
      </c>
      <c r="H536" s="13">
        <f>'Div. Líq. EBITDA'!B537</f>
        <v>2.2720588235294117</v>
      </c>
      <c r="I536" s="15">
        <f>Liquidez!B537</f>
        <v>0.56434108527131777</v>
      </c>
      <c r="J536" s="13"/>
      <c r="K536" s="13"/>
      <c r="L536" s="13"/>
      <c r="M536" s="13"/>
      <c r="N536" s="13"/>
      <c r="O536" s="13"/>
      <c r="P536" s="13"/>
      <c r="Q536" s="13"/>
      <c r="R536" s="13"/>
    </row>
    <row r="537" spans="1:18" x14ac:dyDescent="0.2">
      <c r="A537" s="8">
        <f>'Margem Líquida'!B538</f>
        <v>3.6804979253112033E-2</v>
      </c>
      <c r="B537" s="120">
        <f>'Cresc. EBITDA em 2 anos'!B538</f>
        <v>0.41346153846153832</v>
      </c>
      <c r="C537" s="13">
        <f>'Patrimônio Líquido'!B538</f>
        <v>5</v>
      </c>
      <c r="D537" s="13">
        <f>'Receita Líquida'!B538</f>
        <v>0.88700000000000001</v>
      </c>
      <c r="E537" s="13">
        <f>Funcionários!B538</f>
        <v>14</v>
      </c>
      <c r="F537" s="120">
        <f>'Market Share'!B538</f>
        <v>1.0005996170014395E-6</v>
      </c>
      <c r="G537" s="13">
        <f>'Enterprise Value'!B538</f>
        <v>28.253399999999999</v>
      </c>
      <c r="H537" s="13">
        <f>'Div. Líq. EBITDA'!B538</f>
        <v>2.0986394557823131</v>
      </c>
      <c r="I537" s="15">
        <f>Liquidez!B538</f>
        <v>0.32222222222222219</v>
      </c>
      <c r="J537" s="13"/>
      <c r="K537" s="13"/>
      <c r="L537" s="13"/>
      <c r="M537" s="13"/>
      <c r="N537" s="13"/>
      <c r="O537" s="13"/>
      <c r="P537" s="13"/>
      <c r="Q537" s="13"/>
      <c r="R537" s="13"/>
    </row>
    <row r="538" spans="1:18" x14ac:dyDescent="0.2">
      <c r="A538" s="8">
        <f>'Margem Líquida'!B539</f>
        <v>1.9298245614035087E-3</v>
      </c>
      <c r="B538" s="120">
        <f>'Cresc. EBITDA em 2 anos'!B539</f>
        <v>0.9850000000000001</v>
      </c>
      <c r="C538" s="13">
        <f>'Patrimônio Líquido'!B539</f>
        <v>6.52</v>
      </c>
      <c r="D538" s="13">
        <f>'Receita Líquida'!B539</f>
        <v>4.3999999999999997E-2</v>
      </c>
      <c r="E538" s="13">
        <f>Funcionários!B539</f>
        <v>3</v>
      </c>
      <c r="F538" s="120">
        <f>'Market Share'!B539</f>
        <v>9.4662536380219173E-7</v>
      </c>
      <c r="G538" s="13">
        <f>'Enterprise Value'!B539</f>
        <v>3.8151700000000002</v>
      </c>
      <c r="H538" s="13">
        <f>'Div. Líq. EBITDA'!B539</f>
        <v>15.516372795969772</v>
      </c>
      <c r="I538" s="15">
        <f>Liquidez!B539</f>
        <v>2.1287081339712919</v>
      </c>
      <c r="J538" s="13"/>
      <c r="K538" s="13"/>
      <c r="L538" s="13"/>
      <c r="M538" s="13"/>
      <c r="N538" s="13"/>
      <c r="O538" s="13"/>
      <c r="P538" s="13"/>
      <c r="Q538" s="13"/>
      <c r="R538" s="13"/>
    </row>
    <row r="539" spans="1:18" x14ac:dyDescent="0.2">
      <c r="A539" s="8">
        <f>'Margem Líquida'!B540</f>
        <v>5.2613240418118469E-3</v>
      </c>
      <c r="B539" s="120">
        <f>'Cresc. EBITDA em 2 anos'!B540</f>
        <v>2.4388489208633088</v>
      </c>
      <c r="C539" s="13">
        <f>'Patrimônio Líquido'!B540</f>
        <v>2.63</v>
      </c>
      <c r="D539" s="13">
        <f>'Receita Líquida'!B540</f>
        <v>0.151</v>
      </c>
      <c r="E539" s="13">
        <f>Funcionários!B540</f>
        <v>9</v>
      </c>
      <c r="F539" s="120">
        <f>'Market Share'!B540</f>
        <v>1.1915854360141624E-6</v>
      </c>
      <c r="G539" s="13">
        <f>'Enterprise Value'!B540</f>
        <v>9.1871599999999987</v>
      </c>
      <c r="H539" s="13">
        <f>'Div. Líq. EBITDA'!B540</f>
        <v>6.43305439330544</v>
      </c>
      <c r="I539" s="15">
        <f>Liquidez!B540</f>
        <v>0.9737742303306729</v>
      </c>
      <c r="J539" s="13"/>
      <c r="K539" s="13"/>
      <c r="L539" s="13"/>
      <c r="M539" s="13"/>
      <c r="N539" s="13"/>
      <c r="O539" s="13"/>
      <c r="P539" s="13"/>
      <c r="Q539" s="13"/>
      <c r="R539" s="13"/>
    </row>
    <row r="540" spans="1:18" x14ac:dyDescent="0.2">
      <c r="A540" s="8">
        <f>'Margem Líquida'!B541</f>
        <v>2.5326797385620915E-2</v>
      </c>
      <c r="B540" s="120">
        <f>'Cresc. EBITDA em 2 anos'!B541</f>
        <v>-0.34640522875816993</v>
      </c>
      <c r="C540" s="13">
        <f>'Patrimônio Líquido'!B541</f>
        <v>19.399999999999999</v>
      </c>
      <c r="D540" s="13">
        <f>'Receita Líquida'!B541</f>
        <v>1.55</v>
      </c>
      <c r="E540" s="13">
        <f>Funcionários!B541</f>
        <v>44</v>
      </c>
      <c r="F540" s="120">
        <f>'Market Share'!B541</f>
        <v>2.5409417659953568E-6</v>
      </c>
      <c r="G540" s="13">
        <f>'Enterprise Value'!B541</f>
        <v>19.22</v>
      </c>
      <c r="H540" s="13">
        <f>'Div. Líq. EBITDA'!B541</f>
        <v>3.07</v>
      </c>
      <c r="I540" s="15">
        <f>Liquidez!B541</f>
        <v>1.171689497716895</v>
      </c>
      <c r="J540" s="13"/>
      <c r="K540" s="13"/>
      <c r="L540" s="13"/>
      <c r="M540" s="13"/>
      <c r="N540" s="13"/>
      <c r="O540" s="13"/>
      <c r="P540" s="13"/>
      <c r="Q540" s="13"/>
      <c r="R540" s="13"/>
    </row>
    <row r="541" spans="1:18" x14ac:dyDescent="0.2">
      <c r="A541" s="8">
        <f>'Margem Líquida'!B542</f>
        <v>3.4693877551020408E-2</v>
      </c>
      <c r="B541" s="120">
        <f>'Cresc. EBITDA em 2 anos'!B542</f>
        <v>0.26326530612244903</v>
      </c>
      <c r="C541" s="13">
        <f>'Patrimônio Líquido'!B542</f>
        <v>38.200000000000003</v>
      </c>
      <c r="D541" s="13">
        <f>'Receita Líquida'!B542</f>
        <v>1.19</v>
      </c>
      <c r="E541" s="13">
        <f>Funcionários!B542</f>
        <v>142</v>
      </c>
      <c r="F541" s="120">
        <f>'Market Share'!B542</f>
        <v>1.4240899113339988E-6</v>
      </c>
      <c r="G541" s="13">
        <f>'Enterprise Value'!B542</f>
        <v>59.485900000000001</v>
      </c>
      <c r="H541" s="13">
        <f>'Div. Líq. EBITDA'!B542</f>
        <v>0.98546042003231005</v>
      </c>
      <c r="I541" s="15">
        <f>Liquidez!B542</f>
        <v>1.5903225806451613</v>
      </c>
      <c r="J541" s="13"/>
      <c r="K541" s="13"/>
      <c r="L541" s="13"/>
      <c r="M541" s="13"/>
      <c r="N541" s="13"/>
      <c r="O541" s="13"/>
      <c r="P541" s="13"/>
      <c r="Q541" s="13"/>
      <c r="R541" s="13"/>
    </row>
    <row r="542" spans="1:18" x14ac:dyDescent="0.2">
      <c r="A542" s="8">
        <f>'Margem Líquida'!B543</f>
        <v>7.6956521739130427E-3</v>
      </c>
      <c r="B542" s="120">
        <f>'Cresc. EBITDA em 2 anos'!B543</f>
        <v>0.22950819672131151</v>
      </c>
      <c r="C542" s="13">
        <f>'Patrimônio Líquido'!B543</f>
        <v>3.44</v>
      </c>
      <c r="D542" s="13">
        <f>'Receita Líquida'!B543</f>
        <v>0.35399999999999998</v>
      </c>
      <c r="E542" s="13">
        <f>Funcionários!B543</f>
        <v>101</v>
      </c>
      <c r="F542" s="120">
        <f>'Market Share'!B543</f>
        <v>1.9098581901272289E-6</v>
      </c>
      <c r="G542" s="13">
        <f>'Enterprise Value'!B543</f>
        <v>36.037499999999994</v>
      </c>
      <c r="H542" s="13">
        <f>'Div. Líq. EBITDA'!B543</f>
        <v>1.6159999999999999</v>
      </c>
      <c r="I542" s="15">
        <f>Liquidez!B543</f>
        <v>0.67692307692307685</v>
      </c>
      <c r="J542" s="13"/>
      <c r="K542" s="13"/>
      <c r="L542" s="13"/>
      <c r="M542" s="13"/>
      <c r="N542" s="13"/>
      <c r="O542" s="13"/>
      <c r="P542" s="13"/>
      <c r="Q542" s="13"/>
      <c r="R542" s="13"/>
    </row>
    <row r="543" spans="1:18" x14ac:dyDescent="0.2">
      <c r="A543" s="8">
        <f>'Margem Líquida'!B544</f>
        <v>3.9650655021834062E-2</v>
      </c>
      <c r="B543" s="120">
        <f>'Cresc. EBITDA em 2 anos'!B544</f>
        <v>0.23880597014925353</v>
      </c>
      <c r="C543" s="13">
        <f>'Patrimônio Líquido'!B544</f>
        <v>13.7</v>
      </c>
      <c r="D543" s="13">
        <f>'Receita Líquida'!B544</f>
        <v>0.90800000000000003</v>
      </c>
      <c r="E543" s="13">
        <f>Funcionários!B544</f>
        <v>20</v>
      </c>
      <c r="F543" s="120">
        <f>'Market Share'!B544</f>
        <v>9.5077722943290303E-7</v>
      </c>
      <c r="G543" s="13">
        <f>'Enterprise Value'!B544</f>
        <v>15.952599999999999</v>
      </c>
      <c r="H543" s="13">
        <f>'Div. Líq. EBITDA'!B544</f>
        <v>3.6204819277108435</v>
      </c>
      <c r="I543" s="15">
        <f>Liquidez!B544</f>
        <v>0.58859504132231411</v>
      </c>
      <c r="J543" s="13"/>
      <c r="K543" s="13"/>
      <c r="L543" s="13"/>
      <c r="M543" s="13"/>
      <c r="N543" s="13"/>
      <c r="O543" s="13"/>
      <c r="P543" s="13"/>
      <c r="Q543" s="13"/>
      <c r="R543" s="13"/>
    </row>
    <row r="544" spans="1:18" x14ac:dyDescent="0.2">
      <c r="A544" s="8">
        <f>'Margem Líquida'!B545</f>
        <v>1.2460317460317461E-2</v>
      </c>
      <c r="B544" s="120">
        <f>'Cresc. EBITDA em 2 anos'!B545</f>
        <v>30.416666666666668</v>
      </c>
      <c r="C544" s="13">
        <f>'Patrimônio Líquido'!B545</f>
        <v>4.33</v>
      </c>
      <c r="D544" s="13">
        <f>'Receita Líquida'!B545</f>
        <v>0.157</v>
      </c>
      <c r="E544" s="13">
        <f>Funcionários!B545</f>
        <v>35</v>
      </c>
      <c r="F544" s="120">
        <f>'Market Share'!B545</f>
        <v>5.231350694696323E-7</v>
      </c>
      <c r="G544" s="13">
        <f>'Enterprise Value'!B545</f>
        <v>7.24594</v>
      </c>
      <c r="H544" s="13">
        <f>'Div. Líq. EBITDA'!B545</f>
        <v>7.9575596816976129</v>
      </c>
      <c r="I544" s="15">
        <f>Liquidez!B545</f>
        <v>0.35063113604488078</v>
      </c>
      <c r="J544" s="13"/>
      <c r="K544" s="13"/>
      <c r="L544" s="13"/>
      <c r="M544" s="13"/>
      <c r="N544" s="13"/>
      <c r="O544" s="13"/>
      <c r="P544" s="13"/>
      <c r="Q544" s="13"/>
      <c r="R544" s="13"/>
    </row>
    <row r="545" spans="1:18" x14ac:dyDescent="0.2">
      <c r="A545" s="8">
        <f>'Margem Líquida'!B546</f>
        <v>8.5046728971962613E-3</v>
      </c>
      <c r="B545" s="120">
        <f>'Cresc. EBITDA em 2 anos'!B546</f>
        <v>0.18072289156626509</v>
      </c>
      <c r="C545" s="13">
        <f>'Patrimônio Líquido'!B546</f>
        <v>17</v>
      </c>
      <c r="D545" s="13">
        <f>'Receita Líquida'!B546</f>
        <v>0.182</v>
      </c>
      <c r="E545" s="13">
        <f>Funcionários!B546</f>
        <v>245</v>
      </c>
      <c r="F545" s="120">
        <f>'Market Share'!B546</f>
        <v>8.8849924497223252E-7</v>
      </c>
      <c r="G545" s="13">
        <f>'Enterprise Value'!B546</f>
        <v>18.835599999999999</v>
      </c>
      <c r="H545" s="13">
        <f>'Div. Líq. EBITDA'!B546</f>
        <v>3.0408163265306123</v>
      </c>
      <c r="I545" s="15">
        <f>Liquidez!B546</f>
        <v>1.0052910052910056</v>
      </c>
      <c r="J545" s="13"/>
      <c r="K545" s="13"/>
      <c r="L545" s="13"/>
      <c r="M545" s="13"/>
      <c r="N545" s="13"/>
      <c r="O545" s="13"/>
      <c r="P545" s="13"/>
      <c r="Q545" s="13"/>
      <c r="R545" s="13"/>
    </row>
    <row r="546" spans="1:18" x14ac:dyDescent="0.2">
      <c r="A546" s="8">
        <f>'Margem Líquida'!B547</f>
        <v>6.2061855670103088E-3</v>
      </c>
      <c r="B546" s="120">
        <f>'Cresc. EBITDA em 2 anos'!B547</f>
        <v>0.20551090700344443</v>
      </c>
      <c r="C546" s="13">
        <f>'Patrimônio Líquido'!B547</f>
        <v>2.3199999999999998</v>
      </c>
      <c r="D546" s="13">
        <f>'Receita Líquida'!B547</f>
        <v>0.30099999999999999</v>
      </c>
      <c r="E546" s="13">
        <f>Funcionários!B547</f>
        <v>6</v>
      </c>
      <c r="F546" s="120">
        <f>'Market Share'!B547</f>
        <v>2.0136548308950133E-6</v>
      </c>
      <c r="G546" s="13">
        <f>'Enterprise Value'!B547</f>
        <v>10.0905</v>
      </c>
      <c r="H546" s="13">
        <f>'Div. Líq. EBITDA'!B547</f>
        <v>5.6380952380952376</v>
      </c>
      <c r="I546" s="15">
        <f>Liquidez!B547</f>
        <v>0.96691275167785229</v>
      </c>
      <c r="J546" s="13"/>
      <c r="K546" s="13"/>
      <c r="L546" s="13"/>
      <c r="M546" s="13"/>
      <c r="N546" s="13"/>
      <c r="O546" s="13"/>
      <c r="P546" s="13"/>
      <c r="Q546" s="13"/>
      <c r="R546" s="13"/>
    </row>
    <row r="547" spans="1:18" x14ac:dyDescent="0.2">
      <c r="A547" s="8">
        <f>'Margem Líquida'!B548</f>
        <v>3.3888888888888888E-3</v>
      </c>
      <c r="B547" s="120">
        <f>'Cresc. EBITDA em 2 anos'!B548</f>
        <v>-0.15157894736842092</v>
      </c>
      <c r="C547" s="13">
        <f>'Patrimônio Líquido'!B548</f>
        <v>3.13</v>
      </c>
      <c r="D547" s="13">
        <f>'Receita Líquida'!B548</f>
        <v>6.0999999999999999E-2</v>
      </c>
      <c r="E547" s="13">
        <f>Funcionários!B548</f>
        <v>43</v>
      </c>
      <c r="F547" s="120">
        <f>'Market Share'!B548</f>
        <v>7.4733581352804608E-7</v>
      </c>
      <c r="G547" s="13">
        <f>'Enterprise Value'!B548</f>
        <v>3.87283</v>
      </c>
      <c r="H547" s="13">
        <f>'Div. Líq. EBITDA'!B548</f>
        <v>14.540942928039701</v>
      </c>
      <c r="I547" s="15">
        <f>Liquidez!B548</f>
        <v>0.58329694323144099</v>
      </c>
      <c r="J547" s="13"/>
      <c r="K547" s="13"/>
      <c r="L547" s="13"/>
      <c r="M547" s="13"/>
      <c r="N547" s="13"/>
      <c r="O547" s="13"/>
      <c r="P547" s="13"/>
      <c r="Q547" s="13"/>
      <c r="R547" s="13"/>
    </row>
    <row r="548" spans="1:18" x14ac:dyDescent="0.2">
      <c r="A548" s="8">
        <f>'Margem Líquida'!B549</f>
        <v>6.724367509986685E-3</v>
      </c>
      <c r="B548" s="120">
        <f>'Cresc. EBITDA em 2 anos'!B549</f>
        <v>-0.50793650793650791</v>
      </c>
      <c r="C548" s="13">
        <f>'Patrimônio Líquido'!B549</f>
        <v>4.54</v>
      </c>
      <c r="D548" s="13">
        <f>'Receita Líquida'!B549</f>
        <v>0.505</v>
      </c>
      <c r="E548" s="13">
        <f>Funcionários!B549</f>
        <v>30</v>
      </c>
      <c r="F548" s="120">
        <f>'Market Share'!B549</f>
        <v>3.1180510886642368E-6</v>
      </c>
      <c r="G548" s="13">
        <f>'Enterprise Value'!B549</f>
        <v>11.916399999999999</v>
      </c>
      <c r="H548" s="13">
        <f>'Div. Líq. EBITDA'!B549</f>
        <v>4.7258064516129039</v>
      </c>
      <c r="I548" s="15">
        <f>Liquidez!B549</f>
        <v>1.3874257425742575</v>
      </c>
      <c r="J548" s="13"/>
      <c r="K548" s="13"/>
      <c r="L548" s="13"/>
      <c r="M548" s="13"/>
      <c r="N548" s="13"/>
      <c r="O548" s="13"/>
      <c r="P548" s="13"/>
      <c r="Q548" s="13"/>
      <c r="R548" s="13"/>
    </row>
    <row r="549" spans="1:18" x14ac:dyDescent="0.2">
      <c r="A549" s="8">
        <f>'Margem Líquida'!B550</f>
        <v>8.8421052631578953E-4</v>
      </c>
      <c r="B549" s="120">
        <f>'Cresc. EBITDA em 2 anos'!B550</f>
        <v>6.3414634146341458</v>
      </c>
      <c r="C549" s="13">
        <f>'Patrimônio Líquido'!B550</f>
        <v>3.6</v>
      </c>
      <c r="D549" s="13">
        <f>'Receita Líquida'!B550</f>
        <v>4.2000000000000003E-2</v>
      </c>
      <c r="E549" s="13">
        <f>Funcionários!B550</f>
        <v>8</v>
      </c>
      <c r="F549" s="120">
        <f>'Market Share'!B550</f>
        <v>1.9721361745878996E-6</v>
      </c>
      <c r="G549" s="13">
        <f>'Enterprise Value'!B550</f>
        <v>5.7852199999999998</v>
      </c>
      <c r="H549" s="13">
        <f>'Div. Líq. EBITDA'!B550</f>
        <v>9.6843853820598014</v>
      </c>
      <c r="I549" s="15">
        <f>Liquidez!B550</f>
        <v>0.97452830188679251</v>
      </c>
      <c r="J549" s="13"/>
      <c r="K549" s="13"/>
      <c r="L549" s="13"/>
      <c r="M549" s="13"/>
      <c r="N549" s="13"/>
      <c r="O549" s="13"/>
      <c r="P549" s="13"/>
      <c r="Q549" s="13"/>
      <c r="R549" s="13"/>
    </row>
    <row r="550" spans="1:18" x14ac:dyDescent="0.2">
      <c r="A550" s="8">
        <f>'Margem Líquida'!B551</f>
        <v>1.0495867768595043E-2</v>
      </c>
      <c r="B550" s="120">
        <f>'Cresc. EBITDA em 2 anos'!B551</f>
        <v>-0.68642857142857139</v>
      </c>
      <c r="C550" s="13">
        <f>'Patrimônio Líquido'!B551</f>
        <v>10.9</v>
      </c>
      <c r="D550" s="13">
        <f>'Receita Líquida'!B551</f>
        <v>0.254</v>
      </c>
      <c r="E550" s="13">
        <f>Funcionários!B551</f>
        <v>48</v>
      </c>
      <c r="F550" s="120">
        <f>'Market Share'!B551</f>
        <v>1.0047514826321509E-6</v>
      </c>
      <c r="G550" s="13">
        <f>'Enterprise Value'!B551</f>
        <v>4.2187899999999994</v>
      </c>
      <c r="H550" s="13">
        <f>'Div. Líq. EBITDA'!B551</f>
        <v>13.234624145785876</v>
      </c>
      <c r="I550" s="15">
        <f>Liquidez!B551</f>
        <v>1.093939393939394</v>
      </c>
      <c r="J550" s="13"/>
      <c r="K550" s="13"/>
      <c r="L550" s="13"/>
      <c r="M550" s="13"/>
      <c r="N550" s="13"/>
      <c r="O550" s="13"/>
      <c r="P550" s="13"/>
      <c r="Q550" s="13"/>
      <c r="R550" s="13"/>
    </row>
    <row r="551" spans="1:18" x14ac:dyDescent="0.2">
      <c r="A551" s="8">
        <f>'Margem Líquida'!B552</f>
        <v>4.8648648648648646E-4</v>
      </c>
      <c r="B551" s="120">
        <f>'Cresc. EBITDA em 2 anos'!B552</f>
        <v>0.27524752475247527</v>
      </c>
      <c r="C551" s="13">
        <f>'Patrimônio Líquido'!B552</f>
        <v>0.90300000000000002</v>
      </c>
      <c r="D551" s="13">
        <f>'Receita Líquida'!B552</f>
        <v>3.5999999999999997E-2</v>
      </c>
      <c r="E551" s="13">
        <f>Funcionários!B552</f>
        <v>8</v>
      </c>
      <c r="F551" s="120">
        <f>'Market Share'!B552</f>
        <v>3.0723805667264117E-6</v>
      </c>
      <c r="G551" s="13">
        <f>'Enterprise Value'!B552</f>
        <v>6.1888399999999999</v>
      </c>
      <c r="H551" s="13">
        <f>'Div. Líq. EBITDA'!B552</f>
        <v>9.0062111801242235</v>
      </c>
      <c r="I551" s="15">
        <f>Liquidez!B552</f>
        <v>0.95087108013937294</v>
      </c>
      <c r="J551" s="13"/>
      <c r="K551" s="13"/>
      <c r="L551" s="13"/>
      <c r="M551" s="13"/>
      <c r="N551" s="13"/>
      <c r="O551" s="13"/>
      <c r="P551" s="13"/>
      <c r="Q551" s="13"/>
      <c r="R551" s="13"/>
    </row>
    <row r="552" spans="1:18" x14ac:dyDescent="0.2">
      <c r="A552" s="8">
        <f>'Margem Líquida'!B553</f>
        <v>1.653061224489796E-2</v>
      </c>
      <c r="B552" s="120">
        <f>'Cresc. EBITDA em 2 anos'!B553</f>
        <v>0</v>
      </c>
      <c r="C552" s="13">
        <f>'Patrimônio Líquido'!B553</f>
        <v>0.8</v>
      </c>
      <c r="D552" s="13">
        <f>'Receita Líquida'!B553</f>
        <v>0.40500000000000003</v>
      </c>
      <c r="E552" s="13">
        <f>Funcionários!B553</f>
        <v>8</v>
      </c>
      <c r="F552" s="120">
        <f>'Market Share'!B553</f>
        <v>1.0172070795242849E-6</v>
      </c>
      <c r="G552" s="13">
        <f>'Enterprise Value'!B553</f>
        <v>7.9859099999999987</v>
      </c>
      <c r="H552" s="13">
        <f>'Div. Líq. EBITDA'!B553</f>
        <v>6.9675090252707585</v>
      </c>
      <c r="I552" s="15">
        <f>Liquidez!B553</f>
        <v>0.85769230769230764</v>
      </c>
      <c r="J552" s="13"/>
      <c r="K552" s="13"/>
      <c r="L552" s="13"/>
      <c r="M552" s="13"/>
      <c r="N552" s="13"/>
      <c r="O552" s="13"/>
      <c r="P552" s="13"/>
      <c r="Q552" s="13"/>
      <c r="R552" s="13"/>
    </row>
    <row r="553" spans="1:18" x14ac:dyDescent="0.2">
      <c r="A553" s="8">
        <f>'Margem Líquida'!B554</f>
        <v>3.5443037974683546E-2</v>
      </c>
      <c r="B553" s="120">
        <f>'Cresc. EBITDA em 2 anos'!B554</f>
        <v>7.2519083969465603E-2</v>
      </c>
      <c r="C553" s="13">
        <f>'Patrimônio Líquido'!B554</f>
        <v>14.3</v>
      </c>
      <c r="D553" s="13">
        <f>'Receita Líquida'!B554</f>
        <v>1.1200000000000001</v>
      </c>
      <c r="E553" s="13">
        <f>Funcionários!B554</f>
        <v>40</v>
      </c>
      <c r="F553" s="120">
        <f>'Market Share'!B554</f>
        <v>1.3119895393047921E-6</v>
      </c>
      <c r="G553" s="13">
        <f>'Enterprise Value'!B554</f>
        <v>27.004099999999998</v>
      </c>
      <c r="H553" s="13">
        <f>'Div. Líq. EBITDA'!B554</f>
        <v>2.0604982206405693</v>
      </c>
      <c r="I553" s="15">
        <f>Liquidez!B554</f>
        <v>1.3690476190476193</v>
      </c>
      <c r="J553" s="13"/>
      <c r="K553" s="13"/>
      <c r="L553" s="13"/>
      <c r="M553" s="13"/>
      <c r="N553" s="13"/>
      <c r="O553" s="13"/>
      <c r="P553" s="13"/>
      <c r="Q553" s="13"/>
      <c r="R553" s="13"/>
    </row>
    <row r="554" spans="1:18" x14ac:dyDescent="0.2">
      <c r="A554" s="8">
        <f>'Margem Líquida'!B555</f>
        <v>2.6810810810810812E-2</v>
      </c>
      <c r="B554" s="120">
        <f>'Cresc. EBITDA em 2 anos'!B555</f>
        <v>-7.0921985815602717E-2</v>
      </c>
      <c r="C554" s="13">
        <f>'Patrimônio Líquido'!B555</f>
        <v>5.12</v>
      </c>
      <c r="D554" s="13">
        <f>'Receita Líquida'!B555</f>
        <v>0.496</v>
      </c>
      <c r="E554" s="13">
        <f>Funcionários!B555</f>
        <v>26</v>
      </c>
      <c r="F554" s="120">
        <f>'Market Share'!B555</f>
        <v>7.6809514168160292E-7</v>
      </c>
      <c r="G554" s="13">
        <f>'Enterprise Value'!B555</f>
        <v>12.5891</v>
      </c>
      <c r="H554" s="13">
        <f>'Div. Líq. EBITDA'!B555</f>
        <v>4.3969465648854955</v>
      </c>
      <c r="I554" s="15">
        <f>Liquidez!B555</f>
        <v>2.5548387096774192</v>
      </c>
      <c r="J554" s="13"/>
      <c r="K554" s="13"/>
      <c r="L554" s="13"/>
      <c r="M554" s="13"/>
      <c r="N554" s="13"/>
      <c r="O554" s="13"/>
      <c r="P554" s="13"/>
      <c r="Q554" s="13"/>
      <c r="R554" s="13"/>
    </row>
    <row r="555" spans="1:18" x14ac:dyDescent="0.2">
      <c r="A555" s="8">
        <f>'Margem Líquida'!B556</f>
        <v>5.6137724550898204E-3</v>
      </c>
      <c r="B555" s="120">
        <f>'Cresc. EBITDA em 2 anos'!B556</f>
        <v>2.0684931506849318</v>
      </c>
      <c r="C555" s="13">
        <f>'Patrimônio Líquido'!B556</f>
        <v>5.84</v>
      </c>
      <c r="D555" s="13">
        <f>'Receita Líquida'!B556</f>
        <v>0.375</v>
      </c>
      <c r="E555" s="13">
        <f>Funcionários!B556</f>
        <v>12</v>
      </c>
      <c r="F555" s="120">
        <f>'Market Share'!B556</f>
        <v>2.7734462413151932E-6</v>
      </c>
      <c r="G555" s="13">
        <f>'Enterprise Value'!B556</f>
        <v>2.1526399999999999</v>
      </c>
      <c r="H555" s="13">
        <f>'Div. Líq. EBITDA'!B556</f>
        <v>25.535714285714285</v>
      </c>
      <c r="I555" s="15">
        <f>Liquidez!B556</f>
        <v>1.2915737298636927</v>
      </c>
      <c r="J555" s="13"/>
      <c r="K555" s="13"/>
      <c r="L555" s="13"/>
      <c r="M555" s="13"/>
      <c r="N555" s="13"/>
      <c r="O555" s="13"/>
      <c r="P555" s="13"/>
      <c r="Q555" s="13"/>
      <c r="R555" s="13"/>
    </row>
    <row r="556" spans="1:18" x14ac:dyDescent="0.2">
      <c r="A556" s="8">
        <f>'Margem Líquida'!B557</f>
        <v>8.1389039609332612E-3</v>
      </c>
      <c r="B556" s="120">
        <f>'Cresc. EBITDA em 2 anos'!B557</f>
        <v>1.4499999999999997</v>
      </c>
      <c r="C556" s="13">
        <f>'Patrimônio Líquido'!B557</f>
        <v>16.100000000000001</v>
      </c>
      <c r="D556" s="13">
        <f>'Receita Líquida'!B557</f>
        <v>1.5</v>
      </c>
      <c r="E556" s="13">
        <f>Funcionários!B557</f>
        <v>7</v>
      </c>
      <c r="F556" s="120">
        <f>'Market Share'!B557</f>
        <v>7.6518883574010502E-6</v>
      </c>
      <c r="G556" s="13">
        <f>'Enterprise Value'!B557</f>
        <v>18.835599999999999</v>
      </c>
      <c r="H556" s="13">
        <f>'Div. Líq. EBITDA'!B557</f>
        <v>2.8877551020408165</v>
      </c>
      <c r="I556" s="15">
        <f>Liquidez!B557</f>
        <v>1.3061728395061729</v>
      </c>
      <c r="J556" s="13"/>
      <c r="K556" s="13"/>
      <c r="L556" s="13"/>
      <c r="M556" s="13"/>
      <c r="N556" s="13"/>
      <c r="O556" s="13"/>
      <c r="P556" s="13"/>
      <c r="Q556" s="13"/>
      <c r="R556" s="13"/>
    </row>
    <row r="557" spans="1:18" x14ac:dyDescent="0.2">
      <c r="A557" s="8">
        <f>'Margem Líquida'!B558</f>
        <v>4.6058091286307057E-2</v>
      </c>
      <c r="B557" s="120">
        <f>'Cresc. EBITDA em 2 anos'!B558</f>
        <v>0.12671232876712324</v>
      </c>
      <c r="C557" s="13">
        <f>'Patrimônio Líquido'!B558</f>
        <v>20.6</v>
      </c>
      <c r="D557" s="13">
        <f>'Receita Líquida'!B558</f>
        <v>1.1100000000000001</v>
      </c>
      <c r="E557" s="13">
        <f>Funcionários!B558</f>
        <v>29</v>
      </c>
      <c r="F557" s="120">
        <f>'Market Share'!B558</f>
        <v>1.0005996170014395E-6</v>
      </c>
      <c r="G557" s="13">
        <f>'Enterprise Value'!B558</f>
        <v>31.616899999999998</v>
      </c>
      <c r="H557" s="13">
        <f>'Div. Líq. EBITDA'!B558</f>
        <v>1.6990881458966565</v>
      </c>
      <c r="I557" s="15">
        <f>Liquidez!B558</f>
        <v>1.4134185303514375</v>
      </c>
      <c r="J557" s="13"/>
      <c r="K557" s="13"/>
      <c r="L557" s="13"/>
      <c r="M557" s="13"/>
      <c r="N557" s="13"/>
      <c r="O557" s="13"/>
      <c r="P557" s="13"/>
      <c r="Q557" s="13"/>
      <c r="R557" s="13"/>
    </row>
    <row r="558" spans="1:18" x14ac:dyDescent="0.2">
      <c r="A558" s="8">
        <f>'Margem Líquida'!B559</f>
        <v>9.2063492063492076E-3</v>
      </c>
      <c r="B558" s="120">
        <f>'Cresc. EBITDA em 2 anos'!B559</f>
        <v>0.30584192439862523</v>
      </c>
      <c r="C558" s="13">
        <f>'Patrimônio Líquido'!B559</f>
        <v>1.23</v>
      </c>
      <c r="D558" s="13">
        <f>'Receita Líquida'!B559</f>
        <v>0.23200000000000001</v>
      </c>
      <c r="E558" s="13">
        <f>Funcionários!B559</f>
        <v>8</v>
      </c>
      <c r="F558" s="120">
        <f>'Market Share'!B559</f>
        <v>1.0462701389392646E-6</v>
      </c>
      <c r="G558" s="13">
        <f>'Enterprise Value'!B559</f>
        <v>10.955399999999999</v>
      </c>
      <c r="H558" s="13">
        <f>'Div. Líq. EBITDA'!B559</f>
        <v>4.859649122807018</v>
      </c>
      <c r="I558" s="15">
        <f>Liquidez!B559</f>
        <v>0.68934426229508206</v>
      </c>
      <c r="J558" s="13"/>
      <c r="K558" s="13"/>
      <c r="L558" s="13"/>
      <c r="M558" s="13"/>
      <c r="N558" s="13"/>
      <c r="O558" s="13"/>
      <c r="P558" s="13"/>
      <c r="Q558" s="13"/>
      <c r="R558" s="13"/>
    </row>
    <row r="559" spans="1:18" x14ac:dyDescent="0.2">
      <c r="A559" s="8">
        <f>'Margem Líquida'!B560</f>
        <v>5.7731262660364623E-2</v>
      </c>
      <c r="B559" s="120">
        <f>'Cresc. EBITDA em 2 anos'!B560</f>
        <v>0.217741935483871</v>
      </c>
      <c r="C559" s="13">
        <f>'Patrimônio Líquido'!B560</f>
        <v>38.9</v>
      </c>
      <c r="D559" s="13">
        <f>'Receita Líquida'!B560</f>
        <v>8.5500000000000007</v>
      </c>
      <c r="E559" s="13">
        <f>Funcionários!B560</f>
        <v>67</v>
      </c>
      <c r="F559" s="120">
        <f>'Market Share'!B560</f>
        <v>6.1489129990835343E-6</v>
      </c>
      <c r="G559" s="13">
        <f>'Enterprise Value'!B560</f>
        <v>145.11099999999999</v>
      </c>
      <c r="H559" s="13">
        <f>'Div. Líq. EBITDA'!B560</f>
        <v>0.36688741721854307</v>
      </c>
      <c r="I559" s="15">
        <f>Liquidez!B560</f>
        <v>1.5577060931899642</v>
      </c>
      <c r="J559" s="13"/>
      <c r="K559" s="13"/>
      <c r="L559" s="13"/>
      <c r="M559" s="13"/>
      <c r="N559" s="13"/>
      <c r="O559" s="13"/>
      <c r="P559" s="13"/>
      <c r="Q559" s="13"/>
      <c r="R559" s="13"/>
    </row>
    <row r="560" spans="1:18" x14ac:dyDescent="0.2">
      <c r="A560" s="8">
        <f>'Margem Líquida'!B561</f>
        <v>1.8908382066276804E-3</v>
      </c>
      <c r="B560" s="120">
        <f>'Cresc. EBITDA em 2 anos'!B561</f>
        <v>-0.19629225736095968</v>
      </c>
      <c r="C560" s="13">
        <f>'Patrimônio Líquido'!B561</f>
        <v>8.0299999999999994</v>
      </c>
      <c r="D560" s="13">
        <f>'Receita Líquida'!B561</f>
        <v>9.7000000000000003E-2</v>
      </c>
      <c r="E560" s="13">
        <f>Funcionários!B561</f>
        <v>16</v>
      </c>
      <c r="F560" s="120">
        <f>'Market Share'!B561</f>
        <v>2.1299070685549315E-6</v>
      </c>
      <c r="G560" s="13">
        <f>'Enterprise Value'!B561</f>
        <v>7.0825699999999996</v>
      </c>
      <c r="H560" s="13">
        <f>'Div. Líq. EBITDA'!B561</f>
        <v>7.5033921302578026</v>
      </c>
      <c r="I560" s="15">
        <f>Liquidez!B561</f>
        <v>0.99238938053097348</v>
      </c>
      <c r="J560" s="13"/>
      <c r="K560" s="13"/>
      <c r="L560" s="13"/>
      <c r="M560" s="13"/>
      <c r="N560" s="13"/>
      <c r="O560" s="13"/>
      <c r="P560" s="13"/>
      <c r="Q560" s="13"/>
      <c r="R560" s="13"/>
    </row>
    <row r="561" spans="1:18" x14ac:dyDescent="0.2">
      <c r="A561" s="8">
        <f>'Margem Líquida'!B562</f>
        <v>9.905795032829004E-2</v>
      </c>
      <c r="B561" s="120">
        <f>'Cresc. EBITDA em 2 anos'!B562</f>
        <v>2.107981220657277</v>
      </c>
      <c r="C561" s="13">
        <f>'Patrimônio Líquido'!B562</f>
        <v>192.2</v>
      </c>
      <c r="D561" s="13">
        <f>'Receita Líquida'!B562</f>
        <v>34.700000000000003</v>
      </c>
      <c r="E561" s="13">
        <f>Funcionários!B562</f>
        <v>407</v>
      </c>
      <c r="F561" s="120">
        <f>'Market Share'!B562</f>
        <v>1.454398530438192E-5</v>
      </c>
      <c r="G561" s="13">
        <f>'Enterprise Value'!B562</f>
        <v>636.18200000000002</v>
      </c>
      <c r="H561" s="13">
        <f>'Div. Líq. EBITDA'!B562</f>
        <v>8.3081570996978854E-2</v>
      </c>
      <c r="I561" s="15">
        <f>Liquidez!B562</f>
        <v>2.1051440329218107</v>
      </c>
      <c r="J561" s="13"/>
      <c r="K561" s="13"/>
      <c r="L561" s="13"/>
      <c r="M561" s="13"/>
      <c r="N561" s="13"/>
      <c r="O561" s="13"/>
      <c r="P561" s="13"/>
      <c r="Q561" s="13"/>
      <c r="R561" s="13"/>
    </row>
    <row r="562" spans="1:18" x14ac:dyDescent="0.2">
      <c r="A562" s="8">
        <f>'Margem Líquida'!B563</f>
        <v>3.2989690721649482E-3</v>
      </c>
      <c r="B562" s="120">
        <f>'Cresc. EBITDA em 2 anos'!B563</f>
        <v>0.80132450331125815</v>
      </c>
      <c r="C562" s="13">
        <f>'Patrimônio Líquido'!B563</f>
        <v>6.03</v>
      </c>
      <c r="D562" s="13">
        <f>'Receita Líquida'!B563</f>
        <v>0.192</v>
      </c>
      <c r="E562" s="13">
        <f>Funcionários!B563</f>
        <v>6</v>
      </c>
      <c r="F562" s="120">
        <f>'Market Share'!B563</f>
        <v>2.4163857970740158E-6</v>
      </c>
      <c r="G562" s="13">
        <f>'Enterprise Value'!B563</f>
        <v>7.841759999999999</v>
      </c>
      <c r="H562" s="13">
        <f>'Div. Líq. EBITDA'!B563</f>
        <v>6.6789215686274517</v>
      </c>
      <c r="I562" s="15">
        <f>Liquidez!B563</f>
        <v>1.4902205882352941</v>
      </c>
      <c r="J562" s="13"/>
      <c r="K562" s="13"/>
      <c r="L562" s="13"/>
      <c r="M562" s="13"/>
      <c r="N562" s="13"/>
      <c r="O562" s="13"/>
      <c r="P562" s="13"/>
      <c r="Q562" s="13"/>
      <c r="R562" s="13"/>
    </row>
    <row r="563" spans="1:18" x14ac:dyDescent="0.2">
      <c r="A563" s="8">
        <f>'Margem Líquida'!B564</f>
        <v>4.3409090909090904E-2</v>
      </c>
      <c r="B563" s="120">
        <f>'Cresc. EBITDA em 2 anos'!B564</f>
        <v>0.51660516605166062</v>
      </c>
      <c r="C563" s="13">
        <f>'Patrimônio Líquido'!B564</f>
        <v>15.4</v>
      </c>
      <c r="D563" s="13">
        <f>'Receita Líquida'!B564</f>
        <v>1.91</v>
      </c>
      <c r="E563" s="13">
        <f>Funcionários!B564</f>
        <v>15</v>
      </c>
      <c r="F563" s="120">
        <f>'Market Share'!B564</f>
        <v>1.8268208775130015E-6</v>
      </c>
      <c r="G563" s="13">
        <f>'Enterprise Value'!B564</f>
        <v>39.497100000000003</v>
      </c>
      <c r="H563" s="13">
        <f>'Div. Líq. EBITDA'!B564</f>
        <v>1.3090024330900243</v>
      </c>
      <c r="I563" s="15">
        <f>Liquidez!B564</f>
        <v>1.8455284552845528</v>
      </c>
      <c r="J563" s="13"/>
      <c r="K563" s="13"/>
      <c r="L563" s="13"/>
      <c r="M563" s="13"/>
      <c r="N563" s="13"/>
      <c r="O563" s="13"/>
      <c r="P563" s="13"/>
      <c r="Q563" s="13"/>
      <c r="R563" s="13"/>
    </row>
    <row r="564" spans="1:18" x14ac:dyDescent="0.2">
      <c r="A564" s="8">
        <f>'Margem Líquida'!B565</f>
        <v>1.8018018018018018E-4</v>
      </c>
      <c r="B564" s="120">
        <f>'Cresc. EBITDA em 2 anos'!B565</f>
        <v>0</v>
      </c>
      <c r="C564" s="13">
        <f>'Patrimônio Líquido'!B565</f>
        <v>0.79200000000000004</v>
      </c>
      <c r="D564" s="13">
        <f>'Receita Líquida'!B565</f>
        <v>4.0000000000000001E-3</v>
      </c>
      <c r="E564" s="13">
        <f>Funcionários!B565</f>
        <v>2</v>
      </c>
      <c r="F564" s="120">
        <f>'Market Share'!B565</f>
        <v>9.2171417001792348E-7</v>
      </c>
      <c r="G564" s="13">
        <f>'Enterprise Value'!B565</f>
        <v>3.2001300000000001</v>
      </c>
      <c r="H564" s="13">
        <f>'Div. Líq. EBITDA'!B565</f>
        <v>16.066066066066064</v>
      </c>
      <c r="I564" s="15">
        <f>Liquidez!B565</f>
        <v>1.0009188361408881</v>
      </c>
      <c r="J564" s="13"/>
      <c r="K564" s="13"/>
      <c r="L564" s="13"/>
      <c r="M564" s="13"/>
      <c r="N564" s="13"/>
      <c r="O564" s="13"/>
      <c r="P564" s="13"/>
      <c r="Q564" s="13"/>
      <c r="R564" s="13"/>
    </row>
    <row r="565" spans="1:18" x14ac:dyDescent="0.2">
      <c r="A565" s="8">
        <f>'Margem Líquida'!B566</f>
        <v>3.2993890020366602E-2</v>
      </c>
      <c r="B565" s="120">
        <f>'Cresc. EBITDA em 2 anos'!B566</f>
        <v>0.86813186813186793</v>
      </c>
      <c r="C565" s="13">
        <f>'Patrimônio Líquido'!B566</f>
        <v>21.8</v>
      </c>
      <c r="D565" s="13">
        <f>'Receita Líquida'!B566</f>
        <v>1.62</v>
      </c>
      <c r="E565" s="13">
        <f>Funcionários!B566</f>
        <v>67</v>
      </c>
      <c r="F565" s="120">
        <f>'Market Share'!B566</f>
        <v>2.0385660246792813E-6</v>
      </c>
      <c r="G565" s="13">
        <f>'Enterprise Value'!B566</f>
        <v>49.010999999999996</v>
      </c>
      <c r="H565" s="13">
        <f>'Div. Líq. EBITDA'!B566</f>
        <v>1.0411764705882354</v>
      </c>
      <c r="I565" s="15">
        <f>Liquidez!B566</f>
        <v>1.0714937759336098</v>
      </c>
      <c r="J565" s="13"/>
      <c r="K565" s="13"/>
      <c r="L565" s="13"/>
      <c r="M565" s="13"/>
      <c r="N565" s="13"/>
      <c r="O565" s="13"/>
      <c r="P565" s="13"/>
      <c r="Q565" s="13"/>
      <c r="R565" s="13"/>
    </row>
    <row r="566" spans="1:18" x14ac:dyDescent="0.2">
      <c r="A566" s="8">
        <f>'Margem Líquida'!B567</f>
        <v>2.141935483870968E-2</v>
      </c>
      <c r="B566" s="120">
        <f>'Cresc. EBITDA em 2 anos'!B567</f>
        <v>1.1188118811881189</v>
      </c>
      <c r="C566" s="13">
        <f>'Patrimônio Líquido'!B567</f>
        <v>2.86</v>
      </c>
      <c r="D566" s="13">
        <f>'Receita Líquida'!B567</f>
        <v>0.66400000000000003</v>
      </c>
      <c r="E566" s="13">
        <f>Funcionários!B567</f>
        <v>3</v>
      </c>
      <c r="F566" s="120">
        <f>'Market Share'!B567</f>
        <v>1.2870783455205238E-6</v>
      </c>
      <c r="G566" s="13">
        <f>'Enterprise Value'!B567</f>
        <v>10.2827</v>
      </c>
      <c r="H566" s="13">
        <f>'Div. Líq. EBITDA'!B567</f>
        <v>4.9626168224299061</v>
      </c>
      <c r="I566" s="15">
        <f>Liquidez!B567</f>
        <v>2.4772727272727271</v>
      </c>
      <c r="J566" s="13"/>
      <c r="K566" s="13"/>
      <c r="L566" s="13"/>
      <c r="M566" s="13"/>
      <c r="N566" s="13"/>
      <c r="O566" s="13"/>
      <c r="P566" s="13"/>
      <c r="Q566" s="13"/>
      <c r="R566" s="13"/>
    </row>
    <row r="567" spans="1:18" x14ac:dyDescent="0.2">
      <c r="A567" s="8">
        <f>'Margem Líquida'!B568</f>
        <v>9.9101123595505616E-3</v>
      </c>
      <c r="B567" s="120">
        <f>'Cresc. EBITDA em 2 anos'!B568</f>
        <v>0</v>
      </c>
      <c r="C567" s="13">
        <f>'Patrimônio Líquido'!B568</f>
        <v>10.9</v>
      </c>
      <c r="D567" s="13">
        <f>'Receita Líquida'!B568</f>
        <v>0.441</v>
      </c>
      <c r="E567" s="13">
        <f>Funcionários!B568</f>
        <v>37</v>
      </c>
      <c r="F567" s="120">
        <f>'Market Share'!B568</f>
        <v>1.8475802056665584E-6</v>
      </c>
      <c r="G567" s="13">
        <f>'Enterprise Value'!B568</f>
        <v>12.3969</v>
      </c>
      <c r="H567" s="13">
        <f>'Div. Líq. EBITDA'!B568</f>
        <v>4.0930232558139537</v>
      </c>
      <c r="I567" s="15">
        <f>Liquidez!B568</f>
        <v>0.69812206572769953</v>
      </c>
      <c r="J567" s="13"/>
      <c r="K567" s="13"/>
      <c r="L567" s="13"/>
      <c r="M567" s="13"/>
      <c r="N567" s="13"/>
      <c r="O567" s="13"/>
      <c r="P567" s="13"/>
      <c r="Q567" s="13"/>
      <c r="R567" s="13"/>
    </row>
    <row r="568" spans="1:18" x14ac:dyDescent="0.2">
      <c r="A568" s="8">
        <f>'Margem Líquida'!B569</f>
        <v>4.6734693877551019E-2</v>
      </c>
      <c r="B568" s="120">
        <f>'Cresc. EBITDA em 2 anos'!B569</f>
        <v>75.888888888888886</v>
      </c>
      <c r="C568" s="13">
        <f>'Patrimônio Líquido'!B569</f>
        <v>7.18</v>
      </c>
      <c r="D568" s="13">
        <f>'Receita Líquida'!B569</f>
        <v>2.29</v>
      </c>
      <c r="E568" s="13">
        <f>Funcionários!B569</f>
        <v>6</v>
      </c>
      <c r="F568" s="120">
        <f>'Market Share'!B569</f>
        <v>2.0344141590485699E-6</v>
      </c>
      <c r="G568" s="13">
        <f>'Enterprise Value'!B569</f>
        <v>33.250599999999999</v>
      </c>
      <c r="H568" s="13">
        <f>'Div. Líq. EBITDA'!B569</f>
        <v>1.5057803468208093</v>
      </c>
      <c r="I568" s="15">
        <f>Liquidez!B569</f>
        <v>1.5945945945945945</v>
      </c>
      <c r="J568" s="13"/>
      <c r="K568" s="13"/>
      <c r="L568" s="13"/>
      <c r="M568" s="13"/>
      <c r="N568" s="13"/>
      <c r="O568" s="13"/>
      <c r="P568" s="13"/>
      <c r="Q568" s="13"/>
      <c r="R568" s="13"/>
    </row>
    <row r="569" spans="1:18" x14ac:dyDescent="0.2">
      <c r="A569" s="8">
        <f>'Margem Líquida'!B570</f>
        <v>3.6489151873767257E-2</v>
      </c>
      <c r="B569" s="120">
        <f>'Cresc. EBITDA em 2 anos'!B570</f>
        <v>0</v>
      </c>
      <c r="C569" s="13">
        <f>'Patrimônio Líquido'!B570</f>
        <v>30.9</v>
      </c>
      <c r="D569" s="13">
        <f>'Receita Líquida'!B570</f>
        <v>1.85</v>
      </c>
      <c r="E569" s="13">
        <f>Funcionários!B570</f>
        <v>11</v>
      </c>
      <c r="F569" s="120">
        <f>'Market Share'!B570</f>
        <v>2.1049958747706634E-6</v>
      </c>
      <c r="G569" s="13">
        <f>'Enterprise Value'!B570</f>
        <v>30.367599999999999</v>
      </c>
      <c r="H569" s="13">
        <f>'Div. Líq. EBITDA'!B570</f>
        <v>1.6455696202531644</v>
      </c>
      <c r="I569" s="15">
        <f>Liquidez!B570</f>
        <v>3.2147887323943665</v>
      </c>
      <c r="J569" s="13"/>
      <c r="K569" s="13"/>
      <c r="L569" s="13"/>
      <c r="M569" s="13"/>
      <c r="N569" s="13"/>
      <c r="O569" s="13"/>
      <c r="P569" s="13"/>
      <c r="Q569" s="13"/>
      <c r="R569" s="13"/>
    </row>
    <row r="570" spans="1:18" x14ac:dyDescent="0.2">
      <c r="A570" s="8">
        <f>'Margem Líquida'!B571</f>
        <v>1.766816143497758E-2</v>
      </c>
      <c r="B570" s="120">
        <f>'Cresc. EBITDA em 2 anos'!B571</f>
        <v>5.027932960893855E-2</v>
      </c>
      <c r="C570" s="13">
        <f>'Patrimônio Líquido'!B571</f>
        <v>7.54</v>
      </c>
      <c r="D570" s="13">
        <f>'Receita Líquida'!B571</f>
        <v>0.78800000000000003</v>
      </c>
      <c r="E570" s="13">
        <f>Funcionários!B571</f>
        <v>12</v>
      </c>
      <c r="F570" s="120">
        <f>'Market Share'!B571</f>
        <v>1.8517320712972698E-6</v>
      </c>
      <c r="G570" s="13">
        <f>'Enterprise Value'!B571</f>
        <v>18.066799999999997</v>
      </c>
      <c r="H570" s="13">
        <f>'Div. Líq. EBITDA'!B571</f>
        <v>2.6595744680851063</v>
      </c>
      <c r="I570" s="15">
        <f>Liquidez!B571</f>
        <v>1.5527740189445196</v>
      </c>
      <c r="J570" s="13"/>
      <c r="K570" s="13"/>
      <c r="L570" s="13"/>
      <c r="M570" s="13"/>
      <c r="N570" s="13"/>
      <c r="O570" s="13"/>
      <c r="P570" s="13"/>
      <c r="Q570" s="13"/>
      <c r="R570" s="13"/>
    </row>
    <row r="571" spans="1:18" x14ac:dyDescent="0.2">
      <c r="A571" s="8">
        <f>'Margem Líquida'!B572</f>
        <v>2.9722589167767502E-3</v>
      </c>
      <c r="B571" s="120">
        <f>'Cresc. EBITDA em 2 anos'!B572</f>
        <v>-0.12931034482758619</v>
      </c>
      <c r="C571" s="13">
        <f>'Patrimônio Líquido'!B572</f>
        <v>0.68500000000000005</v>
      </c>
      <c r="D571" s="13">
        <f>'Receita Líquida'!B572</f>
        <v>0.22500000000000001</v>
      </c>
      <c r="E571" s="13">
        <f>Funcionários!B572</f>
        <v>2</v>
      </c>
      <c r="F571" s="120">
        <f>'Market Share'!B572</f>
        <v>3.1429622824485052E-6</v>
      </c>
      <c r="G571" s="13">
        <f>'Enterprise Value'!B572</f>
        <v>3.8824399999999999</v>
      </c>
      <c r="H571" s="13">
        <f>'Div. Líq. EBITDA'!B572</f>
        <v>12.35148514851485</v>
      </c>
      <c r="I571" s="15">
        <f>Liquidez!B572</f>
        <v>0.77476255088195389</v>
      </c>
      <c r="J571" s="13"/>
      <c r="K571" s="13"/>
      <c r="L571" s="13"/>
      <c r="M571" s="13"/>
      <c r="N571" s="13"/>
      <c r="O571" s="13"/>
      <c r="P571" s="13"/>
      <c r="Q571" s="13"/>
      <c r="R571" s="13"/>
    </row>
    <row r="572" spans="1:18" x14ac:dyDescent="0.2">
      <c r="A572" s="8">
        <f>'Margem Líquida'!B573</f>
        <v>1.4390602055800294E-2</v>
      </c>
      <c r="B572" s="120">
        <f>'Cresc. EBITDA em 2 anos'!B573</f>
        <v>0.45893719806763289</v>
      </c>
      <c r="C572" s="13">
        <f>'Patrimônio Líquido'!B573</f>
        <v>3.88</v>
      </c>
      <c r="D572" s="13">
        <f>'Receita Líquida'!B573</f>
        <v>1.96</v>
      </c>
      <c r="E572" s="13">
        <f>Funcionários!B573</f>
        <v>19</v>
      </c>
      <c r="F572" s="120">
        <f>'Market Share'!B573</f>
        <v>5.6548409890288821E-6</v>
      </c>
      <c r="G572" s="13">
        <f>'Enterprise Value'!B573</f>
        <v>29.022199999999998</v>
      </c>
      <c r="H572" s="13">
        <f>'Div. Líq. EBITDA'!B573</f>
        <v>1.6423841059602649</v>
      </c>
      <c r="I572" s="15">
        <f>Liquidez!B573</f>
        <v>1.2031413612565445</v>
      </c>
      <c r="J572" s="13"/>
      <c r="K572" s="13"/>
      <c r="L572" s="13"/>
      <c r="M572" s="13"/>
      <c r="N572" s="13"/>
      <c r="O572" s="13"/>
      <c r="P572" s="13"/>
      <c r="Q572" s="13"/>
      <c r="R572" s="13"/>
    </row>
    <row r="573" spans="1:18" x14ac:dyDescent="0.2">
      <c r="A573" s="8">
        <f>'Margem Líquida'!B574</f>
        <v>1.0601719197707736E-2</v>
      </c>
      <c r="B573" s="120">
        <f>'Cresc. EBITDA em 2 anos'!B574</f>
        <v>-9.009009009009028E-3</v>
      </c>
      <c r="C573" s="13">
        <f>'Patrimônio Líquido'!B574</f>
        <v>2.1</v>
      </c>
      <c r="D573" s="13">
        <f>'Receita Líquida'!B574</f>
        <v>0.37</v>
      </c>
      <c r="E573" s="13">
        <f>Funcionários!B574</f>
        <v>8</v>
      </c>
      <c r="F573" s="120">
        <f>'Market Share'!B574</f>
        <v>1.4490011051182671E-6</v>
      </c>
      <c r="G573" s="13">
        <f>'Enterprise Value'!B574</f>
        <v>10.571</v>
      </c>
      <c r="H573" s="13">
        <f>'Div. Líq. EBITDA'!B574</f>
        <v>4.418181818181818</v>
      </c>
      <c r="I573" s="15">
        <f>Liquidez!B574</f>
        <v>0.8971631205673759</v>
      </c>
      <c r="J573" s="13"/>
      <c r="K573" s="13"/>
      <c r="L573" s="13"/>
      <c r="M573" s="13"/>
      <c r="N573" s="13"/>
      <c r="O573" s="13"/>
      <c r="P573" s="13"/>
      <c r="Q573" s="13"/>
      <c r="R573" s="13"/>
    </row>
    <row r="574" spans="1:18" x14ac:dyDescent="0.2">
      <c r="A574" s="8">
        <f>'Margem Líquida'!B575</f>
        <v>3.8571428571428576E-3</v>
      </c>
      <c r="B574" s="120">
        <f>'Cresc. EBITDA em 2 anos'!B575</f>
        <v>-0.16463414634146334</v>
      </c>
      <c r="C574" s="13">
        <f>'Patrimônio Líquido'!B575</f>
        <v>13.9</v>
      </c>
      <c r="D574" s="13">
        <f>'Receita Líquida'!B575</f>
        <v>0.40500000000000003</v>
      </c>
      <c r="E574" s="13">
        <f>Funcionários!B575</f>
        <v>34</v>
      </c>
      <c r="F574" s="120">
        <f>'Market Share'!B575</f>
        <v>4.3594589122469359E-6</v>
      </c>
      <c r="G574" s="13">
        <f>'Enterprise Value'!B575</f>
        <v>26.331400000000002</v>
      </c>
      <c r="H574" s="13">
        <f>'Div. Líq. EBITDA'!B575</f>
        <v>1.7664233576642334</v>
      </c>
      <c r="I574" s="15">
        <f>Liquidez!B575</f>
        <v>1.8278571428571428</v>
      </c>
      <c r="J574" s="13"/>
      <c r="K574" s="13"/>
      <c r="L574" s="13"/>
      <c r="M574" s="13"/>
      <c r="N574" s="13"/>
      <c r="O574" s="13"/>
      <c r="P574" s="13"/>
      <c r="Q574" s="13"/>
      <c r="R574" s="13"/>
    </row>
    <row r="575" spans="1:18" x14ac:dyDescent="0.2">
      <c r="A575" s="8">
        <f>'Margem Líquida'!B576</f>
        <v>3.7677725118483413E-2</v>
      </c>
      <c r="B575" s="120">
        <f>'Cresc. EBITDA em 2 anos'!B576</f>
        <v>-0.48605577689243018</v>
      </c>
      <c r="C575" s="13">
        <f>'Patrimônio Líquido'!B576</f>
        <v>19</v>
      </c>
      <c r="D575" s="13">
        <f>'Receita Líquida'!B576</f>
        <v>0.79500000000000004</v>
      </c>
      <c r="E575" s="13">
        <f>Funcionários!B576</f>
        <v>25</v>
      </c>
      <c r="F575" s="120">
        <f>'Market Share'!B576</f>
        <v>8.7604364808009851E-7</v>
      </c>
      <c r="G575" s="13">
        <f>'Enterprise Value'!B576</f>
        <v>12.3969</v>
      </c>
      <c r="H575" s="13">
        <f>'Div. Líq. EBITDA'!B576</f>
        <v>3.7131782945736433</v>
      </c>
      <c r="I575" s="15">
        <f>Liquidez!B576</f>
        <v>1.2273333333333334</v>
      </c>
      <c r="J575" s="13"/>
      <c r="K575" s="13"/>
      <c r="L575" s="13"/>
      <c r="M575" s="13"/>
      <c r="N575" s="13"/>
      <c r="O575" s="13"/>
      <c r="P575" s="13"/>
      <c r="Q575" s="13"/>
      <c r="R575" s="13"/>
    </row>
    <row r="576" spans="1:18" x14ac:dyDescent="0.2">
      <c r="A576" s="8">
        <f>'Margem Líquida'!B577</f>
        <v>9.3217054263565885E-3</v>
      </c>
      <c r="B576" s="120">
        <f>'Cresc. EBITDA em 2 anos'!B577</f>
        <v>0.83333333333333326</v>
      </c>
      <c r="C576" s="13">
        <f>'Patrimônio Líquido'!B577</f>
        <v>5.07</v>
      </c>
      <c r="D576" s="13">
        <f>'Receita Líquida'!B577</f>
        <v>0.48099999999999998</v>
      </c>
      <c r="E576" s="13">
        <f>Funcionários!B577</f>
        <v>8</v>
      </c>
      <c r="F576" s="120">
        <f>'Market Share'!B577</f>
        <v>2.1423626654470657E-6</v>
      </c>
      <c r="G576" s="13">
        <f>'Enterprise Value'!B577</f>
        <v>11.628099999999998</v>
      </c>
      <c r="H576" s="13">
        <f>'Div. Líq. EBITDA'!B577</f>
        <v>3.9256198347107438</v>
      </c>
      <c r="I576" s="15">
        <f>Liquidez!B577</f>
        <v>1.1322950819672133</v>
      </c>
      <c r="J576" s="13"/>
      <c r="K576" s="13"/>
      <c r="L576" s="13"/>
      <c r="M576" s="13"/>
      <c r="N576" s="13"/>
      <c r="O576" s="13"/>
      <c r="P576" s="13"/>
      <c r="Q576" s="13"/>
      <c r="R576" s="13"/>
    </row>
    <row r="577" spans="1:18" x14ac:dyDescent="0.2">
      <c r="A577" s="8">
        <f>'Margem Líquida'!B578</f>
        <v>6.0747663551401878E-3</v>
      </c>
      <c r="B577" s="120">
        <f>'Cresc. EBITDA em 2 anos'!B578</f>
        <v>-0.87317073170731707</v>
      </c>
      <c r="C577" s="13">
        <f>'Patrimônio Líquido'!B578</f>
        <v>3.69</v>
      </c>
      <c r="D577" s="13">
        <f>'Receita Líquida'!B578</f>
        <v>0.26</v>
      </c>
      <c r="E577" s="13">
        <f>Funcionários!B578</f>
        <v>12</v>
      </c>
      <c r="F577" s="120">
        <f>'Market Share'!B578</f>
        <v>1.776998489944465E-6</v>
      </c>
      <c r="G577" s="13">
        <f>'Enterprise Value'!B578</f>
        <v>1.4991599999999998</v>
      </c>
      <c r="H577" s="13">
        <f>'Div. Líq. EBITDA'!B578</f>
        <v>30.320512820512825</v>
      </c>
      <c r="I577" s="15">
        <f>Liquidez!B578</f>
        <v>3.7093283582089551</v>
      </c>
      <c r="J577" s="13"/>
      <c r="K577" s="13"/>
      <c r="L577" s="13"/>
      <c r="M577" s="13"/>
      <c r="N577" s="13"/>
      <c r="O577" s="13"/>
      <c r="P577" s="13"/>
      <c r="Q577" s="13"/>
      <c r="R577" s="13"/>
    </row>
    <row r="578" spans="1:18" x14ac:dyDescent="0.2">
      <c r="A578" s="8">
        <f>'Margem Líquida'!B579</f>
        <v>1.7988721804511276E-2</v>
      </c>
      <c r="B578" s="120">
        <f>'Cresc. EBITDA em 2 anos'!B579</f>
        <v>4.6722689075630255</v>
      </c>
      <c r="C578" s="13">
        <f>'Patrimônio Líquido'!B579</f>
        <v>6.01</v>
      </c>
      <c r="D578" s="13">
        <f>'Receita Líquida'!B579</f>
        <v>0.95699999999999996</v>
      </c>
      <c r="E578" s="13">
        <f>Funcionários!B579</f>
        <v>21</v>
      </c>
      <c r="F578" s="120">
        <f>'Market Share'!B579</f>
        <v>2.2087925155384474E-6</v>
      </c>
      <c r="G578" s="13">
        <f>'Enterprise Value'!B579</f>
        <v>12.9735</v>
      </c>
      <c r="H578" s="13">
        <f>'Div. Líq. EBITDA'!B579</f>
        <v>3.4814814814814814</v>
      </c>
      <c r="I578" s="15">
        <f>Liquidez!B579</f>
        <v>0.9867647058823531</v>
      </c>
      <c r="J578" s="13"/>
      <c r="K578" s="13"/>
      <c r="L578" s="13"/>
      <c r="M578" s="13"/>
      <c r="N578" s="13"/>
      <c r="O578" s="13"/>
      <c r="P578" s="13"/>
      <c r="Q578" s="13"/>
      <c r="R578" s="13"/>
    </row>
    <row r="579" spans="1:18" x14ac:dyDescent="0.2">
      <c r="A579" s="8">
        <f>'Margem Líquida'!B580</f>
        <v>1.2285168682367918E-2</v>
      </c>
      <c r="B579" s="120">
        <f>'Cresc. EBITDA em 2 anos'!B580</f>
        <v>0.77749360613810747</v>
      </c>
      <c r="C579" s="13">
        <f>'Patrimônio Líquido'!B580</f>
        <v>42.3</v>
      </c>
      <c r="D579" s="13">
        <f>'Receita Líquida'!B580</f>
        <v>5.79</v>
      </c>
      <c r="E579" s="13">
        <f>Funcionários!B580</f>
        <v>184</v>
      </c>
      <c r="F579" s="120">
        <f>'Market Share'!B580</f>
        <v>1.9567742717542674E-5</v>
      </c>
      <c r="G579" s="13">
        <f>'Enterprise Value'!B580</f>
        <v>133.57900000000001</v>
      </c>
      <c r="H579" s="13">
        <f>'Div. Líq. EBITDA'!B580</f>
        <v>0.33309352517985608</v>
      </c>
      <c r="I579" s="15">
        <f>Liquidez!B580</f>
        <v>1.7804248366013071</v>
      </c>
      <c r="J579" s="13"/>
      <c r="K579" s="13"/>
      <c r="L579" s="13"/>
      <c r="M579" s="13"/>
      <c r="N579" s="13"/>
      <c r="O579" s="13"/>
      <c r="P579" s="13"/>
      <c r="Q579" s="13"/>
      <c r="R579" s="13"/>
    </row>
    <row r="580" spans="1:18" x14ac:dyDescent="0.2">
      <c r="A580" s="8">
        <f>'Margem Líquida'!B581</f>
        <v>2.9149797570850199E-3</v>
      </c>
      <c r="B580" s="120">
        <f>'Cresc. EBITDA em 2 anos'!B581</f>
        <v>8.8495575221239076E-2</v>
      </c>
      <c r="C580" s="13">
        <f>'Patrimônio Líquido'!B581</f>
        <v>4.26</v>
      </c>
      <c r="D580" s="13">
        <f>'Receita Líquida'!B581</f>
        <v>0.14399999999999999</v>
      </c>
      <c r="E580" s="13">
        <f>Funcionários!B581</f>
        <v>12</v>
      </c>
      <c r="F580" s="120">
        <f>'Market Share'!B581</f>
        <v>2.0510216215714155E-6</v>
      </c>
      <c r="G580" s="13">
        <f>'Enterprise Value'!B581</f>
        <v>11.8203</v>
      </c>
      <c r="H580" s="13">
        <f>'Div. Líq. EBITDA'!B581</f>
        <v>3.6341463414634143</v>
      </c>
      <c r="I580" s="15">
        <f>Liquidez!B581</f>
        <v>1.0011750881316099</v>
      </c>
      <c r="J580" s="13"/>
      <c r="K580" s="13"/>
      <c r="L580" s="13"/>
      <c r="M580" s="13"/>
      <c r="N580" s="13"/>
      <c r="O580" s="13"/>
      <c r="P580" s="13"/>
      <c r="Q580" s="13"/>
      <c r="R580" s="13"/>
    </row>
    <row r="581" spans="1:18" x14ac:dyDescent="0.2">
      <c r="A581" s="8">
        <f>'Margem Líquida'!B582</f>
        <v>9.5287958115183244E-3</v>
      </c>
      <c r="B581" s="120">
        <f>'Cresc. EBITDA em 2 anos'!B582</f>
        <v>7.6666666666666661</v>
      </c>
      <c r="C581" s="13">
        <f>'Patrimônio Líquido'!B582</f>
        <v>7.77</v>
      </c>
      <c r="D581" s="13">
        <f>'Receita Líquida'!B582</f>
        <v>0.36399999999999999</v>
      </c>
      <c r="E581" s="13">
        <f>Funcionários!B582</f>
        <v>31</v>
      </c>
      <c r="F581" s="120">
        <f>'Market Share'!B582</f>
        <v>1.5860126709317423E-6</v>
      </c>
      <c r="G581" s="13">
        <f>'Enterprise Value'!B582</f>
        <v>7.9955199999999991</v>
      </c>
      <c r="H581" s="13">
        <f>'Div. Líq. EBITDA'!B582</f>
        <v>5.3725961538461542</v>
      </c>
      <c r="I581" s="15">
        <f>Liquidez!B582</f>
        <v>8.7783505154639165</v>
      </c>
      <c r="J581" s="13"/>
      <c r="K581" s="13"/>
      <c r="L581" s="13"/>
      <c r="M581" s="13"/>
      <c r="N581" s="13"/>
      <c r="O581" s="13"/>
      <c r="P581" s="13"/>
      <c r="Q581" s="13"/>
      <c r="R581" s="13"/>
    </row>
    <row r="582" spans="1:18" x14ac:dyDescent="0.2">
      <c r="A582" s="8">
        <f>'Margem Líquida'!B583</f>
        <v>0.11996726677577742</v>
      </c>
      <c r="B582" s="120">
        <f>'Cresc. EBITDA em 2 anos'!B583</f>
        <v>0</v>
      </c>
      <c r="C582" s="13">
        <f>'Patrimônio Líquido'!B583</f>
        <v>25.5</v>
      </c>
      <c r="D582" s="13">
        <f>'Receita Líquida'!B583</f>
        <v>7.33</v>
      </c>
      <c r="E582" s="13">
        <f>Funcionários!B583</f>
        <v>91</v>
      </c>
      <c r="F582" s="120">
        <f>'Market Share'!B583</f>
        <v>2.5367899003646454E-6</v>
      </c>
      <c r="G582" s="13">
        <f>'Enterprise Value'!B583</f>
        <v>24.697699999999998</v>
      </c>
      <c r="H582" s="13">
        <f>'Div. Líq. EBITDA'!B583</f>
        <v>1.7159533073929962</v>
      </c>
      <c r="I582" s="15">
        <f>Liquidez!B583</f>
        <v>4.0465753424657533</v>
      </c>
      <c r="J582" s="13"/>
      <c r="K582" s="13"/>
      <c r="L582" s="13"/>
      <c r="M582" s="13"/>
      <c r="N582" s="13"/>
      <c r="O582" s="13"/>
      <c r="P582" s="13"/>
      <c r="Q582" s="13"/>
      <c r="R582" s="13"/>
    </row>
    <row r="583" spans="1:18" x14ac:dyDescent="0.2">
      <c r="A583" s="8">
        <f>'Margem Líquida'!B584</f>
        <v>2.5668449197860962E-3</v>
      </c>
      <c r="B583" s="120">
        <f>'Cresc. EBITDA em 2 anos'!B584</f>
        <v>0.22045454545454546</v>
      </c>
      <c r="C583" s="13">
        <f>'Patrimônio Líquido'!B584</f>
        <v>1.97</v>
      </c>
      <c r="D583" s="13">
        <f>'Receita Líquida'!B584</f>
        <v>4.8000000000000001E-2</v>
      </c>
      <c r="E583" s="13">
        <f>Funcionários!B584</f>
        <v>4</v>
      </c>
      <c r="F583" s="120">
        <f>'Market Share'!B584</f>
        <v>7.7639887294302563E-7</v>
      </c>
      <c r="G583" s="13">
        <f>'Enterprise Value'!B584</f>
        <v>5.1605699999999999</v>
      </c>
      <c r="H583" s="13">
        <f>'Div. Líq. EBITDA'!B584</f>
        <v>8.1564245810055862</v>
      </c>
      <c r="I583" s="15">
        <f>Liquidez!B584</f>
        <v>1.1640684410646387</v>
      </c>
      <c r="J583" s="13"/>
      <c r="K583" s="13"/>
      <c r="L583" s="13"/>
      <c r="M583" s="13"/>
      <c r="N583" s="13"/>
      <c r="O583" s="13"/>
      <c r="P583" s="13"/>
      <c r="Q583" s="13"/>
      <c r="R583" s="13"/>
    </row>
    <row r="584" spans="1:18" x14ac:dyDescent="0.2">
      <c r="A584" s="8">
        <f>'Margem Líquida'!B585</f>
        <v>7.1038251366120219E-4</v>
      </c>
      <c r="B584" s="120">
        <f>'Cresc. EBITDA em 2 anos'!B585</f>
        <v>0.629746835443038</v>
      </c>
      <c r="C584" s="13">
        <f>'Patrimônio Líquido'!B585</f>
        <v>1.2</v>
      </c>
      <c r="D584" s="13">
        <f>'Receita Líquida'!B585</f>
        <v>3.9E-2</v>
      </c>
      <c r="E584" s="13">
        <f>Funcionários!B585</f>
        <v>6</v>
      </c>
      <c r="F584" s="120">
        <f>'Market Share'!B585</f>
        <v>2.2793742312605405E-6</v>
      </c>
      <c r="G584" s="13">
        <f>'Enterprise Value'!B585</f>
        <v>4.9491499999999995</v>
      </c>
      <c r="H584" s="13">
        <f>'Div. Líq. EBITDA'!B585</f>
        <v>8.4271844660194173</v>
      </c>
      <c r="I584" s="15">
        <f>Liquidez!B585</f>
        <v>1.0642622950819673</v>
      </c>
      <c r="J584" s="13"/>
      <c r="K584" s="13"/>
      <c r="L584" s="13"/>
      <c r="M584" s="13"/>
      <c r="N584" s="13"/>
      <c r="O584" s="13"/>
      <c r="P584" s="13"/>
      <c r="Q584" s="13"/>
      <c r="R584" s="13"/>
    </row>
    <row r="585" spans="1:18" x14ac:dyDescent="0.2">
      <c r="A585" s="8">
        <f>'Margem Líquida'!B586</f>
        <v>9.3529411764705882E-3</v>
      </c>
      <c r="B585" s="120">
        <f>'Cresc. EBITDA em 2 anos'!B586</f>
        <v>0.47560975609756095</v>
      </c>
      <c r="C585" s="13">
        <f>'Patrimônio Líquido'!B586</f>
        <v>6.9</v>
      </c>
      <c r="D585" s="13">
        <f>'Receita Líquida'!B586</f>
        <v>0.318</v>
      </c>
      <c r="E585" s="13">
        <f>Funcionários!B586</f>
        <v>12</v>
      </c>
      <c r="F585" s="120">
        <f>'Market Share'!B586</f>
        <v>1.4116343144418648E-6</v>
      </c>
      <c r="G585" s="13">
        <f>'Enterprise Value'!B586</f>
        <v>23.256199999999996</v>
      </c>
      <c r="H585" s="13">
        <f>'Div. Líq. EBITDA'!B586</f>
        <v>1.78099173553719</v>
      </c>
      <c r="I585" s="15">
        <f>Liquidez!B586</f>
        <v>0.78275862068965518</v>
      </c>
      <c r="J585" s="13"/>
      <c r="K585" s="13"/>
      <c r="L585" s="13"/>
      <c r="M585" s="13"/>
      <c r="N585" s="13"/>
      <c r="O585" s="13"/>
      <c r="P585" s="13"/>
      <c r="Q585" s="13"/>
      <c r="R585" s="13"/>
    </row>
    <row r="586" spans="1:18" x14ac:dyDescent="0.2">
      <c r="A586" s="8">
        <f>'Margem Líquida'!B587</f>
        <v>9.1746031746031739E-3</v>
      </c>
      <c r="B586" s="120">
        <f>'Cresc. EBITDA em 2 anos'!B587</f>
        <v>1.8135593220338988</v>
      </c>
      <c r="C586" s="13">
        <f>'Patrimônio Líquido'!B587</f>
        <v>3.7</v>
      </c>
      <c r="D586" s="13">
        <f>'Receita Líquida'!B587</f>
        <v>0.28899999999999998</v>
      </c>
      <c r="E586" s="13">
        <f>Funcionários!B587</f>
        <v>11</v>
      </c>
      <c r="F586" s="120">
        <f>'Market Share'!B587</f>
        <v>1.3078376736740806E-6</v>
      </c>
      <c r="G586" s="13">
        <f>'Enterprise Value'!B587</f>
        <v>3.1905199999999998</v>
      </c>
      <c r="H586" s="13">
        <f>'Div. Líq. EBITDA'!B587</f>
        <v>12.951807228915662</v>
      </c>
      <c r="I586" s="15">
        <f>Liquidez!B587</f>
        <v>1.9172811059907837</v>
      </c>
      <c r="J586" s="13"/>
      <c r="K586" s="13"/>
      <c r="L586" s="13"/>
      <c r="M586" s="13"/>
      <c r="N586" s="13"/>
      <c r="O586" s="13"/>
      <c r="P586" s="13"/>
      <c r="Q586" s="13"/>
      <c r="R586" s="13"/>
    </row>
    <row r="587" spans="1:18" x14ac:dyDescent="0.2">
      <c r="A587" s="8">
        <f>'Margem Líquida'!B588</f>
        <v>1.4270152505446623E-2</v>
      </c>
      <c r="B587" s="120">
        <f>'Cresc. EBITDA em 2 anos'!B588</f>
        <v>0.45325779036827196</v>
      </c>
      <c r="C587" s="13">
        <f>'Patrimônio Líquido'!B588</f>
        <v>14.1</v>
      </c>
      <c r="D587" s="13">
        <f>'Receita Líquida'!B588</f>
        <v>2.62</v>
      </c>
      <c r="E587" s="13">
        <f>Funcionários!B588</f>
        <v>5</v>
      </c>
      <c r="F587" s="120">
        <f>'Market Share'!B588</f>
        <v>7.6228252979860699E-6</v>
      </c>
      <c r="G587" s="13">
        <f>'Enterprise Value'!B588</f>
        <v>49.299299999999995</v>
      </c>
      <c r="H587" s="13">
        <f>'Div. Líq. EBITDA'!B588</f>
        <v>0.82651072124756342</v>
      </c>
      <c r="I587" s="15">
        <f>Liquidez!B588</f>
        <v>0.94431818181818183</v>
      </c>
      <c r="J587" s="13"/>
      <c r="K587" s="13"/>
      <c r="L587" s="13"/>
      <c r="M587" s="13"/>
      <c r="N587" s="13"/>
      <c r="O587" s="13"/>
      <c r="P587" s="13"/>
      <c r="Q587" s="13"/>
      <c r="R587" s="13"/>
    </row>
    <row r="588" spans="1:18" x14ac:dyDescent="0.2">
      <c r="A588" s="8">
        <f>'Margem Líquida'!B589</f>
        <v>3.3644859813084112E-3</v>
      </c>
      <c r="B588" s="120">
        <f>'Cresc. EBITDA em 2 anos'!B589</f>
        <v>0</v>
      </c>
      <c r="C588" s="13">
        <f>'Patrimônio Líquido'!B589</f>
        <v>0.86699999999999999</v>
      </c>
      <c r="D588" s="13">
        <f>'Receita Líquida'!B589</f>
        <v>0.14399999999999999</v>
      </c>
      <c r="E588" s="13">
        <f>Funcionários!B589</f>
        <v>11</v>
      </c>
      <c r="F588" s="120">
        <f>'Market Share'!B589</f>
        <v>1.776998489944465E-6</v>
      </c>
      <c r="G588" s="13">
        <f>'Enterprise Value'!B589</f>
        <v>6.640509999999999</v>
      </c>
      <c r="H588" s="13">
        <f>'Div. Líq. EBITDA'!B589</f>
        <v>6.1070911722141821</v>
      </c>
      <c r="I588" s="15">
        <f>Liquidez!B589</f>
        <v>0.73752380952380947</v>
      </c>
      <c r="J588" s="13"/>
      <c r="K588" s="13"/>
      <c r="L588" s="13"/>
      <c r="M588" s="13"/>
      <c r="N588" s="13"/>
      <c r="O588" s="13"/>
      <c r="P588" s="13"/>
      <c r="Q588" s="13"/>
      <c r="R588" s="13"/>
    </row>
    <row r="589" spans="1:18" x14ac:dyDescent="0.2">
      <c r="A589" s="8">
        <f>'Margem Líquida'!B590</f>
        <v>6.5062388591800357E-2</v>
      </c>
      <c r="B589" s="120">
        <f>'Cresc. EBITDA em 2 anos'!B590</f>
        <v>7.0788177339901477</v>
      </c>
      <c r="C589" s="13">
        <f>'Patrimônio Líquido'!B590</f>
        <v>79.099999999999994</v>
      </c>
      <c r="D589" s="13">
        <f>'Receita Líquida'!B590</f>
        <v>14.6</v>
      </c>
      <c r="E589" s="13">
        <f>Funcionários!B590</f>
        <v>209</v>
      </c>
      <c r="F589" s="120">
        <f>'Market Share'!B590</f>
        <v>9.316786475316308E-6</v>
      </c>
      <c r="G589" s="13">
        <f>'Enterprise Value'!B590</f>
        <v>472.81200000000001</v>
      </c>
      <c r="H589" s="13">
        <f>'Div. Líq. EBITDA'!B590</f>
        <v>8.5162601626016257E-2</v>
      </c>
      <c r="I589" s="15">
        <f>Liquidez!B590</f>
        <v>1.4180693069306931</v>
      </c>
      <c r="J589" s="13"/>
      <c r="K589" s="13"/>
      <c r="L589" s="13"/>
      <c r="M589" s="13"/>
      <c r="N589" s="13"/>
      <c r="O589" s="13"/>
      <c r="P589" s="13"/>
      <c r="Q589" s="13"/>
      <c r="R589" s="13"/>
    </row>
    <row r="590" spans="1:18" x14ac:dyDescent="0.2">
      <c r="A590" s="8">
        <f>'Margem Líquida'!B591</f>
        <v>8.2534246575342463E-3</v>
      </c>
      <c r="B590" s="120">
        <f>'Cresc. EBITDA em 2 anos'!B591</f>
        <v>0.96428571428571441</v>
      </c>
      <c r="C590" s="13">
        <f>'Patrimônio Líquido'!B591</f>
        <v>3.38</v>
      </c>
      <c r="D590" s="13">
        <f>'Receita Líquida'!B591</f>
        <v>0.24099999999999999</v>
      </c>
      <c r="E590" s="13">
        <f>Funcionários!B591</f>
        <v>15</v>
      </c>
      <c r="F590" s="120">
        <f>'Market Share'!B591</f>
        <v>1.2123447641677193E-6</v>
      </c>
      <c r="G590" s="13">
        <f>'Enterprise Value'!B591</f>
        <v>17.970700000000001</v>
      </c>
      <c r="H590" s="13">
        <f>'Div. Líq. EBITDA'!B591</f>
        <v>2.2299465240641712</v>
      </c>
      <c r="I590" s="15">
        <f>Liquidez!B591</f>
        <v>0.92181425485961122</v>
      </c>
      <c r="J590" s="13"/>
      <c r="K590" s="13"/>
      <c r="L590" s="13"/>
      <c r="M590" s="13"/>
      <c r="N590" s="13"/>
      <c r="O590" s="13"/>
      <c r="P590" s="13"/>
      <c r="Q590" s="13"/>
      <c r="R590" s="13"/>
    </row>
    <row r="591" spans="1:18" x14ac:dyDescent="0.2">
      <c r="A591" s="8">
        <f>'Margem Líquida'!B592</f>
        <v>4.0109597381840318E-3</v>
      </c>
      <c r="B591" s="120">
        <f>'Cresc. EBITDA em 2 anos'!B592</f>
        <v>0.82125603864734309</v>
      </c>
      <c r="C591" s="13">
        <f>'Patrimônio Líquido'!B592</f>
        <v>28.5</v>
      </c>
      <c r="D591" s="13">
        <f>'Receita Líquida'!B592</f>
        <v>5.27</v>
      </c>
      <c r="E591" s="13">
        <f>Funcionários!B592</f>
        <v>71</v>
      </c>
      <c r="F591" s="120">
        <f>'Market Share'!B592</f>
        <v>5.4551362521916661E-5</v>
      </c>
      <c r="G591" s="13">
        <f>'Enterprise Value'!B592</f>
        <v>72.459400000000002</v>
      </c>
      <c r="H591" s="13">
        <f>'Div. Líq. EBITDA'!B592</f>
        <v>0.5503978779840849</v>
      </c>
      <c r="I591" s="15">
        <f>Liquidez!B592</f>
        <v>1.1671361502347417</v>
      </c>
      <c r="J591" s="13"/>
      <c r="K591" s="13"/>
      <c r="L591" s="13"/>
      <c r="M591" s="13"/>
      <c r="N591" s="13"/>
      <c r="O591" s="13"/>
      <c r="P591" s="13"/>
      <c r="Q591" s="13"/>
      <c r="R591" s="13"/>
    </row>
    <row r="592" spans="1:18" x14ac:dyDescent="0.2">
      <c r="A592" s="8">
        <f>'Margem Líquida'!B593</f>
        <v>2.7529880478087645E-2</v>
      </c>
      <c r="B592" s="120">
        <f>'Cresc. EBITDA em 2 anos'!B593</f>
        <v>7.6502732240437021E-2</v>
      </c>
      <c r="C592" s="13">
        <f>'Patrimônio Líquido'!B593</f>
        <v>14.5</v>
      </c>
      <c r="D592" s="13">
        <f>'Receita Líquida'!B593</f>
        <v>0.69099999999999995</v>
      </c>
      <c r="E592" s="13">
        <f>Funcionários!B593</f>
        <v>30</v>
      </c>
      <c r="F592" s="120">
        <f>'Market Share'!B593</f>
        <v>1.0421182733085532E-6</v>
      </c>
      <c r="G592" s="13">
        <f>'Enterprise Value'!B593</f>
        <v>18.931699999999999</v>
      </c>
      <c r="H592" s="13">
        <f>'Div. Líq. EBITDA'!B593</f>
        <v>2.0761421319796955</v>
      </c>
      <c r="I592" s="15">
        <f>Liquidez!B593</f>
        <v>1.6180212014134276</v>
      </c>
      <c r="J592" s="13"/>
      <c r="K592" s="13"/>
      <c r="L592" s="13"/>
      <c r="M592" s="13"/>
      <c r="N592" s="13"/>
      <c r="O592" s="13"/>
      <c r="P592" s="13"/>
      <c r="Q592" s="13"/>
      <c r="R592" s="13"/>
    </row>
    <row r="593" spans="1:18" x14ac:dyDescent="0.2">
      <c r="A593" s="8">
        <f>'Margem Líquida'!B594</f>
        <v>2.0536912751677853E-2</v>
      </c>
      <c r="B593" s="120">
        <f>'Cresc. EBITDA em 2 anos'!B594</f>
        <v>0.56599552572706924</v>
      </c>
      <c r="C593" s="13">
        <f>'Patrimônio Líquido'!B594</f>
        <v>2.76</v>
      </c>
      <c r="D593" s="13">
        <f>'Receita Líquida'!B594</f>
        <v>0.30599999999999999</v>
      </c>
      <c r="E593" s="13">
        <f>Funcionários!B594</f>
        <v>1</v>
      </c>
      <c r="F593" s="120">
        <f>'Market Share'!B594</f>
        <v>6.1862797897599377E-7</v>
      </c>
      <c r="G593" s="13">
        <f>'Enterprise Value'!B594</f>
        <v>6.7269999999999994</v>
      </c>
      <c r="H593" s="13">
        <f>'Div. Líq. EBITDA'!B594</f>
        <v>5.8142857142857149</v>
      </c>
      <c r="I593" s="15">
        <f>Liquidez!B594</f>
        <v>1.8818996415770608</v>
      </c>
      <c r="J593" s="13"/>
      <c r="K593" s="13"/>
      <c r="L593" s="13"/>
      <c r="M593" s="13"/>
      <c r="N593" s="13"/>
      <c r="O593" s="13"/>
      <c r="P593" s="13"/>
      <c r="Q593" s="13"/>
      <c r="R593" s="13"/>
    </row>
    <row r="594" spans="1:18" x14ac:dyDescent="0.2">
      <c r="A594" s="8">
        <f>'Margem Líquida'!B595</f>
        <v>5.1702127659574472E-2</v>
      </c>
      <c r="B594" s="120">
        <f>'Cresc. EBITDA em 2 anos'!B595</f>
        <v>0.18970588235294117</v>
      </c>
      <c r="C594" s="13">
        <f>'Patrimônio Líquido'!B595</f>
        <v>22.7</v>
      </c>
      <c r="D594" s="13">
        <f>'Receita Líquida'!B595</f>
        <v>2.4300000000000002</v>
      </c>
      <c r="E594" s="13">
        <f>Funcionários!B595</f>
        <v>92</v>
      </c>
      <c r="F594" s="120">
        <f>'Market Share'!B595</f>
        <v>1.9513768464343425E-6</v>
      </c>
      <c r="G594" s="13">
        <f>'Enterprise Value'!B595</f>
        <v>77.744899999999987</v>
      </c>
      <c r="H594" s="13">
        <f>'Div. Líq. EBITDA'!B595</f>
        <v>0.49814585908529052</v>
      </c>
      <c r="I594" s="15">
        <f>Liquidez!B595</f>
        <v>0.49565217391304339</v>
      </c>
      <c r="J594" s="13"/>
      <c r="K594" s="13"/>
      <c r="L594" s="13"/>
      <c r="M594" s="13"/>
      <c r="N594" s="13"/>
      <c r="O594" s="13"/>
      <c r="P594" s="13"/>
      <c r="Q594" s="13"/>
      <c r="R594" s="13"/>
    </row>
    <row r="595" spans="1:18" x14ac:dyDescent="0.2">
      <c r="A595" s="8">
        <f>'Margem Líquida'!B596</f>
        <v>6.8717948717948715E-2</v>
      </c>
      <c r="B595" s="120">
        <f>'Cresc. EBITDA em 2 anos'!B596</f>
        <v>0.27609427609427595</v>
      </c>
      <c r="C595" s="13">
        <f>'Patrimônio Líquido'!B596</f>
        <v>24.3</v>
      </c>
      <c r="D595" s="13">
        <f>'Receita Líquida'!B596</f>
        <v>1.34</v>
      </c>
      <c r="E595" s="13">
        <f>Funcionários!B596</f>
        <v>23</v>
      </c>
      <c r="F595" s="120">
        <f>'Market Share'!B596</f>
        <v>8.0961379798871659E-7</v>
      </c>
      <c r="G595" s="13">
        <f>'Enterprise Value'!B596</f>
        <v>36.421900000000001</v>
      </c>
      <c r="H595" s="13">
        <f>'Div. Líq. EBITDA'!B596</f>
        <v>1.0606860158311344</v>
      </c>
      <c r="I595" s="15">
        <f>Liquidez!B596</f>
        <v>5.0224137931034489</v>
      </c>
      <c r="J595" s="13"/>
      <c r="K595" s="13"/>
      <c r="L595" s="13"/>
      <c r="M595" s="13"/>
      <c r="N595" s="13"/>
      <c r="O595" s="13"/>
      <c r="P595" s="13"/>
      <c r="Q595" s="13"/>
      <c r="R595" s="13"/>
    </row>
    <row r="596" spans="1:18" x14ac:dyDescent="0.2">
      <c r="A596" s="8">
        <f>'Margem Líquida'!B597</f>
        <v>4.8473282442748093E-3</v>
      </c>
      <c r="B596" s="120">
        <f>'Cresc. EBITDA em 2 anos'!B597</f>
        <v>8.795669824086616E-2</v>
      </c>
      <c r="C596" s="13">
        <f>'Patrimônio Líquido'!B597</f>
        <v>3.38</v>
      </c>
      <c r="D596" s="13">
        <f>'Receita Líquida'!B597</f>
        <v>0.254</v>
      </c>
      <c r="E596" s="13">
        <f>Funcionários!B597</f>
        <v>12</v>
      </c>
      <c r="F596" s="120">
        <f>'Market Share'!B597</f>
        <v>2.1755775904927565E-6</v>
      </c>
      <c r="G596" s="13">
        <f>'Enterprise Value'!B597</f>
        <v>7.7264400000000002</v>
      </c>
      <c r="H596" s="13">
        <f>'Div. Líq. EBITDA'!B597</f>
        <v>4.9999999999999991</v>
      </c>
      <c r="I596" s="15">
        <f>Liquidez!B597</f>
        <v>1.0149253731343284</v>
      </c>
      <c r="J596" s="13"/>
      <c r="K596" s="13"/>
      <c r="L596" s="13"/>
      <c r="M596" s="13"/>
      <c r="N596" s="13"/>
      <c r="O596" s="13"/>
      <c r="P596" s="13"/>
      <c r="Q596" s="13"/>
      <c r="R596" s="13"/>
    </row>
    <row r="597" spans="1:18" x14ac:dyDescent="0.2">
      <c r="A597" s="8">
        <f>'Margem Líquida'!B598</f>
        <v>1.3084112149532713E-2</v>
      </c>
      <c r="B597" s="120">
        <f>'Cresc. EBITDA em 2 anos'!B598</f>
        <v>0.2004048582995952</v>
      </c>
      <c r="C597" s="13">
        <f>'Patrimônio Líquido'!B598</f>
        <v>1.81</v>
      </c>
      <c r="D597" s="13">
        <f>'Receita Líquida'!B598</f>
        <v>0.14000000000000001</v>
      </c>
      <c r="E597" s="13">
        <f>Funcionários!B598</f>
        <v>6</v>
      </c>
      <c r="F597" s="120">
        <f>'Market Share'!B598</f>
        <v>4.4424962248611626E-7</v>
      </c>
      <c r="G597" s="13">
        <f>'Enterprise Value'!B598</f>
        <v>5.6987299999999994</v>
      </c>
      <c r="H597" s="13">
        <f>'Div. Líq. EBITDA'!B598</f>
        <v>6.7116357504215856</v>
      </c>
      <c r="I597" s="15">
        <f>Liquidez!B598</f>
        <v>1.0036065573770492</v>
      </c>
      <c r="J597" s="13"/>
      <c r="K597" s="13"/>
      <c r="L597" s="13"/>
      <c r="M597" s="13"/>
      <c r="N597" s="13"/>
      <c r="O597" s="13"/>
      <c r="P597" s="13"/>
      <c r="Q597" s="13"/>
      <c r="R597" s="13"/>
    </row>
    <row r="598" spans="1:18" x14ac:dyDescent="0.2">
      <c r="A598" s="8">
        <f>'Margem Líquida'!B599</f>
        <v>1.6736401673640169E-4</v>
      </c>
      <c r="B598" s="120">
        <f>'Cresc. EBITDA em 2 anos'!B599</f>
        <v>-0.25739130434782609</v>
      </c>
      <c r="C598" s="13">
        <f>'Patrimônio Líquido'!B599</f>
        <v>2.37</v>
      </c>
      <c r="D598" s="13">
        <f>'Receita Líquida'!B599</f>
        <v>4.0000000000000001E-3</v>
      </c>
      <c r="E598" s="13">
        <f>Funcionários!B599</f>
        <v>66</v>
      </c>
      <c r="F598" s="120">
        <f>'Market Share'!B599</f>
        <v>9.922958857400167E-7</v>
      </c>
      <c r="G598" s="13">
        <f>'Enterprise Value'!B599</f>
        <v>8.2069399999999995</v>
      </c>
      <c r="H598" s="13">
        <f>'Div. Líq. EBITDA'!B599</f>
        <v>4.6252927400468389</v>
      </c>
      <c r="I598" s="15">
        <f>Liquidez!B599</f>
        <v>0.94930069930069949</v>
      </c>
      <c r="J598" s="13"/>
      <c r="K598" s="13"/>
      <c r="L598" s="13"/>
      <c r="M598" s="13"/>
      <c r="N598" s="13"/>
      <c r="O598" s="13"/>
      <c r="P598" s="13"/>
      <c r="Q598" s="13"/>
      <c r="R598" s="13"/>
    </row>
    <row r="599" spans="1:18" x14ac:dyDescent="0.2">
      <c r="A599" s="8">
        <f>'Margem Líquida'!B600</f>
        <v>1.3944444444444445E-2</v>
      </c>
      <c r="B599" s="120">
        <f>'Cresc. EBITDA em 2 anos'!B600</f>
        <v>0.15724137931034488</v>
      </c>
      <c r="C599" s="13">
        <f>'Patrimônio Líquido'!B600</f>
        <v>1.46</v>
      </c>
      <c r="D599" s="13">
        <f>'Receita Líquida'!B600</f>
        <v>0.251</v>
      </c>
      <c r="E599" s="13">
        <f>Funcionários!B600</f>
        <v>5</v>
      </c>
      <c r="F599" s="120">
        <f>'Market Share'!B600</f>
        <v>7.4733581352804608E-7</v>
      </c>
      <c r="G599" s="13">
        <f>'Enterprise Value'!B600</f>
        <v>8.0627899999999997</v>
      </c>
      <c r="H599" s="13">
        <f>'Div. Líq. EBITDA'!B600</f>
        <v>4.6841477949940407</v>
      </c>
      <c r="I599" s="15">
        <f>Liquidez!B600</f>
        <v>0.82452830188679249</v>
      </c>
      <c r="J599" s="13"/>
      <c r="K599" s="13"/>
      <c r="L599" s="13"/>
      <c r="M599" s="13"/>
      <c r="N599" s="13"/>
      <c r="O599" s="13"/>
      <c r="P599" s="13"/>
      <c r="Q599" s="13"/>
      <c r="R599" s="13"/>
    </row>
    <row r="600" spans="1:18" x14ac:dyDescent="0.2">
      <c r="A600" s="8">
        <f>'Margem Líquida'!B601</f>
        <v>2.586872586872587E-3</v>
      </c>
      <c r="B600" s="120">
        <f>'Cresc. EBITDA em 2 anos'!B601</f>
        <v>-0.62011173184357538</v>
      </c>
      <c r="C600" s="13">
        <f>'Patrimônio Líquido'!B601</f>
        <v>1.64</v>
      </c>
      <c r="D600" s="13">
        <f>'Receita Líquida'!B601</f>
        <v>6.7000000000000004E-2</v>
      </c>
      <c r="E600" s="13">
        <f>Funcionários!B601</f>
        <v>3</v>
      </c>
      <c r="F600" s="120">
        <f>'Market Share'!B601</f>
        <v>1.075333198354244E-6</v>
      </c>
      <c r="G600" s="13">
        <f>'Enterprise Value'!B601</f>
        <v>1.3069600000000001</v>
      </c>
      <c r="H600" s="13">
        <f>'Div. Líq. EBITDA'!B601</f>
        <v>28.67647058823529</v>
      </c>
      <c r="I600" s="15">
        <f>Liquidez!B601</f>
        <v>1.038471337579618</v>
      </c>
      <c r="J600" s="13"/>
      <c r="K600" s="13"/>
      <c r="L600" s="13"/>
      <c r="M600" s="13"/>
      <c r="N600" s="13"/>
      <c r="O600" s="13"/>
      <c r="P600" s="13"/>
      <c r="Q600" s="13"/>
      <c r="R600" s="13"/>
    </row>
    <row r="601" spans="1:18" x14ac:dyDescent="0.2">
      <c r="A601" s="8">
        <f>'Margem Líquida'!B602</f>
        <v>7.7528089887640456E-2</v>
      </c>
      <c r="B601" s="120">
        <f>'Cresc. EBITDA em 2 anos'!B602</f>
        <v>1.0358565737051797</v>
      </c>
      <c r="C601" s="13">
        <f>'Patrimônio Líquido'!B602</f>
        <v>4.7300000000000004</v>
      </c>
      <c r="D601" s="13">
        <f>'Receita Líquida'!B602</f>
        <v>3.45</v>
      </c>
      <c r="E601" s="13">
        <f>Funcionários!B602</f>
        <v>5</v>
      </c>
      <c r="F601" s="120">
        <f>'Market Share'!B602</f>
        <v>1.8475802056665584E-6</v>
      </c>
      <c r="G601" s="13">
        <f>'Enterprise Value'!B602</f>
        <v>49.107100000000003</v>
      </c>
      <c r="H601" s="13">
        <f>'Div. Líq. EBITDA'!B602</f>
        <v>0.76320939334637961</v>
      </c>
      <c r="I601" s="15">
        <f>Liquidez!B602</f>
        <v>1.6034833091436866</v>
      </c>
      <c r="J601" s="13"/>
      <c r="K601" s="13"/>
      <c r="L601" s="13"/>
      <c r="M601" s="13"/>
      <c r="N601" s="13"/>
      <c r="O601" s="13"/>
      <c r="P601" s="13"/>
      <c r="Q601" s="13"/>
      <c r="R601" s="13"/>
    </row>
    <row r="602" spans="1:18" x14ac:dyDescent="0.2">
      <c r="A602" s="8">
        <f>'Margem Líquida'!B603</f>
        <v>3.4838709677419357E-3</v>
      </c>
      <c r="B602" s="120">
        <f>'Cresc. EBITDA em 2 anos'!B603</f>
        <v>0</v>
      </c>
      <c r="C602" s="13">
        <f>'Patrimônio Líquido'!B603</f>
        <v>2.97</v>
      </c>
      <c r="D602" s="13">
        <f>'Receita Líquida'!B603</f>
        <v>5.3999999999999999E-2</v>
      </c>
      <c r="E602" s="13">
        <f>Funcionários!B603</f>
        <v>6</v>
      </c>
      <c r="F602" s="120">
        <f>'Market Share'!B603</f>
        <v>6.435391727602619E-7</v>
      </c>
      <c r="G602" s="13">
        <f>'Enterprise Value'!B603</f>
        <v>4.98759</v>
      </c>
      <c r="H602" s="13">
        <f>'Div. Líq. EBITDA'!B603</f>
        <v>7.4951830443159926</v>
      </c>
      <c r="I602" s="15">
        <f>Liquidez!B603</f>
        <v>1.0004304160688666</v>
      </c>
      <c r="J602" s="13"/>
      <c r="K602" s="13"/>
      <c r="L602" s="13"/>
      <c r="M602" s="13"/>
      <c r="N602" s="13"/>
      <c r="O602" s="13"/>
      <c r="P602" s="13"/>
      <c r="Q602" s="13"/>
      <c r="R602" s="13"/>
    </row>
    <row r="603" spans="1:18" x14ac:dyDescent="0.2">
      <c r="A603" s="8">
        <f>'Margem Líquida'!B604</f>
        <v>3.7563451776649747E-3</v>
      </c>
      <c r="B603" s="120">
        <f>'Cresc. EBITDA em 2 anos'!B604</f>
        <v>0.54146341463414638</v>
      </c>
      <c r="C603" s="13">
        <f>'Patrimônio Líquido'!B604</f>
        <v>0.80900000000000005</v>
      </c>
      <c r="D603" s="13">
        <f>'Receita Líquida'!B604</f>
        <v>7.3999999999999996E-2</v>
      </c>
      <c r="E603" s="13">
        <f>Funcionários!B604</f>
        <v>8</v>
      </c>
      <c r="F603" s="120">
        <f>'Market Share'!B604</f>
        <v>8.179175292501393E-7</v>
      </c>
      <c r="G603" s="13">
        <f>'Enterprise Value'!B604</f>
        <v>3.0367599999999997</v>
      </c>
      <c r="H603" s="13">
        <f>'Div. Líq. EBITDA'!B604</f>
        <v>12.215189873417721</v>
      </c>
      <c r="I603" s="15">
        <f>Liquidez!B604</f>
        <v>0.39023485784919654</v>
      </c>
      <c r="J603" s="13"/>
      <c r="K603" s="13"/>
      <c r="L603" s="13"/>
      <c r="M603" s="13"/>
      <c r="N603" s="13"/>
      <c r="O603" s="13"/>
      <c r="P603" s="13"/>
      <c r="Q603" s="13"/>
      <c r="R603" s="13"/>
    </row>
    <row r="604" spans="1:18" x14ac:dyDescent="0.2">
      <c r="A604" s="8">
        <f>'Margem Líquida'!B605</f>
        <v>8.2568807339449533E-4</v>
      </c>
      <c r="B604" s="120">
        <f>'Cresc. EBITDA em 2 anos'!B605</f>
        <v>-0.49234693877551017</v>
      </c>
      <c r="C604" s="13">
        <f>'Patrimônio Líquido'!B605</f>
        <v>2.9</v>
      </c>
      <c r="D604" s="13">
        <f>'Receita Líquida'!B605</f>
        <v>2.7E-2</v>
      </c>
      <c r="E604" s="13">
        <f>Funcionários!B605</f>
        <v>30</v>
      </c>
      <c r="F604" s="120">
        <f>'Market Share'!B605</f>
        <v>1.3576600612426171E-6</v>
      </c>
      <c r="G604" s="13">
        <f>'Enterprise Value'!B605</f>
        <v>3.8247800000000001</v>
      </c>
      <c r="H604" s="13">
        <f>'Div. Líq. EBITDA'!B605</f>
        <v>9.6482412060301499</v>
      </c>
      <c r="I604" s="15">
        <f>Liquidez!B605</f>
        <v>1.4578804347826086</v>
      </c>
      <c r="J604" s="13"/>
      <c r="K604" s="13"/>
      <c r="L604" s="13"/>
      <c r="M604" s="13"/>
      <c r="N604" s="13"/>
      <c r="O604" s="13"/>
      <c r="P604" s="13"/>
      <c r="Q604" s="13"/>
      <c r="R604" s="13"/>
    </row>
    <row r="605" spans="1:18" x14ac:dyDescent="0.2">
      <c r="A605" s="8">
        <f>'Margem Líquida'!B606</f>
        <v>2.6704545454545453E-3</v>
      </c>
      <c r="B605" s="120">
        <f>'Cresc. EBITDA em 2 anos'!B606</f>
        <v>0.41404011461318069</v>
      </c>
      <c r="C605" s="13">
        <f>'Patrimônio Líquido'!B606</f>
        <v>6.41</v>
      </c>
      <c r="D605" s="13">
        <f>'Receita Líquida'!B606</f>
        <v>0.23499999999999999</v>
      </c>
      <c r="E605" s="13">
        <f>Funcionários!B606</f>
        <v>18</v>
      </c>
      <c r="F605" s="120">
        <f>'Market Share'!B606</f>
        <v>3.6536417550260031E-6</v>
      </c>
      <c r="G605" s="13">
        <f>'Enterprise Value'!B606</f>
        <v>9.4850699999999986</v>
      </c>
      <c r="H605" s="13">
        <f>'Div. Líq. EBITDA'!B606</f>
        <v>3.8297872340425529</v>
      </c>
      <c r="I605" s="15">
        <f>Liquidez!B606</f>
        <v>0.43307086614173229</v>
      </c>
      <c r="J605" s="13"/>
      <c r="K605" s="13"/>
      <c r="L605" s="13"/>
      <c r="M605" s="13"/>
      <c r="N605" s="13"/>
      <c r="O605" s="13"/>
      <c r="P605" s="13"/>
      <c r="Q605" s="13"/>
      <c r="R605" s="13"/>
    </row>
    <row r="606" spans="1:18" x14ac:dyDescent="0.2">
      <c r="A606" s="8">
        <f>'Margem Líquida'!B607</f>
        <v>4.7404844290657444E-3</v>
      </c>
      <c r="B606" s="120">
        <f>'Cresc. EBITDA em 2 anos'!B607</f>
        <v>0.81844380403458228</v>
      </c>
      <c r="C606" s="13">
        <f>'Patrimônio Líquido'!B607</f>
        <v>0.93500000000000005</v>
      </c>
      <c r="D606" s="13">
        <f>'Receita Líquida'!B607</f>
        <v>0.13700000000000001</v>
      </c>
      <c r="E606" s="13">
        <f>Funcionários!B607</f>
        <v>7</v>
      </c>
      <c r="F606" s="120">
        <f>'Market Share'!B607</f>
        <v>1.1998891672755851E-6</v>
      </c>
      <c r="G606" s="13">
        <f>'Enterprise Value'!B607</f>
        <v>6.0639099999999999</v>
      </c>
      <c r="H606" s="13">
        <f>'Div. Líq. EBITDA'!B607</f>
        <v>5.9746434231378762</v>
      </c>
      <c r="I606" s="15">
        <f>Liquidez!B607</f>
        <v>0.87141592920353983</v>
      </c>
      <c r="J606" s="13"/>
      <c r="K606" s="13"/>
      <c r="L606" s="13"/>
      <c r="M606" s="13"/>
      <c r="N606" s="13"/>
      <c r="O606" s="13"/>
      <c r="P606" s="13"/>
      <c r="Q606" s="13"/>
      <c r="R606" s="13"/>
    </row>
    <row r="607" spans="1:18" x14ac:dyDescent="0.2">
      <c r="A607" s="8">
        <f>'Margem Líquida'!B608</f>
        <v>3.6516853932584269E-2</v>
      </c>
      <c r="B607" s="120">
        <f>'Cresc. EBITDA em 2 anos'!B608</f>
        <v>0.33628318584070804</v>
      </c>
      <c r="C607" s="13">
        <f>'Patrimônio Líquido'!B608</f>
        <v>5.52</v>
      </c>
      <c r="D607" s="13">
        <f>'Receita Líquida'!B608</f>
        <v>0.65</v>
      </c>
      <c r="E607" s="13">
        <f>Funcionários!B608</f>
        <v>17</v>
      </c>
      <c r="F607" s="120">
        <f>'Market Share'!B608</f>
        <v>7.3903208226662337E-7</v>
      </c>
      <c r="G607" s="13">
        <f>'Enterprise Value'!B608</f>
        <v>14.511099999999999</v>
      </c>
      <c r="H607" s="13">
        <f>'Div. Líq. EBITDA'!B608</f>
        <v>2.4966887417218544</v>
      </c>
      <c r="I607" s="15">
        <f>Liquidez!B608</f>
        <v>0.68513853904282107</v>
      </c>
      <c r="J607" s="13"/>
      <c r="K607" s="13"/>
      <c r="L607" s="13"/>
      <c r="M607" s="13"/>
      <c r="N607" s="13"/>
      <c r="O607" s="13"/>
      <c r="P607" s="13"/>
      <c r="Q607" s="13"/>
      <c r="R607" s="13"/>
    </row>
    <row r="608" spans="1:18" x14ac:dyDescent="0.2">
      <c r="A608" s="8">
        <f>'Margem Líquida'!B609</f>
        <v>1.2551851901572001E-3</v>
      </c>
      <c r="B608" s="120">
        <f>'Cresc. EBITDA em 2 anos'!B609</f>
        <v>7.5619469026548689</v>
      </c>
      <c r="C608" s="13">
        <f>'Patrimônio Líquido'!B609</f>
        <v>173.9</v>
      </c>
      <c r="D608" s="13">
        <f>'Receita Líquida'!B609</f>
        <v>18.7</v>
      </c>
      <c r="E608" s="13">
        <f>Funcionários!B609</f>
        <v>24</v>
      </c>
      <c r="F608" s="120">
        <f>'Market Share'!B609</f>
        <v>6.185532453946409E-4</v>
      </c>
      <c r="G608" s="13">
        <f>'Enterprise Value'!B609</f>
        <v>371.90699999999998</v>
      </c>
      <c r="H608" s="13">
        <f>'Div. Líq. EBITDA'!B609</f>
        <v>9.7157622739018082E-2</v>
      </c>
      <c r="I608" s="15">
        <f>Liquidez!B609</f>
        <v>1.1094485578516964</v>
      </c>
      <c r="J608" s="13"/>
      <c r="K608" s="13"/>
      <c r="L608" s="13"/>
      <c r="M608" s="13"/>
      <c r="N608" s="13"/>
      <c r="O608" s="13"/>
      <c r="P608" s="13"/>
      <c r="Q608" s="13"/>
      <c r="R608" s="13"/>
    </row>
    <row r="609" spans="1:18" x14ac:dyDescent="0.2">
      <c r="A609" s="8">
        <f>'Margem Líquida'!B610</f>
        <v>3.346080305927342E-3</v>
      </c>
      <c r="B609" s="120">
        <f>'Cresc. EBITDA em 2 anos'!B610</f>
        <v>0</v>
      </c>
      <c r="C609" s="13">
        <f>'Patrimônio Líquido'!B610</f>
        <v>1.58</v>
      </c>
      <c r="D609" s="13">
        <f>'Receita Líquida'!B610</f>
        <v>0.17499999999999999</v>
      </c>
      <c r="E609" s="13">
        <f>Funcionários!B610</f>
        <v>1</v>
      </c>
      <c r="F609" s="120">
        <f>'Market Share'!B610</f>
        <v>2.1714257248620451E-6</v>
      </c>
      <c r="G609" s="13">
        <f>'Enterprise Value'!B610</f>
        <v>5.6410699999999991</v>
      </c>
      <c r="H609" s="13">
        <f>'Div. Líq. EBITDA'!B610</f>
        <v>6.3543441226575812</v>
      </c>
      <c r="I609" s="15">
        <f>Liquidez!B610</f>
        <v>1.1676363636363636</v>
      </c>
      <c r="J609" s="13"/>
      <c r="K609" s="13"/>
      <c r="L609" s="13"/>
      <c r="M609" s="13"/>
      <c r="N609" s="13"/>
      <c r="O609" s="13"/>
      <c r="P609" s="13"/>
      <c r="Q609" s="13"/>
      <c r="R609" s="13"/>
    </row>
    <row r="610" spans="1:18" x14ac:dyDescent="0.2">
      <c r="A610" s="8">
        <f>'Margem Líquida'!B611</f>
        <v>4.7371303395399786E-3</v>
      </c>
      <c r="B610" s="120">
        <f>'Cresc. EBITDA em 2 anos'!B611</f>
        <v>0.25210084033613445</v>
      </c>
      <c r="C610" s="13">
        <f>'Patrimônio Líquido'!B611</f>
        <v>59.7</v>
      </c>
      <c r="D610" s="13">
        <f>'Receita Líquida'!B611</f>
        <v>1.73</v>
      </c>
      <c r="E610" s="13">
        <f>Funcionários!B611</f>
        <v>43</v>
      </c>
      <c r="F610" s="120">
        <f>'Market Share'!B611</f>
        <v>1.5162613283357913E-5</v>
      </c>
      <c r="G610" s="13">
        <f>'Enterprise Value'!B611</f>
        <v>14.318899999999999</v>
      </c>
      <c r="H610" s="13">
        <f>'Div. Líq. EBITDA'!B611</f>
        <v>2.5033557046979866</v>
      </c>
      <c r="I610" s="15">
        <f>Liquidez!B611</f>
        <v>1.2892890995260664</v>
      </c>
      <c r="J610" s="13"/>
      <c r="K610" s="13"/>
      <c r="L610" s="13"/>
      <c r="M610" s="13"/>
      <c r="N610" s="13"/>
      <c r="O610" s="13"/>
      <c r="P610" s="13"/>
      <c r="Q610" s="13"/>
      <c r="R610" s="13"/>
    </row>
    <row r="611" spans="1:18" x14ac:dyDescent="0.2">
      <c r="A611" s="8">
        <f>'Margem Líquida'!B612</f>
        <v>1.5458715596330276E-2</v>
      </c>
      <c r="B611" s="120">
        <f>'Cresc. EBITDA em 2 anos'!B612</f>
        <v>0</v>
      </c>
      <c r="C611" s="13">
        <f>'Patrimônio Líquido'!B612</f>
        <v>0.52500000000000002</v>
      </c>
      <c r="D611" s="13">
        <f>'Receita Líquida'!B612</f>
        <v>0.67400000000000004</v>
      </c>
      <c r="E611" s="13">
        <f>Funcionários!B612</f>
        <v>3</v>
      </c>
      <c r="F611" s="120">
        <f>'Market Share'!B612</f>
        <v>1.8102134149901561E-6</v>
      </c>
      <c r="G611" s="13">
        <f>'Enterprise Value'!B612</f>
        <v>9.1679399999999998</v>
      </c>
      <c r="H611" s="13">
        <f>'Div. Líq. EBITDA'!B612</f>
        <v>3.8993710691823904</v>
      </c>
      <c r="I611" s="15">
        <f>Liquidez!B612</f>
        <v>0.99745222929936295</v>
      </c>
      <c r="J611" s="13"/>
      <c r="K611" s="13"/>
      <c r="L611" s="13"/>
      <c r="M611" s="13"/>
      <c r="N611" s="13"/>
      <c r="O611" s="13"/>
      <c r="P611" s="13"/>
      <c r="Q611" s="13"/>
      <c r="R611" s="13"/>
    </row>
    <row r="612" spans="1:18" x14ac:dyDescent="0.2">
      <c r="A612" s="8">
        <f>'Margem Líquida'!B613</f>
        <v>2.6052104208416834E-4</v>
      </c>
      <c r="B612" s="120">
        <f>'Cresc. EBITDA em 2 anos'!B613</f>
        <v>0.73913043478260887</v>
      </c>
      <c r="C612" s="13">
        <f>'Patrimônio Líquido'!B613</f>
        <v>5.0599999999999996</v>
      </c>
      <c r="D612" s="13">
        <f>'Receita Líquida'!B613</f>
        <v>1.2999999999999999E-2</v>
      </c>
      <c r="E612" s="13">
        <f>Funcionários!B613</f>
        <v>12</v>
      </c>
      <c r="F612" s="120">
        <f>'Market Share'!B613</f>
        <v>2.0717809497249722E-6</v>
      </c>
      <c r="G612" s="13">
        <f>'Enterprise Value'!B613</f>
        <v>2.6908000000000003</v>
      </c>
      <c r="H612" s="13">
        <f>'Div. Líq. EBITDA'!B613</f>
        <v>13.285714285714285</v>
      </c>
      <c r="I612" s="15">
        <f>Liquidez!B613</f>
        <v>0.83245614035087723</v>
      </c>
      <c r="J612" s="13"/>
      <c r="K612" s="13"/>
      <c r="L612" s="13"/>
      <c r="M612" s="13"/>
      <c r="N612" s="13"/>
      <c r="O612" s="13"/>
      <c r="P612" s="13"/>
      <c r="Q612" s="13"/>
      <c r="R612" s="13"/>
    </row>
    <row r="613" spans="1:18" x14ac:dyDescent="0.2">
      <c r="A613" s="8">
        <f>'Margem Líquida'!B614</f>
        <v>1.7210884353741497E-2</v>
      </c>
      <c r="B613" s="120">
        <f>'Cresc. EBITDA em 2 anos'!B614</f>
        <v>-0.45867768595041314</v>
      </c>
      <c r="C613" s="13">
        <f>'Patrimônio Líquido'!B614</f>
        <v>7.03</v>
      </c>
      <c r="D613" s="13">
        <f>'Receita Líquida'!B614</f>
        <v>0.253</v>
      </c>
      <c r="E613" s="13">
        <f>Funcionários!B614</f>
        <v>18</v>
      </c>
      <c r="F613" s="120">
        <f>'Market Share'!B614</f>
        <v>6.1032424771457095E-7</v>
      </c>
      <c r="G613" s="13">
        <f>'Enterprise Value'!B614</f>
        <v>12.5891</v>
      </c>
      <c r="H613" s="13">
        <f>'Div. Líq. EBITDA'!B614</f>
        <v>2.8167938931297707</v>
      </c>
      <c r="I613" s="15">
        <f>Liquidez!B614</f>
        <v>2.3292857142857146</v>
      </c>
      <c r="J613" s="13"/>
      <c r="K613" s="13"/>
      <c r="L613" s="13"/>
      <c r="M613" s="13"/>
      <c r="N613" s="13"/>
      <c r="O613" s="13"/>
      <c r="P613" s="13"/>
      <c r="Q613" s="13"/>
      <c r="R613" s="13"/>
    </row>
    <row r="614" spans="1:18" x14ac:dyDescent="0.2">
      <c r="A614" s="8">
        <f>'Margem Líquida'!B615</f>
        <v>1.0593900481540932E-2</v>
      </c>
      <c r="B614" s="120">
        <f>'Cresc. EBITDA em 2 anos'!B615</f>
        <v>0.17948717948717952</v>
      </c>
      <c r="C614" s="13">
        <f>'Patrimônio Líquido'!B615</f>
        <v>8.93</v>
      </c>
      <c r="D614" s="13">
        <f>'Receita Líquida'!B615</f>
        <v>0.66</v>
      </c>
      <c r="E614" s="13">
        <f>Funcionários!B615</f>
        <v>9</v>
      </c>
      <c r="F614" s="120">
        <f>'Market Share'!B615</f>
        <v>2.5866122879331818E-6</v>
      </c>
      <c r="G614" s="13">
        <f>'Enterprise Value'!B615</f>
        <v>13.261799999999997</v>
      </c>
      <c r="H614" s="13">
        <f>'Div. Líq. EBITDA'!B615</f>
        <v>2.6521739130434785</v>
      </c>
      <c r="I614" s="15">
        <f>Liquidez!B615</f>
        <v>1.6899791231732777</v>
      </c>
      <c r="J614" s="13"/>
      <c r="K614" s="13"/>
      <c r="L614" s="13"/>
      <c r="M614" s="13"/>
      <c r="N614" s="13"/>
      <c r="O614" s="13"/>
      <c r="P614" s="13"/>
      <c r="Q614" s="13"/>
      <c r="R614" s="13"/>
    </row>
    <row r="615" spans="1:18" x14ac:dyDescent="0.2">
      <c r="A615" s="8">
        <f>'Margem Líquida'!B616</f>
        <v>1.3437500000000002E-2</v>
      </c>
      <c r="B615" s="120">
        <f>'Cresc. EBITDA em 2 anos'!B616</f>
        <v>0.23584905660377364</v>
      </c>
      <c r="C615" s="13">
        <f>'Patrimônio Líquido'!B616</f>
        <v>3.23</v>
      </c>
      <c r="D615" s="13">
        <f>'Receita Líquida'!B616</f>
        <v>0.55900000000000005</v>
      </c>
      <c r="E615" s="13">
        <f>Funcionários!B616</f>
        <v>8</v>
      </c>
      <c r="F615" s="120">
        <f>'Market Share'!B616</f>
        <v>1.7271761023759288E-6</v>
      </c>
      <c r="G615" s="13">
        <f>'Enterprise Value'!B616</f>
        <v>12.5891</v>
      </c>
      <c r="H615" s="13">
        <f>'Div. Líq. EBITDA'!B616</f>
        <v>2.7938931297709924</v>
      </c>
      <c r="I615" s="15">
        <f>Liquidez!B616</f>
        <v>1.4192066805845511</v>
      </c>
      <c r="J615" s="13"/>
      <c r="K615" s="13"/>
      <c r="L615" s="13"/>
      <c r="M615" s="13"/>
      <c r="N615" s="13"/>
      <c r="O615" s="13"/>
      <c r="P615" s="13"/>
      <c r="Q615" s="13"/>
      <c r="R615" s="13"/>
    </row>
    <row r="616" spans="1:18" x14ac:dyDescent="0.2">
      <c r="A616" s="8">
        <f>'Margem Líquida'!B617</f>
        <v>6.3279445727482692E-3</v>
      </c>
      <c r="B616" s="120">
        <f>'Cresc. EBITDA em 2 anos'!B617</f>
        <v>1.1698113207547172</v>
      </c>
      <c r="C616" s="13">
        <f>'Patrimônio Líquido'!B617</f>
        <v>1.34</v>
      </c>
      <c r="D616" s="13">
        <f>'Receita Líquida'!B617</f>
        <v>0.27400000000000002</v>
      </c>
      <c r="E616" s="13">
        <f>Funcionários!B617</f>
        <v>6</v>
      </c>
      <c r="F616" s="120">
        <f>'Market Share'!B617</f>
        <v>1.7977578180980219E-6</v>
      </c>
      <c r="G616" s="13">
        <f>'Enterprise Value'!B617</f>
        <v>15.472099999999999</v>
      </c>
      <c r="H616" s="13">
        <f>'Div. Líq. EBITDA'!B617</f>
        <v>2.2608695652173911</v>
      </c>
      <c r="I616" s="15">
        <f>Liquidez!B617</f>
        <v>1.6431870669745958</v>
      </c>
      <c r="J616" s="13"/>
      <c r="K616" s="13"/>
      <c r="L616" s="13"/>
      <c r="M616" s="13"/>
      <c r="N616" s="13"/>
      <c r="O616" s="13"/>
      <c r="P616" s="13"/>
      <c r="Q616" s="13"/>
      <c r="R616" s="13"/>
    </row>
    <row r="617" spans="1:18" x14ac:dyDescent="0.2">
      <c r="A617" s="8">
        <f>'Margem Líquida'!B618</f>
        <v>2.4805194805194806E-2</v>
      </c>
      <c r="B617" s="120">
        <f>'Cresc. EBITDA em 2 anos'!B618</f>
        <v>0.29701492537313423</v>
      </c>
      <c r="C617" s="13">
        <f>'Patrimônio Líquido'!B618</f>
        <v>0.51300000000000001</v>
      </c>
      <c r="D617" s="13">
        <f>'Receita Líquida'!B618</f>
        <v>0.38200000000000001</v>
      </c>
      <c r="E617" s="13">
        <f>Funcionários!B618</f>
        <v>4</v>
      </c>
      <c r="F617" s="120">
        <f>'Market Share'!B618</f>
        <v>6.393873071295506E-7</v>
      </c>
      <c r="G617" s="13">
        <f>'Enterprise Value'!B618</f>
        <v>8.3510899999999992</v>
      </c>
      <c r="H617" s="13">
        <f>'Div. Líq. EBITDA'!B618</f>
        <v>4.1887226697353279</v>
      </c>
      <c r="I617" s="15">
        <f>Liquidez!B618</f>
        <v>0.88946188340807175</v>
      </c>
      <c r="J617" s="13"/>
      <c r="K617" s="13"/>
      <c r="L617" s="13"/>
      <c r="M617" s="13"/>
      <c r="N617" s="13"/>
      <c r="O617" s="13"/>
      <c r="P617" s="13"/>
      <c r="Q617" s="13"/>
      <c r="R617" s="13"/>
    </row>
    <row r="618" spans="1:18" x14ac:dyDescent="0.2">
      <c r="A618" s="8">
        <f>'Margem Líquida'!B619</f>
        <v>1.4444444444444444E-2</v>
      </c>
      <c r="B618" s="120">
        <f>'Cresc. EBITDA em 2 anos'!B619</f>
        <v>4.3532338308457597E-2</v>
      </c>
      <c r="C618" s="13">
        <f>'Patrimônio Líquido'!B619</f>
        <v>6.69</v>
      </c>
      <c r="D618" s="13">
        <f>'Receita Líquida'!B619</f>
        <v>0.247</v>
      </c>
      <c r="E618" s="13">
        <f>Funcionários!B619</f>
        <v>7</v>
      </c>
      <c r="F618" s="120">
        <f>'Market Share'!B619</f>
        <v>7.0996902285164382E-7</v>
      </c>
      <c r="G618" s="13">
        <f>'Enterprise Value'!B619</f>
        <v>8.0627899999999997</v>
      </c>
      <c r="H618" s="13">
        <f>'Div. Líq. EBITDA'!B619</f>
        <v>4.2789034564958284</v>
      </c>
      <c r="I618" s="15">
        <f>Liquidez!B619</f>
        <v>2.0158878504672897</v>
      </c>
      <c r="J618" s="13"/>
      <c r="K618" s="13"/>
      <c r="L618" s="13"/>
      <c r="M618" s="13"/>
      <c r="N618" s="13"/>
      <c r="O618" s="13"/>
      <c r="P618" s="13"/>
      <c r="Q618" s="13"/>
      <c r="R618" s="13"/>
    </row>
    <row r="619" spans="1:18" x14ac:dyDescent="0.2">
      <c r="A619" s="8">
        <f>'Margem Líquida'!B620</f>
        <v>2.3501199040767387E-3</v>
      </c>
      <c r="B619" s="120">
        <f>'Cresc. EBITDA em 2 anos'!B620</f>
        <v>0</v>
      </c>
      <c r="C619" s="13">
        <f>'Patrimônio Líquido'!B620</f>
        <v>2.04</v>
      </c>
      <c r="D619" s="13">
        <f>'Receita Líquida'!B620</f>
        <v>9.8000000000000004E-2</v>
      </c>
      <c r="E619" s="13">
        <f>Funcionários!B620</f>
        <v>22</v>
      </c>
      <c r="F619" s="120">
        <f>'Market Share'!B620</f>
        <v>1.7313279680066402E-6</v>
      </c>
      <c r="G619" s="13">
        <f>'Enterprise Value'!B620</f>
        <v>2.68119</v>
      </c>
      <c r="H619" s="13">
        <f>'Div. Líq. EBITDA'!B620</f>
        <v>12.508960573476703</v>
      </c>
      <c r="I619" s="15">
        <f>Liquidez!B620</f>
        <v>1.011186440677966</v>
      </c>
      <c r="J619" s="13"/>
      <c r="K619" s="13"/>
      <c r="L619" s="13"/>
      <c r="M619" s="13"/>
      <c r="N619" s="13"/>
      <c r="O619" s="13"/>
      <c r="P619" s="13"/>
      <c r="Q619" s="13"/>
      <c r="R619" s="13"/>
    </row>
    <row r="620" spans="1:18" x14ac:dyDescent="0.2">
      <c r="A620" s="8">
        <f>'Margem Líquida'!B621</f>
        <v>3.0798463381387087E-2</v>
      </c>
      <c r="B620" s="120">
        <f>'Cresc. EBITDA em 2 anos'!B621</f>
        <v>-2.9067641681901235E-2</v>
      </c>
      <c r="C620" s="13">
        <f>'Patrimônio Líquido'!B621</f>
        <v>1318.5</v>
      </c>
      <c r="D620" s="13">
        <f>'Receita Líquida'!B621</f>
        <v>372.8</v>
      </c>
      <c r="E620" s="13">
        <f>Funcionários!B621</f>
        <v>900</v>
      </c>
      <c r="F620" s="120">
        <f>'Market Share'!B621</f>
        <v>5.0256257526945741E-4</v>
      </c>
      <c r="G620" s="13">
        <f>'Enterprise Value'!B621</f>
        <v>5103.8710000000001</v>
      </c>
      <c r="H620" s="13">
        <f>'Div. Líq. EBITDA'!B621</f>
        <v>6.5336094897382796E-3</v>
      </c>
      <c r="I620" s="15">
        <f>Liquidez!B621</f>
        <v>0.92299883990719234</v>
      </c>
      <c r="J620" s="13"/>
      <c r="K620" s="13"/>
      <c r="L620" s="13"/>
      <c r="M620" s="13"/>
      <c r="N620" s="13"/>
      <c r="O620" s="13"/>
      <c r="P620" s="13"/>
      <c r="Q620" s="13"/>
      <c r="R620" s="13"/>
    </row>
    <row r="621" spans="1:18" x14ac:dyDescent="0.2">
      <c r="A621" s="8">
        <f>'Margem Líquida'!B622</f>
        <v>4.5148514851485154E-3</v>
      </c>
      <c r="B621" s="120">
        <f>'Cresc. EBITDA em 2 anos'!B622</f>
        <v>2.5515695067264574</v>
      </c>
      <c r="C621" s="13">
        <f>'Patrimônio Líquido'!B622</f>
        <v>3.95</v>
      </c>
      <c r="D621" s="13">
        <f>'Receita Líquida'!B622</f>
        <v>0.45600000000000002</v>
      </c>
      <c r="E621" s="13">
        <f>Funcionários!B622</f>
        <v>5</v>
      </c>
      <c r="F621" s="120">
        <f>'Market Share'!B622</f>
        <v>4.1933842870184812E-6</v>
      </c>
      <c r="G621" s="13">
        <f>'Enterprise Value'!B622</f>
        <v>7.6111199999999997</v>
      </c>
      <c r="H621" s="13">
        <f>'Div. Líq. EBITDA'!B622</f>
        <v>4.3686868686868685</v>
      </c>
      <c r="I621" s="15">
        <f>Liquidez!B622</f>
        <v>1.2821774193548388</v>
      </c>
      <c r="J621" s="13"/>
      <c r="K621" s="13"/>
      <c r="L621" s="13"/>
      <c r="M621" s="13"/>
      <c r="N621" s="13"/>
      <c r="O621" s="13"/>
      <c r="P621" s="13"/>
      <c r="Q621" s="13"/>
      <c r="R621" s="13"/>
    </row>
    <row r="622" spans="1:18" x14ac:dyDescent="0.2">
      <c r="A622" s="8">
        <f>'Margem Líquida'!B623</f>
        <v>0.42314335060449049</v>
      </c>
      <c r="B622" s="120">
        <f>'Cresc. EBITDA em 2 anos'!B623</f>
        <v>1.848739495798319</v>
      </c>
      <c r="C622" s="13">
        <f>'Patrimônio Líquido'!B623</f>
        <v>110.3</v>
      </c>
      <c r="D622" s="13">
        <f>'Receita Líquida'!B623</f>
        <v>49</v>
      </c>
      <c r="E622" s="13">
        <f>Funcionários!B623</f>
        <v>23</v>
      </c>
      <c r="F622" s="120">
        <f>'Market Share'!B623</f>
        <v>4.807860400363763E-6</v>
      </c>
      <c r="G622" s="13">
        <f>'Enterprise Value'!B623</f>
        <v>651.55799999999988</v>
      </c>
      <c r="H622" s="13">
        <f>'Div. Líq. EBITDA'!B623</f>
        <v>5.0589970501474929E-2</v>
      </c>
      <c r="I622" s="15">
        <f>Liquidez!B623</f>
        <v>1.3045801526717558</v>
      </c>
      <c r="J622" s="13"/>
      <c r="K622" s="13"/>
      <c r="L622" s="13"/>
      <c r="M622" s="13"/>
      <c r="N622" s="13"/>
      <c r="O622" s="13"/>
      <c r="P622" s="13"/>
      <c r="Q622" s="13"/>
      <c r="R622" s="13"/>
    </row>
    <row r="623" spans="1:18" x14ac:dyDescent="0.2">
      <c r="A623" s="8">
        <f>'Margem Líquida'!B624</f>
        <v>1.0466696873584051E-3</v>
      </c>
      <c r="B623" s="120">
        <f>'Cresc. EBITDA em 2 anos'!B624</f>
        <v>-5.2959501557632405E-2</v>
      </c>
      <c r="C623" s="13">
        <f>'Patrimônio Líquido'!B624</f>
        <v>6.1</v>
      </c>
      <c r="D623" s="13">
        <f>'Receita Líquida'!B624</f>
        <v>0.23100000000000001</v>
      </c>
      <c r="E623" s="13">
        <f>Funcionários!B624</f>
        <v>14</v>
      </c>
      <c r="F623" s="120">
        <f>'Market Share'!B624</f>
        <v>9.1631674469799863E-6</v>
      </c>
      <c r="G623" s="13">
        <f>'Enterprise Value'!B624</f>
        <v>29.214399999999998</v>
      </c>
      <c r="H623" s="13">
        <f>'Div. Líq. EBITDA'!B624</f>
        <v>1.118421052631579</v>
      </c>
      <c r="I623" s="15">
        <f>Liquidez!B624</f>
        <v>0.79566473988439301</v>
      </c>
      <c r="J623" s="13"/>
      <c r="K623" s="13"/>
      <c r="L623" s="13"/>
      <c r="M623" s="13"/>
      <c r="N623" s="13"/>
      <c r="O623" s="13"/>
      <c r="P623" s="13"/>
      <c r="Q623" s="13"/>
      <c r="R623" s="13"/>
    </row>
    <row r="624" spans="1:18" x14ac:dyDescent="0.2">
      <c r="A624" s="8">
        <f>'Margem Líquida'!B625</f>
        <v>2.7586206896551724E-2</v>
      </c>
      <c r="B624" s="120">
        <f>'Cresc. EBITDA em 2 anos'!B625</f>
        <v>0.70629370629370625</v>
      </c>
      <c r="C624" s="13">
        <f>'Patrimônio Líquido'!B625</f>
        <v>11.5</v>
      </c>
      <c r="D624" s="13">
        <f>'Receita Líquida'!B625</f>
        <v>1.04</v>
      </c>
      <c r="E624" s="13">
        <f>Funcionários!B625</f>
        <v>47</v>
      </c>
      <c r="F624" s="120">
        <f>'Market Share'!B625</f>
        <v>1.5652533427781855E-6</v>
      </c>
      <c r="G624" s="13">
        <f>'Enterprise Value'!B625</f>
        <v>23.448399999999999</v>
      </c>
      <c r="H624" s="13">
        <f>'Div. Líq. EBITDA'!B625</f>
        <v>1.3729508196721312</v>
      </c>
      <c r="I624" s="15">
        <f>Liquidez!B625</f>
        <v>0.81465968586387427</v>
      </c>
      <c r="J624" s="13"/>
      <c r="K624" s="13"/>
      <c r="L624" s="13"/>
      <c r="M624" s="13"/>
      <c r="N624" s="13"/>
      <c r="O624" s="13"/>
      <c r="P624" s="13"/>
      <c r="Q624" s="13"/>
      <c r="R624" s="13"/>
    </row>
    <row r="625" spans="1:18" x14ac:dyDescent="0.2">
      <c r="A625" s="8">
        <f>'Margem Líquida'!B626</f>
        <v>3.1404494382022474E-2</v>
      </c>
      <c r="B625" s="120">
        <f>'Cresc. EBITDA em 2 anos'!B626</f>
        <v>0</v>
      </c>
      <c r="C625" s="13">
        <f>'Patrimônio Líquido'!B626</f>
        <v>3.81</v>
      </c>
      <c r="D625" s="13">
        <f>'Receita Líquida'!B626</f>
        <v>0.55900000000000005</v>
      </c>
      <c r="E625" s="13">
        <f>Funcionários!B626</f>
        <v>12</v>
      </c>
      <c r="F625" s="120">
        <f>'Market Share'!B626</f>
        <v>7.3903208226662337E-7</v>
      </c>
      <c r="G625" s="13">
        <f>'Enterprise Value'!B626</f>
        <v>9.5427299999999988</v>
      </c>
      <c r="H625" s="13">
        <f>'Div. Líq. EBITDA'!B626</f>
        <v>3.3333333333333335</v>
      </c>
      <c r="I625" s="15">
        <f>Liquidez!B626</f>
        <v>0.75557917109458017</v>
      </c>
      <c r="J625" s="13"/>
      <c r="K625" s="13"/>
      <c r="L625" s="13"/>
      <c r="M625" s="13"/>
      <c r="N625" s="13"/>
      <c r="O625" s="13"/>
      <c r="P625" s="13"/>
      <c r="Q625" s="13"/>
      <c r="R625" s="13"/>
    </row>
    <row r="626" spans="1:18" x14ac:dyDescent="0.2">
      <c r="A626" s="8">
        <f>'Margem Líquida'!B627</f>
        <v>1.2352941176470589E-2</v>
      </c>
      <c r="B626" s="120">
        <f>'Cresc. EBITDA em 2 anos'!B627</f>
        <v>0.72588832487309651</v>
      </c>
      <c r="C626" s="13">
        <f>'Patrimônio Líquido'!B627</f>
        <v>1.63</v>
      </c>
      <c r="D626" s="13">
        <f>'Receita Líquida'!B627</f>
        <v>0.23100000000000001</v>
      </c>
      <c r="E626" s="13">
        <f>Funcionários!B627</f>
        <v>9</v>
      </c>
      <c r="F626" s="120">
        <f>'Market Share'!B627</f>
        <v>7.7639887294302563E-7</v>
      </c>
      <c r="G626" s="13">
        <f>'Enterprise Value'!B627</f>
        <v>9.8021999999999991</v>
      </c>
      <c r="H626" s="13">
        <f>'Div. Líq. EBITDA'!B627</f>
        <v>3.2156862745098036</v>
      </c>
      <c r="I626" s="15">
        <f>Liquidez!B627</f>
        <v>1.1526397515527951</v>
      </c>
      <c r="J626" s="13"/>
      <c r="K626" s="13"/>
      <c r="L626" s="13"/>
      <c r="M626" s="13"/>
      <c r="N626" s="13"/>
      <c r="O626" s="13"/>
      <c r="P626" s="13"/>
      <c r="Q626" s="13"/>
      <c r="R626" s="13"/>
    </row>
    <row r="627" spans="1:18" x14ac:dyDescent="0.2">
      <c r="A627" s="8">
        <f>'Margem Líquida'!B628</f>
        <v>1.0719424460431655E-2</v>
      </c>
      <c r="B627" s="120">
        <f>'Cresc. EBITDA em 2 anos'!B628</f>
        <v>0.13004484304932729</v>
      </c>
      <c r="C627" s="13">
        <f>'Patrimônio Líquido'!B628</f>
        <v>1.3</v>
      </c>
      <c r="D627" s="13">
        <f>'Receita Líquida'!B628</f>
        <v>0.29799999999999999</v>
      </c>
      <c r="E627" s="13">
        <f>Funcionários!B628</f>
        <v>19</v>
      </c>
      <c r="F627" s="120">
        <f>'Market Share'!B628</f>
        <v>1.1542186453377602E-6</v>
      </c>
      <c r="G627" s="13">
        <f>'Enterprise Value'!B628</f>
        <v>24.217199999999998</v>
      </c>
      <c r="H627" s="13">
        <f>'Div. Líq. EBITDA'!B628</f>
        <v>1.2976190476190477</v>
      </c>
      <c r="I627" s="15">
        <f>Liquidez!B628</f>
        <v>0.6881656804733729</v>
      </c>
      <c r="J627" s="13"/>
      <c r="K627" s="13"/>
      <c r="L627" s="13"/>
      <c r="M627" s="13"/>
      <c r="N627" s="13"/>
      <c r="O627" s="13"/>
      <c r="P627" s="13"/>
      <c r="Q627" s="13"/>
      <c r="R627" s="13"/>
    </row>
    <row r="628" spans="1:18" x14ac:dyDescent="0.2">
      <c r="A628" s="8">
        <f>'Margem Líquida'!B629</f>
        <v>1.1746031746031747E-2</v>
      </c>
      <c r="B628" s="120">
        <f>'Cresc. EBITDA em 2 anos'!B629</f>
        <v>0.79878048780487787</v>
      </c>
      <c r="C628" s="13">
        <f>'Patrimônio Líquido'!B629</f>
        <v>2.4900000000000002</v>
      </c>
      <c r="D628" s="13">
        <f>'Receita Líquida'!B629</f>
        <v>0.44400000000000001</v>
      </c>
      <c r="E628" s="13">
        <f>Funcionários!B629</f>
        <v>25</v>
      </c>
      <c r="F628" s="120">
        <f>'Market Share'!B629</f>
        <v>1.5694052084088967E-6</v>
      </c>
      <c r="G628" s="13">
        <f>'Enterprise Value'!B629</f>
        <v>11.339799999999999</v>
      </c>
      <c r="H628" s="13">
        <f>'Div. Líq. EBITDA'!B629</f>
        <v>2.7627118644067794</v>
      </c>
      <c r="I628" s="15">
        <f>Liquidez!B629</f>
        <v>0.91894736842105262</v>
      </c>
      <c r="J628" s="13"/>
      <c r="K628" s="13"/>
      <c r="L628" s="13"/>
      <c r="M628" s="13"/>
      <c r="N628" s="13"/>
      <c r="O628" s="13"/>
      <c r="P628" s="13"/>
      <c r="Q628" s="13"/>
      <c r="R628" s="13"/>
    </row>
    <row r="629" spans="1:18" x14ac:dyDescent="0.2">
      <c r="A629" s="8">
        <f>'Margem Líquida'!B630</f>
        <v>4.3206521739130442E-2</v>
      </c>
      <c r="B629" s="120">
        <f>'Cresc. EBITDA em 2 anos'!B630</f>
        <v>-0.41038961038961042</v>
      </c>
      <c r="C629" s="13">
        <f>'Patrimônio Líquido'!B630</f>
        <v>15.6</v>
      </c>
      <c r="D629" s="13">
        <f>'Receita Líquida'!B630</f>
        <v>1.59</v>
      </c>
      <c r="E629" s="13">
        <f>Funcionários!B630</f>
        <v>30</v>
      </c>
      <c r="F629" s="120">
        <f>'Market Share'!B630</f>
        <v>1.527886552101783E-6</v>
      </c>
      <c r="G629" s="13">
        <f>'Enterprise Value'!B630</f>
        <v>21.814699999999998</v>
      </c>
      <c r="H629" s="13">
        <f>'Div. Líq. EBITDA'!B630</f>
        <v>1.436123348017621</v>
      </c>
      <c r="I629" s="15">
        <f>Liquidez!B630</f>
        <v>0.81022592152199757</v>
      </c>
      <c r="J629" s="13"/>
      <c r="K629" s="13"/>
      <c r="L629" s="13"/>
      <c r="M629" s="13"/>
      <c r="N629" s="13"/>
      <c r="O629" s="13"/>
      <c r="P629" s="13"/>
      <c r="Q629" s="13"/>
      <c r="R629" s="13"/>
    </row>
    <row r="630" spans="1:18" x14ac:dyDescent="0.2">
      <c r="A630" s="8">
        <f>'Margem Líquida'!B631</f>
        <v>8.130939809926083E-3</v>
      </c>
      <c r="B630" s="120">
        <f>'Cresc. EBITDA em 2 anos'!B631</f>
        <v>0.5167785234899327</v>
      </c>
      <c r="C630" s="13">
        <f>'Patrimônio Líquido'!B631</f>
        <v>4.88</v>
      </c>
      <c r="D630" s="13">
        <f>'Receita Líquida'!B631</f>
        <v>0.77</v>
      </c>
      <c r="E630" s="13">
        <f>Funcionários!B631</f>
        <v>8</v>
      </c>
      <c r="F630" s="120">
        <f>'Market Share'!B631</f>
        <v>3.9318167522836645E-6</v>
      </c>
      <c r="G630" s="13">
        <f>'Enterprise Value'!B631</f>
        <v>21.718599999999995</v>
      </c>
      <c r="H630" s="13">
        <f>'Div. Líq. EBITDA'!B631</f>
        <v>1.4380530973451329</v>
      </c>
      <c r="I630" s="15">
        <f>Liquidez!B631</f>
        <v>1.205418326693227</v>
      </c>
      <c r="J630" s="13"/>
      <c r="K630" s="13"/>
      <c r="L630" s="13"/>
      <c r="M630" s="13"/>
      <c r="N630" s="13"/>
      <c r="O630" s="13"/>
      <c r="P630" s="13"/>
      <c r="Q630" s="13"/>
      <c r="R630" s="13"/>
    </row>
    <row r="631" spans="1:18" x14ac:dyDescent="0.2">
      <c r="A631" s="8">
        <f>'Margem Líquida'!B632</f>
        <v>1.0443622920517559E-2</v>
      </c>
      <c r="B631" s="120">
        <f>'Cresc. EBITDA em 2 anos'!B632</f>
        <v>1.0693512304250561</v>
      </c>
      <c r="C631" s="13">
        <f>'Patrimônio Líquido'!B632</f>
        <v>5.13</v>
      </c>
      <c r="D631" s="13">
        <f>'Receita Líquida'!B632</f>
        <v>1.1299999999999999</v>
      </c>
      <c r="E631" s="13">
        <f>Funcionários!B632</f>
        <v>24</v>
      </c>
      <c r="F631" s="120">
        <f>'Market Share'!B632</f>
        <v>4.4923186124296993E-6</v>
      </c>
      <c r="G631" s="13">
        <f>'Enterprise Value'!B632</f>
        <v>17.778500000000001</v>
      </c>
      <c r="H631" s="13">
        <f>'Div. Líq. EBITDA'!B632</f>
        <v>1.7405405405405405</v>
      </c>
      <c r="I631" s="15">
        <f>Liquidez!B632</f>
        <v>1.075</v>
      </c>
      <c r="J631" s="13"/>
      <c r="K631" s="13"/>
      <c r="L631" s="13"/>
      <c r="M631" s="13"/>
      <c r="N631" s="13"/>
      <c r="O631" s="13"/>
      <c r="P631" s="13"/>
      <c r="Q631" s="13"/>
      <c r="R631" s="13"/>
    </row>
    <row r="632" spans="1:18" x14ac:dyDescent="0.2">
      <c r="A632" s="8">
        <f>'Margem Líquida'!B633</f>
        <v>1.8250950570342205E-3</v>
      </c>
      <c r="B632" s="120">
        <f>'Cresc. EBITDA em 2 anos'!B633</f>
        <v>0</v>
      </c>
      <c r="C632" s="13">
        <f>'Patrimônio Líquido'!B633</f>
        <v>0.752</v>
      </c>
      <c r="D632" s="13">
        <f>'Receita Líquida'!B633</f>
        <v>4.8000000000000001E-2</v>
      </c>
      <c r="E632" s="13">
        <f>Funcionários!B633</f>
        <v>10</v>
      </c>
      <c r="F632" s="120">
        <f>'Market Share'!B633</f>
        <v>1.0919406608770897E-6</v>
      </c>
      <c r="G632" s="13">
        <f>'Enterprise Value'!B633</f>
        <v>5.8428799999999992</v>
      </c>
      <c r="H632" s="13">
        <f>'Div. Líq. EBITDA'!B633</f>
        <v>5.2796052631578947</v>
      </c>
      <c r="I632" s="15">
        <f>Liquidez!B633</f>
        <v>0.50323353293413176</v>
      </c>
      <c r="J632" s="13"/>
      <c r="K632" s="13"/>
      <c r="L632" s="13"/>
      <c r="M632" s="13"/>
      <c r="N632" s="13"/>
      <c r="O632" s="13"/>
      <c r="P632" s="13"/>
      <c r="Q632" s="13"/>
      <c r="R632" s="13"/>
    </row>
    <row r="633" spans="1:18" x14ac:dyDescent="0.2">
      <c r="A633" s="8">
        <f>'Margem Líquida'!B634</f>
        <v>3.4557235421166308E-4</v>
      </c>
      <c r="B633" s="120">
        <f>'Cresc. EBITDA em 2 anos'!B634</f>
        <v>-0.375</v>
      </c>
      <c r="C633" s="13">
        <f>'Patrimônio Líquido'!B634</f>
        <v>5.04</v>
      </c>
      <c r="D633" s="13">
        <f>'Receita Líquida'!B634</f>
        <v>1.6E-2</v>
      </c>
      <c r="E633" s="13">
        <f>Funcionários!B634</f>
        <v>5</v>
      </c>
      <c r="F633" s="120">
        <f>'Market Share'!B634</f>
        <v>1.9223137870193631E-6</v>
      </c>
      <c r="G633" s="13">
        <f>'Enterprise Value'!B634</f>
        <v>0.67270000000000008</v>
      </c>
      <c r="H633" s="13">
        <f>'Div. Líq. EBITDA'!B634</f>
        <v>45.714285714285715</v>
      </c>
      <c r="I633" s="15">
        <f>Liquidez!B634</f>
        <v>1.1728624535315986</v>
      </c>
      <c r="J633" s="13"/>
      <c r="K633" s="13"/>
      <c r="L633" s="13"/>
      <c r="M633" s="13"/>
      <c r="N633" s="13"/>
      <c r="O633" s="13"/>
      <c r="P633" s="13"/>
      <c r="Q633" s="13"/>
      <c r="R633" s="13"/>
    </row>
    <row r="634" spans="1:18" x14ac:dyDescent="0.2">
      <c r="A634" s="8">
        <f>'Margem Líquida'!B635</f>
        <v>1.076271186440678E-3</v>
      </c>
      <c r="B634" s="120">
        <f>'Cresc. EBITDA em 2 anos'!B635</f>
        <v>0.2056277056277056</v>
      </c>
      <c r="C634" s="13">
        <f>'Patrimônio Líquido'!B635</f>
        <v>5</v>
      </c>
      <c r="D634" s="13">
        <f>'Receita Líquida'!B635</f>
        <v>0.127</v>
      </c>
      <c r="E634" s="13">
        <f>Funcionários!B635</f>
        <v>6</v>
      </c>
      <c r="F634" s="120">
        <f>'Market Share'!B635</f>
        <v>4.8992014442394132E-6</v>
      </c>
      <c r="G634" s="13">
        <f>'Enterprise Value'!B635</f>
        <v>5.3527700000000005</v>
      </c>
      <c r="H634" s="13">
        <f>'Div. Líq. EBITDA'!B635</f>
        <v>5.6912028725314174</v>
      </c>
      <c r="I634" s="15">
        <f>Liquidez!B635</f>
        <v>1.3040322580645163</v>
      </c>
      <c r="J634" s="13"/>
      <c r="K634" s="13"/>
      <c r="L634" s="13"/>
      <c r="M634" s="13"/>
      <c r="N634" s="13"/>
      <c r="O634" s="13"/>
      <c r="P634" s="13"/>
      <c r="Q634" s="13"/>
      <c r="R634" s="13"/>
    </row>
    <row r="635" spans="1:18" x14ac:dyDescent="0.2">
      <c r="A635" s="8">
        <f>'Margem Líquida'!B636</f>
        <v>7.9861111111111105E-3</v>
      </c>
      <c r="B635" s="120">
        <f>'Cresc. EBITDA em 2 anos'!B636</f>
        <v>-0.70917225950783003</v>
      </c>
      <c r="C635" s="13">
        <f>'Patrimônio Líquido'!B636</f>
        <v>12.1</v>
      </c>
      <c r="D635" s="13">
        <f>'Receita Líquida'!B636</f>
        <v>0.34499999999999997</v>
      </c>
      <c r="E635" s="13">
        <f>Funcionários!B636</f>
        <v>59</v>
      </c>
      <c r="F635" s="120">
        <f>'Market Share'!B636</f>
        <v>1.7936059524673107E-6</v>
      </c>
      <c r="G635" s="13">
        <f>'Enterprise Value'!B636</f>
        <v>12.493</v>
      </c>
      <c r="H635" s="13">
        <f>'Div. Líq. EBITDA'!B636</f>
        <v>2.4076923076923076</v>
      </c>
      <c r="I635" s="15">
        <f>Liquidez!B636</f>
        <v>2.0655999999999999</v>
      </c>
      <c r="J635" s="13"/>
      <c r="K635" s="13"/>
      <c r="L635" s="13"/>
      <c r="M635" s="13"/>
      <c r="N635" s="13"/>
      <c r="O635" s="13"/>
      <c r="P635" s="13"/>
      <c r="Q635" s="13"/>
      <c r="R635" s="13"/>
    </row>
    <row r="636" spans="1:18" x14ac:dyDescent="0.2">
      <c r="A636" s="8">
        <f>'Margem Líquida'!B637</f>
        <v>5.4054054054054048E-3</v>
      </c>
      <c r="B636" s="120">
        <f>'Cresc. EBITDA em 2 anos'!B637</f>
        <v>3.759398496240518E-3</v>
      </c>
      <c r="C636" s="13">
        <f>'Patrimônio Líquido'!B637</f>
        <v>3.31</v>
      </c>
      <c r="D636" s="13">
        <f>'Receita Líquida'!B637</f>
        <v>0.08</v>
      </c>
      <c r="E636" s="13">
        <f>Funcionários!B637</f>
        <v>5</v>
      </c>
      <c r="F636" s="120">
        <f>'Market Share'!B637</f>
        <v>6.1447611334528236E-7</v>
      </c>
      <c r="G636" s="13">
        <f>'Enterprise Value'!B637</f>
        <v>5.1317399999999997</v>
      </c>
      <c r="H636" s="13">
        <f>'Div. Líq. EBITDA'!B637</f>
        <v>5.8239700374531829</v>
      </c>
      <c r="I636" s="15">
        <f>Liquidez!B637</f>
        <v>1.2440404040404038</v>
      </c>
      <c r="J636" s="13"/>
      <c r="K636" s="13"/>
      <c r="L636" s="13"/>
      <c r="M636" s="13"/>
      <c r="N636" s="13"/>
      <c r="O636" s="13"/>
      <c r="P636" s="13"/>
      <c r="Q636" s="13"/>
      <c r="R636" s="13"/>
    </row>
    <row r="637" spans="1:18" x14ac:dyDescent="0.2">
      <c r="A637" s="8">
        <f>'Margem Líquida'!B638</f>
        <v>4.3901345291479821E-2</v>
      </c>
      <c r="B637" s="120">
        <f>'Cresc. EBITDA em 2 anos'!B638</f>
        <v>0</v>
      </c>
      <c r="C637" s="13">
        <f>'Patrimônio Líquido'!B638</f>
        <v>12.9</v>
      </c>
      <c r="D637" s="13">
        <f>'Receita Líquida'!B638</f>
        <v>0.97899999999999998</v>
      </c>
      <c r="E637" s="13">
        <f>Funcionários!B638</f>
        <v>6</v>
      </c>
      <c r="F637" s="120">
        <f>'Market Share'!B638</f>
        <v>9.2586603564863489E-7</v>
      </c>
      <c r="G637" s="13">
        <f>'Enterprise Value'!B638</f>
        <v>0.74957999999999991</v>
      </c>
      <c r="H637" s="13">
        <f>'Div. Líq. EBITDA'!B638</f>
        <v>39.871794871794869</v>
      </c>
      <c r="I637" s="15">
        <f>Liquidez!B638</f>
        <v>0.95669291338582674</v>
      </c>
      <c r="J637" s="13"/>
      <c r="K637" s="13"/>
      <c r="L637" s="13"/>
      <c r="M637" s="13"/>
      <c r="N637" s="13"/>
      <c r="O637" s="13"/>
      <c r="P637" s="13"/>
      <c r="Q637" s="13"/>
      <c r="R637" s="13"/>
    </row>
    <row r="638" spans="1:18" x14ac:dyDescent="0.2">
      <c r="A638" s="8">
        <f>'Margem Líquida'!B639</f>
        <v>1.7649572649572651E-2</v>
      </c>
      <c r="B638" s="120">
        <f>'Cresc. EBITDA em 2 anos'!B639</f>
        <v>0.33783783783783772</v>
      </c>
      <c r="C638" s="13">
        <f>'Patrimônio Líquido'!B639</f>
        <v>3.1</v>
      </c>
      <c r="D638" s="13">
        <f>'Receita Líquida'!B639</f>
        <v>0.41299999999999998</v>
      </c>
      <c r="E638" s="13">
        <f>Funcionários!B639</f>
        <v>8</v>
      </c>
      <c r="F638" s="120">
        <f>'Market Share'!B639</f>
        <v>9.7153655758645986E-7</v>
      </c>
      <c r="G638" s="13">
        <f>'Enterprise Value'!B639</f>
        <v>8.5625099999999996</v>
      </c>
      <c r="H638" s="13">
        <f>'Div. Líq. EBITDA'!B639</f>
        <v>3.4231200897867562</v>
      </c>
      <c r="I638" s="15">
        <f>Liquidez!B639</f>
        <v>1.0528255528255528</v>
      </c>
      <c r="J638" s="13"/>
      <c r="K638" s="13"/>
      <c r="L638" s="13"/>
      <c r="M638" s="13"/>
      <c r="N638" s="13"/>
      <c r="O638" s="13"/>
      <c r="P638" s="13"/>
      <c r="Q638" s="13"/>
      <c r="R638" s="13"/>
    </row>
    <row r="639" spans="1:18" x14ac:dyDescent="0.2">
      <c r="A639" s="8">
        <f>'Margem Líquida'!B640</f>
        <v>3.486842105263158E-3</v>
      </c>
      <c r="B639" s="120">
        <f>'Cresc. EBITDA em 2 anos'!B640</f>
        <v>0.65432098765432123</v>
      </c>
      <c r="C639" s="13">
        <f>'Patrimônio Líquido'!B640</f>
        <v>3.06</v>
      </c>
      <c r="D639" s="13">
        <f>'Receita Líquida'!B640</f>
        <v>0.106</v>
      </c>
      <c r="E639" s="13">
        <f>Funcionários!B640</f>
        <v>8</v>
      </c>
      <c r="F639" s="120">
        <f>'Market Share'!B640</f>
        <v>1.2621671517362556E-6</v>
      </c>
      <c r="G639" s="13">
        <f>'Enterprise Value'!B640</f>
        <v>3.8632200000000001</v>
      </c>
      <c r="H639" s="13">
        <f>'Div. Líq. EBITDA'!B640</f>
        <v>7.512437810945273</v>
      </c>
      <c r="I639" s="15">
        <f>Liquidez!B640</f>
        <v>1.7174496644295305</v>
      </c>
      <c r="J639" s="13"/>
      <c r="K639" s="13"/>
      <c r="L639" s="13"/>
      <c r="M639" s="13"/>
      <c r="N639" s="13"/>
      <c r="O639" s="13"/>
      <c r="P639" s="13"/>
      <c r="Q639" s="13"/>
      <c r="R639" s="13"/>
    </row>
    <row r="640" spans="1:18" x14ac:dyDescent="0.2">
      <c r="A640" s="8">
        <f>'Margem Líquida'!B641</f>
        <v>3.0534351145038169E-4</v>
      </c>
      <c r="B640" s="120">
        <f>'Cresc. EBITDA em 2 anos'!B641</f>
        <v>-0.33720930232558133</v>
      </c>
      <c r="C640" s="13">
        <f>'Patrimônio Líquido'!B641</f>
        <v>0.875</v>
      </c>
      <c r="D640" s="13">
        <f>'Receita Líquida'!B641</f>
        <v>4.0000000000000001E-3</v>
      </c>
      <c r="E640" s="13">
        <f>Funcionários!B641</f>
        <v>2</v>
      </c>
      <c r="F640" s="120">
        <f>'Market Share'!B641</f>
        <v>5.4389439762318914E-7</v>
      </c>
      <c r="G640" s="13">
        <f>'Enterprise Value'!B641</f>
        <v>1.09554</v>
      </c>
      <c r="H640" s="13">
        <f>'Div. Líq. EBITDA'!B641</f>
        <v>26.228070175438596</v>
      </c>
      <c r="I640" s="15">
        <f>Liquidez!B641</f>
        <v>0.81173913043478263</v>
      </c>
      <c r="J640" s="13"/>
      <c r="K640" s="13"/>
      <c r="L640" s="13"/>
      <c r="M640" s="13"/>
      <c r="N640" s="13"/>
      <c r="O640" s="13"/>
      <c r="P640" s="13"/>
      <c r="Q640" s="13"/>
      <c r="R640" s="13"/>
    </row>
    <row r="641" spans="1:18" x14ac:dyDescent="0.2">
      <c r="A641" s="8">
        <f>'Margem Líquida'!B642</f>
        <v>3.8473282442748093E-3</v>
      </c>
      <c r="B641" s="120">
        <f>'Cresc. EBITDA em 2 anos'!B642</f>
        <v>-0.64098073555166379</v>
      </c>
      <c r="C641" s="13">
        <f>'Patrimônio Líquido'!B642</f>
        <v>47</v>
      </c>
      <c r="D641" s="13">
        <f>'Receita Líquida'!B642</f>
        <v>0.252</v>
      </c>
      <c r="E641" s="13">
        <f>Funcionários!B642</f>
        <v>94</v>
      </c>
      <c r="F641" s="120">
        <f>'Market Share'!B642</f>
        <v>2.7194719881159457E-6</v>
      </c>
      <c r="G641" s="13">
        <f>'Enterprise Value'!B642</f>
        <v>19.700499999999998</v>
      </c>
      <c r="H641" s="13">
        <f>'Div. Líq. EBITDA'!B642</f>
        <v>1.4487804878048782</v>
      </c>
      <c r="I641" s="15">
        <f>Liquidez!B642</f>
        <v>1.0195928753180663</v>
      </c>
      <c r="J641" s="13"/>
      <c r="K641" s="13"/>
      <c r="L641" s="13"/>
      <c r="M641" s="13"/>
      <c r="N641" s="13"/>
      <c r="O641" s="13"/>
      <c r="P641" s="13"/>
      <c r="Q641" s="13"/>
      <c r="R641" s="13"/>
    </row>
    <row r="642" spans="1:18" x14ac:dyDescent="0.2">
      <c r="A642" s="8">
        <f>'Margem Líquida'!B643</f>
        <v>2.1571428571428571E-2</v>
      </c>
      <c r="B642" s="120">
        <f>'Cresc. EBITDA em 2 anos'!B643</f>
        <v>1.1860465116279073</v>
      </c>
      <c r="C642" s="13">
        <f>'Patrimônio Líquido'!B643</f>
        <v>1.76</v>
      </c>
      <c r="D642" s="13">
        <f>'Receita Líquida'!B643</f>
        <v>0.45300000000000001</v>
      </c>
      <c r="E642" s="13">
        <f>Funcionários!B643</f>
        <v>3</v>
      </c>
      <c r="F642" s="120">
        <f>'Market Share'!B643</f>
        <v>8.718917824493871E-7</v>
      </c>
      <c r="G642" s="13">
        <f>'Enterprise Value'!B643</f>
        <v>7.2267199999999994</v>
      </c>
      <c r="H642" s="13">
        <f>'Div. Líq. EBITDA'!B643</f>
        <v>3.9361702127659575</v>
      </c>
      <c r="I642" s="15">
        <f>Liquidez!B643</f>
        <v>0.58083941605839406</v>
      </c>
      <c r="J642" s="13"/>
      <c r="K642" s="13"/>
      <c r="L642" s="13"/>
      <c r="M642" s="13"/>
      <c r="N642" s="13"/>
      <c r="O642" s="13"/>
      <c r="P642" s="13"/>
      <c r="Q642" s="13"/>
      <c r="R642" s="13"/>
    </row>
    <row r="643" spans="1:18" x14ac:dyDescent="0.2">
      <c r="A643" s="8">
        <f>'Margem Líquida'!B644</f>
        <v>2.9493087557603687E-3</v>
      </c>
      <c r="B643" s="120">
        <f>'Cresc. EBITDA em 2 anos'!B644</f>
        <v>-0.25634178905206939</v>
      </c>
      <c r="C643" s="13">
        <f>'Patrimônio Líquido'!B644</f>
        <v>1.95</v>
      </c>
      <c r="D643" s="13">
        <f>'Receita Líquida'!B644</f>
        <v>6.4000000000000001E-2</v>
      </c>
      <c r="E643" s="13">
        <f>Funcionários!B644</f>
        <v>27</v>
      </c>
      <c r="F643" s="120">
        <f>'Market Share'!B644</f>
        <v>9.0095484186436664E-7</v>
      </c>
      <c r="G643" s="13">
        <f>'Enterprise Value'!B644</f>
        <v>5.3527700000000005</v>
      </c>
      <c r="H643" s="13">
        <f>'Div. Líq. EBITDA'!B644</f>
        <v>5.2782764811490122</v>
      </c>
      <c r="I643" s="15">
        <f>Liquidez!B644</f>
        <v>1.1903954802259888</v>
      </c>
      <c r="J643" s="13"/>
      <c r="K643" s="13"/>
      <c r="L643" s="13"/>
      <c r="M643" s="13"/>
      <c r="N643" s="13"/>
      <c r="O643" s="13"/>
      <c r="P643" s="13"/>
      <c r="Q643" s="13"/>
      <c r="R643" s="13"/>
    </row>
    <row r="644" spans="1:18" x14ac:dyDescent="0.2">
      <c r="A644" s="8">
        <f>'Margem Líquida'!B645</f>
        <v>4.0769230769230773E-2</v>
      </c>
      <c r="B644" s="120">
        <f>'Cresc. EBITDA em 2 anos'!B645</f>
        <v>0.30418943533697629</v>
      </c>
      <c r="C644" s="13">
        <f>'Patrimônio Líquido'!B645</f>
        <v>22.7</v>
      </c>
      <c r="D644" s="13">
        <f>'Receita Líquida'!B645</f>
        <v>4.24</v>
      </c>
      <c r="E644" s="13">
        <f>Funcionários!B645</f>
        <v>24</v>
      </c>
      <c r="F644" s="120">
        <f>'Market Share'!B645</f>
        <v>4.3179402559398218E-6</v>
      </c>
      <c r="G644" s="13">
        <f>'Enterprise Value'!B645</f>
        <v>68.807599999999994</v>
      </c>
      <c r="H644" s="13">
        <f>'Div. Líq. EBITDA'!B645</f>
        <v>0.40921787709497209</v>
      </c>
      <c r="I644" s="15">
        <f>Liquidez!B645</f>
        <v>0.8205128205128206</v>
      </c>
      <c r="J644" s="13"/>
      <c r="K644" s="13"/>
      <c r="L644" s="13"/>
      <c r="M644" s="13"/>
      <c r="N644" s="13"/>
      <c r="O644" s="13"/>
      <c r="P644" s="13"/>
      <c r="Q644" s="13"/>
      <c r="R644" s="13"/>
    </row>
    <row r="645" spans="1:18" x14ac:dyDescent="0.2">
      <c r="A645" s="8">
        <f>'Margem Líquida'!B646</f>
        <v>4.0000000000000001E-3</v>
      </c>
      <c r="B645" s="120">
        <f>'Cresc. EBITDA em 2 anos'!B646</f>
        <v>0.35227272727272729</v>
      </c>
      <c r="C645" s="13">
        <f>'Patrimônio Líquido'!B646</f>
        <v>3.47</v>
      </c>
      <c r="D645" s="13">
        <f>'Receita Líquida'!B646</f>
        <v>0.09</v>
      </c>
      <c r="E645" s="13">
        <f>Funcionários!B646</f>
        <v>33</v>
      </c>
      <c r="F645" s="120">
        <f>'Market Share'!B646</f>
        <v>9.341697669100576E-7</v>
      </c>
      <c r="G645" s="13">
        <f>'Enterprise Value'!B646</f>
        <v>11.435899999999998</v>
      </c>
      <c r="H645" s="13">
        <f>'Div. Líq. EBITDA'!B646</f>
        <v>2.4453781512605044</v>
      </c>
      <c r="I645" s="15">
        <f>Liquidez!B646</f>
        <v>1.1161048689138577</v>
      </c>
      <c r="J645" s="13"/>
      <c r="K645" s="13"/>
      <c r="L645" s="13"/>
      <c r="M645" s="13"/>
      <c r="N645" s="13"/>
      <c r="O645" s="13"/>
      <c r="P645" s="13"/>
      <c r="Q645" s="13"/>
      <c r="R645" s="13"/>
    </row>
    <row r="646" spans="1:18" x14ac:dyDescent="0.2">
      <c r="A646" s="8">
        <f>'Margem Líquida'!B647</f>
        <v>9.5274390243902454E-3</v>
      </c>
      <c r="B646" s="120">
        <f>'Cresc. EBITDA em 2 anos'!B647</f>
        <v>-0.15015974440894564</v>
      </c>
      <c r="C646" s="13">
        <f>'Patrimônio Líquido'!B647</f>
        <v>12.3</v>
      </c>
      <c r="D646" s="13">
        <f>'Receita Líquida'!B647</f>
        <v>1.25</v>
      </c>
      <c r="E646" s="13">
        <f>Funcionários!B647</f>
        <v>31</v>
      </c>
      <c r="F646" s="120">
        <f>'Market Share'!B647</f>
        <v>5.4472477074933133E-6</v>
      </c>
      <c r="G646" s="13">
        <f>'Enterprise Value'!B647</f>
        <v>25.5626</v>
      </c>
      <c r="H646" s="13">
        <f>'Div. Líq. EBITDA'!B647</f>
        <v>1.0902255639097744</v>
      </c>
      <c r="I646" s="15">
        <f>Liquidez!B647</f>
        <v>1.3695402298850574</v>
      </c>
      <c r="J646" s="13"/>
      <c r="K646" s="13"/>
      <c r="L646" s="13"/>
      <c r="M646" s="13"/>
      <c r="N646" s="13"/>
      <c r="O646" s="13"/>
      <c r="P646" s="13"/>
      <c r="Q646" s="13"/>
      <c r="R646" s="13"/>
    </row>
    <row r="647" spans="1:18" x14ac:dyDescent="0.2">
      <c r="A647" s="8">
        <f>'Margem Líquida'!B648</f>
        <v>1.1935483870967743E-2</v>
      </c>
      <c r="B647" s="120">
        <f>'Cresc. EBITDA em 2 anos'!B648</f>
        <v>-0.22999999999999998</v>
      </c>
      <c r="C647" s="13">
        <f>'Patrimônio Líquido'!B648</f>
        <v>10.6</v>
      </c>
      <c r="D647" s="13">
        <f>'Receita Líquida'!B648</f>
        <v>0.51800000000000002</v>
      </c>
      <c r="E647" s="13">
        <f>Funcionários!B648</f>
        <v>52</v>
      </c>
      <c r="F647" s="120">
        <f>'Market Share'!B648</f>
        <v>1.8019096837287333E-6</v>
      </c>
      <c r="G647" s="13">
        <f>'Enterprise Value'!B648</f>
        <v>7.3997000000000002</v>
      </c>
      <c r="H647" s="13">
        <f>'Div. Líq. EBITDA'!B648</f>
        <v>3.7012987012987013</v>
      </c>
      <c r="I647" s="15">
        <f>Liquidez!B648</f>
        <v>0.97046632124352328</v>
      </c>
      <c r="J647" s="13"/>
      <c r="K647" s="13"/>
      <c r="L647" s="13"/>
      <c r="M647" s="13"/>
      <c r="N647" s="13"/>
      <c r="O647" s="13"/>
      <c r="P647" s="13"/>
      <c r="Q647" s="13"/>
      <c r="R647" s="13"/>
    </row>
    <row r="648" spans="1:18" x14ac:dyDescent="0.2">
      <c r="A648" s="8">
        <f>'Margem Líquida'!B649</f>
        <v>0.17583333333333334</v>
      </c>
      <c r="B648" s="120">
        <f>'Cresc. EBITDA em 2 anos'!B649</f>
        <v>0.26016260162601612</v>
      </c>
      <c r="C648" s="13">
        <f>'Patrimônio Líquido'!B649</f>
        <v>54.1</v>
      </c>
      <c r="D648" s="13">
        <f>'Receita Líquida'!B649</f>
        <v>6.33</v>
      </c>
      <c r="E648" s="13">
        <f>Funcionários!B649</f>
        <v>7</v>
      </c>
      <c r="F648" s="120">
        <f>'Market Share'!B649</f>
        <v>1.4946716270560922E-6</v>
      </c>
      <c r="G648" s="13">
        <f>'Enterprise Value'!B649</f>
        <v>148.95499999999998</v>
      </c>
      <c r="H648" s="13">
        <f>'Div. Líq. EBITDA'!B649</f>
        <v>0.1832258064516129</v>
      </c>
      <c r="I648" s="15">
        <f>Liquidez!B649</f>
        <v>1.0995995995995995</v>
      </c>
      <c r="J648" s="13"/>
      <c r="K648" s="13"/>
      <c r="L648" s="13"/>
      <c r="M648" s="13"/>
      <c r="N648" s="13"/>
      <c r="O648" s="13"/>
      <c r="P648" s="13"/>
      <c r="Q648" s="13"/>
      <c r="R648" s="13"/>
    </row>
    <row r="649" spans="1:18" x14ac:dyDescent="0.2">
      <c r="A649" s="8">
        <f>'Margem Líquida'!B650</f>
        <v>7.5075987841945295E-3</v>
      </c>
      <c r="B649" s="120">
        <f>'Cresc. EBITDA em 2 anos'!B650</f>
        <v>0.48364888123924277</v>
      </c>
      <c r="C649" s="13">
        <f>'Patrimônio Líquido'!B650</f>
        <v>4.33</v>
      </c>
      <c r="D649" s="13">
        <f>'Receita Líquida'!B650</f>
        <v>0.247</v>
      </c>
      <c r="E649" s="13">
        <f>Funcionários!B650</f>
        <v>5</v>
      </c>
      <c r="F649" s="120">
        <f>'Market Share'!B650</f>
        <v>1.3659637925040397E-6</v>
      </c>
      <c r="G649" s="13">
        <f>'Enterprise Value'!B650</f>
        <v>8.2838199999999986</v>
      </c>
      <c r="H649" s="13">
        <f>'Div. Líq. EBITDA'!B650</f>
        <v>3.225058004640371</v>
      </c>
      <c r="I649" s="15">
        <f>Liquidez!B650</f>
        <v>2.0599537037037039</v>
      </c>
      <c r="J649" s="13"/>
      <c r="K649" s="13"/>
      <c r="L649" s="13"/>
      <c r="M649" s="13"/>
      <c r="N649" s="13"/>
      <c r="O649" s="13"/>
      <c r="P649" s="13"/>
      <c r="Q649" s="13"/>
      <c r="R649" s="13"/>
    </row>
    <row r="650" spans="1:18" x14ac:dyDescent="0.2">
      <c r="A650" s="8">
        <f>'Margem Líquida'!B651</f>
        <v>3.7044145873320537E-3</v>
      </c>
      <c r="B650" s="120">
        <f>'Cresc. EBITDA em 2 anos'!B651</f>
        <v>-1.7077798861480087E-2</v>
      </c>
      <c r="C650" s="13">
        <f>'Patrimônio Líquido'!B651</f>
        <v>0.66100000000000003</v>
      </c>
      <c r="D650" s="13">
        <f>'Receita Líquida'!B651</f>
        <v>0.193</v>
      </c>
      <c r="E650" s="13">
        <f>Funcionários!B651</f>
        <v>8</v>
      </c>
      <c r="F650" s="120">
        <f>'Market Share'!B651</f>
        <v>2.1631219936006223E-6</v>
      </c>
      <c r="G650" s="13">
        <f>'Enterprise Value'!B651</f>
        <v>4.9779799999999996</v>
      </c>
      <c r="H650" s="13">
        <f>'Div. Líq. EBITDA'!B651</f>
        <v>5.3474903474903472</v>
      </c>
      <c r="I650" s="15">
        <f>Liquidez!B651</f>
        <v>0.92005076142131981</v>
      </c>
      <c r="J650" s="13"/>
      <c r="K650" s="13"/>
      <c r="L650" s="13"/>
      <c r="M650" s="13"/>
      <c r="N650" s="13"/>
      <c r="O650" s="13"/>
      <c r="P650" s="13"/>
      <c r="Q650" s="13"/>
      <c r="R650" s="13"/>
    </row>
    <row r="651" spans="1:18" x14ac:dyDescent="0.2">
      <c r="A651" s="8">
        <f>'Margem Líquida'!B652</f>
        <v>2.8901734104046245E-4</v>
      </c>
      <c r="B651" s="120">
        <f>'Cresc. EBITDA em 2 anos'!B652</f>
        <v>-0.25539568345323738</v>
      </c>
      <c r="C651" s="13">
        <f>'Patrimônio Líquido'!B652</f>
        <v>29.6</v>
      </c>
      <c r="D651" s="13">
        <f>'Receita Líquida'!B652</f>
        <v>1.4999999999999999E-2</v>
      </c>
      <c r="E651" s="13">
        <f>Funcionários!B652</f>
        <v>65</v>
      </c>
      <c r="F651" s="120">
        <f>'Market Share'!B652</f>
        <v>2.1548182623391995E-6</v>
      </c>
      <c r="G651" s="13">
        <f>'Enterprise Value'!B652</f>
        <v>19.892699999999998</v>
      </c>
      <c r="H651" s="13">
        <f>'Div. Líq. EBITDA'!B652</f>
        <v>1.3381642512077296</v>
      </c>
      <c r="I651" s="15">
        <f>Liquidez!B652</f>
        <v>0.90000000000000013</v>
      </c>
      <c r="J651" s="13"/>
      <c r="K651" s="13"/>
      <c r="L651" s="13"/>
      <c r="M651" s="13"/>
      <c r="N651" s="13"/>
      <c r="O651" s="13"/>
      <c r="P651" s="13"/>
      <c r="Q651" s="13"/>
      <c r="R651" s="13"/>
    </row>
    <row r="652" spans="1:18" x14ac:dyDescent="0.2">
      <c r="A652" s="8">
        <f>'Margem Líquida'!B653</f>
        <v>1.161473087818697E-2</v>
      </c>
      <c r="B652" s="120">
        <f>'Cresc. EBITDA em 2 anos'!B653</f>
        <v>3.4615384615384492E-2</v>
      </c>
      <c r="C652" s="13">
        <f>'Patrimônio Líquido'!B653</f>
        <v>15.3</v>
      </c>
      <c r="D652" s="13">
        <f>'Receita Líquida'!B653</f>
        <v>1.64</v>
      </c>
      <c r="E652" s="13">
        <f>Funcionários!B653</f>
        <v>15</v>
      </c>
      <c r="F652" s="120">
        <f>'Market Share'!B653</f>
        <v>5.86243427056445E-6</v>
      </c>
      <c r="G652" s="13">
        <f>'Enterprise Value'!B653</f>
        <v>25.850899999999999</v>
      </c>
      <c r="H652" s="13">
        <f>'Div. Líq. EBITDA'!B653</f>
        <v>1.0260223048327137</v>
      </c>
      <c r="I652" s="15">
        <f>Liquidez!B653</f>
        <v>2.4323144104803496</v>
      </c>
      <c r="J652" s="13"/>
      <c r="K652" s="13"/>
      <c r="L652" s="13"/>
      <c r="M652" s="13"/>
      <c r="N652" s="13"/>
      <c r="O652" s="13"/>
      <c r="P652" s="13"/>
      <c r="Q652" s="13"/>
      <c r="R652" s="13"/>
    </row>
    <row r="653" spans="1:18" x14ac:dyDescent="0.2">
      <c r="A653" s="8">
        <f>'Margem Líquida'!B654</f>
        <v>4.8366013071895423E-3</v>
      </c>
      <c r="B653" s="120">
        <f>'Cresc. EBITDA em 2 anos'!B654</f>
        <v>-0.30108695652173911</v>
      </c>
      <c r="C653" s="13">
        <f>'Patrimônio Líquido'!B654</f>
        <v>4.42</v>
      </c>
      <c r="D653" s="13">
        <f>'Receita Líquida'!B654</f>
        <v>0.14799999999999999</v>
      </c>
      <c r="E653" s="13">
        <f>Funcionários!B654</f>
        <v>36</v>
      </c>
      <c r="F653" s="120">
        <f>'Market Share'!B654</f>
        <v>1.2704708829976784E-6</v>
      </c>
      <c r="G653" s="13">
        <f>'Enterprise Value'!B654</f>
        <v>6.1792299999999996</v>
      </c>
      <c r="H653" s="13">
        <f>'Div. Líq. EBITDA'!B654</f>
        <v>4.2768273716951786</v>
      </c>
      <c r="I653" s="15">
        <f>Liquidez!B654</f>
        <v>1.8839679358717434</v>
      </c>
      <c r="J653" s="13"/>
      <c r="K653" s="13"/>
      <c r="L653" s="13"/>
      <c r="M653" s="13"/>
      <c r="N653" s="13"/>
      <c r="O653" s="13"/>
      <c r="P653" s="13"/>
      <c r="Q653" s="13"/>
      <c r="R653" s="13"/>
    </row>
    <row r="654" spans="1:18" x14ac:dyDescent="0.2">
      <c r="A654" s="8">
        <f>'Margem Líquida'!B655</f>
        <v>3.6962962962962961E-2</v>
      </c>
      <c r="B654" s="120">
        <f>'Cresc. EBITDA em 2 anos'!B655</f>
        <v>0.58275862068965534</v>
      </c>
      <c r="C654" s="13">
        <f>'Patrimônio Líquido'!B655</f>
        <v>2.2999999999999998</v>
      </c>
      <c r="D654" s="13">
        <f>'Receita Líquida'!B655</f>
        <v>0.499</v>
      </c>
      <c r="E654" s="13">
        <f>Funcionários!B655</f>
        <v>5</v>
      </c>
      <c r="F654" s="120">
        <f>'Market Share'!B655</f>
        <v>5.6050186014603456E-7</v>
      </c>
      <c r="G654" s="13">
        <f>'Enterprise Value'!B655</f>
        <v>8.8219799999999999</v>
      </c>
      <c r="H654" s="13">
        <f>'Div. Líq. EBITDA'!B655</f>
        <v>2.9629629629629632</v>
      </c>
      <c r="I654" s="15">
        <f>Liquidez!B655</f>
        <v>0.39840637450199207</v>
      </c>
      <c r="J654" s="13"/>
      <c r="K654" s="13"/>
      <c r="L654" s="13"/>
      <c r="M654" s="13"/>
      <c r="N654" s="13"/>
      <c r="O654" s="13"/>
      <c r="P654" s="13"/>
      <c r="Q654" s="13"/>
      <c r="R654" s="13"/>
    </row>
    <row r="655" spans="1:18" x14ac:dyDescent="0.2">
      <c r="A655" s="8">
        <f>'Margem Líquida'!B656</f>
        <v>9.4285714285714285E-3</v>
      </c>
      <c r="B655" s="120">
        <f>'Cresc. EBITDA em 2 anos'!B656</f>
        <v>-0.1831869510664994</v>
      </c>
      <c r="C655" s="13">
        <f>'Patrimônio Líquido'!B656</f>
        <v>2.0699999999999998</v>
      </c>
      <c r="D655" s="13">
        <f>'Receita Líquida'!B656</f>
        <v>0.19800000000000001</v>
      </c>
      <c r="E655" s="13">
        <f>Funcionários!B656</f>
        <v>4</v>
      </c>
      <c r="F655" s="120">
        <f>'Market Share'!B656</f>
        <v>8.718917824493871E-7</v>
      </c>
      <c r="G655" s="13">
        <f>'Enterprise Value'!B656</f>
        <v>6.2561099999999996</v>
      </c>
      <c r="H655" s="13">
        <f>'Div. Líq. EBITDA'!B656</f>
        <v>4.0706605222734256</v>
      </c>
      <c r="I655" s="15">
        <f>Liquidez!B656</f>
        <v>0.60912280701754384</v>
      </c>
      <c r="J655" s="13"/>
      <c r="K655" s="13"/>
      <c r="L655" s="13"/>
      <c r="M655" s="13"/>
      <c r="N655" s="13"/>
      <c r="O655" s="13"/>
      <c r="P655" s="13"/>
      <c r="Q655" s="13"/>
      <c r="R655" s="13"/>
    </row>
    <row r="656" spans="1:18" x14ac:dyDescent="0.2">
      <c r="A656" s="8">
        <f>'Margem Líquida'!B657</f>
        <v>9.7222222222222219E-4</v>
      </c>
      <c r="B656" s="120">
        <f>'Cresc. EBITDA em 2 anos'!B657</f>
        <v>-0.18536585365853653</v>
      </c>
      <c r="C656" s="13">
        <f>'Patrimônio Líquido'!B657</f>
        <v>0.72399999999999998</v>
      </c>
      <c r="D656" s="13">
        <f>'Receita Líquida'!B657</f>
        <v>2.8000000000000001E-2</v>
      </c>
      <c r="E656" s="13">
        <f>Funcionários!B657</f>
        <v>6</v>
      </c>
      <c r="F656" s="120">
        <f>'Market Share'!B657</f>
        <v>1.1957373016448739E-6</v>
      </c>
      <c r="G656" s="13">
        <f>'Enterprise Value'!B657</f>
        <v>4.8146100000000001</v>
      </c>
      <c r="H656" s="13">
        <f>'Div. Líq. EBITDA'!B657</f>
        <v>5.2495009980039917</v>
      </c>
      <c r="I656" s="15">
        <f>Liquidez!B657</f>
        <v>0.95300632911392413</v>
      </c>
      <c r="J656" s="13"/>
      <c r="K656" s="13"/>
      <c r="L656" s="13"/>
      <c r="M656" s="13"/>
      <c r="N656" s="13"/>
      <c r="O656" s="13"/>
      <c r="P656" s="13"/>
      <c r="Q656" s="13"/>
      <c r="R656" s="13"/>
    </row>
    <row r="657" spans="1:18" x14ac:dyDescent="0.2">
      <c r="A657" s="8">
        <f>'Margem Líquida'!B658</f>
        <v>7.0940170940170938E-2</v>
      </c>
      <c r="B657" s="120">
        <f>'Cresc. EBITDA em 2 anos'!B658</f>
        <v>0</v>
      </c>
      <c r="C657" s="13">
        <f>'Patrimônio Líquido'!B658</f>
        <v>9.73</v>
      </c>
      <c r="D657" s="13">
        <f>'Receita Líquida'!B658</f>
        <v>1.66</v>
      </c>
      <c r="E657" s="13">
        <f>Funcionários!B658</f>
        <v>1</v>
      </c>
      <c r="F657" s="120">
        <f>'Market Share'!B658</f>
        <v>9.7153655758645986E-7</v>
      </c>
      <c r="G657" s="13">
        <f>'Enterprise Value'!B658</f>
        <v>24.024999999999999</v>
      </c>
      <c r="H657" s="13">
        <f>'Div. Líq. EBITDA'!B658</f>
        <v>1.052</v>
      </c>
      <c r="I657" s="15">
        <f>Liquidez!B658</f>
        <v>1.3311081441922561</v>
      </c>
      <c r="J657" s="13"/>
      <c r="K657" s="13"/>
      <c r="L657" s="13"/>
      <c r="M657" s="13"/>
      <c r="N657" s="13"/>
      <c r="O657" s="13"/>
      <c r="P657" s="13"/>
      <c r="Q657" s="13"/>
      <c r="R657" s="13"/>
    </row>
    <row r="658" spans="1:18" x14ac:dyDescent="0.2">
      <c r="A658" s="8">
        <f>'Margem Líquida'!B659</f>
        <v>5.1626016260162598E-3</v>
      </c>
      <c r="B658" s="120">
        <f>'Cresc. EBITDA em 2 anos'!B659</f>
        <v>3.7468354430379742</v>
      </c>
      <c r="C658" s="13">
        <f>'Patrimônio Líquido'!B659</f>
        <v>0.79</v>
      </c>
      <c r="D658" s="13">
        <f>'Receita Líquida'!B659</f>
        <v>0.127</v>
      </c>
      <c r="E658" s="13">
        <f>Funcionários!B659</f>
        <v>7</v>
      </c>
      <c r="F658" s="120">
        <f>'Market Share'!B659</f>
        <v>1.0213589451549964E-6</v>
      </c>
      <c r="G658" s="13">
        <f>'Enterprise Value'!B659</f>
        <v>3.6037499999999998</v>
      </c>
      <c r="H658" s="13">
        <f>'Div. Líq. EBITDA'!B659</f>
        <v>6.9333333333333336</v>
      </c>
      <c r="I658" s="15">
        <f>Liquidez!B659</f>
        <v>1.0838709677419354</v>
      </c>
      <c r="J658" s="13"/>
      <c r="K658" s="13"/>
      <c r="L658" s="13"/>
      <c r="M658" s="13"/>
      <c r="N658" s="13"/>
      <c r="O658" s="13"/>
      <c r="P658" s="13"/>
      <c r="Q658" s="13"/>
      <c r="R658" s="13"/>
    </row>
    <row r="659" spans="1:18" x14ac:dyDescent="0.2">
      <c r="A659" s="8">
        <f>'Margem Líquida'!B660</f>
        <v>1.6139240506329113E-2</v>
      </c>
      <c r="B659" s="120">
        <f>'Cresc. EBITDA em 2 anos'!B660</f>
        <v>-0.15189873417721533</v>
      </c>
      <c r="C659" s="13">
        <f>'Patrimônio Líquido'!B660</f>
        <v>5.27</v>
      </c>
      <c r="D659" s="13">
        <f>'Receita Líquida'!B660</f>
        <v>1.02</v>
      </c>
      <c r="E659" s="13">
        <f>Funcionários!B660</f>
        <v>10</v>
      </c>
      <c r="F659" s="120">
        <f>'Market Share'!B660</f>
        <v>2.6239790786095841E-6</v>
      </c>
      <c r="G659" s="13">
        <f>'Enterprise Value'!B660</f>
        <v>19.316099999999995</v>
      </c>
      <c r="H659" s="13">
        <f>'Div. Líq. EBITDA'!B660</f>
        <v>1.2885572139303483</v>
      </c>
      <c r="I659" s="15">
        <f>Liquidez!B660</f>
        <v>0.92108229988726054</v>
      </c>
      <c r="J659" s="13"/>
      <c r="K659" s="13"/>
      <c r="L659" s="13"/>
      <c r="M659" s="13"/>
      <c r="N659" s="13"/>
      <c r="O659" s="13"/>
      <c r="P659" s="13"/>
      <c r="Q659" s="13"/>
      <c r="R659" s="13"/>
    </row>
    <row r="660" spans="1:18" x14ac:dyDescent="0.2">
      <c r="A660" s="8">
        <f>'Margem Líquida'!B661</f>
        <v>1.320872274143302E-2</v>
      </c>
      <c r="B660" s="120">
        <f>'Cresc. EBITDA em 2 anos'!B661</f>
        <v>-0.49792531120331951</v>
      </c>
      <c r="C660" s="13">
        <f>'Patrimônio Líquido'!B661</f>
        <v>11.7</v>
      </c>
      <c r="D660" s="13">
        <f>'Receita Líquida'!B661</f>
        <v>0.84799999999999998</v>
      </c>
      <c r="E660" s="13">
        <f>Funcionários!B661</f>
        <v>13</v>
      </c>
      <c r="F660" s="120">
        <f>'Market Share'!B661</f>
        <v>2.6654977349166978E-6</v>
      </c>
      <c r="G660" s="13">
        <f>'Enterprise Value'!B661</f>
        <v>11.628099999999998</v>
      </c>
      <c r="H660" s="13">
        <f>'Div. Líq. EBITDA'!B661</f>
        <v>2.115702479338843</v>
      </c>
      <c r="I660" s="15">
        <f>Liquidez!B661</f>
        <v>1.8482758620689657</v>
      </c>
      <c r="J660" s="13"/>
      <c r="K660" s="13"/>
      <c r="L660" s="13"/>
      <c r="M660" s="13"/>
      <c r="N660" s="13"/>
      <c r="O660" s="13"/>
      <c r="P660" s="13"/>
      <c r="Q660" s="13"/>
      <c r="R660" s="13"/>
    </row>
    <row r="661" spans="1:18" x14ac:dyDescent="0.2">
      <c r="A661" s="8">
        <f>'Margem Líquida'!B662</f>
        <v>3.3362445414847161E-2</v>
      </c>
      <c r="B661" s="120">
        <f>'Cresc. EBITDA em 2 anos'!B662</f>
        <v>0.2396694214876034</v>
      </c>
      <c r="C661" s="13">
        <f>'Patrimônio Líquido'!B662</f>
        <v>3.58</v>
      </c>
      <c r="D661" s="13">
        <f>'Receita Líquida'!B662</f>
        <v>0.76400000000000001</v>
      </c>
      <c r="E661" s="13">
        <f>Funcionários!B662</f>
        <v>7</v>
      </c>
      <c r="F661" s="120">
        <f>'Market Share'!B662</f>
        <v>9.5077722943290303E-7</v>
      </c>
      <c r="G661" s="13">
        <f>'Enterprise Value'!B662</f>
        <v>14.414999999999999</v>
      </c>
      <c r="H661" s="13">
        <f>'Div. Líq. EBITDA'!B662</f>
        <v>1.7</v>
      </c>
      <c r="I661" s="15">
        <f>Liquidez!B662</f>
        <v>1.0217821782178218</v>
      </c>
      <c r="J661" s="13"/>
      <c r="K661" s="13"/>
      <c r="L661" s="13"/>
      <c r="M661" s="13"/>
      <c r="N661" s="13"/>
      <c r="O661" s="13"/>
      <c r="P661" s="13"/>
      <c r="Q661" s="13"/>
      <c r="R661" s="13"/>
    </row>
    <row r="662" spans="1:18" x14ac:dyDescent="0.2">
      <c r="A662" s="8">
        <f>'Margem Líquida'!B663</f>
        <v>1.2026578073089701E-2</v>
      </c>
      <c r="B662" s="120">
        <f>'Cresc. EBITDA em 2 anos'!B663</f>
        <v>0.56194690265486735</v>
      </c>
      <c r="C662" s="13">
        <f>'Patrimônio Líquido'!B663</f>
        <v>12.3</v>
      </c>
      <c r="D662" s="13">
        <f>'Receita Líquida'!B663</f>
        <v>1.81</v>
      </c>
      <c r="E662" s="13">
        <f>Funcionários!B663</f>
        <v>13</v>
      </c>
      <c r="F662" s="120">
        <f>'Market Share'!B663</f>
        <v>6.2485577742206073E-6</v>
      </c>
      <c r="G662" s="13">
        <f>'Enterprise Value'!B663</f>
        <v>33.923299999999998</v>
      </c>
      <c r="H662" s="13">
        <f>'Div. Líq. EBITDA'!B663</f>
        <v>0.72237960339943341</v>
      </c>
      <c r="I662" s="15">
        <f>Liquidez!B663</f>
        <v>2.0783898305084749</v>
      </c>
      <c r="J662" s="13"/>
      <c r="K662" s="13"/>
      <c r="L662" s="13"/>
      <c r="M662" s="13"/>
      <c r="N662" s="13"/>
      <c r="O662" s="13"/>
      <c r="P662" s="13"/>
      <c r="Q662" s="13"/>
      <c r="R662" s="13"/>
    </row>
    <row r="663" spans="1:18" x14ac:dyDescent="0.2">
      <c r="A663" s="8">
        <f>'Margem Líquida'!B664</f>
        <v>2.2500000000000003E-2</v>
      </c>
      <c r="B663" s="120">
        <f>'Cresc. EBITDA em 2 anos'!B664</f>
        <v>0.490506329113924</v>
      </c>
      <c r="C663" s="13">
        <f>'Patrimônio Líquido'!B664</f>
        <v>1.17</v>
      </c>
      <c r="D663" s="13">
        <f>'Receita Líquida'!B664</f>
        <v>0.38700000000000001</v>
      </c>
      <c r="E663" s="13">
        <f>Funcionários!B664</f>
        <v>3</v>
      </c>
      <c r="F663" s="120">
        <f>'Market Share'!B664</f>
        <v>7.1412088848235512E-7</v>
      </c>
      <c r="G663" s="13">
        <f>'Enterprise Value'!B664</f>
        <v>9.0526199999999992</v>
      </c>
      <c r="H663" s="13">
        <f>'Div. Líq. EBITDA'!B664</f>
        <v>2.6857749469214438</v>
      </c>
      <c r="I663" s="15">
        <f>Liquidez!B664</f>
        <v>0.90343249427917627</v>
      </c>
      <c r="J663" s="13"/>
      <c r="K663" s="13"/>
      <c r="L663" s="13"/>
      <c r="M663" s="13"/>
      <c r="N663" s="13"/>
      <c r="O663" s="13"/>
      <c r="P663" s="13"/>
      <c r="Q663" s="13"/>
      <c r="R663" s="13"/>
    </row>
    <row r="664" spans="1:18" x14ac:dyDescent="0.2">
      <c r="A664" s="8">
        <f>'Margem Líquida'!B665</f>
        <v>1.3424947145877379E-2</v>
      </c>
      <c r="B664" s="120">
        <f>'Cresc. EBITDA em 2 anos'!B665</f>
        <v>0.18461538461538463</v>
      </c>
      <c r="C664" s="13">
        <f>'Patrimônio Líquido'!B665</f>
        <v>16</v>
      </c>
      <c r="D664" s="13">
        <f>'Receita Líquida'!B665</f>
        <v>1.27</v>
      </c>
      <c r="E664" s="13">
        <f>Funcionários!B665</f>
        <v>10</v>
      </c>
      <c r="F664" s="120">
        <f>'Market Share'!B665</f>
        <v>3.9276648866529536E-6</v>
      </c>
      <c r="G664" s="13">
        <f>'Enterprise Value'!B665</f>
        <v>22.199099999999998</v>
      </c>
      <c r="H664" s="13">
        <f>'Div. Líq. EBITDA'!B665</f>
        <v>1.0952380952380951</v>
      </c>
      <c r="I664" s="15">
        <f>Liquidez!B665</f>
        <v>1.8259627329192545</v>
      </c>
      <c r="J664" s="13"/>
      <c r="K664" s="13"/>
      <c r="L664" s="13"/>
      <c r="M664" s="13"/>
      <c r="N664" s="13"/>
      <c r="O664" s="13"/>
      <c r="P664" s="13"/>
      <c r="Q664" s="13"/>
      <c r="R664" s="13"/>
    </row>
    <row r="665" spans="1:18" x14ac:dyDescent="0.2">
      <c r="A665" s="8">
        <f>'Margem Líquida'!B666</f>
        <v>1.8874172185430464E-2</v>
      </c>
      <c r="B665" s="120">
        <f>'Cresc. EBITDA em 2 anos'!B666</f>
        <v>1.3779527559055116</v>
      </c>
      <c r="C665" s="13">
        <f>'Patrimônio Líquido'!B666</f>
        <v>2.87</v>
      </c>
      <c r="D665" s="13">
        <f>'Receita Líquida'!B666</f>
        <v>0.85499999999999998</v>
      </c>
      <c r="E665" s="13">
        <f>Funcionários!B666</f>
        <v>16</v>
      </c>
      <c r="F665" s="120">
        <f>'Market Share'!B666</f>
        <v>1.8807951307122492E-6</v>
      </c>
      <c r="G665" s="13">
        <f>'Enterprise Value'!B666</f>
        <v>14.511099999999999</v>
      </c>
      <c r="H665" s="13">
        <f>'Div. Líq. EBITDA'!B666</f>
        <v>1.6688741721854305</v>
      </c>
      <c r="I665" s="15">
        <f>Liquidez!B666</f>
        <v>1.35906432748538</v>
      </c>
      <c r="J665" s="13"/>
      <c r="K665" s="13"/>
      <c r="L665" s="13"/>
      <c r="M665" s="13"/>
      <c r="N665" s="13"/>
      <c r="O665" s="13"/>
      <c r="P665" s="13"/>
      <c r="Q665" s="13"/>
      <c r="R665" s="13"/>
    </row>
    <row r="666" spans="1:18" x14ac:dyDescent="0.2">
      <c r="A666" s="8">
        <f>'Margem Líquida'!B667</f>
        <v>1.7728937728937728E-3</v>
      </c>
      <c r="B666" s="120">
        <f>'Cresc. EBITDA em 2 anos'!B667</f>
        <v>0.24309392265193375</v>
      </c>
      <c r="C666" s="13">
        <f>'Patrimônio Líquido'!B667</f>
        <v>2.95</v>
      </c>
      <c r="D666" s="13">
        <f>'Receita Líquida'!B667</f>
        <v>0.24199999999999999</v>
      </c>
      <c r="E666" s="13">
        <f>Funcionários!B667</f>
        <v>3</v>
      </c>
      <c r="F666" s="120">
        <f>'Market Share'!B667</f>
        <v>5.6672965859210159E-6</v>
      </c>
      <c r="G666" s="13">
        <f>'Enterprise Value'!B667</f>
        <v>2.1622499999999998</v>
      </c>
      <c r="H666" s="13">
        <f>'Div. Líq. EBITDA'!B667</f>
        <v>11.155555555555555</v>
      </c>
      <c r="I666" s="15">
        <f>Liquidez!B667</f>
        <v>1.1006389776357828</v>
      </c>
      <c r="J666" s="13"/>
      <c r="K666" s="13"/>
      <c r="L666" s="13"/>
      <c r="M666" s="13"/>
      <c r="N666" s="13"/>
      <c r="O666" s="13"/>
      <c r="P666" s="13"/>
      <c r="Q666" s="13"/>
      <c r="R666" s="13"/>
    </row>
    <row r="667" spans="1:18" x14ac:dyDescent="0.2">
      <c r="A667" s="8">
        <f>'Margem Líquida'!B668</f>
        <v>5.6547619047619046E-3</v>
      </c>
      <c r="B667" s="120">
        <f>'Cresc. EBITDA em 2 anos'!B668</f>
        <v>0.52564102564102555</v>
      </c>
      <c r="C667" s="13">
        <f>'Patrimônio Líquido'!B668</f>
        <v>0.183</v>
      </c>
      <c r="D667" s="13">
        <f>'Receita Líquida'!B668</f>
        <v>9.5000000000000001E-2</v>
      </c>
      <c r="E667" s="13">
        <f>Funcionários!B668</f>
        <v>1</v>
      </c>
      <c r="F667" s="120">
        <f>'Market Share'!B668</f>
        <v>6.975134259595097E-7</v>
      </c>
      <c r="G667" s="13">
        <f>'Enterprise Value'!B668</f>
        <v>3.4307699999999994</v>
      </c>
      <c r="H667" s="13">
        <f>'Div. Líq. EBITDA'!B668</f>
        <v>7.0028011204481793</v>
      </c>
      <c r="I667" s="15">
        <f>Liquidez!B668</f>
        <v>1.0010416666666666</v>
      </c>
      <c r="J667" s="13"/>
      <c r="K667" s="13"/>
      <c r="L667" s="13"/>
      <c r="M667" s="13"/>
      <c r="N667" s="13"/>
      <c r="O667" s="13"/>
      <c r="P667" s="13"/>
      <c r="Q667" s="13"/>
      <c r="R667" s="13"/>
    </row>
    <row r="668" spans="1:18" x14ac:dyDescent="0.2">
      <c r="A668" s="8">
        <f>'Margem Líquida'!B669</f>
        <v>2.3868312757201649E-3</v>
      </c>
      <c r="B668" s="120">
        <f>'Cresc. EBITDA em 2 anos'!B669</f>
        <v>-0.19622641509433969</v>
      </c>
      <c r="C668" s="13">
        <f>'Patrimônio Líquido'!B669</f>
        <v>9.49</v>
      </c>
      <c r="D668" s="13">
        <f>'Receita Líquida'!B669</f>
        <v>5.8000000000000003E-2</v>
      </c>
      <c r="E668" s="13">
        <f>Funcionários!B669</f>
        <v>27</v>
      </c>
      <c r="F668" s="120">
        <f>'Market Share'!B669</f>
        <v>1.0089033482628623E-6</v>
      </c>
      <c r="G668" s="13">
        <f>'Enterprise Value'!B669</f>
        <v>8.1877199999999988</v>
      </c>
      <c r="H668" s="13">
        <f>'Div. Líq. EBITDA'!B669</f>
        <v>2.887323943661972</v>
      </c>
      <c r="I668" s="15">
        <f>Liquidez!B669</f>
        <v>1.6792134831460677</v>
      </c>
      <c r="J668" s="13"/>
      <c r="K668" s="13"/>
      <c r="L668" s="13"/>
      <c r="M668" s="13"/>
      <c r="N668" s="13"/>
      <c r="O668" s="13"/>
      <c r="P668" s="13"/>
      <c r="Q668" s="13"/>
      <c r="R668" s="13"/>
    </row>
    <row r="669" spans="1:18" x14ac:dyDescent="0.2">
      <c r="A669" s="8">
        <f>'Margem Líquida'!B670</f>
        <v>8.2939632545931757E-2</v>
      </c>
      <c r="B669" s="120">
        <f>'Cresc. EBITDA em 2 anos'!B670</f>
        <v>1.2448132780082943E-2</v>
      </c>
      <c r="C669" s="13">
        <f>'Patrimônio Líquido'!B670</f>
        <v>6.67</v>
      </c>
      <c r="D669" s="13">
        <f>'Receita Líquida'!B670</f>
        <v>3.16</v>
      </c>
      <c r="E669" s="13">
        <f>Funcionários!B670</f>
        <v>11</v>
      </c>
      <c r="F669" s="120">
        <f>'Market Share'!B670</f>
        <v>1.5818608053010309E-6</v>
      </c>
      <c r="G669" s="13">
        <f>'Enterprise Value'!B670</f>
        <v>23.448399999999999</v>
      </c>
      <c r="H669" s="13">
        <f>'Div. Líq. EBITDA'!B670</f>
        <v>1.0040983606557379</v>
      </c>
      <c r="I669" s="15">
        <f>Liquidez!B670</f>
        <v>1.6709090909090911</v>
      </c>
      <c r="J669" s="13"/>
      <c r="K669" s="13"/>
      <c r="L669" s="13"/>
      <c r="M669" s="13"/>
      <c r="N669" s="13"/>
      <c r="O669" s="13"/>
      <c r="P669" s="13"/>
      <c r="Q669" s="13"/>
      <c r="R669" s="13"/>
    </row>
    <row r="670" spans="1:18" x14ac:dyDescent="0.2">
      <c r="A670" s="8">
        <f>'Margem Líquida'!B671</f>
        <v>9.005847953216373E-3</v>
      </c>
      <c r="B670" s="120">
        <f>'Cresc. EBITDA em 2 anos'!B671</f>
        <v>-0.26030927835051543</v>
      </c>
      <c r="C670" s="13">
        <f>'Patrimônio Líquido'!B671</f>
        <v>40.6</v>
      </c>
      <c r="D670" s="13">
        <f>'Receita Líquida'!B671</f>
        <v>0.61599999999999999</v>
      </c>
      <c r="E670" s="13">
        <f>Funcionários!B671</f>
        <v>68</v>
      </c>
      <c r="F670" s="120">
        <f>'Market Share'!B671</f>
        <v>2.8398760914065753E-6</v>
      </c>
      <c r="G670" s="13">
        <f>'Enterprise Value'!B671</f>
        <v>27.5807</v>
      </c>
      <c r="H670" s="13">
        <f>'Div. Líq. EBITDA'!B671</f>
        <v>0.85365853658536583</v>
      </c>
      <c r="I670" s="15">
        <f>Liquidez!B671</f>
        <v>1</v>
      </c>
      <c r="J670" s="13"/>
      <c r="K670" s="13"/>
      <c r="L670" s="13"/>
      <c r="M670" s="13"/>
      <c r="N670" s="13"/>
      <c r="O670" s="13"/>
      <c r="P670" s="13"/>
      <c r="Q670" s="13"/>
      <c r="R670" s="13"/>
    </row>
    <row r="671" spans="1:18" x14ac:dyDescent="0.2">
      <c r="A671" s="8">
        <f>'Margem Líquida'!B672</f>
        <v>6.3553201733269147E-3</v>
      </c>
      <c r="B671" s="120">
        <f>'Cresc. EBITDA em 2 anos'!B672</f>
        <v>0.17229729729729737</v>
      </c>
      <c r="C671" s="13">
        <f>'Patrimônio Líquido'!B672</f>
        <v>1.31</v>
      </c>
      <c r="D671" s="13">
        <f>'Receita Líquida'!B672</f>
        <v>1.32</v>
      </c>
      <c r="E671" s="13">
        <f>Funcionários!B672</f>
        <v>2</v>
      </c>
      <c r="F671" s="120">
        <f>'Market Share'!B672</f>
        <v>8.623424914987509E-6</v>
      </c>
      <c r="G671" s="13">
        <f>'Enterprise Value'!B672</f>
        <v>33.346699999999998</v>
      </c>
      <c r="H671" s="13">
        <f>'Div. Líq. EBITDA'!B672</f>
        <v>0.68876080691642649</v>
      </c>
      <c r="I671" s="15">
        <f>Liquidez!B672</f>
        <v>0.98721132897603492</v>
      </c>
      <c r="J671" s="13"/>
      <c r="K671" s="13"/>
      <c r="L671" s="13"/>
      <c r="M671" s="13"/>
      <c r="N671" s="13"/>
      <c r="O671" s="13"/>
      <c r="P671" s="13"/>
      <c r="Q671" s="13"/>
      <c r="R671" s="13"/>
    </row>
    <row r="672" spans="1:18" x14ac:dyDescent="0.2">
      <c r="A672" s="8">
        <f>'Margem Líquida'!B673</f>
        <v>7.0339976553341153E-3</v>
      </c>
      <c r="B672" s="120">
        <f>'Cresc. EBITDA em 2 anos'!B673</f>
        <v>0.6842105263157896</v>
      </c>
      <c r="C672" s="13">
        <f>'Patrimônio Líquido'!B673</f>
        <v>6.95</v>
      </c>
      <c r="D672" s="13">
        <f>'Receita Líquida'!B673</f>
        <v>1.2</v>
      </c>
      <c r="E672" s="13">
        <f>Funcionários!B673</f>
        <v>10</v>
      </c>
      <c r="F672" s="120">
        <f>'Market Share'!B673</f>
        <v>7.0830827659935926E-6</v>
      </c>
      <c r="G672" s="13">
        <f>'Enterprise Value'!B673</f>
        <v>21.526400000000002</v>
      </c>
      <c r="H672" s="13">
        <f>'Div. Líq. EBITDA'!B673</f>
        <v>1.0669642857142856</v>
      </c>
      <c r="I672" s="15">
        <f>Liquidez!B673</f>
        <v>1.1943697478991597</v>
      </c>
      <c r="J672" s="13"/>
      <c r="K672" s="13"/>
      <c r="L672" s="13"/>
      <c r="M672" s="13"/>
      <c r="N672" s="13"/>
      <c r="O672" s="13"/>
      <c r="P672" s="13"/>
      <c r="Q672" s="13"/>
      <c r="R672" s="13"/>
    </row>
    <row r="673" spans="1:18" x14ac:dyDescent="0.2">
      <c r="A673" s="8">
        <f>'Margem Líquida'!B674</f>
        <v>3.7222222222222223E-3</v>
      </c>
      <c r="B673" s="120">
        <f>'Cresc. EBITDA em 2 anos'!B674</f>
        <v>-0.5719557195571956</v>
      </c>
      <c r="C673" s="13">
        <f>'Patrimônio Líquido'!B674</f>
        <v>5.53</v>
      </c>
      <c r="D673" s="13">
        <f>'Receita Líquida'!B674</f>
        <v>0.40200000000000002</v>
      </c>
      <c r="E673" s="13">
        <f>Funcionários!B674</f>
        <v>15</v>
      </c>
      <c r="F673" s="120">
        <f>'Market Share'!B674</f>
        <v>4.4840148811682765E-6</v>
      </c>
      <c r="G673" s="13">
        <f>'Enterprise Value'!B674</f>
        <v>11.147599999999999</v>
      </c>
      <c r="H673" s="13">
        <f>'Div. Líq. EBITDA'!B674</f>
        <v>2.0517241379310347</v>
      </c>
      <c r="I673" s="15">
        <f>Liquidez!B674</f>
        <v>1.2057416267942584</v>
      </c>
      <c r="J673" s="13"/>
      <c r="K673" s="13"/>
      <c r="L673" s="13"/>
      <c r="M673" s="13"/>
      <c r="N673" s="13"/>
      <c r="O673" s="13"/>
      <c r="P673" s="13"/>
      <c r="Q673" s="13"/>
      <c r="R673" s="13"/>
    </row>
    <row r="674" spans="1:18" x14ac:dyDescent="0.2">
      <c r="A674" s="8">
        <f>'Margem Líquida'!B675</f>
        <v>5.0285306704707565E-2</v>
      </c>
      <c r="B674" s="120">
        <f>'Cresc. EBITDA em 2 anos'!B675</f>
        <v>0.61029411764705865</v>
      </c>
      <c r="C674" s="13">
        <f>'Patrimônio Líquido'!B675</f>
        <v>115.4</v>
      </c>
      <c r="D674" s="13">
        <f>'Receita Líquida'!B675</f>
        <v>28.2</v>
      </c>
      <c r="E674" s="13">
        <f>Funcionários!B675</f>
        <v>850</v>
      </c>
      <c r="F674" s="120">
        <f>'Market Share'!B675</f>
        <v>2.3283662457029347E-5</v>
      </c>
      <c r="G674" s="13">
        <f>'Enterprise Value'!B675</f>
        <v>420.91799999999995</v>
      </c>
      <c r="H674" s="13">
        <f>'Div. Líq. EBITDA'!B675</f>
        <v>5.4109589041095897E-2</v>
      </c>
      <c r="I674" s="15">
        <f>Liquidez!B675</f>
        <v>1.0090270812437312</v>
      </c>
      <c r="J674" s="13"/>
      <c r="K674" s="13"/>
      <c r="L674" s="13"/>
      <c r="M674" s="13"/>
      <c r="N674" s="13"/>
      <c r="O674" s="13"/>
      <c r="P674" s="13"/>
      <c r="Q674" s="13"/>
      <c r="R674" s="13"/>
    </row>
    <row r="675" spans="1:18" x14ac:dyDescent="0.2">
      <c r="A675" s="8">
        <f>'Margem Líquida'!B676</f>
        <v>1.8050847457627119E-2</v>
      </c>
      <c r="B675" s="120">
        <f>'Cresc. EBITDA em 2 anos'!B676</f>
        <v>6.4949608062709885E-2</v>
      </c>
      <c r="C675" s="13">
        <f>'Patrimônio Líquido'!B676</f>
        <v>5.38</v>
      </c>
      <c r="D675" s="13">
        <f>'Receita Líquida'!B676</f>
        <v>0.42599999999999999</v>
      </c>
      <c r="E675" s="13">
        <f>Funcionários!B676</f>
        <v>8</v>
      </c>
      <c r="F675" s="120">
        <f>'Market Share'!B676</f>
        <v>9.7984028884788268E-7</v>
      </c>
      <c r="G675" s="13">
        <f>'Enterprise Value'!B676</f>
        <v>9.1391099999999987</v>
      </c>
      <c r="H675" s="13">
        <f>'Div. Líq. EBITDA'!B676</f>
        <v>2.4921135646687698</v>
      </c>
      <c r="I675" s="15">
        <f>Liquidez!B676</f>
        <v>0.73419773095623997</v>
      </c>
      <c r="J675" s="13"/>
      <c r="K675" s="13"/>
      <c r="L675" s="13"/>
      <c r="M675" s="13"/>
      <c r="N675" s="13"/>
      <c r="O675" s="13"/>
      <c r="P675" s="13"/>
      <c r="Q675" s="13"/>
      <c r="R675" s="13"/>
    </row>
    <row r="676" spans="1:18" x14ac:dyDescent="0.2">
      <c r="A676" s="8">
        <f>'Margem Líquida'!B677</f>
        <v>1.4077253218884121E-2</v>
      </c>
      <c r="B676" s="120">
        <f>'Cresc. EBITDA em 2 anos'!B677</f>
        <v>1.4962686567164178</v>
      </c>
      <c r="C676" s="13">
        <f>'Patrimônio Líquido'!B677</f>
        <v>0.92700000000000005</v>
      </c>
      <c r="D676" s="13">
        <f>'Receita Líquida'!B677</f>
        <v>0.32800000000000001</v>
      </c>
      <c r="E676" s="13">
        <f>Funcionários!B677</f>
        <v>5</v>
      </c>
      <c r="F676" s="120">
        <f>'Market Share'!B677</f>
        <v>9.6738469195574867E-7</v>
      </c>
      <c r="G676" s="13">
        <f>'Enterprise Value'!B677</f>
        <v>6.4290900000000004</v>
      </c>
      <c r="H676" s="13">
        <f>'Div. Líq. EBITDA'!B677</f>
        <v>3.5276532137518681</v>
      </c>
      <c r="I676" s="15">
        <f>Liquidez!B677</f>
        <v>1.3107806691449813</v>
      </c>
      <c r="J676" s="13"/>
      <c r="K676" s="13"/>
      <c r="L676" s="13"/>
      <c r="M676" s="13"/>
      <c r="N676" s="13"/>
      <c r="O676" s="13"/>
      <c r="P676" s="13"/>
      <c r="Q676" s="13"/>
      <c r="R676" s="13"/>
    </row>
    <row r="677" spans="1:18" x14ac:dyDescent="0.2">
      <c r="A677" s="8">
        <f>'Margem Líquida'!B678</f>
        <v>2.4292615596963423E-2</v>
      </c>
      <c r="B677" s="120">
        <f>'Cresc. EBITDA em 2 anos'!B678</f>
        <v>1.8798185941043082</v>
      </c>
      <c r="C677" s="13">
        <f>'Patrimônio Líquido'!B678</f>
        <v>25.1</v>
      </c>
      <c r="D677" s="13">
        <f>'Receita Líquida'!B678</f>
        <v>7.04</v>
      </c>
      <c r="E677" s="13">
        <f>Funcionários!B678</f>
        <v>9</v>
      </c>
      <c r="F677" s="120">
        <f>'Market Share'!B678</f>
        <v>1.2032106597801544E-5</v>
      </c>
      <c r="G677" s="13">
        <f>'Enterprise Value'!B678</f>
        <v>122.04699999999998</v>
      </c>
      <c r="H677" s="13">
        <f>'Div. Líq. EBITDA'!B678</f>
        <v>0.18503937007874016</v>
      </c>
      <c r="I677" s="15">
        <f>Liquidez!B678</f>
        <v>1.0535869565217393</v>
      </c>
      <c r="J677" s="13"/>
      <c r="K677" s="13"/>
      <c r="L677" s="13"/>
      <c r="M677" s="13"/>
      <c r="N677" s="13"/>
      <c r="O677" s="13"/>
      <c r="P677" s="13"/>
      <c r="Q677" s="13"/>
      <c r="R677" s="13"/>
    </row>
    <row r="678" spans="1:18" x14ac:dyDescent="0.2">
      <c r="A678" s="8">
        <f>'Margem Líquida'!B679</f>
        <v>2.4157303370786515E-3</v>
      </c>
      <c r="B678" s="120">
        <f>'Cresc. EBITDA em 2 anos'!B679</f>
        <v>3.6461538461538456</v>
      </c>
      <c r="C678" s="13">
        <f>'Patrimônio Líquido'!B679</f>
        <v>2.04</v>
      </c>
      <c r="D678" s="13">
        <f>'Receita Líquida'!B679</f>
        <v>4.2999999999999997E-2</v>
      </c>
      <c r="E678" s="13">
        <f>Funcionários!B679</f>
        <v>4</v>
      </c>
      <c r="F678" s="120">
        <f>'Market Share'!B679</f>
        <v>7.3903208226662337E-7</v>
      </c>
      <c r="G678" s="13">
        <f>'Enterprise Value'!B679</f>
        <v>2.9022199999999998</v>
      </c>
      <c r="H678" s="13">
        <f>'Div. Líq. EBITDA'!B679</f>
        <v>7.6821192052980125</v>
      </c>
      <c r="I678" s="15">
        <f>Liquidez!B679</f>
        <v>1.3668016194331982</v>
      </c>
      <c r="J678" s="13"/>
      <c r="K678" s="13"/>
      <c r="L678" s="13"/>
      <c r="M678" s="13"/>
      <c r="N678" s="13"/>
      <c r="O678" s="13"/>
      <c r="P678" s="13"/>
      <c r="Q678" s="13"/>
      <c r="R678" s="13"/>
    </row>
    <row r="679" spans="1:18" x14ac:dyDescent="0.2">
      <c r="A679" s="8">
        <f>'Margem Líquida'!B680</f>
        <v>5.1502145922746774E-3</v>
      </c>
      <c r="B679" s="120">
        <f>'Cresc. EBITDA em 2 anos'!B680</f>
        <v>0.35611510791366885</v>
      </c>
      <c r="C679" s="13">
        <f>'Patrimônio Líquido'!B680</f>
        <v>3.7</v>
      </c>
      <c r="D679" s="13">
        <f>'Receita Líquida'!B680</f>
        <v>0.12</v>
      </c>
      <c r="E679" s="13">
        <f>Funcionários!B680</f>
        <v>3</v>
      </c>
      <c r="F679" s="120">
        <f>'Market Share'!B680</f>
        <v>9.6738469195574867E-7</v>
      </c>
      <c r="G679" s="13">
        <f>'Enterprise Value'!B680</f>
        <v>3.62297</v>
      </c>
      <c r="H679" s="13">
        <f>'Div. Líq. EBITDA'!B680</f>
        <v>6.0742705570291777</v>
      </c>
      <c r="I679" s="15">
        <f>Liquidez!B680</f>
        <v>1.6220551378446113</v>
      </c>
      <c r="J679" s="13"/>
      <c r="K679" s="13"/>
      <c r="L679" s="13"/>
      <c r="M679" s="13"/>
      <c r="N679" s="13"/>
      <c r="O679" s="13"/>
      <c r="P679" s="13"/>
      <c r="Q679" s="13"/>
      <c r="R679" s="13"/>
    </row>
    <row r="680" spans="1:18" x14ac:dyDescent="0.2">
      <c r="A680" s="8">
        <f>'Margem Líquida'!B681</f>
        <v>9.3768545994065283E-3</v>
      </c>
      <c r="B680" s="120">
        <f>'Cresc. EBITDA em 2 anos'!B681</f>
        <v>0.16961130742049479</v>
      </c>
      <c r="C680" s="13">
        <f>'Patrimônio Líquido'!B681</f>
        <v>11.2</v>
      </c>
      <c r="D680" s="13">
        <f>'Receita Líquida'!B681</f>
        <v>1.58</v>
      </c>
      <c r="E680" s="13">
        <f>Funcionários!B681</f>
        <v>24</v>
      </c>
      <c r="F680" s="120">
        <f>'Market Share'!B681</f>
        <v>6.9958935877486534E-6</v>
      </c>
      <c r="G680" s="13">
        <f>'Enterprise Value'!B681</f>
        <v>31.809099999999997</v>
      </c>
      <c r="H680" s="13">
        <f>'Div. Líq. EBITDA'!B681</f>
        <v>0.69184290030211482</v>
      </c>
      <c r="I680" s="15">
        <f>Liquidez!B681</f>
        <v>1.221022727272727</v>
      </c>
      <c r="J680" s="13"/>
      <c r="K680" s="13"/>
      <c r="L680" s="13"/>
      <c r="M680" s="13"/>
      <c r="N680" s="13"/>
      <c r="O680" s="13"/>
      <c r="P680" s="13"/>
      <c r="Q680" s="13"/>
      <c r="R680" s="13"/>
    </row>
    <row r="681" spans="1:18" x14ac:dyDescent="0.2">
      <c r="A681" s="8">
        <f>'Margem Líquida'!B682</f>
        <v>4.7402597402597399E-3</v>
      </c>
      <c r="B681" s="120">
        <f>'Cresc. EBITDA em 2 anos'!B682</f>
        <v>0</v>
      </c>
      <c r="C681" s="13">
        <f>'Patrimônio Líquido'!B682</f>
        <v>2.78</v>
      </c>
      <c r="D681" s="13">
        <f>'Receita Líquida'!B682</f>
        <v>0.14599999999999999</v>
      </c>
      <c r="E681" s="13">
        <f>Funcionários!B682</f>
        <v>30</v>
      </c>
      <c r="F681" s="120">
        <f>'Market Share'!B682</f>
        <v>1.2787746142591012E-6</v>
      </c>
      <c r="G681" s="13">
        <f>'Enterprise Value'!B682</f>
        <v>3.5460899999999995</v>
      </c>
      <c r="H681" s="13">
        <f>'Div. Líq. EBITDA'!B682</f>
        <v>6.0975609756097562</v>
      </c>
      <c r="I681" s="15">
        <f>Liquidez!B682</f>
        <v>0.76636363636363636</v>
      </c>
      <c r="J681" s="13"/>
      <c r="K681" s="13"/>
      <c r="L681" s="13"/>
      <c r="M681" s="13"/>
      <c r="N681" s="13"/>
      <c r="O681" s="13"/>
      <c r="P681" s="13"/>
      <c r="Q681" s="13"/>
      <c r="R681" s="13"/>
    </row>
    <row r="682" spans="1:18" x14ac:dyDescent="0.2">
      <c r="A682" s="8">
        <f>'Margem Líquida'!B683</f>
        <v>3.8454935622317596E-2</v>
      </c>
      <c r="B682" s="120">
        <f>'Cresc. EBITDA em 2 anos'!B683</f>
        <v>0.44117647058823506</v>
      </c>
      <c r="C682" s="13">
        <f>'Patrimônio Líquido'!B683</f>
        <v>11.9</v>
      </c>
      <c r="D682" s="13">
        <f>'Receita Líquida'!B683</f>
        <v>0.89600000000000002</v>
      </c>
      <c r="E682" s="13">
        <f>Funcionários!B683</f>
        <v>210</v>
      </c>
      <c r="F682" s="120">
        <f>'Market Share'!B683</f>
        <v>9.6738469195574867E-7</v>
      </c>
      <c r="G682" s="13">
        <f>'Enterprise Value'!B683</f>
        <v>18.835599999999999</v>
      </c>
      <c r="H682" s="13">
        <f>'Div. Líq. EBITDA'!B683</f>
        <v>1.1479591836734695</v>
      </c>
      <c r="I682" s="15">
        <f>Liquidez!B683</f>
        <v>0.75728155339805825</v>
      </c>
      <c r="J682" s="13"/>
      <c r="K682" s="13"/>
      <c r="L682" s="13"/>
      <c r="M682" s="13"/>
      <c r="N682" s="13"/>
      <c r="O682" s="13"/>
      <c r="P682" s="13"/>
      <c r="Q682" s="13"/>
      <c r="R682" s="13"/>
    </row>
    <row r="683" spans="1:18" x14ac:dyDescent="0.2">
      <c r="A683" s="8">
        <f>'Margem Líquida'!B684</f>
        <v>1.9919517102615692E-3</v>
      </c>
      <c r="B683" s="120">
        <f>'Cresc. EBITDA em 2 anos'!B684</f>
        <v>2.1111111111111081E-2</v>
      </c>
      <c r="C683" s="13">
        <f>'Patrimônio Líquido'!B684</f>
        <v>2.52</v>
      </c>
      <c r="D683" s="13">
        <f>'Receita Líquida'!B684</f>
        <v>9.9000000000000005E-2</v>
      </c>
      <c r="E683" s="13">
        <f>Funcionários!B684</f>
        <v>12</v>
      </c>
      <c r="F683" s="120">
        <f>'Market Share'!B684</f>
        <v>2.0634772184635498E-6</v>
      </c>
      <c r="G683" s="13">
        <f>'Enterprise Value'!B684</f>
        <v>8.8315900000000003</v>
      </c>
      <c r="H683" s="13">
        <f>'Div. Líq. EBITDA'!B684</f>
        <v>2.4374319912948859</v>
      </c>
      <c r="I683" s="15">
        <f>Liquidez!B684</f>
        <v>0.87777777777777788</v>
      </c>
      <c r="J683" s="13"/>
      <c r="K683" s="13"/>
      <c r="L683" s="13"/>
      <c r="M683" s="13"/>
      <c r="N683" s="13"/>
      <c r="O683" s="13"/>
      <c r="P683" s="13"/>
      <c r="Q683" s="13"/>
      <c r="R683" s="13"/>
    </row>
    <row r="684" spans="1:18" x14ac:dyDescent="0.2">
      <c r="A684" s="8">
        <f>'Margem Líquida'!B685</f>
        <v>2.4608501118568232E-4</v>
      </c>
      <c r="B684" s="120">
        <f>'Cresc. EBITDA em 2 anos'!B685</f>
        <v>-0.22113821138211387</v>
      </c>
      <c r="C684" s="13">
        <f>'Patrimônio Líquido'!B685</f>
        <v>6.03</v>
      </c>
      <c r="D684" s="13">
        <f>'Receita Líquida'!B685</f>
        <v>1.0999999999999999E-2</v>
      </c>
      <c r="E684" s="13">
        <f>Funcionários!B685</f>
        <v>9</v>
      </c>
      <c r="F684" s="120">
        <f>'Market Share'!B685</f>
        <v>1.8558839369279812E-6</v>
      </c>
      <c r="G684" s="13">
        <f>'Enterprise Value'!B685</f>
        <v>9.2063799999999993</v>
      </c>
      <c r="H684" s="13">
        <f>'Div. Líq. EBITDA'!B685</f>
        <v>2.3068893528183718</v>
      </c>
      <c r="I684" s="15">
        <f>Liquidez!B685</f>
        <v>1.6632450331125828</v>
      </c>
      <c r="J684" s="13"/>
      <c r="K684" s="13"/>
      <c r="L684" s="13"/>
      <c r="M684" s="13"/>
      <c r="N684" s="13"/>
      <c r="O684" s="13"/>
      <c r="P684" s="13"/>
      <c r="Q684" s="13"/>
      <c r="R684" s="13"/>
    </row>
    <row r="685" spans="1:18" x14ac:dyDescent="0.2">
      <c r="A685" s="8">
        <f>'Margem Líquida'!B686</f>
        <v>2.4716157205240175E-2</v>
      </c>
      <c r="B685" s="120">
        <f>'Cresc. EBITDA em 2 anos'!B686</f>
        <v>-0.38661710037174724</v>
      </c>
      <c r="C685" s="13">
        <f>'Patrimônio Líquido'!B686</f>
        <v>3.34</v>
      </c>
      <c r="D685" s="13">
        <f>'Receita Líquida'!B686</f>
        <v>0.56599999999999995</v>
      </c>
      <c r="E685" s="13">
        <f>Funcionários!B686</f>
        <v>23</v>
      </c>
      <c r="F685" s="120">
        <f>'Market Share'!B686</f>
        <v>9.5077722943290303E-7</v>
      </c>
      <c r="G685" s="13">
        <f>'Enterprise Value'!B686</f>
        <v>15.856499999999999</v>
      </c>
      <c r="H685" s="13">
        <f>'Div. Líq. EBITDA'!B686</f>
        <v>1.3090909090909093</v>
      </c>
      <c r="I685" s="15">
        <f>Liquidez!B686</f>
        <v>0.68411764705882361</v>
      </c>
      <c r="J685" s="13"/>
      <c r="K685" s="13"/>
      <c r="L685" s="13"/>
      <c r="M685" s="13"/>
      <c r="N685" s="13"/>
      <c r="O685" s="13"/>
      <c r="P685" s="13"/>
      <c r="Q685" s="13"/>
      <c r="R685" s="13"/>
    </row>
    <row r="686" spans="1:18" x14ac:dyDescent="0.2">
      <c r="A686" s="8">
        <f>'Margem Líquida'!B687</f>
        <v>1.9057971014492754E-2</v>
      </c>
      <c r="B686" s="120">
        <f>'Cresc. EBITDA em 2 anos'!B687</f>
        <v>0.26582278481012667</v>
      </c>
      <c r="C686" s="13">
        <f>'Patrimônio Líquido'!B687</f>
        <v>4.4400000000000004</v>
      </c>
      <c r="D686" s="13">
        <f>'Receita Líquida'!B687</f>
        <v>0.52600000000000002</v>
      </c>
      <c r="E686" s="13">
        <f>Funcionários!B687</f>
        <v>78</v>
      </c>
      <c r="F686" s="120">
        <f>'Market Share'!B687</f>
        <v>1.1459149140763374E-6</v>
      </c>
      <c r="G686" s="13">
        <f>'Enterprise Value'!B687</f>
        <v>11.531999999999998</v>
      </c>
      <c r="H686" s="13">
        <f>'Div. Líq. EBITDA'!B687</f>
        <v>1.7916666666666667</v>
      </c>
      <c r="I686" s="15">
        <f>Liquidez!B687</f>
        <v>1.5914438502673798</v>
      </c>
      <c r="J686" s="13"/>
      <c r="K686" s="13"/>
      <c r="L686" s="13"/>
      <c r="M686" s="13"/>
      <c r="N686" s="13"/>
      <c r="O686" s="13"/>
      <c r="P686" s="13"/>
      <c r="Q686" s="13"/>
      <c r="R686" s="13"/>
    </row>
    <row r="687" spans="1:18" x14ac:dyDescent="0.2">
      <c r="A687" s="8">
        <f>'Margem Líquida'!B688</f>
        <v>7.9642857142857137E-3</v>
      </c>
      <c r="B687" s="120">
        <f>'Cresc. EBITDA em 2 anos'!B688</f>
        <v>0.59531772575250841</v>
      </c>
      <c r="C687" s="13">
        <f>'Patrimônio Líquido'!B688</f>
        <v>1.55</v>
      </c>
      <c r="D687" s="13">
        <f>'Receita Líquida'!B688</f>
        <v>0.223</v>
      </c>
      <c r="E687" s="13">
        <f>Funcionários!B688</f>
        <v>5</v>
      </c>
      <c r="F687" s="120">
        <f>'Market Share'!B688</f>
        <v>1.1625223765991828E-6</v>
      </c>
      <c r="G687" s="13">
        <f>'Enterprise Value'!B688</f>
        <v>4.5839699999999999</v>
      </c>
      <c r="H687" s="13">
        <f>'Div. Líq. EBITDA'!B688</f>
        <v>4.4654088050314469</v>
      </c>
      <c r="I687" s="15">
        <f>Liquidez!B688</f>
        <v>1.0324167872648335</v>
      </c>
      <c r="J687" s="13"/>
      <c r="K687" s="13"/>
      <c r="L687" s="13"/>
      <c r="M687" s="13"/>
      <c r="N687" s="13"/>
      <c r="O687" s="13"/>
      <c r="P687" s="13"/>
      <c r="Q687" s="13"/>
      <c r="R687" s="13"/>
    </row>
    <row r="688" spans="1:18" x14ac:dyDescent="0.2">
      <c r="A688" s="8">
        <f>'Margem Líquida'!B689</f>
        <v>6.7796610169491519E-4</v>
      </c>
      <c r="B688" s="120">
        <f>'Cresc. EBITDA em 2 anos'!B689</f>
        <v>-3.3210332103321027E-2</v>
      </c>
      <c r="C688" s="13">
        <f>'Patrimônio Líquido'!B689</f>
        <v>0.69599999999999995</v>
      </c>
      <c r="D688" s="13">
        <f>'Receita Líquida'!B689</f>
        <v>1.6E-2</v>
      </c>
      <c r="E688" s="13">
        <f>Funcionários!B689</f>
        <v>5</v>
      </c>
      <c r="F688" s="120">
        <f>'Market Share'!B689</f>
        <v>9.7984028884788268E-7</v>
      </c>
      <c r="G688" s="13">
        <f>'Enterprise Value'!B689</f>
        <v>2.5178199999999999</v>
      </c>
      <c r="H688" s="13">
        <f>'Div. Líq. EBITDA'!B689</f>
        <v>8.1297709923664119</v>
      </c>
      <c r="I688" s="15">
        <f>Liquidez!B689</f>
        <v>1.0616216216216217</v>
      </c>
      <c r="J688" s="13"/>
      <c r="K688" s="13"/>
      <c r="L688" s="13"/>
      <c r="M688" s="13"/>
      <c r="N688" s="13"/>
      <c r="O688" s="13"/>
      <c r="P688" s="13"/>
      <c r="Q688" s="13"/>
      <c r="R688" s="13"/>
    </row>
    <row r="689" spans="1:18" x14ac:dyDescent="0.2">
      <c r="A689" s="8">
        <f>'Margem Líquida'!B690</f>
        <v>8.596713021491784E-4</v>
      </c>
      <c r="B689" s="120">
        <f>'Cresc. EBITDA em 2 anos'!B690</f>
        <v>1.3446327683615817</v>
      </c>
      <c r="C689" s="13">
        <f>'Patrimônio Líquido'!B690</f>
        <v>1.42</v>
      </c>
      <c r="D689" s="13">
        <f>'Receita Líquida'!B690</f>
        <v>6.8000000000000005E-2</v>
      </c>
      <c r="E689" s="13">
        <f>Funcionários!B690</f>
        <v>5</v>
      </c>
      <c r="F689" s="120">
        <f>'Market Share'!B690</f>
        <v>3.2841257138926914E-6</v>
      </c>
      <c r="G689" s="13">
        <f>'Enterprise Value'!B690</f>
        <v>15.952599999999999</v>
      </c>
      <c r="H689" s="13">
        <f>'Div. Líq. EBITDA'!B690</f>
        <v>1.2650602409638556</v>
      </c>
      <c r="I689" s="15">
        <f>Liquidez!B690</f>
        <v>0.66144144144144146</v>
      </c>
      <c r="J689" s="13"/>
      <c r="K689" s="13"/>
      <c r="L689" s="13"/>
      <c r="M689" s="13"/>
      <c r="N689" s="13"/>
      <c r="O689" s="13"/>
      <c r="P689" s="13"/>
      <c r="Q689" s="13"/>
      <c r="R689" s="13"/>
    </row>
    <row r="690" spans="1:18" x14ac:dyDescent="0.2">
      <c r="A690" s="8">
        <f>'Margem Líquida'!B691</f>
        <v>4.7142857142857143E-3</v>
      </c>
      <c r="B690" s="120">
        <f>'Cresc. EBITDA em 2 anos'!B691</f>
        <v>0.67266187050359716</v>
      </c>
      <c r="C690" s="13">
        <f>'Patrimônio Líquido'!B691</f>
        <v>0.35799999999999998</v>
      </c>
      <c r="D690" s="13">
        <f>'Receita Líquida'!B691</f>
        <v>9.9000000000000005E-2</v>
      </c>
      <c r="E690" s="13">
        <f>Funcionários!B691</f>
        <v>3</v>
      </c>
      <c r="F690" s="120">
        <f>'Market Share'!B691</f>
        <v>8.718917824493871E-7</v>
      </c>
      <c r="G690" s="13">
        <f>'Enterprise Value'!B691</f>
        <v>4.4686500000000002</v>
      </c>
      <c r="H690" s="13">
        <f>'Div. Líq. EBITDA'!B691</f>
        <v>4.5161290322580641</v>
      </c>
      <c r="I690" s="15">
        <f>Liquidez!B691</f>
        <v>0.40326086956521739</v>
      </c>
      <c r="J690" s="13"/>
      <c r="K690" s="13"/>
      <c r="L690" s="13"/>
      <c r="M690" s="13"/>
      <c r="N690" s="13"/>
      <c r="O690" s="13"/>
      <c r="P690" s="13"/>
      <c r="Q690" s="13"/>
      <c r="R690" s="13"/>
    </row>
    <row r="691" spans="1:18" x14ac:dyDescent="0.2">
      <c r="A691" s="8">
        <f>'Margem Líquida'!B692</f>
        <v>1.3618368962787014E-3</v>
      </c>
      <c r="B691" s="120">
        <f>'Cresc. EBITDA em 2 anos'!B692</f>
        <v>0.24952015355086377</v>
      </c>
      <c r="C691" s="13">
        <f>'Patrimônio Líquido'!B692</f>
        <v>2.82</v>
      </c>
      <c r="D691" s="13">
        <f>'Receita Líquida'!B692</f>
        <v>0.17199999999999999</v>
      </c>
      <c r="E691" s="13">
        <f>Funcionários!B692</f>
        <v>30</v>
      </c>
      <c r="F691" s="120">
        <f>'Market Share'!B692</f>
        <v>5.2438062915884564E-6</v>
      </c>
      <c r="G691" s="13">
        <f>'Enterprise Value'!B692</f>
        <v>6.2561099999999996</v>
      </c>
      <c r="H691" s="13">
        <f>'Div. Líq. EBITDA'!B692</f>
        <v>3.2104454685099841</v>
      </c>
      <c r="I691" s="15">
        <f>Liquidez!B692</f>
        <v>0.87028301886792447</v>
      </c>
      <c r="J691" s="13"/>
      <c r="K691" s="13"/>
      <c r="L691" s="13"/>
      <c r="M691" s="13"/>
      <c r="N691" s="13"/>
      <c r="O691" s="13"/>
      <c r="P691" s="13"/>
      <c r="Q691" s="13"/>
      <c r="R691" s="13"/>
    </row>
    <row r="692" spans="1:18" x14ac:dyDescent="0.2">
      <c r="A692" s="8">
        <f>'Margem Líquida'!B693</f>
        <v>1.0731707317073169E-3</v>
      </c>
      <c r="B692" s="120">
        <f>'Cresc. EBITDA em 2 anos'!B693</f>
        <v>0.3538461538461537</v>
      </c>
      <c r="C692" s="13">
        <f>'Patrimônio Líquido'!B693</f>
        <v>1.37</v>
      </c>
      <c r="D692" s="13">
        <f>'Receita Líquida'!B693</f>
        <v>2.1999999999999999E-2</v>
      </c>
      <c r="E692" s="13">
        <f>Funcionários!B693</f>
        <v>2</v>
      </c>
      <c r="F692" s="120">
        <f>'Market Share'!B693</f>
        <v>8.5113245429583026E-7</v>
      </c>
      <c r="G692" s="13">
        <f>'Enterprise Value'!B693</f>
        <v>1.6913599999999998</v>
      </c>
      <c r="H692" s="13">
        <f>'Div. Líq. EBITDA'!B693</f>
        <v>11.761363636363637</v>
      </c>
      <c r="I692" s="15">
        <f>Liquidez!B693</f>
        <v>0.80900243309002429</v>
      </c>
      <c r="J692" s="13"/>
      <c r="K692" s="13"/>
      <c r="L692" s="13"/>
      <c r="M692" s="13"/>
      <c r="N692" s="13"/>
      <c r="O692" s="13"/>
      <c r="P692" s="13"/>
      <c r="Q692" s="13"/>
      <c r="R692" s="13"/>
    </row>
    <row r="693" spans="1:18" x14ac:dyDescent="0.2">
      <c r="A693" s="8">
        <f>'Margem Líquida'!B694</f>
        <v>3.6184210526315791E-4</v>
      </c>
      <c r="B693" s="120">
        <f>'Cresc. EBITDA em 2 anos'!B694</f>
        <v>7.6775431861804133E-3</v>
      </c>
      <c r="C693" s="13">
        <f>'Patrimônio Líquido'!B694</f>
        <v>0.17699999999999999</v>
      </c>
      <c r="D693" s="13">
        <f>'Receita Líquida'!B694</f>
        <v>1.0999999999999999E-2</v>
      </c>
      <c r="E693" s="13">
        <f>Funcionários!B694</f>
        <v>6</v>
      </c>
      <c r="F693" s="120">
        <f>'Market Share'!B694</f>
        <v>1.2621671517362556E-6</v>
      </c>
      <c r="G693" s="13">
        <f>'Enterprise Value'!B694</f>
        <v>5.0452500000000002</v>
      </c>
      <c r="H693" s="13">
        <f>'Div. Líq. EBITDA'!B694</f>
        <v>3.8857142857142857</v>
      </c>
      <c r="I693" s="15">
        <f>Liquidez!B694</f>
        <v>0.57604327666151478</v>
      </c>
      <c r="J693" s="13"/>
      <c r="K693" s="13"/>
      <c r="L693" s="13"/>
      <c r="M693" s="13"/>
      <c r="N693" s="13"/>
      <c r="O693" s="13"/>
      <c r="P693" s="13"/>
      <c r="Q693" s="13"/>
      <c r="R693" s="13"/>
    </row>
    <row r="694" spans="1:18" x14ac:dyDescent="0.2">
      <c r="A694" s="8">
        <f>'Margem Líquida'!B695</f>
        <v>6.9933920704845819E-3</v>
      </c>
      <c r="B694" s="120">
        <f>'Cresc. EBITDA em 2 anos'!B695</f>
        <v>3.2374100719424481E-2</v>
      </c>
      <c r="C694" s="13">
        <f>'Patrimônio Líquido'!B695</f>
        <v>15.3</v>
      </c>
      <c r="D694" s="13">
        <f>'Receita Líquida'!B695</f>
        <v>1.27</v>
      </c>
      <c r="E694" s="13">
        <f>Funcionários!B695</f>
        <v>50</v>
      </c>
      <c r="F694" s="120">
        <f>'Market Share'!B695</f>
        <v>7.5397879853718425E-6</v>
      </c>
      <c r="G694" s="13">
        <f>'Enterprise Value'!B695</f>
        <v>27.5807</v>
      </c>
      <c r="H694" s="13">
        <f>'Div. Líq. EBITDA'!B695</f>
        <v>0.70731707317073156</v>
      </c>
      <c r="I694" s="15">
        <f>Liquidez!B695</f>
        <v>1.1411764705882355</v>
      </c>
      <c r="J694" s="13"/>
      <c r="K694" s="13"/>
      <c r="L694" s="13"/>
      <c r="M694" s="13"/>
      <c r="N694" s="13"/>
      <c r="O694" s="13"/>
      <c r="P694" s="13"/>
      <c r="Q694" s="13"/>
      <c r="R694" s="13"/>
    </row>
    <row r="695" spans="1:18" x14ac:dyDescent="0.2">
      <c r="A695" s="8">
        <f>'Margem Líquida'!B696</f>
        <v>4.326599326599327E-3</v>
      </c>
      <c r="B695" s="120">
        <f>'Cresc. EBITDA em 2 anos'!B696</f>
        <v>-0.6408839779005524</v>
      </c>
      <c r="C695" s="13">
        <f>'Patrimônio Líquido'!B696</f>
        <v>56.9</v>
      </c>
      <c r="D695" s="13">
        <f>'Receita Líquida'!B696</f>
        <v>0.51400000000000001</v>
      </c>
      <c r="E695" s="13">
        <f>Funcionários!B696</f>
        <v>120</v>
      </c>
      <c r="F695" s="120">
        <f>'Market Share'!B696</f>
        <v>4.9324163692851045E-6</v>
      </c>
      <c r="G695" s="13">
        <f>'Enterprise Value'!B696</f>
        <v>12.493</v>
      </c>
      <c r="H695" s="13">
        <f>'Div. Líq. EBITDA'!B696</f>
        <v>1.5615384615384613</v>
      </c>
      <c r="I695" s="15">
        <f>Liquidez!B696</f>
        <v>1.2657142857142858</v>
      </c>
      <c r="J695" s="13"/>
      <c r="K695" s="13"/>
      <c r="L695" s="13"/>
      <c r="M695" s="13"/>
      <c r="N695" s="13"/>
      <c r="O695" s="13"/>
      <c r="P695" s="13"/>
      <c r="Q695" s="13"/>
      <c r="R695" s="13"/>
    </row>
    <row r="696" spans="1:18" x14ac:dyDescent="0.2">
      <c r="A696" s="8">
        <f>'Margem Líquida'!B697</f>
        <v>6.7979002624671912E-3</v>
      </c>
      <c r="B696" s="120">
        <f>'Cresc. EBITDA em 2 anos'!B697</f>
        <v>-0.10928961748633892</v>
      </c>
      <c r="C696" s="13">
        <f>'Patrimônio Líquido'!B697</f>
        <v>23.4</v>
      </c>
      <c r="D696" s="13">
        <f>'Receita Líquida'!B697</f>
        <v>0.51800000000000002</v>
      </c>
      <c r="E696" s="13">
        <f>Funcionários!B697</f>
        <v>82</v>
      </c>
      <c r="F696" s="120">
        <f>'Market Share'!B697</f>
        <v>3.1637216106020618E-6</v>
      </c>
      <c r="G696" s="13">
        <f>'Enterprise Value'!B697</f>
        <v>15.664299999999997</v>
      </c>
      <c r="H696" s="13">
        <f>'Div. Líq. EBITDA'!B697</f>
        <v>1.2392638036809818</v>
      </c>
      <c r="I696" s="15">
        <f>Liquidez!B697</f>
        <v>2.8702317290552584</v>
      </c>
      <c r="J696" s="13"/>
      <c r="K696" s="13"/>
      <c r="L696" s="13"/>
      <c r="M696" s="13"/>
      <c r="N696" s="13"/>
      <c r="O696" s="13"/>
      <c r="P696" s="13"/>
      <c r="Q696" s="13"/>
      <c r="R696" s="13"/>
    </row>
    <row r="697" spans="1:18" x14ac:dyDescent="0.2">
      <c r="A697" s="8">
        <f>'Margem Líquida'!B698</f>
        <v>4.1607565011820336E-2</v>
      </c>
      <c r="B697" s="120">
        <f>'Cresc. EBITDA em 2 anos'!B698</f>
        <v>1.0229007633587783</v>
      </c>
      <c r="C697" s="13">
        <f>'Patrimônio Líquido'!B698</f>
        <v>2.65</v>
      </c>
      <c r="D697" s="13">
        <f>'Receita Líquida'!B698</f>
        <v>1.76</v>
      </c>
      <c r="E697" s="13">
        <f>Funcionários!B698</f>
        <v>5</v>
      </c>
      <c r="F697" s="120">
        <f>'Market Share'!B698</f>
        <v>1.7562391617909082E-6</v>
      </c>
      <c r="G697" s="13">
        <f>'Enterprise Value'!B698</f>
        <v>25.466499999999996</v>
      </c>
      <c r="H697" s="13">
        <f>'Div. Líq. EBITDA'!B698</f>
        <v>0.76226415094339628</v>
      </c>
      <c r="I697" s="15">
        <f>Liquidez!B698</f>
        <v>1.1730538922155689</v>
      </c>
      <c r="J697" s="13"/>
      <c r="K697" s="13"/>
      <c r="L697" s="13"/>
      <c r="M697" s="13"/>
      <c r="N697" s="13"/>
      <c r="O697" s="13"/>
      <c r="P697" s="13"/>
      <c r="Q697" s="13"/>
      <c r="R697" s="13"/>
    </row>
    <row r="698" spans="1:18" x14ac:dyDescent="0.2">
      <c r="A698" s="8">
        <f>'Margem Líquida'!B699</f>
        <v>1.9075829383886255E-2</v>
      </c>
      <c r="B698" s="120">
        <f>'Cresc. EBITDA em 2 anos'!B699</f>
        <v>0.81081081081081097</v>
      </c>
      <c r="C698" s="13">
        <f>'Patrimônio Líquido'!B699</f>
        <v>6.48</v>
      </c>
      <c r="D698" s="13">
        <f>'Receita Líquida'!B699</f>
        <v>0.80500000000000005</v>
      </c>
      <c r="E698" s="13">
        <f>Funcionários!B699</f>
        <v>8</v>
      </c>
      <c r="F698" s="120">
        <f>'Market Share'!B699</f>
        <v>1.752087296160197E-6</v>
      </c>
      <c r="G698" s="13">
        <f>'Enterprise Value'!B699</f>
        <v>12.8774</v>
      </c>
      <c r="H698" s="13">
        <f>'Div. Líq. EBITDA'!B699</f>
        <v>1.4999999999999998</v>
      </c>
      <c r="I698" s="15">
        <f>Liquidez!B699</f>
        <v>1.1701298701298701</v>
      </c>
      <c r="J698" s="13"/>
      <c r="K698" s="13"/>
      <c r="L698" s="13"/>
      <c r="M698" s="13"/>
      <c r="N698" s="13"/>
      <c r="O698" s="13"/>
      <c r="P698" s="13"/>
      <c r="Q698" s="13"/>
      <c r="R698" s="13"/>
    </row>
    <row r="699" spans="1:18" x14ac:dyDescent="0.2">
      <c r="A699" s="8">
        <f>'Margem Líquida'!B700</f>
        <v>1.1264559068219635E-2</v>
      </c>
      <c r="B699" s="120">
        <f>'Cresc. EBITDA em 2 anos'!B700</f>
        <v>6.5824175824175821</v>
      </c>
      <c r="C699" s="13">
        <f>'Patrimônio Líquido'!B700</f>
        <v>3.78</v>
      </c>
      <c r="D699" s="13">
        <f>'Receita Líquida'!B700</f>
        <v>0.67700000000000005</v>
      </c>
      <c r="E699" s="13">
        <f>Funcionários!B700</f>
        <v>14</v>
      </c>
      <c r="F699" s="120">
        <f>'Market Share'!B700</f>
        <v>2.4952712440575317E-6</v>
      </c>
      <c r="G699" s="13">
        <f>'Enterprise Value'!B700</f>
        <v>13.261799999999997</v>
      </c>
      <c r="H699" s="13">
        <f>'Div. Líq. EBITDA'!B700</f>
        <v>1.4420289855072466</v>
      </c>
      <c r="I699" s="15">
        <f>Liquidez!B700</f>
        <v>1.2238805970149254</v>
      </c>
      <c r="J699" s="13"/>
      <c r="K699" s="13"/>
      <c r="L699" s="13"/>
      <c r="M699" s="13"/>
      <c r="N699" s="13"/>
      <c r="O699" s="13"/>
      <c r="P699" s="13"/>
      <c r="Q699" s="13"/>
      <c r="R699" s="13"/>
    </row>
    <row r="700" spans="1:18" x14ac:dyDescent="0.2">
      <c r="A700" s="8">
        <f>'Margem Líquida'!B701</f>
        <v>3.4374999999999996E-2</v>
      </c>
      <c r="B700" s="120">
        <f>'Cresc. EBITDA em 2 anos'!B701</f>
        <v>0.83054393305439334</v>
      </c>
      <c r="C700" s="13">
        <f>'Patrimônio Líquido'!B701</f>
        <v>4.18</v>
      </c>
      <c r="D700" s="13">
        <f>'Receita Líquida'!B701</f>
        <v>0.60499999999999998</v>
      </c>
      <c r="E700" s="13">
        <f>Funcionários!B701</f>
        <v>5</v>
      </c>
      <c r="F700" s="120">
        <f>'Market Share'!B701</f>
        <v>7.3072835100520066E-7</v>
      </c>
      <c r="G700" s="13">
        <f>'Enterprise Value'!B701</f>
        <v>8.4087499999999995</v>
      </c>
      <c r="H700" s="13">
        <f>'Div. Líq. EBITDA'!B701</f>
        <v>2.2514285714285713</v>
      </c>
      <c r="I700" s="15">
        <f>Liquidez!B701</f>
        <v>1.1174311926605505</v>
      </c>
      <c r="J700" s="13"/>
      <c r="K700" s="13"/>
      <c r="L700" s="13"/>
      <c r="M700" s="13"/>
      <c r="N700" s="13"/>
      <c r="O700" s="13"/>
      <c r="P700" s="13"/>
      <c r="Q700" s="13"/>
      <c r="R700" s="13"/>
    </row>
    <row r="701" spans="1:18" x14ac:dyDescent="0.2">
      <c r="A701" s="8">
        <f>'Margem Líquida'!B702</f>
        <v>9.3296911115780638E-3</v>
      </c>
      <c r="B701" s="120">
        <f>'Cresc. EBITDA em 2 anos'!B702</f>
        <v>0.69915254237288127</v>
      </c>
      <c r="C701" s="13">
        <f>'Patrimônio Líquido'!B702</f>
        <v>12.5</v>
      </c>
      <c r="D701" s="13">
        <f>'Receita Líquida'!B702</f>
        <v>4.4400000000000004</v>
      </c>
      <c r="E701" s="13">
        <f>Funcionários!B702</f>
        <v>3</v>
      </c>
      <c r="F701" s="120">
        <f>'Market Share'!B702</f>
        <v>1.9758728536555397E-5</v>
      </c>
      <c r="G701" s="13">
        <f>'Enterprise Value'!B702</f>
        <v>77.072199999999995</v>
      </c>
      <c r="H701" s="13">
        <f>'Div. Líq. EBITDA'!B702</f>
        <v>0.24563591022443892</v>
      </c>
      <c r="I701" s="15">
        <f>Liquidez!B702</f>
        <v>1.1323529411764708</v>
      </c>
      <c r="J701" s="13"/>
      <c r="K701" s="13"/>
      <c r="L701" s="13"/>
      <c r="M701" s="13"/>
      <c r="N701" s="13"/>
      <c r="O701" s="13"/>
      <c r="P701" s="13"/>
      <c r="Q701" s="13"/>
      <c r="R701" s="13"/>
    </row>
    <row r="702" spans="1:18" x14ac:dyDescent="0.2">
      <c r="A702" s="8">
        <f>'Margem Líquida'!B703</f>
        <v>1.9568567026194143E-3</v>
      </c>
      <c r="B702" s="120">
        <f>'Cresc. EBITDA em 2 anos'!B703</f>
        <v>0.16860465116279078</v>
      </c>
      <c r="C702" s="13">
        <f>'Patrimônio Líquido'!B703</f>
        <v>0.37</v>
      </c>
      <c r="D702" s="13">
        <f>'Receita Líquida'!B703</f>
        <v>0.127</v>
      </c>
      <c r="E702" s="13">
        <f>Funcionários!B703</f>
        <v>6</v>
      </c>
      <c r="F702" s="120">
        <f>'Market Share'!B703</f>
        <v>2.6945607943316776E-6</v>
      </c>
      <c r="G702" s="13">
        <f>'Enterprise Value'!B703</f>
        <v>3.8632200000000001</v>
      </c>
      <c r="H702" s="13">
        <f>'Div. Líq. EBITDA'!B703</f>
        <v>4.8756218905472632</v>
      </c>
      <c r="I702" s="15">
        <f>Liquidez!B703</f>
        <v>0.9388446215139441</v>
      </c>
      <c r="J702" s="13"/>
      <c r="K702" s="13"/>
      <c r="L702" s="13"/>
      <c r="M702" s="13"/>
      <c r="N702" s="13"/>
      <c r="O702" s="13"/>
      <c r="P702" s="13"/>
      <c r="Q702" s="13"/>
      <c r="R702" s="13"/>
    </row>
    <row r="703" spans="1:18" x14ac:dyDescent="0.2">
      <c r="A703" s="8">
        <f>'Margem Líquida'!B704</f>
        <v>4.4200626959247646E-2</v>
      </c>
      <c r="B703" s="120">
        <f>'Cresc. EBITDA em 2 anos'!B704</f>
        <v>-0.93670886075949367</v>
      </c>
      <c r="C703" s="13">
        <f>'Patrimônio Líquido'!B704</f>
        <v>36.6</v>
      </c>
      <c r="D703" s="13">
        <f>'Receita Líquida'!B704</f>
        <v>1.41</v>
      </c>
      <c r="E703" s="13">
        <f>Funcionários!B704</f>
        <v>30</v>
      </c>
      <c r="F703" s="120">
        <f>'Market Share'!B704</f>
        <v>1.3244451361969261E-6</v>
      </c>
      <c r="G703" s="13">
        <f>'Enterprise Value'!B704</f>
        <v>1.9219999999999999</v>
      </c>
      <c r="H703" s="13">
        <f>'Div. Líq. EBITDA'!B704</f>
        <v>9.7999999999999989</v>
      </c>
      <c r="I703" s="15">
        <f>Liquidez!B704</f>
        <v>1.6892230576441103</v>
      </c>
      <c r="J703" s="13"/>
      <c r="K703" s="13"/>
      <c r="L703" s="13"/>
      <c r="M703" s="13"/>
      <c r="N703" s="13"/>
      <c r="O703" s="13"/>
      <c r="P703" s="13"/>
      <c r="Q703" s="13"/>
      <c r="R703" s="13"/>
    </row>
    <row r="704" spans="1:18" x14ac:dyDescent="0.2">
      <c r="A704" s="8">
        <f>'Margem Líquida'!B705</f>
        <v>1.6201117318435754E-2</v>
      </c>
      <c r="B704" s="120">
        <f>'Cresc. EBITDA em 2 anos'!B705</f>
        <v>0.10471204188481664</v>
      </c>
      <c r="C704" s="13">
        <f>'Patrimônio Líquido'!B705</f>
        <v>14.7</v>
      </c>
      <c r="D704" s="13">
        <f>'Receita Líquida'!B705</f>
        <v>2.3199999999999998</v>
      </c>
      <c r="E704" s="13">
        <f>Funcionários!B705</f>
        <v>19</v>
      </c>
      <c r="F704" s="120">
        <f>'Market Share'!B705</f>
        <v>5.9454715831786774E-6</v>
      </c>
      <c r="G704" s="13">
        <f>'Enterprise Value'!B705</f>
        <v>40.554199999999994</v>
      </c>
      <c r="H704" s="13">
        <f>'Div. Líq. EBITDA'!B705</f>
        <v>0.46445497630331756</v>
      </c>
      <c r="I704" s="15">
        <f>Liquidez!B705</f>
        <v>1.4583557046979867</v>
      </c>
      <c r="J704" s="13"/>
      <c r="K704" s="13"/>
      <c r="L704" s="13"/>
      <c r="M704" s="13"/>
      <c r="N704" s="13"/>
      <c r="O704" s="13"/>
      <c r="P704" s="13"/>
      <c r="Q704" s="13"/>
      <c r="R704" s="13"/>
    </row>
    <row r="705" spans="1:18" x14ac:dyDescent="0.2">
      <c r="A705" s="8">
        <f>'Margem Líquida'!B706</f>
        <v>2.421875E-3</v>
      </c>
      <c r="B705" s="120">
        <f>'Cresc. EBITDA em 2 anos'!B706</f>
        <v>0.74603174603174605</v>
      </c>
      <c r="C705" s="13">
        <f>'Patrimônio Líquido'!B706</f>
        <v>2.2200000000000002</v>
      </c>
      <c r="D705" s="13">
        <f>'Receita Líquida'!B706</f>
        <v>3.1E-2</v>
      </c>
      <c r="E705" s="13">
        <f>Funcionários!B706</f>
        <v>7</v>
      </c>
      <c r="F705" s="120">
        <f>'Market Share'!B706</f>
        <v>5.3143880073105501E-7</v>
      </c>
      <c r="G705" s="13">
        <f>'Enterprise Value'!B706</f>
        <v>3.1713</v>
      </c>
      <c r="H705" s="13">
        <f>'Div. Líq. EBITDA'!B706</f>
        <v>5.9090909090909083</v>
      </c>
      <c r="I705" s="15">
        <f>Liquidez!B706</f>
        <v>0.743859649122807</v>
      </c>
      <c r="J705" s="13"/>
      <c r="K705" s="13"/>
      <c r="L705" s="13"/>
      <c r="M705" s="13"/>
      <c r="N705" s="13"/>
      <c r="O705" s="13"/>
      <c r="P705" s="13"/>
      <c r="Q705" s="13"/>
      <c r="R705" s="13"/>
    </row>
    <row r="706" spans="1:18" x14ac:dyDescent="0.2">
      <c r="A706" s="8">
        <f>'Margem Líquida'!B707</f>
        <v>3.9370078740157488E-3</v>
      </c>
      <c r="B706" s="120">
        <f>'Cresc. EBITDA em 2 anos'!B707</f>
        <v>-6.1881188118811936E-2</v>
      </c>
      <c r="C706" s="13">
        <f>'Patrimônio Líquido'!B707</f>
        <v>1.93</v>
      </c>
      <c r="D706" s="13">
        <f>'Receita Líquida'!B707</f>
        <v>0.05</v>
      </c>
      <c r="E706" s="13">
        <f>Funcionários!B707</f>
        <v>5</v>
      </c>
      <c r="F706" s="120">
        <f>'Market Share'!B707</f>
        <v>5.272869351003436E-7</v>
      </c>
      <c r="G706" s="13">
        <f>'Enterprise Value'!B707</f>
        <v>3.6421899999999998</v>
      </c>
      <c r="H706" s="13">
        <f>'Div. Líq. EBITDA'!B707</f>
        <v>5.0923482849604218</v>
      </c>
      <c r="I706" s="15">
        <f>Liquidez!B707</f>
        <v>0.95192307692307687</v>
      </c>
      <c r="J706" s="13"/>
      <c r="K706" s="13"/>
      <c r="L706" s="13"/>
      <c r="M706" s="13"/>
      <c r="N706" s="13"/>
      <c r="O706" s="13"/>
      <c r="P706" s="13"/>
      <c r="Q706" s="13"/>
      <c r="R706" s="13"/>
    </row>
    <row r="707" spans="1:18" x14ac:dyDescent="0.2">
      <c r="A707" s="8">
        <f>'Margem Líquida'!B708</f>
        <v>5.7383966244725741E-2</v>
      </c>
      <c r="B707" s="120">
        <f>'Cresc. EBITDA em 2 anos'!B708</f>
        <v>0.48965517241379319</v>
      </c>
      <c r="C707" s="13">
        <f>'Patrimônio Líquido'!B708</f>
        <v>9.92</v>
      </c>
      <c r="D707" s="13">
        <f>'Receita Líquida'!B708</f>
        <v>1.36</v>
      </c>
      <c r="E707" s="13">
        <f>Funcionários!B708</f>
        <v>18</v>
      </c>
      <c r="F707" s="120">
        <f>'Market Share'!B708</f>
        <v>9.8399215447859409E-7</v>
      </c>
      <c r="G707" s="13">
        <f>'Enterprise Value'!B708</f>
        <v>20.7576</v>
      </c>
      <c r="H707" s="13">
        <f>'Div. Líq. EBITDA'!B708</f>
        <v>0.89351851851851838</v>
      </c>
      <c r="I707" s="15">
        <f>Liquidez!B708</f>
        <v>1.6134094151212552</v>
      </c>
      <c r="J707" s="13"/>
      <c r="K707" s="13"/>
      <c r="L707" s="13"/>
      <c r="M707" s="13"/>
      <c r="N707" s="13"/>
      <c r="O707" s="13"/>
      <c r="P707" s="13"/>
      <c r="Q707" s="13"/>
      <c r="R707" s="13"/>
    </row>
    <row r="708" spans="1:18" x14ac:dyDescent="0.2">
      <c r="A708" s="8">
        <f>'Margem Líquida'!B709</f>
        <v>3.4570135746606334E-2</v>
      </c>
      <c r="B708" s="120">
        <f>'Cresc. EBITDA em 2 anos'!B709</f>
        <v>4.0167224080267561</v>
      </c>
      <c r="C708" s="13">
        <f>'Patrimônio Líquido'!B709</f>
        <v>1.17</v>
      </c>
      <c r="D708" s="13">
        <f>'Receita Líquida'!B709</f>
        <v>0.76400000000000001</v>
      </c>
      <c r="E708" s="13">
        <f>Funcionários!B709</f>
        <v>7</v>
      </c>
      <c r="F708" s="120">
        <f>'Market Share'!B709</f>
        <v>9.1756230438721218E-7</v>
      </c>
      <c r="G708" s="13">
        <f>'Enterprise Value'!B709</f>
        <v>14.414999999999999</v>
      </c>
      <c r="H708" s="13">
        <f>'Div. Líq. EBITDA'!B709</f>
        <v>1.26</v>
      </c>
      <c r="I708" s="15">
        <f>Liquidez!B709</f>
        <v>0.90016806722689091</v>
      </c>
      <c r="J708" s="13"/>
      <c r="K708" s="13"/>
      <c r="L708" s="13"/>
      <c r="M708" s="13"/>
      <c r="N708" s="13"/>
      <c r="O708" s="13"/>
      <c r="P708" s="13"/>
      <c r="Q708" s="13"/>
      <c r="R708" s="13"/>
    </row>
    <row r="709" spans="1:18" x14ac:dyDescent="0.2">
      <c r="A709" s="8">
        <f>'Margem Líquida'!B710</f>
        <v>4.8380952380952386E-3</v>
      </c>
      <c r="B709" s="120">
        <f>'Cresc. EBITDA em 2 anos'!B710</f>
        <v>5.3039215686274517</v>
      </c>
      <c r="C709" s="13">
        <f>'Patrimônio Líquido'!B710</f>
        <v>2.2000000000000002</v>
      </c>
      <c r="D709" s="13">
        <f>'Receita Líquida'!B710</f>
        <v>0.254</v>
      </c>
      <c r="E709" s="13">
        <f>Funcionários!B710</f>
        <v>8</v>
      </c>
      <c r="F709" s="120">
        <f>'Market Share'!B710</f>
        <v>2.179729456123468E-6</v>
      </c>
      <c r="G709" s="13">
        <f>'Enterprise Value'!B710</f>
        <v>6.1792299999999996</v>
      </c>
      <c r="H709" s="13">
        <f>'Div. Líq. EBITDA'!B710</f>
        <v>2.9237947122861585</v>
      </c>
      <c r="I709" s="15">
        <f>Liquidez!B710</f>
        <v>0.88749999999999996</v>
      </c>
      <c r="J709" s="13"/>
      <c r="K709" s="13"/>
      <c r="L709" s="13"/>
      <c r="M709" s="13"/>
      <c r="N709" s="13"/>
      <c r="O709" s="13"/>
      <c r="P709" s="13"/>
      <c r="Q709" s="13"/>
      <c r="R709" s="13"/>
    </row>
    <row r="710" spans="1:18" x14ac:dyDescent="0.2">
      <c r="A710" s="8">
        <f>'Margem Líquida'!B711</f>
        <v>1.9607843137254902E-3</v>
      </c>
      <c r="B710" s="120">
        <f>'Cresc. EBITDA em 2 anos'!B711</f>
        <v>2.3518518518518521</v>
      </c>
      <c r="C710" s="13">
        <f>'Patrimônio Líquido'!B711</f>
        <v>4.84</v>
      </c>
      <c r="D710" s="13">
        <f>'Receita Líquida'!B711</f>
        <v>0.05</v>
      </c>
      <c r="E710" s="13">
        <f>Funcionários!B711</f>
        <v>7</v>
      </c>
      <c r="F710" s="120">
        <f>'Market Share'!B711</f>
        <v>1.0587257358313986E-6</v>
      </c>
      <c r="G710" s="13">
        <f>'Enterprise Value'!B711</f>
        <v>5.2182300000000001</v>
      </c>
      <c r="H710" s="13">
        <f>'Div. Líq. EBITDA'!B711</f>
        <v>3.3885819521178635</v>
      </c>
      <c r="I710" s="15">
        <f>Liquidez!B711</f>
        <v>1.9323943661971832</v>
      </c>
      <c r="J710" s="13"/>
      <c r="K710" s="13"/>
      <c r="L710" s="13"/>
      <c r="M710" s="13"/>
      <c r="N710" s="13"/>
      <c r="O710" s="13"/>
      <c r="P710" s="13"/>
      <c r="Q710" s="13"/>
      <c r="R710" s="13"/>
    </row>
    <row r="711" spans="1:18" x14ac:dyDescent="0.2">
      <c r="A711" s="8">
        <f>'Margem Líquida'!B712</f>
        <v>5.8278145695364238E-3</v>
      </c>
      <c r="B711" s="120">
        <f>'Cresc. EBITDA em 2 anos'!B712</f>
        <v>-0.29705882352941182</v>
      </c>
      <c r="C711" s="13">
        <f>'Patrimônio Líquido'!B712</f>
        <v>0.42199999999999999</v>
      </c>
      <c r="D711" s="13">
        <f>'Receita Líquida'!B712</f>
        <v>8.7999999999999995E-2</v>
      </c>
      <c r="E711" s="13">
        <f>Funcionários!B712</f>
        <v>2</v>
      </c>
      <c r="F711" s="120">
        <f>'Market Share'!B712</f>
        <v>6.2693171023741648E-7</v>
      </c>
      <c r="G711" s="13">
        <f>'Enterprise Value'!B712</f>
        <v>2.2967899999999997</v>
      </c>
      <c r="H711" s="13">
        <f>'Div. Líq. EBITDA'!B712</f>
        <v>7.6569037656903776</v>
      </c>
      <c r="I711" s="15">
        <f>Liquidez!B712</f>
        <v>1.3987068965517242</v>
      </c>
      <c r="J711" s="13"/>
      <c r="K711" s="13"/>
      <c r="L711" s="13"/>
      <c r="M711" s="13"/>
      <c r="N711" s="13"/>
      <c r="O711" s="13"/>
      <c r="P711" s="13"/>
      <c r="Q711" s="13"/>
      <c r="R711" s="13"/>
    </row>
    <row r="712" spans="1:18" x14ac:dyDescent="0.2">
      <c r="A712" s="8">
        <f>'Margem Líquida'!B713</f>
        <v>1.4671532846715331E-2</v>
      </c>
      <c r="B712" s="120">
        <f>'Cresc. EBITDA em 2 anos'!B713</f>
        <v>-0.11864406779661008</v>
      </c>
      <c r="C712" s="13">
        <f>'Patrimônio Líquido'!B713</f>
        <v>4.6100000000000003</v>
      </c>
      <c r="D712" s="13">
        <f>'Receita Líquida'!B713</f>
        <v>0.20100000000000001</v>
      </c>
      <c r="E712" s="13">
        <f>Funcionários!B713</f>
        <v>4</v>
      </c>
      <c r="F712" s="120">
        <f>'Market Share'!B713</f>
        <v>5.6880559140745727E-7</v>
      </c>
      <c r="G712" s="13">
        <f>'Enterprise Value'!B713</f>
        <v>2.4986000000000002</v>
      </c>
      <c r="H712" s="13">
        <f>'Div. Líq. EBITDA'!B713</f>
        <v>6.9615384615384617</v>
      </c>
      <c r="I712" s="15">
        <f>Liquidez!B713</f>
        <v>3.2616690240452617</v>
      </c>
      <c r="J712" s="13"/>
      <c r="K712" s="13"/>
      <c r="L712" s="13"/>
      <c r="M712" s="13"/>
      <c r="N712" s="13"/>
      <c r="O712" s="13"/>
      <c r="P712" s="13"/>
      <c r="Q712" s="13"/>
      <c r="R712" s="13"/>
    </row>
    <row r="713" spans="1:18" x14ac:dyDescent="0.2">
      <c r="A713" s="8">
        <f>'Margem Líquida'!B714</f>
        <v>0.14031413612565444</v>
      </c>
      <c r="B713" s="120">
        <f>'Cresc. EBITDA em 2 anos'!B714</f>
        <v>1.1654676258992804</v>
      </c>
      <c r="C713" s="13">
        <f>'Patrimônio Líquido'!B714</f>
        <v>17.3</v>
      </c>
      <c r="D713" s="13">
        <f>'Receita Líquida'!B714</f>
        <v>2.68</v>
      </c>
      <c r="E713" s="13">
        <f>Funcionários!B714</f>
        <v>30</v>
      </c>
      <c r="F713" s="120">
        <f>'Market Share'!B714</f>
        <v>7.9300633546587116E-7</v>
      </c>
      <c r="G713" s="13">
        <f>'Enterprise Value'!B714</f>
        <v>28.926099999999995</v>
      </c>
      <c r="H713" s="13">
        <f>'Div. Líq. EBITDA'!B714</f>
        <v>0.59800664451827246</v>
      </c>
      <c r="I713" s="15">
        <f>Liquidez!B714</f>
        <v>2.2700729927007299</v>
      </c>
      <c r="J713" s="13"/>
      <c r="K713" s="13"/>
      <c r="L713" s="13"/>
      <c r="M713" s="13"/>
      <c r="N713" s="13"/>
      <c r="O713" s="13"/>
      <c r="P713" s="13"/>
      <c r="Q713" s="13"/>
      <c r="R713" s="13"/>
    </row>
    <row r="714" spans="1:18" x14ac:dyDescent="0.2">
      <c r="A714" s="8">
        <f>'Margem Líquida'!B715</f>
        <v>2.7555555555555554E-3</v>
      </c>
      <c r="B714" s="120">
        <f>'Cresc. EBITDA em 2 anos'!B715</f>
        <v>0.11640211640211628</v>
      </c>
      <c r="C714" s="13">
        <f>'Patrimônio Líquido'!B715</f>
        <v>2.75</v>
      </c>
      <c r="D714" s="13">
        <f>'Receita Líquida'!B715</f>
        <v>6.2E-2</v>
      </c>
      <c r="E714" s="13">
        <f>Funcionários!B715</f>
        <v>6</v>
      </c>
      <c r="F714" s="120">
        <f>'Market Share'!B715</f>
        <v>9.341697669100576E-7</v>
      </c>
      <c r="G714" s="13">
        <f>'Enterprise Value'!B715</f>
        <v>4.0554199999999998</v>
      </c>
      <c r="H714" s="13">
        <f>'Div. Líq. EBITDA'!B715</f>
        <v>4.1943127962085311</v>
      </c>
      <c r="I714" s="15">
        <f>Liquidez!B715</f>
        <v>0.51292517006802718</v>
      </c>
      <c r="J714" s="13"/>
      <c r="K714" s="13"/>
      <c r="L714" s="13"/>
      <c r="M714" s="13"/>
      <c r="N714" s="13"/>
      <c r="O714" s="13"/>
      <c r="P714" s="13"/>
      <c r="Q714" s="13"/>
      <c r="R714" s="13"/>
    </row>
    <row r="715" spans="1:18" x14ac:dyDescent="0.2">
      <c r="A715" s="8">
        <f>'Margem Líquida'!B716</f>
        <v>3.1599229287090562E-3</v>
      </c>
      <c r="B715" s="120">
        <f>'Cresc. EBITDA em 2 anos'!B716</f>
        <v>0.71713147410358569</v>
      </c>
      <c r="C715" s="13">
        <f>'Patrimônio Líquido'!B716</f>
        <v>8.07</v>
      </c>
      <c r="D715" s="13">
        <f>'Receita Líquida'!B716</f>
        <v>0.16400000000000001</v>
      </c>
      <c r="E715" s="13">
        <f>Funcionários!B716</f>
        <v>5</v>
      </c>
      <c r="F715" s="120">
        <f>'Market Share'!B716</f>
        <v>2.1548182623391995E-6</v>
      </c>
      <c r="G715" s="13">
        <f>'Enterprise Value'!B716</f>
        <v>4.1419099999999993</v>
      </c>
      <c r="H715" s="13">
        <f>'Div. Líq. EBITDA'!B716</f>
        <v>4.0603248259860791</v>
      </c>
      <c r="I715" s="15">
        <f>Liquidez!B716</f>
        <v>1.9545580110497236</v>
      </c>
      <c r="J715" s="13"/>
      <c r="K715" s="13"/>
      <c r="L715" s="13"/>
      <c r="M715" s="13"/>
      <c r="N715" s="13"/>
      <c r="O715" s="13"/>
      <c r="P715" s="13"/>
      <c r="Q715" s="13"/>
      <c r="R715" s="13"/>
    </row>
    <row r="716" spans="1:18" x14ac:dyDescent="0.2">
      <c r="A716" s="8">
        <f>'Margem Líquida'!B717</f>
        <v>2.8504672897196261E-3</v>
      </c>
      <c r="B716" s="120">
        <f>'Cresc. EBITDA em 2 anos'!B717</f>
        <v>0</v>
      </c>
      <c r="C716" s="13">
        <f>'Patrimônio Líquido'!B717</f>
        <v>0.65500000000000003</v>
      </c>
      <c r="D716" s="13">
        <f>'Receita Líquida'!B717</f>
        <v>6.0999999999999999E-2</v>
      </c>
      <c r="E716" s="13">
        <f>Funcionários!B717</f>
        <v>2</v>
      </c>
      <c r="F716" s="120">
        <f>'Market Share'!B717</f>
        <v>8.8849924497223252E-7</v>
      </c>
      <c r="G716" s="13">
        <f>'Enterprise Value'!B717</f>
        <v>1.6817499999999999</v>
      </c>
      <c r="H716" s="13">
        <f>'Div. Líq. EBITDA'!B717</f>
        <v>9.9428571428571431</v>
      </c>
      <c r="I716" s="15">
        <f>Liquidez!B717</f>
        <v>2.6845833333333338</v>
      </c>
      <c r="J716" s="13"/>
      <c r="K716" s="13"/>
      <c r="L716" s="13"/>
      <c r="M716" s="13"/>
      <c r="N716" s="13"/>
      <c r="O716" s="13"/>
      <c r="P716" s="13"/>
      <c r="Q716" s="13"/>
      <c r="R716" s="13"/>
    </row>
    <row r="717" spans="1:18" x14ac:dyDescent="0.2">
      <c r="A717" s="8">
        <f>'Margem Líquida'!B718</f>
        <v>6.5900383141762456E-2</v>
      </c>
      <c r="B717" s="120">
        <f>'Cresc. EBITDA em 2 anos'!B718</f>
        <v>-8.0834419817470637E-2</v>
      </c>
      <c r="C717" s="13">
        <f>'Patrimônio Líquido'!B718</f>
        <v>43.3</v>
      </c>
      <c r="D717" s="13">
        <f>'Receita Líquida'!B718</f>
        <v>5.16</v>
      </c>
      <c r="E717" s="13">
        <f>Funcionários!B718</f>
        <v>47</v>
      </c>
      <c r="F717" s="120">
        <f>'Market Share'!B718</f>
        <v>3.2509107888470006E-6</v>
      </c>
      <c r="G717" s="13">
        <f>'Enterprise Value'!B718</f>
        <v>67.750499999999988</v>
      </c>
      <c r="H717" s="13">
        <f>'Div. Líq. EBITDA'!B718</f>
        <v>0.24255319148936169</v>
      </c>
      <c r="I717" s="15">
        <f>Liquidez!B718</f>
        <v>1.6771689497716897</v>
      </c>
      <c r="J717" s="13"/>
      <c r="K717" s="13"/>
      <c r="L717" s="13"/>
      <c r="M717" s="13"/>
      <c r="N717" s="13"/>
      <c r="O717" s="13"/>
      <c r="P717" s="13"/>
      <c r="Q717" s="13"/>
      <c r="R717" s="13"/>
    </row>
    <row r="718" spans="1:18" x14ac:dyDescent="0.2">
      <c r="A718" s="8">
        <f>'Margem Líquida'!B719</f>
        <v>2.9940476190476191E-2</v>
      </c>
      <c r="B718" s="120">
        <f>'Cresc. EBITDA em 2 anos'!B719</f>
        <v>0.3555555555555554</v>
      </c>
      <c r="C718" s="13">
        <f>'Patrimônio Líquido'!B719</f>
        <v>4.92</v>
      </c>
      <c r="D718" s="13">
        <f>'Receita Líquida'!B719</f>
        <v>0.503</v>
      </c>
      <c r="E718" s="13">
        <f>Funcionários!B719</f>
        <v>8</v>
      </c>
      <c r="F718" s="120">
        <f>'Market Share'!B719</f>
        <v>6.975134259595097E-7</v>
      </c>
      <c r="G718" s="13">
        <f>'Enterprise Value'!B719</f>
        <v>29.310499999999998</v>
      </c>
      <c r="H718" s="13">
        <f>'Div. Líq. EBITDA'!B719</f>
        <v>0.56065573770491806</v>
      </c>
      <c r="I718" s="15">
        <f>Liquidez!B719</f>
        <v>0.32554973821989525</v>
      </c>
      <c r="J718" s="13"/>
      <c r="K718" s="13"/>
      <c r="L718" s="13"/>
      <c r="M718" s="13"/>
      <c r="N718" s="13"/>
      <c r="O718" s="13"/>
      <c r="P718" s="13"/>
      <c r="Q718" s="13"/>
      <c r="R718" s="13"/>
    </row>
    <row r="719" spans="1:18" x14ac:dyDescent="0.2">
      <c r="A719" s="8">
        <f>'Margem Líquida'!B720</f>
        <v>7.9215686274509811E-2</v>
      </c>
      <c r="B719" s="120">
        <f>'Cresc. EBITDA em 2 anos'!B720</f>
        <v>0.5197740112994349</v>
      </c>
      <c r="C719" s="13">
        <f>'Patrimônio Líquido'!B720</f>
        <v>20.8</v>
      </c>
      <c r="D719" s="13">
        <f>'Receita Líquida'!B720</f>
        <v>2.02</v>
      </c>
      <c r="E719" s="13">
        <f>Funcionários!B720</f>
        <v>4</v>
      </c>
      <c r="F719" s="120">
        <f>'Market Share'!B720</f>
        <v>1.0587257358313986E-6</v>
      </c>
      <c r="G719" s="13">
        <f>'Enterprise Value'!B720</f>
        <v>25.850899999999999</v>
      </c>
      <c r="H719" s="13">
        <f>'Div. Líq. EBITDA'!B720</f>
        <v>0.620817843866171</v>
      </c>
      <c r="I719" s="15">
        <f>Liquidez!B720</f>
        <v>5.858418367346939</v>
      </c>
      <c r="J719" s="13"/>
      <c r="K719" s="13"/>
      <c r="L719" s="13"/>
      <c r="M719" s="13"/>
      <c r="N719" s="13"/>
      <c r="O719" s="13"/>
      <c r="P719" s="13"/>
      <c r="Q719" s="13"/>
      <c r="R719" s="13"/>
    </row>
    <row r="720" spans="1:18" x14ac:dyDescent="0.2">
      <c r="A720" s="8">
        <f>'Margem Líquida'!B721</f>
        <v>5.3012048192771074E-3</v>
      </c>
      <c r="B720" s="120">
        <f>'Cresc. EBITDA em 2 anos'!B721</f>
        <v>3.0657894736842106</v>
      </c>
      <c r="C720" s="13">
        <f>'Patrimônio Líquido'!B721</f>
        <v>0.158</v>
      </c>
      <c r="D720" s="13">
        <f>'Receita Líquida'!B721</f>
        <v>8.7999999999999995E-2</v>
      </c>
      <c r="E720" s="13">
        <f>Funcionários!B721</f>
        <v>3</v>
      </c>
      <c r="F720" s="120">
        <f>'Market Share'!B721</f>
        <v>6.8920969469808699E-7</v>
      </c>
      <c r="G720" s="13">
        <f>'Enterprise Value'!B721</f>
        <v>2.96949</v>
      </c>
      <c r="H720" s="13">
        <f>'Div. Líq. EBITDA'!B721</f>
        <v>5.2103559870550162</v>
      </c>
      <c r="I720" s="15">
        <f>Liquidez!B721</f>
        <v>1.3463722397476343</v>
      </c>
      <c r="J720" s="13"/>
      <c r="K720" s="13"/>
      <c r="L720" s="13"/>
      <c r="M720" s="13"/>
      <c r="N720" s="13"/>
      <c r="O720" s="13"/>
      <c r="P720" s="13"/>
      <c r="Q720" s="13"/>
      <c r="R720" s="13"/>
    </row>
    <row r="721" spans="1:18" x14ac:dyDescent="0.2">
      <c r="A721" s="8">
        <f>'Margem Líquida'!B722</f>
        <v>4.0622222222222223E-3</v>
      </c>
      <c r="B721" s="120">
        <f>'Cresc. EBITDA em 2 anos'!B722</f>
        <v>0</v>
      </c>
      <c r="C721" s="13">
        <f>'Patrimônio Líquido'!B722</f>
        <v>4.68</v>
      </c>
      <c r="D721" s="13">
        <f>'Receita Líquida'!B722</f>
        <v>0.45700000000000002</v>
      </c>
      <c r="E721" s="13">
        <f>Funcionários!B722</f>
        <v>3</v>
      </c>
      <c r="F721" s="120">
        <f>'Market Share'!B722</f>
        <v>4.6708488345502878E-6</v>
      </c>
      <c r="G721" s="13">
        <f>'Enterprise Value'!B722</f>
        <v>7.2651599999999998</v>
      </c>
      <c r="H721" s="13">
        <f>'Div. Líq. EBITDA'!B722</f>
        <v>2.1164021164021163</v>
      </c>
      <c r="I721" s="15">
        <f>Liquidez!B722</f>
        <v>1.2564655172413794</v>
      </c>
      <c r="J721" s="13"/>
      <c r="K721" s="13"/>
      <c r="L721" s="13"/>
      <c r="M721" s="13"/>
      <c r="N721" s="13"/>
      <c r="O721" s="13"/>
      <c r="P721" s="13"/>
      <c r="Q721" s="13"/>
      <c r="R721" s="13"/>
    </row>
    <row r="722" spans="1:18" x14ac:dyDescent="0.2">
      <c r="A722" s="8">
        <f>'Margem Líquida'!B723</f>
        <v>5.37037037037037E-3</v>
      </c>
      <c r="B722" s="120">
        <f>'Cresc. EBITDA em 2 anos'!B723</f>
        <v>0.11918604651162812</v>
      </c>
      <c r="C722" s="13">
        <f>'Patrimônio Líquido'!B723</f>
        <v>1.76</v>
      </c>
      <c r="D722" s="13">
        <f>'Receita Líquida'!B723</f>
        <v>5.8000000000000003E-2</v>
      </c>
      <c r="E722" s="13">
        <f>Funcionários!B723</f>
        <v>17</v>
      </c>
      <c r="F722" s="120">
        <f>'Market Share'!B723</f>
        <v>4.4840148811682767E-7</v>
      </c>
      <c r="G722" s="13">
        <f>'Enterprise Value'!B723</f>
        <v>3.6998500000000001</v>
      </c>
      <c r="H722" s="13">
        <f>'Div. Líq. EBITDA'!B723</f>
        <v>4.0259740259740262</v>
      </c>
      <c r="I722" s="15">
        <f>Liquidez!B723</f>
        <v>0.42817294281729434</v>
      </c>
      <c r="J722" s="13"/>
      <c r="K722" s="13"/>
      <c r="L722" s="13"/>
      <c r="M722" s="13"/>
      <c r="N722" s="13"/>
      <c r="O722" s="13"/>
      <c r="P722" s="13"/>
      <c r="Q722" s="13"/>
      <c r="R722" s="13"/>
    </row>
    <row r="723" spans="1:18" x14ac:dyDescent="0.2">
      <c r="A723" s="8">
        <f>'Margem Líquida'!B724</f>
        <v>6.3333333333333332E-3</v>
      </c>
      <c r="B723" s="120">
        <f>'Cresc. EBITDA em 2 anos'!B724</f>
        <v>5.5118110236220597E-2</v>
      </c>
      <c r="C723" s="13">
        <f>'Patrimônio Líquido'!B724</f>
        <v>1.64</v>
      </c>
      <c r="D723" s="13">
        <f>'Receita Líquida'!B724</f>
        <v>7.5999999999999998E-2</v>
      </c>
      <c r="E723" s="13">
        <f>Funcionários!B724</f>
        <v>20</v>
      </c>
      <c r="F723" s="120">
        <f>'Market Share'!B724</f>
        <v>4.9822387568536405E-7</v>
      </c>
      <c r="G723" s="13">
        <f>'Enterprise Value'!B724</f>
        <v>3.8632200000000001</v>
      </c>
      <c r="H723" s="13">
        <f>'Div. Líq. EBITDA'!B724</f>
        <v>3.8308457711442783</v>
      </c>
      <c r="I723" s="15">
        <f>Liquidez!B724</f>
        <v>0.37692307692307697</v>
      </c>
      <c r="J723" s="13"/>
      <c r="K723" s="13"/>
      <c r="L723" s="13"/>
      <c r="M723" s="13"/>
      <c r="N723" s="13"/>
      <c r="O723" s="13"/>
      <c r="P723" s="13"/>
      <c r="Q723" s="13"/>
      <c r="R723" s="13"/>
    </row>
    <row r="724" spans="1:18" x14ac:dyDescent="0.2">
      <c r="A724" s="8">
        <f>'Margem Líquida'!B725</f>
        <v>9.7014925373134324E-4</v>
      </c>
      <c r="B724" s="120">
        <f>'Cresc. EBITDA em 2 anos'!B725</f>
        <v>0</v>
      </c>
      <c r="C724" s="13">
        <f>'Patrimônio Líquido'!B725</f>
        <v>1.51</v>
      </c>
      <c r="D724" s="13">
        <f>'Receita Líquida'!B725</f>
        <v>1.2999999999999999E-2</v>
      </c>
      <c r="E724" s="13">
        <f>Funcionários!B725</f>
        <v>12</v>
      </c>
      <c r="F724" s="120">
        <f>'Market Share'!B725</f>
        <v>5.5634999451532326E-7</v>
      </c>
      <c r="G724" s="13">
        <f>'Enterprise Value'!B725</f>
        <v>2.2006899999999998</v>
      </c>
      <c r="H724" s="13">
        <f>'Div. Líq. EBITDA'!B725</f>
        <v>6.5938864628820957</v>
      </c>
      <c r="I724" s="15">
        <f>Liquidez!B725</f>
        <v>1.0003278688524591</v>
      </c>
      <c r="J724" s="13"/>
      <c r="K724" s="13"/>
      <c r="L724" s="13"/>
      <c r="M724" s="13"/>
      <c r="N724" s="13"/>
      <c r="O724" s="13"/>
      <c r="P724" s="13"/>
      <c r="Q724" s="13"/>
      <c r="R724" s="13"/>
    </row>
    <row r="725" spans="1:18" x14ac:dyDescent="0.2">
      <c r="A725" s="8">
        <f>'Margem Líquida'!B726</f>
        <v>9.1666666666666674E-2</v>
      </c>
      <c r="B725" s="120">
        <f>'Cresc. EBITDA em 2 anos'!B726</f>
        <v>0.81858407079646045</v>
      </c>
      <c r="C725" s="13">
        <f>'Patrimônio Líquido'!B726</f>
        <v>6.54</v>
      </c>
      <c r="D725" s="13">
        <f>'Receita Líquida'!B726</f>
        <v>2.42</v>
      </c>
      <c r="E725" s="13">
        <f>Funcionários!B726</f>
        <v>9</v>
      </c>
      <c r="F725" s="120">
        <f>'Market Share'!B726</f>
        <v>1.0960925265078009E-6</v>
      </c>
      <c r="G725" s="13">
        <f>'Enterprise Value'!B726</f>
        <v>39.497100000000003</v>
      </c>
      <c r="H725" s="13">
        <f>'Div. Líq. EBITDA'!B726</f>
        <v>0.36739659367396593</v>
      </c>
      <c r="I725" s="15">
        <f>Liquidez!B726</f>
        <v>1.22</v>
      </c>
      <c r="J725" s="13"/>
      <c r="K725" s="13"/>
      <c r="L725" s="13"/>
      <c r="M725" s="13"/>
      <c r="N725" s="13"/>
      <c r="O725" s="13"/>
      <c r="P725" s="13"/>
      <c r="Q725" s="13"/>
      <c r="R725" s="13"/>
    </row>
    <row r="726" spans="1:18" x14ac:dyDescent="0.2">
      <c r="A726" s="8">
        <f>'Margem Líquida'!B727</f>
        <v>5.6969696969696969E-3</v>
      </c>
      <c r="B726" s="120">
        <f>'Cresc. EBITDA em 2 anos'!B727</f>
        <v>0.62637362637362637</v>
      </c>
      <c r="C726" s="13">
        <f>'Patrimônio Líquido'!B727</f>
        <v>1.22</v>
      </c>
      <c r="D726" s="13">
        <f>'Receita Líquida'!B727</f>
        <v>9.4E-2</v>
      </c>
      <c r="E726" s="13">
        <f>Funcionários!B727</f>
        <v>5</v>
      </c>
      <c r="F726" s="120">
        <f>'Market Share'!B727</f>
        <v>6.8505782906737558E-7</v>
      </c>
      <c r="G726" s="13">
        <f>'Enterprise Value'!B727</f>
        <v>2.8445599999999995</v>
      </c>
      <c r="H726" s="13">
        <f>'Div. Líq. EBITDA'!B727</f>
        <v>4.9324324324324325</v>
      </c>
      <c r="I726" s="15">
        <f>Liquidez!B727</f>
        <v>0.76186046511627903</v>
      </c>
      <c r="J726" s="13"/>
      <c r="K726" s="13"/>
      <c r="L726" s="13"/>
      <c r="M726" s="13"/>
      <c r="N726" s="13"/>
      <c r="O726" s="13"/>
      <c r="P726" s="13"/>
      <c r="Q726" s="13"/>
      <c r="R726" s="13"/>
    </row>
    <row r="727" spans="1:18" x14ac:dyDescent="0.2">
      <c r="A727" s="8">
        <f>'Margem Líquida'!B728</f>
        <v>8.9795918367346938E-4</v>
      </c>
      <c r="B727" s="120">
        <f>'Cresc. EBITDA em 2 anos'!B728</f>
        <v>2.4242424242424176E-2</v>
      </c>
      <c r="C727" s="13">
        <f>'Patrimônio Líquido'!B728</f>
        <v>1.2E-2</v>
      </c>
      <c r="D727" s="13">
        <f>'Receita Líquida'!B728</f>
        <v>2.1999999999999999E-2</v>
      </c>
      <c r="E727" s="13">
        <f>Funcionários!B728</f>
        <v>14</v>
      </c>
      <c r="F727" s="120">
        <f>'Market Share'!B728</f>
        <v>1.0172070795242849E-6</v>
      </c>
      <c r="G727" s="13">
        <f>'Enterprise Value'!B728</f>
        <v>3.2481800000000001</v>
      </c>
      <c r="H727" s="13">
        <f>'Div. Líq. EBITDA'!B728</f>
        <v>4.2603550295857984</v>
      </c>
      <c r="I727" s="15">
        <f>Liquidez!B728</f>
        <v>0.91141649048625784</v>
      </c>
      <c r="J727" s="13"/>
      <c r="K727" s="13"/>
      <c r="L727" s="13"/>
      <c r="M727" s="13"/>
      <c r="N727" s="13"/>
      <c r="O727" s="13"/>
      <c r="P727" s="13"/>
      <c r="Q727" s="13"/>
      <c r="R727" s="13"/>
    </row>
    <row r="728" spans="1:18" x14ac:dyDescent="0.2">
      <c r="A728" s="8">
        <f>'Margem Líquida'!B729</f>
        <v>7.310061601642711E-3</v>
      </c>
      <c r="B728" s="120">
        <f>'Cresc. EBITDA em 2 anos'!B729</f>
        <v>0.19655172413793109</v>
      </c>
      <c r="C728" s="13">
        <f>'Patrimônio Líquido'!B729</f>
        <v>2.61</v>
      </c>
      <c r="D728" s="13">
        <f>'Receita Líquida'!B729</f>
        <v>1.78</v>
      </c>
      <c r="E728" s="13">
        <f>Funcionários!B729</f>
        <v>27</v>
      </c>
      <c r="F728" s="120">
        <f>'Market Share'!B729</f>
        <v>1.0109792810782179E-5</v>
      </c>
      <c r="G728" s="13">
        <f>'Enterprise Value'!B729</f>
        <v>33.346699999999998</v>
      </c>
      <c r="H728" s="13">
        <f>'Div. Líq. EBITDA'!B729</f>
        <v>0.41498559077809793</v>
      </c>
      <c r="I728" s="15">
        <f>Liquidez!B729</f>
        <v>0.83670411985018733</v>
      </c>
      <c r="J728" s="13"/>
      <c r="K728" s="13"/>
      <c r="L728" s="13"/>
      <c r="M728" s="13"/>
      <c r="N728" s="13"/>
      <c r="O728" s="13"/>
      <c r="P728" s="13"/>
      <c r="Q728" s="13"/>
      <c r="R728" s="13"/>
    </row>
    <row r="729" spans="1:18" x14ac:dyDescent="0.2">
      <c r="A729" s="8">
        <f>'Margem Líquida'!B730</f>
        <v>2.3474178403755869E-3</v>
      </c>
      <c r="B729" s="120">
        <f>'Cresc. EBITDA em 2 anos'!B730</f>
        <v>4.8387096774193505E-2</v>
      </c>
      <c r="C729" s="13">
        <f>'Patrimônio Líquido'!B730</f>
        <v>0.33800000000000002</v>
      </c>
      <c r="D729" s="13">
        <f>'Receita Líquida'!B730</f>
        <v>0.02</v>
      </c>
      <c r="E729" s="13">
        <f>Funcionários!B730</f>
        <v>1</v>
      </c>
      <c r="F729" s="120">
        <f>'Market Share'!B730</f>
        <v>3.5373895173660849E-7</v>
      </c>
      <c r="G729" s="13">
        <f>'Enterprise Value'!B730</f>
        <v>1.87395</v>
      </c>
      <c r="H729" s="13">
        <f>'Div. Líq. EBITDA'!B730</f>
        <v>7.3846153846153841</v>
      </c>
      <c r="I729" s="15">
        <f>Liquidez!B730</f>
        <v>1.0434878587196466</v>
      </c>
      <c r="J729" s="13"/>
      <c r="K729" s="13"/>
      <c r="L729" s="13"/>
      <c r="M729" s="13"/>
      <c r="N729" s="13"/>
      <c r="O729" s="13"/>
      <c r="P729" s="13"/>
      <c r="Q729" s="13"/>
      <c r="R729" s="13"/>
    </row>
    <row r="730" spans="1:18" x14ac:dyDescent="0.2">
      <c r="A730" s="8">
        <f>'Margem Líquida'!B731</f>
        <v>1.3032786885245902E-2</v>
      </c>
      <c r="B730" s="120">
        <f>'Cresc. EBITDA em 2 anos'!B731</f>
        <v>0.78606965174129328</v>
      </c>
      <c r="C730" s="13">
        <f>'Patrimônio Líquido'!B731</f>
        <v>2.4500000000000002</v>
      </c>
      <c r="D730" s="13">
        <f>'Receita Líquida'!B731</f>
        <v>0.318</v>
      </c>
      <c r="E730" s="13">
        <f>Funcionários!B731</f>
        <v>4</v>
      </c>
      <c r="F730" s="120">
        <f>'Market Share'!B731</f>
        <v>1.0130552138935735E-6</v>
      </c>
      <c r="G730" s="13">
        <f>'Enterprise Value'!B731</f>
        <v>6.8999799999999993</v>
      </c>
      <c r="H730" s="13">
        <f>'Div. Líq. EBITDA'!B731</f>
        <v>1.9637883008356545</v>
      </c>
      <c r="I730" s="15">
        <f>Liquidez!B731</f>
        <v>1.2736585365853661</v>
      </c>
      <c r="J730" s="13"/>
      <c r="K730" s="13"/>
      <c r="L730" s="13"/>
      <c r="M730" s="13"/>
      <c r="N730" s="13"/>
      <c r="O730" s="13"/>
      <c r="P730" s="13"/>
      <c r="Q730" s="13"/>
      <c r="R730" s="13"/>
    </row>
    <row r="731" spans="1:18" x14ac:dyDescent="0.2">
      <c r="A731" s="8">
        <f>'Margem Líquida'!B732</f>
        <v>2.0982142857142855E-2</v>
      </c>
      <c r="B731" s="120">
        <f>'Cresc. EBITDA em 2 anos'!B732</f>
        <v>0.84768211920529812</v>
      </c>
      <c r="C731" s="13">
        <f>'Patrimônio Líquido'!B732</f>
        <v>4.5999999999999996</v>
      </c>
      <c r="D731" s="13">
        <f>'Receita Líquida'!B732</f>
        <v>1.41</v>
      </c>
      <c r="E731" s="13">
        <f>Funcionários!B732</f>
        <v>32</v>
      </c>
      <c r="F731" s="120">
        <f>'Market Share'!B732</f>
        <v>2.7900537038380388E-6</v>
      </c>
      <c r="G731" s="13">
        <f>'Enterprise Value'!B732</f>
        <v>26.811899999999998</v>
      </c>
      <c r="H731" s="13">
        <f>'Div. Líq. EBITDA'!B732</f>
        <v>0.50179211469534046</v>
      </c>
      <c r="I731" s="15">
        <f>Liquidez!B732</f>
        <v>1.0642533936651584</v>
      </c>
      <c r="J731" s="13"/>
      <c r="K731" s="13"/>
      <c r="L731" s="13"/>
      <c r="M731" s="13"/>
      <c r="N731" s="13"/>
      <c r="O731" s="13"/>
      <c r="P731" s="13"/>
      <c r="Q731" s="13"/>
      <c r="R731" s="13"/>
    </row>
    <row r="732" spans="1:18" x14ac:dyDescent="0.2">
      <c r="A732" s="8">
        <f>'Margem Líquida'!B733</f>
        <v>1.0775193798449613E-2</v>
      </c>
      <c r="B732" s="120">
        <f>'Cresc. EBITDA em 2 anos'!B733</f>
        <v>0.59838274932614555</v>
      </c>
      <c r="C732" s="13">
        <f>'Patrimônio Líquido'!B733</f>
        <v>1.38</v>
      </c>
      <c r="D732" s="13">
        <f>'Receita Líquida'!B733</f>
        <v>0.13900000000000001</v>
      </c>
      <c r="E732" s="13">
        <f>Funcionários!B733</f>
        <v>3</v>
      </c>
      <c r="F732" s="120">
        <f>'Market Share'!B733</f>
        <v>5.3559066636176642E-7</v>
      </c>
      <c r="G732" s="13">
        <f>'Enterprise Value'!B733</f>
        <v>5.6987299999999994</v>
      </c>
      <c r="H732" s="13">
        <f>'Div. Líq. EBITDA'!B733</f>
        <v>2.2259696458684655</v>
      </c>
      <c r="I732" s="15">
        <f>Liquidez!B733</f>
        <v>1.2237569060773481</v>
      </c>
      <c r="J732" s="13"/>
      <c r="K732" s="13"/>
      <c r="L732" s="13"/>
      <c r="M732" s="13"/>
      <c r="N732" s="13"/>
      <c r="O732" s="13"/>
      <c r="P732" s="13"/>
      <c r="Q732" s="13"/>
      <c r="R732" s="13"/>
    </row>
    <row r="733" spans="1:18" x14ac:dyDescent="0.2">
      <c r="A733" s="8">
        <f>'Margem Líquida'!B734</f>
        <v>1.1037107516650808E-2</v>
      </c>
      <c r="B733" s="120">
        <f>'Cresc. EBITDA em 2 anos'!B734</f>
        <v>0.46835443037974667</v>
      </c>
      <c r="C733" s="13">
        <f>'Patrimônio Líquido'!B734</f>
        <v>11.2</v>
      </c>
      <c r="D733" s="13">
        <f>'Receita Líquida'!B734</f>
        <v>1.1599999999999999</v>
      </c>
      <c r="E733" s="13">
        <f>Funcionários!B734</f>
        <v>26</v>
      </c>
      <c r="F733" s="120">
        <f>'Market Share'!B734</f>
        <v>4.3636107778776469E-6</v>
      </c>
      <c r="G733" s="13">
        <f>'Enterprise Value'!B734</f>
        <v>22.295199999999998</v>
      </c>
      <c r="H733" s="13">
        <f>'Div. Líq. EBITDA'!B734</f>
        <v>0.55603448275862077</v>
      </c>
      <c r="I733" s="15">
        <f>Liquidez!B734</f>
        <v>0.82248520710059181</v>
      </c>
      <c r="J733" s="13"/>
      <c r="K733" s="13"/>
      <c r="L733" s="13"/>
      <c r="M733" s="13"/>
      <c r="N733" s="13"/>
      <c r="O733" s="13"/>
      <c r="P733" s="13"/>
      <c r="Q733" s="13"/>
      <c r="R733" s="13"/>
    </row>
    <row r="734" spans="1:18" x14ac:dyDescent="0.2">
      <c r="A734" s="8">
        <f>'Margem Líquida'!B735</f>
        <v>2.7679623085983509E-2</v>
      </c>
      <c r="B734" s="120">
        <f>'Cresc. EBITDA em 2 anos'!B735</f>
        <v>0.96652719665271958</v>
      </c>
      <c r="C734" s="13">
        <f>'Patrimônio Líquido'!B735</f>
        <v>48.9</v>
      </c>
      <c r="D734" s="13">
        <f>'Receita Líquida'!B735</f>
        <v>2.35</v>
      </c>
      <c r="E734" s="13">
        <f>Funcionários!B735</f>
        <v>1</v>
      </c>
      <c r="F734" s="120">
        <f>'Market Share'!B735</f>
        <v>3.5249339204739511E-6</v>
      </c>
      <c r="G734" s="13">
        <f>'Enterprise Value'!B735</f>
        <v>18.066799999999997</v>
      </c>
      <c r="H734" s="13">
        <f>'Div. Líq. EBITDA'!B735</f>
        <v>0.67553191489361708</v>
      </c>
      <c r="I734" s="15">
        <f>Liquidez!B735</f>
        <v>4.7805907172995772</v>
      </c>
      <c r="J734" s="13"/>
      <c r="K734" s="13"/>
      <c r="L734" s="13"/>
      <c r="M734" s="13"/>
      <c r="N734" s="13"/>
      <c r="O734" s="13"/>
      <c r="P734" s="13"/>
      <c r="Q734" s="13"/>
      <c r="R734" s="13"/>
    </row>
    <row r="735" spans="1:18" x14ac:dyDescent="0.2">
      <c r="A735" s="8">
        <f>'Margem Líquida'!B736</f>
        <v>1.2014388489208633E-2</v>
      </c>
      <c r="B735" s="120">
        <f>'Cresc. EBITDA em 2 anos'!B736</f>
        <v>1.5075376884422109</v>
      </c>
      <c r="C735" s="13">
        <f>'Patrimônio Líquido'!B736</f>
        <v>0.83899999999999997</v>
      </c>
      <c r="D735" s="13">
        <f>'Receita Líquida'!B736</f>
        <v>0.16700000000000001</v>
      </c>
      <c r="E735" s="13">
        <f>Funcionários!B736</f>
        <v>8</v>
      </c>
      <c r="F735" s="120">
        <f>'Market Share'!B736</f>
        <v>5.7710932266888009E-7</v>
      </c>
      <c r="G735" s="13">
        <f>'Enterprise Value'!B736</f>
        <v>4.7953899999999994</v>
      </c>
      <c r="H735" s="13">
        <f>'Div. Líq. EBITDA'!B736</f>
        <v>2.5250501002004007</v>
      </c>
      <c r="I735" s="15">
        <f>Liquidez!B736</f>
        <v>1.334817813765182</v>
      </c>
      <c r="J735" s="13"/>
      <c r="K735" s="13"/>
      <c r="L735" s="13"/>
      <c r="M735" s="13"/>
      <c r="N735" s="13"/>
      <c r="O735" s="13"/>
      <c r="P735" s="13"/>
      <c r="Q735" s="13"/>
      <c r="R735" s="13"/>
    </row>
    <row r="736" spans="1:18" x14ac:dyDescent="0.2">
      <c r="A736" s="8">
        <f>'Margem Líquida'!B737</f>
        <v>2.3068552774755165E-3</v>
      </c>
      <c r="B736" s="120">
        <f>'Cresc. EBITDA em 2 anos'!B737</f>
        <v>0</v>
      </c>
      <c r="C736" s="13">
        <f>'Patrimônio Líquido'!B737</f>
        <v>4.8600000000000003</v>
      </c>
      <c r="D736" s="13">
        <f>'Receita Líquida'!B737</f>
        <v>0.21199999999999999</v>
      </c>
      <c r="E736" s="13">
        <f>Funcionários!B737</f>
        <v>6</v>
      </c>
      <c r="F736" s="120">
        <f>'Market Share'!B737</f>
        <v>3.8155645146237468E-6</v>
      </c>
      <c r="G736" s="13">
        <f>'Enterprise Value'!B737</f>
        <v>4.7473399999999994</v>
      </c>
      <c r="H736" s="13">
        <f>'Div. Líq. EBITDA'!B737</f>
        <v>2.5303643724696356</v>
      </c>
      <c r="I736" s="15">
        <f>Liquidez!B737</f>
        <v>0.9780346820809247</v>
      </c>
      <c r="J736" s="13"/>
      <c r="K736" s="13"/>
      <c r="L736" s="13"/>
      <c r="M736" s="13"/>
      <c r="N736" s="13"/>
      <c r="O736" s="13"/>
      <c r="P736" s="13"/>
      <c r="Q736" s="13"/>
      <c r="R736" s="13"/>
    </row>
    <row r="737" spans="1:18" x14ac:dyDescent="0.2">
      <c r="A737" s="8">
        <f>'Margem Líquida'!B738</f>
        <v>7.9054779806659505E-3</v>
      </c>
      <c r="B737" s="120">
        <f>'Cresc. EBITDA em 2 anos'!B738</f>
        <v>0.70370370370370394</v>
      </c>
      <c r="C737" s="13">
        <f>'Patrimônio Líquido'!B738</f>
        <v>8.23</v>
      </c>
      <c r="D737" s="13">
        <f>'Receita Líquida'!B738</f>
        <v>0.73599999999999999</v>
      </c>
      <c r="E737" s="13">
        <f>Funcionários!B738</f>
        <v>8</v>
      </c>
      <c r="F737" s="120">
        <f>'Market Share'!B738</f>
        <v>3.8653869021922828E-6</v>
      </c>
      <c r="G737" s="13">
        <f>'Enterprise Value'!B738</f>
        <v>15.472099999999999</v>
      </c>
      <c r="H737" s="13">
        <f>'Div. Líq. EBITDA'!B738</f>
        <v>0.77639751552795022</v>
      </c>
      <c r="I737" s="15">
        <f>Liquidez!B738</f>
        <v>1.3525547445255477</v>
      </c>
      <c r="J737" s="13"/>
      <c r="K737" s="13"/>
      <c r="L737" s="13"/>
      <c r="M737" s="13"/>
      <c r="N737" s="13"/>
      <c r="O737" s="13"/>
      <c r="P737" s="13"/>
      <c r="Q737" s="13"/>
      <c r="R737" s="13"/>
    </row>
    <row r="738" spans="1:18" x14ac:dyDescent="0.2">
      <c r="A738" s="8">
        <f>'Margem Líquida'!B739</f>
        <v>1.2397660818713449E-2</v>
      </c>
      <c r="B738" s="120">
        <f>'Cresc. EBITDA em 2 anos'!B739</f>
        <v>0.20491803278688514</v>
      </c>
      <c r="C738" s="13">
        <f>'Patrimônio Líquido'!B739</f>
        <v>5.47</v>
      </c>
      <c r="D738" s="13">
        <f>'Receita Líquida'!B739</f>
        <v>0.84799999999999998</v>
      </c>
      <c r="E738" s="13">
        <f>Funcionários!B739</f>
        <v>7</v>
      </c>
      <c r="F738" s="120">
        <f>'Market Share'!B739</f>
        <v>2.8398760914065753E-6</v>
      </c>
      <c r="G738" s="13">
        <f>'Enterprise Value'!B739</f>
        <v>14.1267</v>
      </c>
      <c r="H738" s="13">
        <f>'Div. Líq. EBITDA'!B739</f>
        <v>0.85034013605442182</v>
      </c>
      <c r="I738" s="15">
        <f>Liquidez!B739</f>
        <v>1.3749107142857144</v>
      </c>
      <c r="J738" s="13"/>
      <c r="K738" s="13"/>
      <c r="L738" s="13"/>
      <c r="M738" s="13"/>
      <c r="N738" s="13"/>
      <c r="O738" s="13"/>
      <c r="P738" s="13"/>
      <c r="Q738" s="13"/>
      <c r="R738" s="13"/>
    </row>
    <row r="739" spans="1:18" x14ac:dyDescent="0.2">
      <c r="A739" s="8">
        <f>'Margem Líquida'!B740</f>
        <v>2.400990099009901E-2</v>
      </c>
      <c r="B739" s="120">
        <f>'Cresc. EBITDA em 2 anos'!B740</f>
        <v>0.62121212121212133</v>
      </c>
      <c r="C739" s="13">
        <f>'Patrimônio Líquido'!B740</f>
        <v>4.07</v>
      </c>
      <c r="D739" s="13">
        <f>'Receita Líquida'!B740</f>
        <v>0.48499999999999999</v>
      </c>
      <c r="E739" s="13">
        <f>Funcionários!B740</f>
        <v>3</v>
      </c>
      <c r="F739" s="120">
        <f>'Market Share'!B740</f>
        <v>8.3867685740369614E-7</v>
      </c>
      <c r="G739" s="13">
        <f>'Enterprise Value'!B740</f>
        <v>10.2827</v>
      </c>
      <c r="H739" s="13">
        <f>'Div. Líq. EBITDA'!B740</f>
        <v>1.1121495327102802</v>
      </c>
      <c r="I739" s="15">
        <f>Liquidez!B740</f>
        <v>1.9573913043478266</v>
      </c>
      <c r="J739" s="13"/>
      <c r="K739" s="13"/>
      <c r="L739" s="13"/>
      <c r="M739" s="13"/>
      <c r="N739" s="13"/>
      <c r="O739" s="13"/>
      <c r="P739" s="13"/>
      <c r="Q739" s="13"/>
      <c r="R739" s="13"/>
    </row>
    <row r="740" spans="1:18" x14ac:dyDescent="0.2">
      <c r="A740" s="8">
        <f>'Margem Líquida'!B741</f>
        <v>1.037313432835821E-2</v>
      </c>
      <c r="B740" s="120">
        <f>'Cresc. EBITDA em 2 anos'!B741</f>
        <v>0</v>
      </c>
      <c r="C740" s="13">
        <f>'Patrimônio Líquido'!B741</f>
        <v>0.77800000000000002</v>
      </c>
      <c r="D740" s="13">
        <f>'Receita Líquida'!B741</f>
        <v>0.13900000000000001</v>
      </c>
      <c r="E740" s="13">
        <f>Funcionários!B741</f>
        <v>3</v>
      </c>
      <c r="F740" s="120">
        <f>'Market Share'!B741</f>
        <v>5.5634999451532326E-7</v>
      </c>
      <c r="G740" s="13">
        <f>'Enterprise Value'!B741</f>
        <v>2.96949</v>
      </c>
      <c r="H740" s="13">
        <f>'Div. Líq. EBITDA'!B741</f>
        <v>3.8511326860841422</v>
      </c>
      <c r="I740" s="15">
        <f>Liquidez!B741</f>
        <v>0.98124999999999996</v>
      </c>
      <c r="J740" s="13"/>
      <c r="K740" s="13"/>
      <c r="L740" s="13"/>
      <c r="M740" s="13"/>
      <c r="N740" s="13"/>
      <c r="O740" s="13"/>
      <c r="P740" s="13"/>
      <c r="Q740" s="13"/>
      <c r="R740" s="13"/>
    </row>
    <row r="741" spans="1:18" x14ac:dyDescent="0.2">
      <c r="A741" s="8">
        <f>'Margem Líquida'!B742</f>
        <v>1.2983193277310923E-2</v>
      </c>
      <c r="B741" s="120">
        <f>'Cresc. EBITDA em 2 anos'!B742</f>
        <v>2.5783582089552235</v>
      </c>
      <c r="C741" s="13">
        <f>'Patrimônio Líquido'!B742</f>
        <v>8.92</v>
      </c>
      <c r="D741" s="13">
        <f>'Receita Líquida'!B742</f>
        <v>0.309</v>
      </c>
      <c r="E741" s="13">
        <f>Funcionários!B742</f>
        <v>16</v>
      </c>
      <c r="F741" s="120">
        <f>'Market Share'!B742</f>
        <v>9.881440201093055E-7</v>
      </c>
      <c r="G741" s="13">
        <f>'Enterprise Value'!B742</f>
        <v>9.2159899999999997</v>
      </c>
      <c r="H741" s="13">
        <f>'Div. Líq. EBITDA'!B742</f>
        <v>1.2304483837330553</v>
      </c>
      <c r="I741" s="15">
        <f>Liquidez!B742</f>
        <v>1.8237918215613382</v>
      </c>
      <c r="J741" s="13"/>
      <c r="K741" s="13"/>
      <c r="L741" s="13"/>
      <c r="M741" s="13"/>
      <c r="N741" s="13"/>
      <c r="O741" s="13"/>
      <c r="P741" s="13"/>
      <c r="Q741" s="13"/>
      <c r="R741" s="13"/>
    </row>
    <row r="742" spans="1:18" x14ac:dyDescent="0.2">
      <c r="A742" s="8">
        <f>'Margem Líquida'!B743</f>
        <v>1.1111111111111112E-2</v>
      </c>
      <c r="B742" s="120">
        <f>'Cresc. EBITDA em 2 anos'!B743</f>
        <v>-0.43373493975903621</v>
      </c>
      <c r="C742" s="13">
        <f>'Patrimônio Líquido'!B743</f>
        <v>26.7</v>
      </c>
      <c r="D742" s="13">
        <f>'Receita Líquida'!B743</f>
        <v>1.03</v>
      </c>
      <c r="E742" s="13">
        <f>Funcionários!B743</f>
        <v>69</v>
      </c>
      <c r="F742" s="120">
        <f>'Market Share'!B743</f>
        <v>3.8487794396694372E-6</v>
      </c>
      <c r="G742" s="13">
        <f>'Enterprise Value'!B743</f>
        <v>22.583500000000001</v>
      </c>
      <c r="H742" s="13">
        <f>'Div. Líq. EBITDA'!B743</f>
        <v>0.47234042553191491</v>
      </c>
      <c r="I742" s="15">
        <f>Liquidez!B743</f>
        <v>0.9481651376146788</v>
      </c>
      <c r="J742" s="13"/>
      <c r="K742" s="13"/>
      <c r="L742" s="13"/>
      <c r="M742" s="13"/>
      <c r="N742" s="13"/>
      <c r="O742" s="13"/>
      <c r="P742" s="13"/>
      <c r="Q742" s="13"/>
      <c r="R742" s="13"/>
    </row>
    <row r="743" spans="1:18" x14ac:dyDescent="0.2">
      <c r="A743" s="8">
        <f>'Margem Líquida'!B744</f>
        <v>1.4021164021164023E-2</v>
      </c>
      <c r="B743" s="120">
        <f>'Cresc. EBITDA em 2 anos'!B744</f>
        <v>3.621513944223107</v>
      </c>
      <c r="C743" s="13">
        <f>'Patrimônio Líquido'!B744</f>
        <v>3.13</v>
      </c>
      <c r="D743" s="13">
        <f>'Receita Líquida'!B744</f>
        <v>1.06</v>
      </c>
      <c r="E743" s="13">
        <f>Funcionários!B744</f>
        <v>3</v>
      </c>
      <c r="F743" s="120">
        <f>'Market Share'!B744</f>
        <v>3.1388104168177934E-6</v>
      </c>
      <c r="G743" s="13">
        <f>'Enterprise Value'!B744</f>
        <v>11.147599999999999</v>
      </c>
      <c r="H743" s="13">
        <f>'Div. Líq. EBITDA'!B744</f>
        <v>0.94827586206896564</v>
      </c>
      <c r="I743" s="15">
        <f>Liquidez!B744</f>
        <v>1.3979166666666667</v>
      </c>
      <c r="J743" s="13"/>
      <c r="K743" s="13"/>
      <c r="L743" s="13"/>
      <c r="M743" s="13"/>
      <c r="N743" s="13"/>
      <c r="O743" s="13"/>
      <c r="P743" s="13"/>
      <c r="Q743" s="13"/>
      <c r="R743" s="13"/>
    </row>
    <row r="744" spans="1:18" x14ac:dyDescent="0.2">
      <c r="A744" s="8">
        <f>'Margem Líquida'!B745</f>
        <v>2.261111111111111E-2</v>
      </c>
      <c r="B744" s="120">
        <f>'Cresc. EBITDA em 2 anos'!B745</f>
        <v>0.29182879377431914</v>
      </c>
      <c r="C744" s="13">
        <f>'Patrimônio Líquido'!B745</f>
        <v>3.54</v>
      </c>
      <c r="D744" s="13">
        <f>'Receita Líquida'!B745</f>
        <v>0.40699999999999997</v>
      </c>
      <c r="E744" s="13">
        <f>Funcionários!B745</f>
        <v>21</v>
      </c>
      <c r="F744" s="120">
        <f>'Market Share'!B745</f>
        <v>7.4733581352804608E-7</v>
      </c>
      <c r="G744" s="13">
        <f>'Enterprise Value'!B745</f>
        <v>6.3810399999999996</v>
      </c>
      <c r="H744" s="13">
        <f>'Div. Líq. EBITDA'!B745</f>
        <v>1.6415662650602409</v>
      </c>
      <c r="I744" s="15">
        <f>Liquidez!B745</f>
        <v>1.3609756097560977</v>
      </c>
      <c r="J744" s="13"/>
      <c r="K744" s="13"/>
      <c r="L744" s="13"/>
      <c r="M744" s="13"/>
      <c r="N744" s="13"/>
      <c r="O744" s="13"/>
      <c r="P744" s="13"/>
      <c r="Q744" s="13"/>
      <c r="R744" s="13"/>
    </row>
    <row r="745" spans="1:18" x14ac:dyDescent="0.2">
      <c r="A745" s="8">
        <f>'Margem Líquida'!B746</f>
        <v>5.6980056980056976E-4</v>
      </c>
      <c r="B745" s="120">
        <f>'Cresc. EBITDA em 2 anos'!B746</f>
        <v>-9.4240837696335178E-2</v>
      </c>
      <c r="C745" s="13">
        <f>'Patrimônio Líquido'!B746</f>
        <v>1.2</v>
      </c>
      <c r="D745" s="13">
        <f>'Receita Líquida'!B746</f>
        <v>0.02</v>
      </c>
      <c r="E745" s="13">
        <f>Funcionários!B746</f>
        <v>6</v>
      </c>
      <c r="F745" s="120">
        <f>'Market Share'!B746</f>
        <v>1.4573048363796899E-6</v>
      </c>
      <c r="G745" s="13">
        <f>'Enterprise Value'!B746</f>
        <v>1.6625299999999998</v>
      </c>
      <c r="H745" s="13">
        <f>'Div. Líq. EBITDA'!B746</f>
        <v>6.1849710982658967</v>
      </c>
      <c r="I745" s="15">
        <f>Liquidez!B746</f>
        <v>1.7915492957746482</v>
      </c>
      <c r="J745" s="13"/>
      <c r="K745" s="13"/>
      <c r="L745" s="13"/>
      <c r="M745" s="13"/>
      <c r="N745" s="13"/>
      <c r="O745" s="13"/>
      <c r="P745" s="13"/>
      <c r="Q745" s="13"/>
      <c r="R745" s="13"/>
    </row>
    <row r="746" spans="1:18" x14ac:dyDescent="0.2">
      <c r="A746" s="8">
        <f>'Margem Líquida'!B747</f>
        <v>2.5708762886597941E-3</v>
      </c>
      <c r="B746" s="120">
        <f>'Cresc. EBITDA em 2 anos'!B747</f>
        <v>3.6279069767441863</v>
      </c>
      <c r="C746" s="13">
        <f>'Patrimônio Líquido'!B747</f>
        <v>0.92</v>
      </c>
      <c r="D746" s="13">
        <f>'Receita Líquida'!B747</f>
        <v>0.39900000000000002</v>
      </c>
      <c r="E746" s="13">
        <f>Funcionários!B747</f>
        <v>14</v>
      </c>
      <c r="F746" s="120">
        <f>'Market Share'!B747</f>
        <v>6.4436954588640414E-6</v>
      </c>
      <c r="G746" s="13">
        <f>'Enterprise Value'!B747</f>
        <v>7.6495600000000001</v>
      </c>
      <c r="H746" s="13">
        <f>'Div. Líq. EBITDA'!B747</f>
        <v>1.3442211055276383</v>
      </c>
      <c r="I746" s="15">
        <f>Liquidez!B747</f>
        <v>0.87343749999999998</v>
      </c>
      <c r="J746" s="13"/>
      <c r="K746" s="13"/>
      <c r="L746" s="13"/>
      <c r="M746" s="13"/>
      <c r="N746" s="13"/>
      <c r="O746" s="13"/>
      <c r="P746" s="13"/>
      <c r="Q746" s="13"/>
      <c r="R746" s="13"/>
    </row>
    <row r="747" spans="1:18" x14ac:dyDescent="0.2">
      <c r="A747" s="8">
        <f>'Margem Líquida'!B748</f>
        <v>7.3141486810551553E-3</v>
      </c>
      <c r="B747" s="120">
        <f>'Cresc. EBITDA em 2 anos'!B748</f>
        <v>0.53020134228187898</v>
      </c>
      <c r="C747" s="13">
        <f>'Patrimônio Líquido'!B748</f>
        <v>1.95</v>
      </c>
      <c r="D747" s="13">
        <f>'Receita Líquida'!B748</f>
        <v>0.30499999999999999</v>
      </c>
      <c r="E747" s="13">
        <f>Funcionários!B748</f>
        <v>10</v>
      </c>
      <c r="F747" s="120">
        <f>'Market Share'!B748</f>
        <v>1.7313279680066402E-6</v>
      </c>
      <c r="G747" s="13">
        <f>'Enterprise Value'!B748</f>
        <v>10.955399999999999</v>
      </c>
      <c r="H747" s="13">
        <f>'Div. Líq. EBITDA'!B748</f>
        <v>0.92105263157894746</v>
      </c>
      <c r="I747" s="15">
        <f>Liquidez!B748</f>
        <v>1.0377567140600317</v>
      </c>
      <c r="J747" s="13"/>
      <c r="K747" s="13"/>
      <c r="L747" s="13"/>
      <c r="M747" s="13"/>
      <c r="N747" s="13"/>
      <c r="O747" s="13"/>
      <c r="P747" s="13"/>
      <c r="Q747" s="13"/>
      <c r="R747" s="13"/>
    </row>
    <row r="748" spans="1:18" x14ac:dyDescent="0.2">
      <c r="A748" s="8">
        <f>'Margem Líquida'!B749</f>
        <v>5.3488372093023259E-3</v>
      </c>
      <c r="B748" s="120">
        <f>'Cresc. EBITDA em 2 anos'!B749</f>
        <v>4.375</v>
      </c>
      <c r="C748" s="13">
        <f>'Patrimônio Líquido'!B749</f>
        <v>0.55100000000000005</v>
      </c>
      <c r="D748" s="13">
        <f>'Receita Líquida'!B749</f>
        <v>0.115</v>
      </c>
      <c r="E748" s="13">
        <f>Funcionários!B749</f>
        <v>7</v>
      </c>
      <c r="F748" s="120">
        <f>'Market Share'!B749</f>
        <v>8.9265111060294393E-7</v>
      </c>
      <c r="G748" s="13">
        <f>'Enterprise Value'!B749</f>
        <v>2.8926099999999999</v>
      </c>
      <c r="H748" s="13">
        <f>'Div. Líq. EBITDA'!B749</f>
        <v>3.4883720930232562</v>
      </c>
      <c r="I748" s="15">
        <f>Liquidez!B749</f>
        <v>0.87304785894206549</v>
      </c>
      <c r="J748" s="13"/>
      <c r="K748" s="13"/>
      <c r="L748" s="13"/>
      <c r="M748" s="13"/>
      <c r="N748" s="13"/>
      <c r="O748" s="13"/>
      <c r="P748" s="13"/>
      <c r="Q748" s="13"/>
      <c r="R748" s="13"/>
    </row>
    <row r="749" spans="1:18" x14ac:dyDescent="0.2">
      <c r="A749" s="8">
        <f>'Margem Líquida'!B750</f>
        <v>6.6666666666666662E-3</v>
      </c>
      <c r="B749" s="120">
        <f>'Cresc. EBITDA em 2 anos'!B750</f>
        <v>0.74537037037037046</v>
      </c>
      <c r="C749" s="13">
        <f>'Patrimônio Líquido'!B750</f>
        <v>0.96299999999999997</v>
      </c>
      <c r="D749" s="13">
        <f>'Receita Líquida'!B750</f>
        <v>8.7999999999999995E-2</v>
      </c>
      <c r="E749" s="13">
        <f>Funcionários!B750</f>
        <v>1</v>
      </c>
      <c r="F749" s="120">
        <f>'Market Share'!B750</f>
        <v>5.4804626325390044E-7</v>
      </c>
      <c r="G749" s="13">
        <f>'Enterprise Value'!B750</f>
        <v>3.62297</v>
      </c>
      <c r="H749" s="13">
        <f>'Div. Líq. EBITDA'!B750</f>
        <v>2.7586206896551726</v>
      </c>
      <c r="I749" s="15">
        <f>Liquidez!B750</f>
        <v>1.2993993993993993</v>
      </c>
      <c r="J749" s="13"/>
      <c r="K749" s="13"/>
      <c r="L749" s="13"/>
      <c r="M749" s="13"/>
      <c r="N749" s="13"/>
      <c r="O749" s="13"/>
      <c r="P749" s="13"/>
      <c r="Q749" s="13"/>
      <c r="R749" s="13"/>
    </row>
    <row r="750" spans="1:18" x14ac:dyDescent="0.2">
      <c r="A750" s="8">
        <f>'Margem Líquida'!B751</f>
        <v>8.8832487309644676E-3</v>
      </c>
      <c r="B750" s="120">
        <f>'Cresc. EBITDA em 2 anos'!B751</f>
        <v>0</v>
      </c>
      <c r="C750" s="13">
        <f>'Patrimônio Líquido'!B751</f>
        <v>3.18</v>
      </c>
      <c r="D750" s="13">
        <f>'Receita Líquida'!B751</f>
        <v>0.17499999999999999</v>
      </c>
      <c r="E750" s="13">
        <f>Funcionários!B751</f>
        <v>4</v>
      </c>
      <c r="F750" s="120">
        <f>'Market Share'!B751</f>
        <v>8.179175292501393E-7</v>
      </c>
      <c r="G750" s="13">
        <f>'Enterprise Value'!B751</f>
        <v>4.0650299999999993</v>
      </c>
      <c r="H750" s="13">
        <f>'Div. Líq. EBITDA'!B751</f>
        <v>2.4349881796690309</v>
      </c>
      <c r="I750" s="15">
        <f>Liquidez!B751</f>
        <v>1.5038379530916843</v>
      </c>
      <c r="J750" s="13"/>
      <c r="K750" s="13"/>
      <c r="L750" s="13"/>
      <c r="M750" s="13"/>
      <c r="N750" s="13"/>
      <c r="O750" s="13"/>
      <c r="P750" s="13"/>
      <c r="Q750" s="13"/>
      <c r="R750" s="13"/>
    </row>
    <row r="751" spans="1:18" x14ac:dyDescent="0.2">
      <c r="A751" s="8">
        <f>'Margem Líquida'!B752</f>
        <v>2.7054515866558179E-3</v>
      </c>
      <c r="B751" s="120">
        <f>'Cresc. EBITDA em 2 anos'!B752</f>
        <v>0.46907216494845372</v>
      </c>
      <c r="C751" s="13">
        <f>'Patrimônio Líquido'!B752</f>
        <v>9.1</v>
      </c>
      <c r="D751" s="13">
        <f>'Receita Líquida'!B752</f>
        <v>1.33</v>
      </c>
      <c r="E751" s="13">
        <f>Funcionários!B752</f>
        <v>17</v>
      </c>
      <c r="F751" s="120">
        <f>'Market Share'!B752</f>
        <v>2.0410571440577081E-5</v>
      </c>
      <c r="G751" s="13">
        <f>'Enterprise Value'!B752</f>
        <v>27.388500000000001</v>
      </c>
      <c r="H751" s="13">
        <f>'Div. Líq. EBITDA'!B752</f>
        <v>0.36140350877192984</v>
      </c>
      <c r="I751" s="15">
        <f>Liquidez!B752</f>
        <v>1.0307456588355464</v>
      </c>
      <c r="J751" s="13"/>
      <c r="K751" s="13"/>
      <c r="L751" s="13"/>
      <c r="M751" s="13"/>
      <c r="N751" s="13"/>
      <c r="O751" s="13"/>
      <c r="P751" s="13"/>
      <c r="Q751" s="13"/>
      <c r="R751" s="13"/>
    </row>
    <row r="752" spans="1:18" x14ac:dyDescent="0.2">
      <c r="A752" s="8">
        <f>'Margem Líquida'!B753</f>
        <v>1.0408921933085502E-3</v>
      </c>
      <c r="B752" s="120">
        <f>'Cresc. EBITDA em 2 anos'!B753</f>
        <v>2.5316455696202445E-2</v>
      </c>
      <c r="C752" s="13">
        <f>'Patrimônio Líquido'!B753</f>
        <v>7.84</v>
      </c>
      <c r="D752" s="13">
        <f>'Receita Líquida'!B753</f>
        <v>2.8000000000000001E-2</v>
      </c>
      <c r="E752" s="13">
        <f>Funcionários!B753</f>
        <v>4</v>
      </c>
      <c r="F752" s="120">
        <f>'Market Share'!B753</f>
        <v>1.1168518546613577E-6</v>
      </c>
      <c r="G752" s="13">
        <f>'Enterprise Value'!B753</f>
        <v>3.8920500000000002</v>
      </c>
      <c r="H752" s="13">
        <f>'Div. Líq. EBITDA'!B753</f>
        <v>2.5185185185185186</v>
      </c>
      <c r="I752" s="15">
        <f>Liquidez!B753</f>
        <v>1.1961475409836066</v>
      </c>
      <c r="J752" s="13"/>
      <c r="K752" s="13"/>
      <c r="L752" s="13"/>
      <c r="M752" s="13"/>
      <c r="N752" s="13"/>
      <c r="O752" s="13"/>
      <c r="P752" s="13"/>
      <c r="Q752" s="13"/>
      <c r="R752" s="13"/>
    </row>
    <row r="753" spans="1:18" x14ac:dyDescent="0.2">
      <c r="A753" s="8">
        <f>'Margem Líquida'!B754</f>
        <v>4.2307692307692307E-3</v>
      </c>
      <c r="B753" s="120">
        <f>'Cresc. EBITDA em 2 anos'!B754</f>
        <v>0.41850220264317173</v>
      </c>
      <c r="C753" s="13">
        <f>'Patrimônio Líquido'!B754</f>
        <v>0.58099999999999996</v>
      </c>
      <c r="D753" s="13">
        <f>'Receita Líquida'!B754</f>
        <v>5.5E-2</v>
      </c>
      <c r="E753" s="13">
        <f>Funcionários!B754</f>
        <v>3</v>
      </c>
      <c r="F753" s="120">
        <f>'Market Share'!B754</f>
        <v>5.3974253199247773E-7</v>
      </c>
      <c r="G753" s="13">
        <f>'Enterprise Value'!B754</f>
        <v>3.0944199999999999</v>
      </c>
      <c r="H753" s="13">
        <f>'Div. Líq. EBITDA'!B754</f>
        <v>3.1677018633540373</v>
      </c>
      <c r="I753" s="15">
        <f>Liquidez!B754</f>
        <v>1.3049627791563274</v>
      </c>
      <c r="J753" s="13"/>
      <c r="K753" s="13"/>
      <c r="L753" s="13"/>
      <c r="M753" s="13"/>
      <c r="N753" s="13"/>
      <c r="O753" s="13"/>
      <c r="P753" s="13"/>
      <c r="Q753" s="13"/>
      <c r="R753" s="13"/>
    </row>
    <row r="754" spans="1:18" x14ac:dyDescent="0.2">
      <c r="A754" s="8">
        <f>'Margem Líquida'!B755</f>
        <v>2.5112107623318385E-3</v>
      </c>
      <c r="B754" s="120">
        <f>'Cresc. EBITDA em 2 anos'!B755</f>
        <v>1.8539325842696632</v>
      </c>
      <c r="C754" s="13">
        <f>'Patrimônio Líquido'!B755</f>
        <v>0.80400000000000005</v>
      </c>
      <c r="D754" s="13">
        <f>'Receita Líquida'!B755</f>
        <v>5.6000000000000001E-2</v>
      </c>
      <c r="E754" s="13">
        <f>Funcionários!B755</f>
        <v>5</v>
      </c>
      <c r="F754" s="120">
        <f>'Market Share'!B755</f>
        <v>9.2586603564863489E-7</v>
      </c>
      <c r="G754" s="13">
        <f>'Enterprise Value'!B755</f>
        <v>2.4409399999999999</v>
      </c>
      <c r="H754" s="13">
        <f>'Div. Líq. EBITDA'!B755</f>
        <v>4.015748031496063</v>
      </c>
      <c r="I754" s="15">
        <f>Liquidez!B755</f>
        <v>1.0050209205020921</v>
      </c>
      <c r="J754" s="13"/>
      <c r="K754" s="13"/>
      <c r="L754" s="13"/>
      <c r="M754" s="13"/>
      <c r="N754" s="13"/>
      <c r="O754" s="13"/>
      <c r="P754" s="13"/>
      <c r="Q754" s="13"/>
      <c r="R754" s="13"/>
    </row>
    <row r="755" spans="1:18" x14ac:dyDescent="0.2">
      <c r="A755" s="8">
        <f>'Margem Líquida'!B756</f>
        <v>8.8584474885844755E-2</v>
      </c>
      <c r="B755" s="120">
        <f>'Cresc. EBITDA em 2 anos'!B756</f>
        <v>0.60074626865671643</v>
      </c>
      <c r="C755" s="13">
        <f>'Patrimônio Líquido'!B756</f>
        <v>5.47</v>
      </c>
      <c r="D755" s="13">
        <f>'Receita Líquida'!B756</f>
        <v>1.94</v>
      </c>
      <c r="E755" s="13">
        <f>Funcionários!B756</f>
        <v>16</v>
      </c>
      <c r="F755" s="120">
        <f>'Market Share'!B756</f>
        <v>9.0925857312578936E-7</v>
      </c>
      <c r="G755" s="13">
        <f>'Enterprise Value'!B756</f>
        <v>41.226900000000001</v>
      </c>
      <c r="H755" s="13">
        <f>'Div. Líq. EBITDA'!B756</f>
        <v>0.23170163170163169</v>
      </c>
      <c r="I755" s="15">
        <f>Liquidez!B756</f>
        <v>1.4139264990328821</v>
      </c>
      <c r="J755" s="13"/>
      <c r="K755" s="13"/>
      <c r="L755" s="13"/>
      <c r="M755" s="13"/>
      <c r="N755" s="13"/>
      <c r="O755" s="13"/>
      <c r="P755" s="13"/>
      <c r="Q755" s="13"/>
      <c r="R755" s="13"/>
    </row>
    <row r="756" spans="1:18" x14ac:dyDescent="0.2">
      <c r="A756" s="8">
        <f>'Margem Líquida'!B757</f>
        <v>1.1831683168316832E-2</v>
      </c>
      <c r="B756" s="120">
        <f>'Cresc. EBITDA em 2 anos'!B757</f>
        <v>0.24105011933174225</v>
      </c>
      <c r="C756" s="13">
        <f>'Patrimônio Líquido'!B757</f>
        <v>5.29</v>
      </c>
      <c r="D756" s="13">
        <f>'Receita Líquida'!B757</f>
        <v>0.47799999999999998</v>
      </c>
      <c r="E756" s="13">
        <f>Funcionários!B757</f>
        <v>4</v>
      </c>
      <c r="F756" s="120">
        <f>'Market Share'!B757</f>
        <v>1.6773537148073923E-6</v>
      </c>
      <c r="G756" s="13">
        <f>'Enterprise Value'!B757</f>
        <v>9.9944000000000006</v>
      </c>
      <c r="H756" s="13">
        <f>'Div. Líq. EBITDA'!B757</f>
        <v>0.95192307692307687</v>
      </c>
      <c r="I756" s="15">
        <f>Liquidez!B757</f>
        <v>1.5460481099656358</v>
      </c>
      <c r="J756" s="13"/>
      <c r="K756" s="13"/>
      <c r="L756" s="13"/>
      <c r="M756" s="13"/>
      <c r="N756" s="13"/>
      <c r="O756" s="13"/>
      <c r="P756" s="13"/>
      <c r="Q756" s="13"/>
      <c r="R756" s="13"/>
    </row>
    <row r="757" spans="1:18" x14ac:dyDescent="0.2">
      <c r="A757" s="8">
        <f>'Margem Líquida'!B758</f>
        <v>1.2439024390243903E-2</v>
      </c>
      <c r="B757" s="120">
        <f>'Cresc. EBITDA em 2 anos'!B758</f>
        <v>0</v>
      </c>
      <c r="C757" s="13">
        <f>'Patrimônio Líquido'!B758</f>
        <v>3.33</v>
      </c>
      <c r="D757" s="13">
        <f>'Receita Líquida'!B758</f>
        <v>0.255</v>
      </c>
      <c r="E757" s="13">
        <f>Funcionários!B758</f>
        <v>14</v>
      </c>
      <c r="F757" s="120">
        <f>'Market Share'!B758</f>
        <v>8.5113245429583026E-7</v>
      </c>
      <c r="G757" s="13">
        <f>'Enterprise Value'!B758</f>
        <v>8.2357699999999987</v>
      </c>
      <c r="H757" s="13">
        <f>'Div. Líq. EBITDA'!B758</f>
        <v>1.1458576429404901</v>
      </c>
      <c r="I757" s="15">
        <f>Liquidez!B758</f>
        <v>0.45112781954887216</v>
      </c>
      <c r="J757" s="13"/>
      <c r="K757" s="13"/>
      <c r="L757" s="13"/>
      <c r="M757" s="13"/>
      <c r="N757" s="13"/>
      <c r="O757" s="13"/>
      <c r="P757" s="13"/>
      <c r="Q757" s="13"/>
      <c r="R757" s="13"/>
    </row>
    <row r="758" spans="1:18" x14ac:dyDescent="0.2">
      <c r="A758" s="8">
        <f>'Margem Líquida'!B759</f>
        <v>1.32E-2</v>
      </c>
      <c r="B758" s="120">
        <f>'Cresc. EBITDA em 2 anos'!B759</f>
        <v>0.20466786355475763</v>
      </c>
      <c r="C758" s="13">
        <f>'Patrimônio Líquido'!B759</f>
        <v>4.0199999999999996</v>
      </c>
      <c r="D758" s="13">
        <f>'Receita Líquida'!B759</f>
        <v>0.29699999999999999</v>
      </c>
      <c r="E758" s="13">
        <f>Funcionários!B759</f>
        <v>1</v>
      </c>
      <c r="F758" s="120">
        <f>'Market Share'!B759</f>
        <v>9.341697669100576E-7</v>
      </c>
      <c r="G758" s="13">
        <f>'Enterprise Value'!B759</f>
        <v>6.4483100000000002</v>
      </c>
      <c r="H758" s="13">
        <f>'Div. Líq. EBITDA'!B759</f>
        <v>1.435171385991058</v>
      </c>
      <c r="I758" s="15">
        <f>Liquidez!B759</f>
        <v>1.2706349206349208</v>
      </c>
      <c r="J758" s="13"/>
      <c r="K758" s="13"/>
      <c r="L758" s="13"/>
      <c r="M758" s="13"/>
      <c r="N758" s="13"/>
      <c r="O758" s="13"/>
      <c r="P758" s="13"/>
      <c r="Q758" s="13"/>
      <c r="R758" s="13"/>
    </row>
    <row r="759" spans="1:18" x14ac:dyDescent="0.2">
      <c r="A759" s="8">
        <f>'Margem Líquida'!B760</f>
        <v>3.5897435897435902E-3</v>
      </c>
      <c r="B759" s="120">
        <f>'Cresc. EBITDA em 2 anos'!B760</f>
        <v>0.70760233918128623</v>
      </c>
      <c r="C759" s="13">
        <f>'Patrimônio Líquido'!B760</f>
        <v>1.48</v>
      </c>
      <c r="D759" s="13">
        <f>'Receita Líquida'!B760</f>
        <v>4.2000000000000003E-2</v>
      </c>
      <c r="E759" s="13">
        <f>Funcionários!B760</f>
        <v>5</v>
      </c>
      <c r="F759" s="120">
        <f>'Market Share'!B760</f>
        <v>4.8576827879322993E-7</v>
      </c>
      <c r="G759" s="13">
        <f>'Enterprise Value'!B760</f>
        <v>2.8061199999999995</v>
      </c>
      <c r="H759" s="13">
        <f>'Div. Líq. EBITDA'!B760</f>
        <v>3.2226027397260273</v>
      </c>
      <c r="I759" s="15">
        <f>Liquidez!B760</f>
        <v>1.0343749999999998</v>
      </c>
      <c r="J759" s="13"/>
      <c r="K759" s="13"/>
      <c r="L759" s="13"/>
      <c r="M759" s="13"/>
      <c r="N759" s="13"/>
      <c r="O759" s="13"/>
      <c r="P759" s="13"/>
      <c r="Q759" s="13"/>
      <c r="R759" s="13"/>
    </row>
    <row r="760" spans="1:18" x14ac:dyDescent="0.2">
      <c r="A760" s="8">
        <f>'Margem Líquida'!B761</f>
        <v>4.0826446280991739E-2</v>
      </c>
      <c r="B760" s="120">
        <f>'Cresc. EBITDA em 2 anos'!B761</f>
        <v>0.10891089108910901</v>
      </c>
      <c r="C760" s="13">
        <f>'Patrimônio Líquido'!B761</f>
        <v>7.77</v>
      </c>
      <c r="D760" s="13">
        <f>'Receita Líquida'!B761</f>
        <v>0.98799999999999999</v>
      </c>
      <c r="E760" s="13">
        <f>Funcionários!B761</f>
        <v>34</v>
      </c>
      <c r="F760" s="120">
        <f>'Market Share'!B761</f>
        <v>1.0047514826321509E-6</v>
      </c>
      <c r="G760" s="13">
        <f>'Enterprise Value'!B761</f>
        <v>21.526400000000002</v>
      </c>
      <c r="H760" s="13">
        <f>'Div. Líq. EBITDA'!B761</f>
        <v>0.41339285714285712</v>
      </c>
      <c r="I760" s="15">
        <f>Liquidez!B761</f>
        <v>2.1315789473684208</v>
      </c>
      <c r="J760" s="13"/>
      <c r="K760" s="13"/>
      <c r="L760" s="13"/>
      <c r="M760" s="13"/>
      <c r="N760" s="13"/>
      <c r="O760" s="13"/>
      <c r="P760" s="13"/>
      <c r="Q760" s="13"/>
      <c r="R760" s="13"/>
    </row>
    <row r="761" spans="1:18" x14ac:dyDescent="0.2">
      <c r="A761" s="8">
        <f>'Margem Líquida'!B762</f>
        <v>1.6017699115044248E-2</v>
      </c>
      <c r="B761" s="120">
        <f>'Cresc. EBITDA em 2 anos'!B762</f>
        <v>0.14054054054054044</v>
      </c>
      <c r="C761" s="13">
        <f>'Patrimônio Líquido'!B762</f>
        <v>10.3</v>
      </c>
      <c r="D761" s="13">
        <f>'Receita Líquida'!B762</f>
        <v>0.54300000000000004</v>
      </c>
      <c r="E761" s="13">
        <f>Funcionários!B762</f>
        <v>9</v>
      </c>
      <c r="F761" s="120">
        <f>'Market Share'!B762</f>
        <v>1.4074824488111534E-6</v>
      </c>
      <c r="G761" s="13">
        <f>'Enterprise Value'!B762</f>
        <v>20.277099999999997</v>
      </c>
      <c r="H761" s="13">
        <f>'Div. Líq. EBITDA'!B762</f>
        <v>0.43554502369668252</v>
      </c>
      <c r="I761" s="15">
        <f>Liquidez!B762</f>
        <v>0.89473684210526316</v>
      </c>
      <c r="J761" s="13"/>
      <c r="K761" s="13"/>
      <c r="L761" s="13"/>
      <c r="M761" s="13"/>
      <c r="N761" s="13"/>
      <c r="O761" s="13"/>
      <c r="P761" s="13"/>
      <c r="Q761" s="13"/>
      <c r="R761" s="13"/>
    </row>
    <row r="762" spans="1:18" x14ac:dyDescent="0.2">
      <c r="A762" s="8">
        <f>'Margem Líquida'!B763</f>
        <v>1.0526315789473684E-3</v>
      </c>
      <c r="B762" s="120">
        <f>'Cresc. EBITDA em 2 anos'!B763</f>
        <v>-0.16666666666666663</v>
      </c>
      <c r="C762" s="13">
        <f>'Patrimônio Líquido'!B763</f>
        <v>1.81</v>
      </c>
      <c r="D762" s="13">
        <f>'Receita Líquida'!B763</f>
        <v>1.2E-2</v>
      </c>
      <c r="E762" s="13">
        <f>Funcionários!B763</f>
        <v>4</v>
      </c>
      <c r="F762" s="120">
        <f>'Market Share'!B763</f>
        <v>4.7331268190109586E-7</v>
      </c>
      <c r="G762" s="13">
        <f>'Enterprise Value'!B763</f>
        <v>1.3934499999999999</v>
      </c>
      <c r="H762" s="13">
        <f>'Div. Líq. EBITDA'!B763</f>
        <v>6.2965517241379318</v>
      </c>
      <c r="I762" s="15">
        <f>Liquidez!B763</f>
        <v>1.4194029850746268</v>
      </c>
      <c r="J762" s="13"/>
      <c r="K762" s="13"/>
      <c r="L762" s="13"/>
      <c r="M762" s="13"/>
      <c r="N762" s="13"/>
      <c r="O762" s="13"/>
      <c r="P762" s="13"/>
      <c r="Q762" s="13"/>
      <c r="R762" s="13"/>
    </row>
    <row r="763" spans="1:18" x14ac:dyDescent="0.2">
      <c r="A763" s="8">
        <f>'Margem Líquida'!B764</f>
        <v>2.8183716075156581E-3</v>
      </c>
      <c r="B763" s="120">
        <f>'Cresc. EBITDA em 2 anos'!B764</f>
        <v>-0.22052067381316998</v>
      </c>
      <c r="C763" s="13">
        <f>'Patrimônio Líquido'!B764</f>
        <v>1.91</v>
      </c>
      <c r="D763" s="13">
        <f>'Receita Líquida'!B764</f>
        <v>0.13500000000000001</v>
      </c>
      <c r="E763" s="13">
        <f>Funcionários!B764</f>
        <v>4</v>
      </c>
      <c r="F763" s="120">
        <f>'Market Share'!B764</f>
        <v>1.9887436371107448E-6</v>
      </c>
      <c r="G763" s="13">
        <f>'Enterprise Value'!B764</f>
        <v>4.8914900000000001</v>
      </c>
      <c r="H763" s="13">
        <f>'Div. Líq. EBITDA'!B764</f>
        <v>1.7897838899803538</v>
      </c>
      <c r="I763" s="15">
        <f>Liquidez!B764</f>
        <v>1.0376811594202897</v>
      </c>
      <c r="J763" s="13"/>
      <c r="K763" s="13"/>
      <c r="L763" s="13"/>
      <c r="M763" s="13"/>
      <c r="N763" s="13"/>
      <c r="O763" s="13"/>
      <c r="P763" s="13"/>
      <c r="Q763" s="13"/>
      <c r="R763" s="13"/>
    </row>
    <row r="764" spans="1:18" x14ac:dyDescent="0.2">
      <c r="A764" s="8">
        <f>'Margem Líquida'!B765</f>
        <v>3.9525691699604744E-2</v>
      </c>
      <c r="B764" s="120">
        <f>'Cresc. EBITDA em 2 anos'!B765</f>
        <v>0.69166666666666665</v>
      </c>
      <c r="C764" s="13">
        <f>'Patrimônio Líquido'!B765</f>
        <v>3.17</v>
      </c>
      <c r="D764" s="13">
        <f>'Receita Líquida'!B765</f>
        <v>1</v>
      </c>
      <c r="E764" s="13">
        <f>Funcionários!B765</f>
        <v>4</v>
      </c>
      <c r="F764" s="120">
        <f>'Market Share'!B765</f>
        <v>1.050422004569976E-6</v>
      </c>
      <c r="G764" s="13">
        <f>'Enterprise Value'!B765</f>
        <v>19.508299999999998</v>
      </c>
      <c r="H764" s="13">
        <f>'Div. Líq. EBITDA'!B765</f>
        <v>0.43891625615763552</v>
      </c>
      <c r="I764" s="15">
        <f>Liquidez!B765</f>
        <v>1.1543859649122805</v>
      </c>
      <c r="J764" s="13"/>
      <c r="K764" s="13"/>
      <c r="L764" s="13"/>
      <c r="M764" s="13"/>
      <c r="N764" s="13"/>
      <c r="O764" s="13"/>
      <c r="P764" s="13"/>
      <c r="Q764" s="13"/>
      <c r="R764" s="13"/>
    </row>
    <row r="765" spans="1:18" x14ac:dyDescent="0.2">
      <c r="A765" s="8">
        <f>'Margem Líquida'!B766</f>
        <v>1.0608695652173913E-2</v>
      </c>
      <c r="B765" s="120">
        <f>'Cresc. EBITDA em 2 anos'!B766</f>
        <v>0.25866050808314101</v>
      </c>
      <c r="C765" s="13">
        <f>'Patrimônio Líquido'!B766</f>
        <v>1.34</v>
      </c>
      <c r="D765" s="13">
        <f>'Receita Líquida'!B766</f>
        <v>0.36599999999999999</v>
      </c>
      <c r="E765" s="13">
        <f>Funcionários!B766</f>
        <v>3</v>
      </c>
      <c r="F765" s="120">
        <f>'Market Share'!B766</f>
        <v>1.4323936425954217E-6</v>
      </c>
      <c r="G765" s="13">
        <f>'Enterprise Value'!B766</f>
        <v>10.4749</v>
      </c>
      <c r="H765" s="13">
        <f>'Div. Líq. EBITDA'!B766</f>
        <v>0.79541284403669721</v>
      </c>
      <c r="I765" s="15">
        <f>Liquidez!B766</f>
        <v>0.49530201342281882</v>
      </c>
      <c r="J765" s="13"/>
      <c r="K765" s="13"/>
      <c r="L765" s="13"/>
      <c r="M765" s="13"/>
      <c r="N765" s="13"/>
      <c r="O765" s="13"/>
      <c r="P765" s="13"/>
      <c r="Q765" s="13"/>
      <c r="R765" s="13"/>
    </row>
    <row r="766" spans="1:18" x14ac:dyDescent="0.2">
      <c r="A766" s="8">
        <f>'Margem Líquida'!B767</f>
        <v>1.5199750312109864E-2</v>
      </c>
      <c r="B766" s="120">
        <f>'Cresc. EBITDA em 2 anos'!B767</f>
        <v>9.2951991828396308E-2</v>
      </c>
      <c r="C766" s="13">
        <f>'Patrimônio Líquido'!B767</f>
        <v>25.5</v>
      </c>
      <c r="D766" s="13">
        <f>'Receita Líquida'!B767</f>
        <v>4.87</v>
      </c>
      <c r="E766" s="13">
        <f>Funcionários!B767</f>
        <v>50</v>
      </c>
      <c r="F766" s="120">
        <f>'Market Share'!B767</f>
        <v>1.330257748079922E-5</v>
      </c>
      <c r="G766" s="13">
        <f>'Enterprise Value'!B767</f>
        <v>102.82699999999998</v>
      </c>
      <c r="H766" s="13">
        <f>'Div. Líq. EBITDA'!B767</f>
        <v>7.9439252336448607E-2</v>
      </c>
      <c r="I766" s="15">
        <f>Liquidez!B767</f>
        <v>0.55258215962441315</v>
      </c>
      <c r="J766" s="13"/>
      <c r="K766" s="13"/>
      <c r="L766" s="13"/>
      <c r="M766" s="13"/>
      <c r="N766" s="13"/>
      <c r="O766" s="13"/>
      <c r="P766" s="13"/>
      <c r="Q766" s="13"/>
      <c r="R766" s="13"/>
    </row>
    <row r="767" spans="1:18" x14ac:dyDescent="0.2">
      <c r="A767" s="8">
        <f>'Margem Líquida'!B768</f>
        <v>1.6240000000000001E-2</v>
      </c>
      <c r="B767" s="120">
        <f>'Cresc. EBITDA em 2 anos'!B768</f>
        <v>0</v>
      </c>
      <c r="C767" s="13">
        <f>'Patrimônio Líquido'!B768</f>
        <v>1.1499999999999999</v>
      </c>
      <c r="D767" s="13">
        <f>'Receita Líquida'!B768</f>
        <v>0.20300000000000001</v>
      </c>
      <c r="E767" s="13">
        <f>Funcionários!B768</f>
        <v>6</v>
      </c>
      <c r="F767" s="120">
        <f>'Market Share'!B768</f>
        <v>5.1898320383892089E-7</v>
      </c>
      <c r="G767" s="13">
        <f>'Enterprise Value'!B768</f>
        <v>4.1515199999999997</v>
      </c>
      <c r="H767" s="13">
        <f>'Div. Líq. EBITDA'!B768</f>
        <v>1.9259259259259258</v>
      </c>
      <c r="I767" s="15">
        <f>Liquidez!B768</f>
        <v>0.8158333333333333</v>
      </c>
      <c r="J767" s="13"/>
      <c r="K767" s="13"/>
      <c r="L767" s="13"/>
      <c r="M767" s="13"/>
      <c r="N767" s="13"/>
      <c r="O767" s="13"/>
      <c r="P767" s="13"/>
      <c r="Q767" s="13"/>
      <c r="R767" s="13"/>
    </row>
    <row r="768" spans="1:18" x14ac:dyDescent="0.2">
      <c r="A768" s="8">
        <f>'Margem Líquida'!B769</f>
        <v>2.3529411764705885E-2</v>
      </c>
      <c r="B768" s="120">
        <f>'Cresc. EBITDA em 2 anos'!B769</f>
        <v>1.0899999999999999</v>
      </c>
      <c r="C768" s="13">
        <f>'Patrimônio Líquido'!B769</f>
        <v>39.1</v>
      </c>
      <c r="D768" s="13">
        <f>'Receita Líquida'!B769</f>
        <v>11.8</v>
      </c>
      <c r="E768" s="13">
        <f>Funcionários!B769</f>
        <v>80</v>
      </c>
      <c r="F768" s="120">
        <f>'Market Share'!B769</f>
        <v>2.0821606138017507E-5</v>
      </c>
      <c r="G768" s="13">
        <f>'Enterprise Value'!B769</f>
        <v>200.84899999999996</v>
      </c>
      <c r="H768" s="13">
        <f>'Div. Líq. EBITDA'!B769</f>
        <v>3.9521531100478471E-2</v>
      </c>
      <c r="I768" s="15">
        <f>Liquidez!B769</f>
        <v>1.7708333333333335</v>
      </c>
      <c r="J768" s="13"/>
      <c r="K768" s="13"/>
      <c r="L768" s="13"/>
      <c r="M768" s="13"/>
      <c r="N768" s="13"/>
      <c r="O768" s="13"/>
      <c r="P768" s="13"/>
      <c r="Q768" s="13"/>
      <c r="R768" s="13"/>
    </row>
    <row r="769" spans="1:18" x14ac:dyDescent="0.2">
      <c r="A769" s="8">
        <f>'Margem Líquida'!B770</f>
        <v>1.665492957746479E-2</v>
      </c>
      <c r="B769" s="120">
        <f>'Cresc. EBITDA em 2 anos'!B770</f>
        <v>0.58612143742255252</v>
      </c>
      <c r="C769" s="13">
        <f>'Patrimônio Líquido'!B770</f>
        <v>1.56</v>
      </c>
      <c r="D769" s="13">
        <f>'Receita Líquida'!B770</f>
        <v>0.47299999999999998</v>
      </c>
      <c r="E769" s="13">
        <f>Funcionários!B770</f>
        <v>15</v>
      </c>
      <c r="F769" s="120">
        <f>'Market Share'!B770</f>
        <v>1.1791298391220282E-6</v>
      </c>
      <c r="G769" s="13">
        <f>'Enterprise Value'!B770</f>
        <v>12.300799999999999</v>
      </c>
      <c r="H769" s="13">
        <f>'Div. Líq. EBITDA'!B770</f>
        <v>0.63671875</v>
      </c>
      <c r="I769" s="15">
        <f>Liquidez!B770</f>
        <v>0.58317757009345805</v>
      </c>
      <c r="J769" s="13"/>
      <c r="K769" s="13"/>
      <c r="L769" s="13"/>
      <c r="M769" s="13"/>
      <c r="N769" s="13"/>
      <c r="O769" s="13"/>
      <c r="P769" s="13"/>
      <c r="Q769" s="13"/>
      <c r="R769" s="13"/>
    </row>
    <row r="770" spans="1:18" x14ac:dyDescent="0.2">
      <c r="A770" s="8">
        <f>'Margem Líquida'!B771</f>
        <v>7.4531835205992516E-3</v>
      </c>
      <c r="B770" s="120">
        <f>'Cresc. EBITDA em 2 anos'!B771</f>
        <v>0.62237762237762229</v>
      </c>
      <c r="C770" s="13">
        <f>'Patrimônio Líquido'!B771</f>
        <v>0.875</v>
      </c>
      <c r="D770" s="13">
        <f>'Receita Líquida'!B771</f>
        <v>0.19900000000000001</v>
      </c>
      <c r="E770" s="13">
        <f>Funcionários!B771</f>
        <v>9</v>
      </c>
      <c r="F770" s="120">
        <f>'Market Share'!B771</f>
        <v>1.1085481233999351E-6</v>
      </c>
      <c r="G770" s="13">
        <f>'Enterprise Value'!B771</f>
        <v>6.688559999999999</v>
      </c>
      <c r="H770" s="13">
        <f>'Div. Líq. EBITDA'!B771</f>
        <v>1.1206896551724139</v>
      </c>
      <c r="I770" s="15">
        <f>Liquidez!B771</f>
        <v>1.09314381270903</v>
      </c>
      <c r="J770" s="13"/>
      <c r="K770" s="13"/>
      <c r="L770" s="13"/>
      <c r="M770" s="13"/>
      <c r="N770" s="13"/>
      <c r="O770" s="13"/>
      <c r="P770" s="13"/>
      <c r="Q770" s="13"/>
      <c r="R770" s="13"/>
    </row>
    <row r="771" spans="1:18" x14ac:dyDescent="0.2">
      <c r="A771" s="8">
        <f>'Margem Líquida'!B772</f>
        <v>3.5406301824212273E-3</v>
      </c>
      <c r="B771" s="120">
        <f>'Cresc. EBITDA em 2 anos'!B772</f>
        <v>0.14619883040935666</v>
      </c>
      <c r="C771" s="13">
        <f>'Patrimônio Líquido'!B772</f>
        <v>12.9</v>
      </c>
      <c r="D771" s="13">
        <f>'Receita Líquida'!B772</f>
        <v>0.42699999999999999</v>
      </c>
      <c r="E771" s="13">
        <f>Funcionários!B772</f>
        <v>1</v>
      </c>
      <c r="F771" s="120">
        <f>'Market Share'!B772</f>
        <v>5.007149950637909E-6</v>
      </c>
      <c r="G771" s="13">
        <f>'Enterprise Value'!B772</f>
        <v>18.835599999999999</v>
      </c>
      <c r="H771" s="13">
        <f>'Div. Líq. EBITDA'!B772</f>
        <v>0.38979591836734695</v>
      </c>
      <c r="I771" s="15">
        <f>Liquidez!B772</f>
        <v>0.71465517241379317</v>
      </c>
      <c r="J771" s="13"/>
      <c r="K771" s="13"/>
      <c r="L771" s="13"/>
      <c r="M771" s="13"/>
      <c r="N771" s="13"/>
      <c r="O771" s="13"/>
      <c r="P771" s="13"/>
      <c r="Q771" s="13"/>
      <c r="R771" s="13"/>
    </row>
    <row r="772" spans="1:18" x14ac:dyDescent="0.2">
      <c r="A772" s="8">
        <f>'Margem Líquida'!B773</f>
        <v>3.9010416666666665E-2</v>
      </c>
      <c r="B772" s="120">
        <f>'Cresc. EBITDA em 2 anos'!B773</f>
        <v>0</v>
      </c>
      <c r="C772" s="13">
        <f>'Patrimônio Líquido'!B773</f>
        <v>4.5199999999999996</v>
      </c>
      <c r="D772" s="13">
        <f>'Receita Líquida'!B773</f>
        <v>0.749</v>
      </c>
      <c r="E772" s="13">
        <f>Funcionários!B773</f>
        <v>4</v>
      </c>
      <c r="F772" s="120">
        <f>'Market Share'!B773</f>
        <v>7.9715820109658247E-7</v>
      </c>
      <c r="G772" s="13">
        <f>'Enterprise Value'!B773</f>
        <v>13.453999999999999</v>
      </c>
      <c r="H772" s="13">
        <f>'Div. Líq. EBITDA'!B773</f>
        <v>0.54214285714285715</v>
      </c>
      <c r="I772" s="15">
        <f>Liquidez!B773</f>
        <v>1.6308411214953271</v>
      </c>
      <c r="J772" s="13"/>
      <c r="K772" s="13"/>
      <c r="L772" s="13"/>
      <c r="M772" s="13"/>
      <c r="N772" s="13"/>
      <c r="O772" s="13"/>
      <c r="P772" s="13"/>
      <c r="Q772" s="13"/>
      <c r="R772" s="13"/>
    </row>
    <row r="773" spans="1:18" x14ac:dyDescent="0.2">
      <c r="A773" s="8">
        <f>'Margem Líquida'!B774</f>
        <v>2.9813664596273293E-3</v>
      </c>
      <c r="B773" s="120">
        <f>'Cresc. EBITDA em 2 anos'!B774</f>
        <v>0</v>
      </c>
      <c r="C773" s="13">
        <f>'Patrimônio Líquido'!B774</f>
        <v>0.66800000000000004</v>
      </c>
      <c r="D773" s="13">
        <f>'Receita Líquida'!B774</f>
        <v>0.14399999999999999</v>
      </c>
      <c r="E773" s="13">
        <f>Funcionários!B774</f>
        <v>11</v>
      </c>
      <c r="F773" s="120">
        <f>'Market Share'!B774</f>
        <v>2.0053510996335904E-6</v>
      </c>
      <c r="G773" s="13">
        <f>'Enterprise Value'!B774</f>
        <v>3.1713</v>
      </c>
      <c r="H773" s="13">
        <f>'Div. Líq. EBITDA'!B774</f>
        <v>2.2666666666666666</v>
      </c>
      <c r="I773" s="15">
        <f>Liquidez!B774</f>
        <v>1.0171842650103518</v>
      </c>
      <c r="J773" s="13"/>
      <c r="K773" s="13"/>
      <c r="L773" s="13"/>
      <c r="M773" s="13"/>
      <c r="N773" s="13"/>
      <c r="O773" s="13"/>
      <c r="P773" s="13"/>
      <c r="Q773" s="13"/>
      <c r="R773" s="13"/>
    </row>
    <row r="774" spans="1:18" x14ac:dyDescent="0.2">
      <c r="A774" s="8">
        <f>'Margem Líquida'!B775</f>
        <v>2.3287671232876716E-3</v>
      </c>
      <c r="B774" s="120">
        <f>'Cresc. EBITDA em 2 anos'!B775</f>
        <v>36.6</v>
      </c>
      <c r="C774" s="13">
        <f>'Patrimônio Líquido'!B775</f>
        <v>5.3999999999999999E-2</v>
      </c>
      <c r="D774" s="13">
        <f>'Receita Líquida'!B775</f>
        <v>6.8000000000000005E-2</v>
      </c>
      <c r="E774" s="13">
        <f>Funcionários!B775</f>
        <v>5</v>
      </c>
      <c r="F774" s="120">
        <f>'Market Share'!B775</f>
        <v>1.2123447641677193E-6</v>
      </c>
      <c r="G774" s="13">
        <f>'Enterprise Value'!B775</f>
        <v>1.8066799999999998</v>
      </c>
      <c r="H774" s="13">
        <f>'Div. Líq. EBITDA'!B775</f>
        <v>3.8670212765957444</v>
      </c>
      <c r="I774" s="15">
        <f>Liquidez!B775</f>
        <v>1.0777272727272726</v>
      </c>
      <c r="J774" s="13"/>
      <c r="K774" s="13"/>
      <c r="L774" s="13"/>
      <c r="M774" s="13"/>
      <c r="N774" s="13"/>
      <c r="O774" s="13"/>
      <c r="P774" s="13"/>
      <c r="Q774" s="13"/>
      <c r="R774" s="13"/>
    </row>
    <row r="775" spans="1:18" x14ac:dyDescent="0.2">
      <c r="A775" s="8">
        <f>'Margem Líquida'!B776</f>
        <v>3.7272727272727275E-3</v>
      </c>
      <c r="B775" s="120">
        <f>'Cresc. EBITDA em 2 anos'!B776</f>
        <v>0.9818181818181817</v>
      </c>
      <c r="C775" s="13">
        <f>'Patrimônio Líquido'!B776</f>
        <v>1.1499999999999999</v>
      </c>
      <c r="D775" s="13">
        <f>'Receita Líquida'!B776</f>
        <v>8.2000000000000003E-2</v>
      </c>
      <c r="E775" s="13">
        <f>Funcionários!B776</f>
        <v>5</v>
      </c>
      <c r="F775" s="120">
        <f>'Market Share'!B776</f>
        <v>9.1341043875650077E-7</v>
      </c>
      <c r="G775" s="13">
        <f>'Enterprise Value'!B776</f>
        <v>4.1899600000000001</v>
      </c>
      <c r="H775" s="13">
        <f>'Div. Líq. EBITDA'!B776</f>
        <v>1.6605504587155964</v>
      </c>
      <c r="I775" s="15">
        <f>Liquidez!B776</f>
        <v>1.0111111111111113</v>
      </c>
      <c r="J775" s="13"/>
      <c r="K775" s="13"/>
      <c r="L775" s="13"/>
      <c r="M775" s="13"/>
      <c r="N775" s="13"/>
      <c r="O775" s="13"/>
      <c r="P775" s="13"/>
      <c r="Q775" s="13"/>
      <c r="R775" s="13"/>
    </row>
    <row r="776" spans="1:18" x14ac:dyDescent="0.2">
      <c r="A776" s="8">
        <f>'Margem Líquida'!B777</f>
        <v>3.7499999999999999E-3</v>
      </c>
      <c r="B776" s="120">
        <f>'Cresc. EBITDA em 2 anos'!B777</f>
        <v>0</v>
      </c>
      <c r="C776" s="13">
        <f>'Patrimônio Líquido'!B777</f>
        <v>3.01</v>
      </c>
      <c r="D776" s="13">
        <f>'Receita Líquida'!B777</f>
        <v>6.3E-2</v>
      </c>
      <c r="E776" s="13">
        <f>Funcionários!B777</f>
        <v>7</v>
      </c>
      <c r="F776" s="120">
        <f>'Market Share'!B777</f>
        <v>6.975134259595097E-7</v>
      </c>
      <c r="G776" s="13">
        <f>'Enterprise Value'!B777</f>
        <v>2.3063999999999996</v>
      </c>
      <c r="H776" s="13">
        <f>'Div. Líq. EBITDA'!B777</f>
        <v>3</v>
      </c>
      <c r="I776" s="15">
        <f>Liquidez!B777</f>
        <v>2.1649350649350652</v>
      </c>
      <c r="J776" s="13"/>
      <c r="K776" s="13"/>
      <c r="L776" s="13"/>
      <c r="M776" s="13"/>
      <c r="N776" s="13"/>
      <c r="O776" s="13"/>
      <c r="P776" s="13"/>
      <c r="Q776" s="13"/>
      <c r="R776" s="13"/>
    </row>
    <row r="777" spans="1:18" x14ac:dyDescent="0.2">
      <c r="A777" s="8">
        <f>'Margem Líquida'!B778</f>
        <v>2.2291748142354323E-2</v>
      </c>
      <c r="B777" s="120">
        <f>'Cresc. EBITDA em 2 anos'!B778</f>
        <v>-0.20796460176991161</v>
      </c>
      <c r="C777" s="13">
        <f>'Patrimônio Líquido'!B778</f>
        <v>154.30000000000001</v>
      </c>
      <c r="D777" s="13">
        <f>'Receita Líquida'!B778</f>
        <v>11.4</v>
      </c>
      <c r="E777" s="13">
        <f>Funcionários!B778</f>
        <v>67</v>
      </c>
      <c r="F777" s="120">
        <f>'Market Share'!B778</f>
        <v>2.123264083545793E-5</v>
      </c>
      <c r="G777" s="13">
        <f>'Enterprise Value'!B778</f>
        <v>172.01899999999998</v>
      </c>
      <c r="H777" s="13">
        <f>'Div. Líq. EBITDA'!B778</f>
        <v>3.9329608938547485E-2</v>
      </c>
      <c r="I777" s="15">
        <f>Liquidez!B778</f>
        <v>1.5380483437779768</v>
      </c>
      <c r="J777" s="13"/>
      <c r="K777" s="13"/>
      <c r="L777" s="13"/>
      <c r="M777" s="13"/>
      <c r="N777" s="13"/>
      <c r="O777" s="13"/>
      <c r="P777" s="13"/>
      <c r="Q777" s="13"/>
      <c r="R777" s="13"/>
    </row>
    <row r="778" spans="1:18" x14ac:dyDescent="0.2">
      <c r="A778" s="8">
        <f>'Margem Líquida'!B779</f>
        <v>4.3034825870646762E-2</v>
      </c>
      <c r="B778" s="120">
        <f>'Cresc. EBITDA em 2 anos'!B779</f>
        <v>4.6175972927241959</v>
      </c>
      <c r="C778" s="13">
        <f>'Patrimônio Líquido'!B779</f>
        <v>10.1</v>
      </c>
      <c r="D778" s="13">
        <f>'Receita Líquida'!B779</f>
        <v>1.73</v>
      </c>
      <c r="E778" s="13">
        <f>Funcionários!B779</f>
        <v>10</v>
      </c>
      <c r="F778" s="120">
        <f>'Market Share'!B779</f>
        <v>1.6690499835459697E-6</v>
      </c>
      <c r="G778" s="13">
        <f>'Enterprise Value'!B779</f>
        <v>31.905199999999997</v>
      </c>
      <c r="H778" s="13">
        <f>'Div. Líq. EBITDA'!B779</f>
        <v>0.2060240963855422</v>
      </c>
      <c r="I778" s="15">
        <f>Liquidez!B779</f>
        <v>2.0456869009584668</v>
      </c>
      <c r="J778" s="13"/>
      <c r="K778" s="13"/>
      <c r="L778" s="13"/>
      <c r="M778" s="13"/>
      <c r="N778" s="13"/>
      <c r="O778" s="13"/>
      <c r="P778" s="13"/>
      <c r="Q778" s="13"/>
      <c r="R778" s="13"/>
    </row>
    <row r="779" spans="1:18" x14ac:dyDescent="0.2">
      <c r="A779" s="8">
        <f>'Margem Líquida'!B780</f>
        <v>7.029702970297029E-3</v>
      </c>
      <c r="B779" s="120">
        <f>'Cresc. EBITDA em 2 anos'!B780</f>
        <v>-5.7934508816120944E-2</v>
      </c>
      <c r="C779" s="13">
        <f>'Patrimônio Líquido'!B780</f>
        <v>2.99</v>
      </c>
      <c r="D779" s="13">
        <f>'Receita Líquida'!B780</f>
        <v>0.35499999999999998</v>
      </c>
      <c r="E779" s="13">
        <f>Funcionários!B780</f>
        <v>38</v>
      </c>
      <c r="F779" s="120">
        <f>'Market Share'!B780</f>
        <v>2.0966921435092406E-6</v>
      </c>
      <c r="G779" s="13">
        <f>'Enterprise Value'!B780</f>
        <v>35.941400000000002</v>
      </c>
      <c r="H779" s="13">
        <f>'Div. Líq. EBITDA'!B780</f>
        <v>0.18128342245989304</v>
      </c>
      <c r="I779" s="15">
        <f>Liquidez!B780</f>
        <v>0.63321678321678321</v>
      </c>
      <c r="J779" s="13"/>
      <c r="K779" s="13"/>
      <c r="L779" s="13"/>
      <c r="M779" s="13"/>
      <c r="N779" s="13"/>
      <c r="O779" s="13"/>
      <c r="P779" s="13"/>
      <c r="Q779" s="13"/>
      <c r="R779" s="13"/>
    </row>
    <row r="780" spans="1:18" x14ac:dyDescent="0.2">
      <c r="A780" s="8">
        <f>'Margem Líquida'!B781</f>
        <v>8.8498304039469622E-3</v>
      </c>
      <c r="B780" s="120">
        <f>'Cresc. EBITDA em 2 anos'!B781</f>
        <v>1.3556851311953353</v>
      </c>
      <c r="C780" s="13">
        <f>'Patrimônio Líquido'!B781</f>
        <v>3.71</v>
      </c>
      <c r="D780" s="13">
        <f>'Receita Líquida'!B781</f>
        <v>2.87</v>
      </c>
      <c r="E780" s="13">
        <f>Funcionários!B781</f>
        <v>9</v>
      </c>
      <c r="F780" s="120">
        <f>'Market Share'!B781</f>
        <v>1.3464500240396964E-5</v>
      </c>
      <c r="G780" s="13">
        <f>'Enterprise Value'!B781</f>
        <v>77.648799999999994</v>
      </c>
      <c r="H780" s="13">
        <f>'Div. Líq. EBITDA'!B781</f>
        <v>8.3539603960396044E-2</v>
      </c>
      <c r="I780" s="15">
        <f>Liquidez!B781</f>
        <v>0.90709302325581387</v>
      </c>
      <c r="J780" s="13"/>
      <c r="K780" s="13"/>
      <c r="L780" s="13"/>
      <c r="M780" s="13"/>
      <c r="N780" s="13"/>
      <c r="O780" s="13"/>
      <c r="P780" s="13"/>
      <c r="Q780" s="13"/>
      <c r="R780" s="13"/>
    </row>
    <row r="781" spans="1:18" x14ac:dyDescent="0.2">
      <c r="A781" s="8">
        <f>'Margem Líquida'!B782</f>
        <v>1.1208053691275166E-2</v>
      </c>
      <c r="B781" s="120">
        <f>'Cresc. EBITDA em 2 anos'!B782</f>
        <v>-0.2887931034482758</v>
      </c>
      <c r="C781" s="13">
        <f>'Patrimônio Líquido'!B782</f>
        <v>21.9</v>
      </c>
      <c r="D781" s="13">
        <f>'Receita Líquida'!B782</f>
        <v>0.501</v>
      </c>
      <c r="E781" s="13">
        <f>Funcionários!B782</f>
        <v>35</v>
      </c>
      <c r="F781" s="120">
        <f>'Market Share'!B782</f>
        <v>1.8558839369279812E-6</v>
      </c>
      <c r="G781" s="13">
        <f>'Enterprise Value'!B782</f>
        <v>15.856499999999999</v>
      </c>
      <c r="H781" s="13">
        <f>'Div. Líq. EBITDA'!B782</f>
        <v>0.4</v>
      </c>
      <c r="I781" s="15">
        <f>Liquidez!B782</f>
        <v>1.3064748201438849</v>
      </c>
      <c r="J781" s="13"/>
      <c r="K781" s="13"/>
      <c r="L781" s="13"/>
      <c r="M781" s="13"/>
      <c r="N781" s="13"/>
      <c r="O781" s="13"/>
      <c r="P781" s="13"/>
      <c r="Q781" s="13"/>
      <c r="R781" s="13"/>
    </row>
    <row r="782" spans="1:18" x14ac:dyDescent="0.2">
      <c r="A782" s="8">
        <f>'Margem Líquida'!B783</f>
        <v>5.0200803212851405E-3</v>
      </c>
      <c r="B782" s="120">
        <f>'Cresc. EBITDA em 2 anos'!B783</f>
        <v>2.0512820512820511</v>
      </c>
      <c r="C782" s="13">
        <f>'Patrimônio Líquido'!B783</f>
        <v>6.53</v>
      </c>
      <c r="D782" s="13">
        <f>'Receita Líquida'!B783</f>
        <v>0.125</v>
      </c>
      <c r="E782" s="13">
        <f>Funcionários!B783</f>
        <v>9</v>
      </c>
      <c r="F782" s="120">
        <f>'Market Share'!B783</f>
        <v>1.0338145420471304E-6</v>
      </c>
      <c r="G782" s="13">
        <f>'Enterprise Value'!B783</f>
        <v>2.2871799999999998</v>
      </c>
      <c r="H782" s="13">
        <f>'Div. Líq. EBITDA'!B783</f>
        <v>2.7605042016806727</v>
      </c>
      <c r="I782" s="15">
        <f>Liquidez!B783</f>
        <v>1.4706484641638224</v>
      </c>
      <c r="J782" s="13"/>
      <c r="K782" s="13"/>
      <c r="L782" s="13"/>
      <c r="M782" s="13"/>
      <c r="N782" s="13"/>
      <c r="O782" s="13"/>
      <c r="P782" s="13"/>
      <c r="Q782" s="13"/>
      <c r="R782" s="13"/>
    </row>
    <row r="783" spans="1:18" x14ac:dyDescent="0.2">
      <c r="A783" s="8">
        <f>'Margem Líquida'!B784</f>
        <v>1.5606936416184972E-2</v>
      </c>
      <c r="B783" s="120">
        <f>'Cresc. EBITDA em 2 anos'!B784</f>
        <v>0.89237668161434969</v>
      </c>
      <c r="C783" s="13">
        <f>'Patrimônio Líquido'!B784</f>
        <v>1.88</v>
      </c>
      <c r="D783" s="13">
        <f>'Receita Líquida'!B784</f>
        <v>0.27</v>
      </c>
      <c r="E783" s="13">
        <f>Funcionários!B784</f>
        <v>1</v>
      </c>
      <c r="F783" s="120">
        <f>'Market Share'!B784</f>
        <v>7.1827275411306653E-7</v>
      </c>
      <c r="G783" s="13">
        <f>'Enterprise Value'!B784</f>
        <v>4.0554199999999998</v>
      </c>
      <c r="H783" s="13">
        <f>'Div. Líq. EBITDA'!B784</f>
        <v>1.5450236966824646</v>
      </c>
      <c r="I783" s="15">
        <f>Liquidez!B784</f>
        <v>0.65743944636678198</v>
      </c>
      <c r="J783" s="13"/>
      <c r="K783" s="13"/>
      <c r="L783" s="13"/>
      <c r="M783" s="13"/>
      <c r="N783" s="13"/>
      <c r="O783" s="13"/>
      <c r="P783" s="13"/>
      <c r="Q783" s="13"/>
      <c r="R783" s="13"/>
    </row>
    <row r="784" spans="1:18" x14ac:dyDescent="0.2">
      <c r="A784" s="8">
        <f>'Margem Líquida'!B785</f>
        <v>2.5387755102040815E-2</v>
      </c>
      <c r="B784" s="120">
        <f>'Cresc. EBITDA em 2 anos'!B785</f>
        <v>0</v>
      </c>
      <c r="C784" s="13">
        <f>'Patrimônio Líquido'!B785</f>
        <v>3.75</v>
      </c>
      <c r="D784" s="13">
        <f>'Receita Líquida'!B785</f>
        <v>0.622</v>
      </c>
      <c r="E784" s="13">
        <f>Funcionários!B785</f>
        <v>26</v>
      </c>
      <c r="F784" s="120">
        <f>'Market Share'!B785</f>
        <v>1.0172070795242849E-6</v>
      </c>
      <c r="G784" s="13">
        <f>'Enterprise Value'!B785</f>
        <v>12.012499999999999</v>
      </c>
      <c r="H784" s="13">
        <f>'Div. Líq. EBITDA'!B785</f>
        <v>0.50719999999999998</v>
      </c>
      <c r="I784" s="15">
        <f>Liquidez!B785</f>
        <v>1.2114754098360656</v>
      </c>
      <c r="J784" s="13"/>
      <c r="K784" s="13"/>
      <c r="L784" s="13"/>
      <c r="M784" s="13"/>
      <c r="N784" s="13"/>
      <c r="O784" s="13"/>
      <c r="P784" s="13"/>
      <c r="Q784" s="13"/>
      <c r="R784" s="13"/>
    </row>
    <row r="785" spans="1:18" x14ac:dyDescent="0.2">
      <c r="A785" s="8">
        <f>'Margem Líquida'!B786</f>
        <v>2.6706827309236948E-2</v>
      </c>
      <c r="B785" s="120">
        <f>'Cresc. EBITDA em 2 anos'!B786</f>
        <v>0.46969696969696972</v>
      </c>
      <c r="C785" s="13">
        <f>'Patrimônio Líquido'!B786</f>
        <v>5.71</v>
      </c>
      <c r="D785" s="13">
        <f>'Receita Líquida'!B786</f>
        <v>0.13300000000000001</v>
      </c>
      <c r="E785" s="13">
        <f>Funcionários!B786</f>
        <v>5</v>
      </c>
      <c r="F785" s="120">
        <f>'Market Share'!B786</f>
        <v>2.067629084094261E-7</v>
      </c>
      <c r="G785" s="13">
        <f>'Enterprise Value'!B786</f>
        <v>1.8643399999999999</v>
      </c>
      <c r="H785" s="13">
        <f>'Div. Líq. EBITDA'!B786</f>
        <v>3.206185567010309</v>
      </c>
      <c r="I785" s="15">
        <f>Liquidez!B786</f>
        <v>0.52641509433962252</v>
      </c>
      <c r="J785" s="13"/>
      <c r="K785" s="13"/>
      <c r="L785" s="13"/>
      <c r="M785" s="13"/>
      <c r="N785" s="13"/>
      <c r="O785" s="13"/>
      <c r="P785" s="13"/>
      <c r="Q785" s="13"/>
      <c r="R785" s="13"/>
    </row>
    <row r="786" spans="1:18" x14ac:dyDescent="0.2">
      <c r="A786" s="8">
        <f>'Margem Líquida'!B787</f>
        <v>1.6722972972972972E-2</v>
      </c>
      <c r="B786" s="120">
        <f>'Cresc. EBITDA em 2 anos'!B787</f>
        <v>-0.18678160919540232</v>
      </c>
      <c r="C786" s="13">
        <f>'Patrimônio Líquido'!B787</f>
        <v>12.6</v>
      </c>
      <c r="D786" s="13">
        <f>'Receita Líquida'!B787</f>
        <v>0.495</v>
      </c>
      <c r="E786" s="13">
        <f>Funcionários!B787</f>
        <v>12</v>
      </c>
      <c r="F786" s="120">
        <f>'Market Share'!B787</f>
        <v>1.2289522266905647E-6</v>
      </c>
      <c r="G786" s="13">
        <f>'Enterprise Value'!B787</f>
        <v>5.4392599999999991</v>
      </c>
      <c r="H786" s="13">
        <f>'Div. Líq. EBITDA'!B787</f>
        <v>1.0971731448763251</v>
      </c>
      <c r="I786" s="15">
        <f>Liquidez!B787</f>
        <v>1.7786290322580645</v>
      </c>
      <c r="J786" s="13"/>
      <c r="K786" s="13"/>
      <c r="L786" s="13"/>
      <c r="M786" s="13"/>
      <c r="N786" s="13"/>
      <c r="O786" s="13"/>
      <c r="P786" s="13"/>
      <c r="Q786" s="13"/>
      <c r="R786" s="13"/>
    </row>
    <row r="787" spans="1:18" x14ac:dyDescent="0.2">
      <c r="A787" s="8">
        <f>'Margem Líquida'!B788</f>
        <v>8.1796311146752204E-3</v>
      </c>
      <c r="B787" s="120">
        <f>'Cresc. EBITDA em 2 anos'!B788</f>
        <v>0.42138364779874182</v>
      </c>
      <c r="C787" s="13">
        <f>'Patrimônio Líquido'!B788</f>
        <v>10.7</v>
      </c>
      <c r="D787" s="13">
        <f>'Receita Líquida'!B788</f>
        <v>1.02</v>
      </c>
      <c r="E787" s="13">
        <f>Funcionários!B788</f>
        <v>15</v>
      </c>
      <c r="F787" s="120">
        <f>'Market Share'!B788</f>
        <v>5.1773764414970747E-6</v>
      </c>
      <c r="G787" s="13">
        <f>'Enterprise Value'!B788</f>
        <v>21.718599999999995</v>
      </c>
      <c r="H787" s="13">
        <f>'Div. Líq. EBITDA'!B788</f>
        <v>0.2575221238938053</v>
      </c>
      <c r="I787" s="15">
        <f>Liquidez!B788</f>
        <v>1.2645762711864408</v>
      </c>
      <c r="J787" s="13"/>
      <c r="K787" s="13"/>
      <c r="L787" s="13"/>
      <c r="M787" s="13"/>
      <c r="N787" s="13"/>
      <c r="O787" s="13"/>
      <c r="P787" s="13"/>
      <c r="Q787" s="13"/>
      <c r="R787" s="13"/>
    </row>
    <row r="788" spans="1:18" x14ac:dyDescent="0.2">
      <c r="A788" s="8">
        <f>'Margem Líquida'!B789</f>
        <v>3.5101010101010098E-2</v>
      </c>
      <c r="B788" s="120">
        <f>'Cresc. EBITDA em 2 anos'!B789</f>
        <v>-0.13804713804713808</v>
      </c>
      <c r="C788" s="13">
        <f>'Patrimônio Líquido'!B789</f>
        <v>4.49</v>
      </c>
      <c r="D788" s="13">
        <f>'Receita Líquida'!B789</f>
        <v>1.39</v>
      </c>
      <c r="E788" s="13">
        <f>Funcionários!B789</f>
        <v>28</v>
      </c>
      <c r="F788" s="120">
        <f>'Market Share'!B789</f>
        <v>1.6441387897617014E-6</v>
      </c>
      <c r="G788" s="13">
        <f>'Enterprise Value'!B789</f>
        <v>24.601599999999998</v>
      </c>
      <c r="H788" s="13">
        <f>'Div. Líq. EBITDA'!B789</f>
        <v>0.22070312499999997</v>
      </c>
      <c r="I788" s="15">
        <f>Liquidez!B789</f>
        <v>0.95151515151515142</v>
      </c>
      <c r="J788" s="13"/>
      <c r="K788" s="13"/>
      <c r="L788" s="13"/>
      <c r="M788" s="13"/>
      <c r="N788" s="13"/>
      <c r="O788" s="13"/>
      <c r="P788" s="13"/>
      <c r="Q788" s="13"/>
      <c r="R788" s="13"/>
    </row>
    <row r="789" spans="1:18" x14ac:dyDescent="0.2">
      <c r="A789" s="8">
        <f>'Margem Líquida'!B790</f>
        <v>6.3805970149253734E-3</v>
      </c>
      <c r="B789" s="120">
        <f>'Cresc. EBITDA em 2 anos'!B790</f>
        <v>-0.64353312302839116</v>
      </c>
      <c r="C789" s="13">
        <f>'Patrimônio Líquido'!B790</f>
        <v>1.99</v>
      </c>
      <c r="D789" s="13">
        <f>'Receita Líquida'!B790</f>
        <v>0.17100000000000001</v>
      </c>
      <c r="E789" s="13">
        <f>Funcionários!B790</f>
        <v>14</v>
      </c>
      <c r="F789" s="120">
        <f>'Market Share'!B790</f>
        <v>1.1126999890306465E-6</v>
      </c>
      <c r="G789" s="13">
        <f>'Enterprise Value'!B790</f>
        <v>1.0859300000000001</v>
      </c>
      <c r="H789" s="13">
        <f>'Div. Líq. EBITDA'!B790</f>
        <v>4.9292035398230087</v>
      </c>
      <c r="I789" s="15">
        <f>Liquidez!B790</f>
        <v>1.5895744680851063</v>
      </c>
      <c r="J789" s="13"/>
      <c r="K789" s="13"/>
      <c r="L789" s="13"/>
      <c r="M789" s="13"/>
      <c r="N789" s="13"/>
      <c r="O789" s="13"/>
      <c r="P789" s="13"/>
      <c r="Q789" s="13"/>
      <c r="R789" s="13"/>
    </row>
    <row r="790" spans="1:18" x14ac:dyDescent="0.2">
      <c r="A790" s="8">
        <f>'Margem Líquida'!B791</f>
        <v>1.3333333333333336E-2</v>
      </c>
      <c r="B790" s="120">
        <f>'Cresc. EBITDA em 2 anos'!B791</f>
        <v>0.26129032258064511</v>
      </c>
      <c r="C790" s="13">
        <f>'Patrimônio Líquido'!B791</f>
        <v>0.68</v>
      </c>
      <c r="D790" s="13">
        <f>'Receita Líquida'!B791</f>
        <v>0.27200000000000002</v>
      </c>
      <c r="E790" s="13">
        <f>Funcionários!B791</f>
        <v>2</v>
      </c>
      <c r="F790" s="120">
        <f>'Market Share'!B791</f>
        <v>8.4698058866511885E-7</v>
      </c>
      <c r="G790" s="13">
        <f>'Enterprise Value'!B791</f>
        <v>3.7575099999999999</v>
      </c>
      <c r="H790" s="13">
        <f>'Div. Líq. EBITDA'!B791</f>
        <v>1.4143222506393862</v>
      </c>
      <c r="I790" s="15">
        <f>Liquidez!B791</f>
        <v>1.1831896551724139</v>
      </c>
      <c r="J790" s="13"/>
      <c r="K790" s="13"/>
      <c r="L790" s="13"/>
      <c r="M790" s="13"/>
      <c r="N790" s="13"/>
      <c r="O790" s="13"/>
      <c r="P790" s="13"/>
      <c r="Q790" s="13"/>
      <c r="R790" s="13"/>
    </row>
    <row r="791" spans="1:18" x14ac:dyDescent="0.2">
      <c r="A791" s="8">
        <f>'Margem Líquida'!B792</f>
        <v>2.1304347826086954E-2</v>
      </c>
      <c r="B791" s="120">
        <f>'Cresc. EBITDA em 2 anos'!B792</f>
        <v>-0.30639730639730645</v>
      </c>
      <c r="C791" s="13">
        <f>'Patrimônio Líquido'!B792</f>
        <v>7.3</v>
      </c>
      <c r="D791" s="13">
        <f>'Receita Líquida'!B792</f>
        <v>0.83299999999999996</v>
      </c>
      <c r="E791" s="13">
        <f>Funcionários!B792</f>
        <v>15</v>
      </c>
      <c r="F791" s="120">
        <f>'Market Share'!B792</f>
        <v>1.6233794616081446E-6</v>
      </c>
      <c r="G791" s="13">
        <f>'Enterprise Value'!B792</f>
        <v>19.796599999999998</v>
      </c>
      <c r="H791" s="13">
        <f>'Div. Líq. EBITDA'!B792</f>
        <v>0.26844660194174758</v>
      </c>
      <c r="I791" s="15">
        <f>Liquidez!B792</f>
        <v>2.0615999999999999</v>
      </c>
      <c r="J791" s="13"/>
      <c r="K791" s="13"/>
      <c r="L791" s="13"/>
      <c r="M791" s="13"/>
      <c r="N791" s="13"/>
      <c r="O791" s="13"/>
      <c r="P791" s="13"/>
      <c r="Q791" s="13"/>
      <c r="R791" s="13"/>
    </row>
    <row r="792" spans="1:18" x14ac:dyDescent="0.2">
      <c r="A792" s="8">
        <f>'Margem Líquida'!B793</f>
        <v>4.5510835913312696E-3</v>
      </c>
      <c r="B792" s="120">
        <f>'Cresc. EBITDA em 2 anos'!B793</f>
        <v>0.39775910364145672</v>
      </c>
      <c r="C792" s="13">
        <f>'Patrimônio Líquido'!B793</f>
        <v>1.6</v>
      </c>
      <c r="D792" s="13">
        <f>'Receita Líquida'!B793</f>
        <v>0.14699999999999999</v>
      </c>
      <c r="E792" s="13">
        <f>Funcionários!B793</f>
        <v>3</v>
      </c>
      <c r="F792" s="120">
        <f>'Market Share'!B793</f>
        <v>1.3410525987197715E-6</v>
      </c>
      <c r="G792" s="13">
        <f>'Enterprise Value'!B793</f>
        <v>4.7953899999999994</v>
      </c>
      <c r="H792" s="13">
        <f>'Div. Líq. EBITDA'!B793</f>
        <v>1.1002004008016033</v>
      </c>
      <c r="I792" s="15">
        <f>Liquidez!B793</f>
        <v>1.2706948640483384</v>
      </c>
      <c r="J792" s="13"/>
      <c r="K792" s="13"/>
      <c r="L792" s="13"/>
      <c r="M792" s="13"/>
      <c r="N792" s="13"/>
      <c r="O792" s="13"/>
      <c r="P792" s="13"/>
      <c r="Q792" s="13"/>
      <c r="R792" s="13"/>
    </row>
    <row r="793" spans="1:18" x14ac:dyDescent="0.2">
      <c r="A793" s="8">
        <f>'Margem Líquida'!B794</f>
        <v>3.7158469945355191E-3</v>
      </c>
      <c r="B793" s="120">
        <f>'Cresc. EBITDA em 2 anos'!B794</f>
        <v>0.29151291512915112</v>
      </c>
      <c r="C793" s="13">
        <f>'Patrimônio Líquido'!B794</f>
        <v>1.77</v>
      </c>
      <c r="D793" s="13">
        <f>'Receita Líquida'!B794</f>
        <v>6.8000000000000005E-2</v>
      </c>
      <c r="E793" s="13">
        <f>Funcionários!B794</f>
        <v>5</v>
      </c>
      <c r="F793" s="120">
        <f>'Market Share'!B794</f>
        <v>7.5979141042018021E-7</v>
      </c>
      <c r="G793" s="13">
        <f>'Enterprise Value'!B794</f>
        <v>3.3634999999999997</v>
      </c>
      <c r="H793" s="13">
        <f>'Div. Líq. EBITDA'!B794</f>
        <v>1.5342857142857145</v>
      </c>
      <c r="I793" s="15">
        <f>Liquidez!B794</f>
        <v>1.2285318559556786</v>
      </c>
      <c r="J793" s="13"/>
      <c r="K793" s="13"/>
      <c r="L793" s="13"/>
      <c r="M793" s="13"/>
      <c r="N793" s="13"/>
      <c r="O793" s="13"/>
      <c r="P793" s="13"/>
      <c r="Q793" s="13"/>
      <c r="R793" s="13"/>
    </row>
    <row r="794" spans="1:18" x14ac:dyDescent="0.2">
      <c r="A794" s="8">
        <f>'Margem Líquida'!B795</f>
        <v>7.6163873370577269E-3</v>
      </c>
      <c r="B794" s="120">
        <f>'Cresc. EBITDA em 2 anos'!B795</f>
        <v>0</v>
      </c>
      <c r="C794" s="13">
        <f>'Patrimônio Líquido'!B795</f>
        <v>5.22</v>
      </c>
      <c r="D794" s="13">
        <f>'Receita Líquida'!B795</f>
        <v>0.40899999999999997</v>
      </c>
      <c r="E794" s="13">
        <f>Funcionários!B795</f>
        <v>14</v>
      </c>
      <c r="F794" s="120">
        <f>'Market Share'!B795</f>
        <v>2.2295518436920044E-6</v>
      </c>
      <c r="G794" s="13">
        <f>'Enterprise Value'!B795</f>
        <v>8.5528999999999993</v>
      </c>
      <c r="H794" s="13">
        <f>'Div. Líq. EBITDA'!B795</f>
        <v>0.58089887640449434</v>
      </c>
      <c r="I794" s="15">
        <f>Liquidez!B795</f>
        <v>1.2872549019607844</v>
      </c>
      <c r="J794" s="13"/>
      <c r="K794" s="13"/>
      <c r="L794" s="13"/>
      <c r="M794" s="13"/>
      <c r="N794" s="13"/>
      <c r="O794" s="13"/>
      <c r="P794" s="13"/>
      <c r="Q794" s="13"/>
      <c r="R794" s="13"/>
    </row>
    <row r="795" spans="1:18" x14ac:dyDescent="0.2">
      <c r="A795" s="8">
        <f>'Margem Líquida'!B796</f>
        <v>6.3963963963963961E-3</v>
      </c>
      <c r="B795" s="120">
        <f>'Cresc. EBITDA em 2 anos'!B796</f>
        <v>0.63736263736263732</v>
      </c>
      <c r="C795" s="13">
        <f>'Patrimônio Líquido'!B796</f>
        <v>0.52100000000000002</v>
      </c>
      <c r="D795" s="13">
        <f>'Receita Líquida'!B796</f>
        <v>7.0999999999999994E-2</v>
      </c>
      <c r="E795" s="13">
        <f>Funcionários!B796</f>
        <v>17</v>
      </c>
      <c r="F795" s="120">
        <f>'Market Share'!B796</f>
        <v>4.6085708500896174E-7</v>
      </c>
      <c r="G795" s="13">
        <f>'Enterprise Value'!B796</f>
        <v>2.8637799999999998</v>
      </c>
      <c r="H795" s="13">
        <f>'Div. Líq. EBITDA'!B796</f>
        <v>1.7080536912751678</v>
      </c>
      <c r="I795" s="15">
        <f>Liquidez!B796</f>
        <v>0.693798449612403</v>
      </c>
      <c r="J795" s="13"/>
      <c r="K795" s="13"/>
      <c r="L795" s="13"/>
      <c r="M795" s="13"/>
      <c r="N795" s="13"/>
      <c r="O795" s="13"/>
      <c r="P795" s="13"/>
      <c r="Q795" s="13"/>
      <c r="R795" s="13"/>
    </row>
    <row r="796" spans="1:18" x14ac:dyDescent="0.2">
      <c r="A796" s="8">
        <f>'Margem Líquida'!B797</f>
        <v>5.1020408163265311E-3</v>
      </c>
      <c r="B796" s="120">
        <f>'Cresc. EBITDA em 2 anos'!B797</f>
        <v>6.5274151436031325E-2</v>
      </c>
      <c r="C796" s="13">
        <f>'Patrimônio Líquido'!B797</f>
        <v>2.77</v>
      </c>
      <c r="D796" s="13">
        <f>'Receita Líquida'!B797</f>
        <v>0.27500000000000002</v>
      </c>
      <c r="E796" s="13">
        <f>Funcionários!B797</f>
        <v>11</v>
      </c>
      <c r="F796" s="120">
        <f>'Market Share'!B797</f>
        <v>2.2378555749534268E-6</v>
      </c>
      <c r="G796" s="13">
        <f>'Enterprise Value'!B797</f>
        <v>3.9208799999999995</v>
      </c>
      <c r="H796" s="13">
        <f>'Div. Líq. EBITDA'!B797</f>
        <v>1.215686274509804</v>
      </c>
      <c r="I796" s="15">
        <f>Liquidez!B797</f>
        <v>1.2057943925233647</v>
      </c>
      <c r="J796" s="13"/>
      <c r="K796" s="13"/>
      <c r="L796" s="13"/>
      <c r="M796" s="13"/>
      <c r="N796" s="13"/>
      <c r="O796" s="13"/>
      <c r="P796" s="13"/>
      <c r="Q796" s="13"/>
      <c r="R796" s="13"/>
    </row>
    <row r="797" spans="1:18" x14ac:dyDescent="0.2">
      <c r="A797" s="8">
        <f>'Margem Líquida'!B798</f>
        <v>8.2911392405063296E-3</v>
      </c>
      <c r="B797" s="120">
        <f>'Cresc. EBITDA em 2 anos'!B798</f>
        <v>4.8760107816711598</v>
      </c>
      <c r="C797" s="13">
        <f>'Patrimônio Líquido'!B798</f>
        <v>3.58</v>
      </c>
      <c r="D797" s="13">
        <f>'Receita Líquida'!B798</f>
        <v>1.31</v>
      </c>
      <c r="E797" s="13">
        <f>Funcionários!B798</f>
        <v>4</v>
      </c>
      <c r="F797" s="120">
        <f>'Market Share'!B798</f>
        <v>6.5599476965239601E-6</v>
      </c>
      <c r="G797" s="13">
        <f>'Enterprise Value'!B798</f>
        <v>20.9498</v>
      </c>
      <c r="H797" s="13">
        <f>'Div. Líq. EBITDA'!B798</f>
        <v>0.21697247706422015</v>
      </c>
      <c r="I797" s="15">
        <f>Liquidez!B798</f>
        <v>1.009090909090909</v>
      </c>
      <c r="J797" s="13"/>
      <c r="K797" s="13"/>
      <c r="L797" s="13"/>
      <c r="M797" s="13"/>
      <c r="N797" s="13"/>
      <c r="O797" s="13"/>
      <c r="P797" s="13"/>
      <c r="Q797" s="13"/>
      <c r="R797" s="13"/>
    </row>
    <row r="798" spans="1:18" x14ac:dyDescent="0.2">
      <c r="A798" s="8">
        <f>'Margem Líquida'!B799</f>
        <v>4.3502824858757064E-3</v>
      </c>
      <c r="B798" s="120">
        <f>'Cresc. EBITDA em 2 anos'!B799</f>
        <v>0.46849315068493169</v>
      </c>
      <c r="C798" s="13">
        <f>'Patrimônio Líquido'!B799</f>
        <v>0.90400000000000003</v>
      </c>
      <c r="D798" s="13">
        <f>'Receita Líquida'!B799</f>
        <v>7.6999999999999999E-2</v>
      </c>
      <c r="E798" s="13">
        <f>Funcionários!B799</f>
        <v>1</v>
      </c>
      <c r="F798" s="120">
        <f>'Market Share'!B799</f>
        <v>7.3488021663591196E-7</v>
      </c>
      <c r="G798" s="13">
        <f>'Enterprise Value'!B799</f>
        <v>5.1509600000000004</v>
      </c>
      <c r="H798" s="13">
        <f>'Div. Líq. EBITDA'!B799</f>
        <v>0.86567164179104472</v>
      </c>
      <c r="I798" s="15">
        <f>Liquidez!B799</f>
        <v>1.4611940298507462</v>
      </c>
      <c r="J798" s="13"/>
      <c r="K798" s="13"/>
      <c r="L798" s="13"/>
      <c r="M798" s="13"/>
      <c r="N798" s="13"/>
      <c r="O798" s="13"/>
      <c r="P798" s="13"/>
      <c r="Q798" s="13"/>
      <c r="R798" s="13"/>
    </row>
    <row r="799" spans="1:18" x14ac:dyDescent="0.2">
      <c r="A799" s="8">
        <f>'Margem Líquida'!B800</f>
        <v>0.50455927051671734</v>
      </c>
      <c r="B799" s="120">
        <f>'Cresc. EBITDA em 2 anos'!B800</f>
        <v>3.2558139534883734E-2</v>
      </c>
      <c r="C799" s="13">
        <f>'Patrimônio Líquido'!B800</f>
        <v>67.599999999999994</v>
      </c>
      <c r="D799" s="13">
        <f>'Receita Líquida'!B800</f>
        <v>16.600000000000001</v>
      </c>
      <c r="E799" s="13">
        <f>Funcionários!B800</f>
        <v>32</v>
      </c>
      <c r="F799" s="120">
        <f>'Market Share'!B800</f>
        <v>1.3659637925040397E-6</v>
      </c>
      <c r="G799" s="13">
        <f>'Enterprise Value'!B800</f>
        <v>213.34199999999998</v>
      </c>
      <c r="H799" s="13">
        <f>'Div. Líq. EBITDA'!B800</f>
        <v>1.9099099099099098E-2</v>
      </c>
      <c r="I799" s="15">
        <f>Liquidez!B800</f>
        <v>1.8953744493392068</v>
      </c>
      <c r="J799" s="13"/>
      <c r="K799" s="13"/>
      <c r="L799" s="13"/>
      <c r="M799" s="13"/>
      <c r="N799" s="13"/>
      <c r="O799" s="13"/>
      <c r="P799" s="13"/>
      <c r="Q799" s="13"/>
      <c r="R799" s="13"/>
    </row>
    <row r="800" spans="1:18" x14ac:dyDescent="0.2">
      <c r="A800" s="8">
        <f>'Margem Líquida'!B801</f>
        <v>2.2427440633245384E-3</v>
      </c>
      <c r="B800" s="120">
        <f>'Cresc. EBITDA em 2 anos'!B801</f>
        <v>0</v>
      </c>
      <c r="C800" s="13">
        <f>'Patrimônio Líquido'!B801</f>
        <v>0.373</v>
      </c>
      <c r="D800" s="13">
        <f>'Receita Líquida'!B801</f>
        <v>8.5000000000000006E-2</v>
      </c>
      <c r="E800" s="13">
        <f>Funcionários!B801</f>
        <v>6</v>
      </c>
      <c r="F800" s="120">
        <f>'Market Share'!B801</f>
        <v>1.5735570740396081E-6</v>
      </c>
      <c r="G800" s="13">
        <f>'Enterprise Value'!B801</f>
        <v>2.1718600000000001</v>
      </c>
      <c r="H800" s="13">
        <f>'Div. Líq. EBITDA'!B801</f>
        <v>1.8584070796460175</v>
      </c>
      <c r="I800" s="15">
        <f>Liquidez!B801</f>
        <v>0.78802816901408457</v>
      </c>
      <c r="J800" s="13"/>
      <c r="K800" s="13"/>
      <c r="L800" s="13"/>
      <c r="M800" s="13"/>
      <c r="N800" s="13"/>
      <c r="O800" s="13"/>
      <c r="P800" s="13"/>
      <c r="Q800" s="13"/>
      <c r="R800" s="13"/>
    </row>
    <row r="801" spans="1:18" x14ac:dyDescent="0.2">
      <c r="A801" s="8">
        <f>'Margem Líquida'!B802</f>
        <v>4.1538461538461538E-2</v>
      </c>
      <c r="B801" s="120">
        <f>'Cresc. EBITDA em 2 anos'!B802</f>
        <v>1.1739130434782608</v>
      </c>
      <c r="C801" s="13">
        <f>'Patrimônio Líquido'!B802</f>
        <v>5.28</v>
      </c>
      <c r="D801" s="13">
        <f>'Receita Líquida'!B802</f>
        <v>1.08</v>
      </c>
      <c r="E801" s="13">
        <f>Funcionários!B802</f>
        <v>15</v>
      </c>
      <c r="F801" s="120">
        <f>'Market Share'!B802</f>
        <v>1.0794850639849555E-6</v>
      </c>
      <c r="G801" s="13">
        <f>'Enterprise Value'!B802</f>
        <v>15.856499999999999</v>
      </c>
      <c r="H801" s="13">
        <f>'Div. Líq. EBITDA'!B802</f>
        <v>0.24848484848484848</v>
      </c>
      <c r="I801" s="15">
        <f>Liquidez!B802</f>
        <v>1.5242018537590112</v>
      </c>
      <c r="J801" s="13"/>
      <c r="K801" s="13"/>
      <c r="L801" s="13"/>
      <c r="M801" s="13"/>
      <c r="N801" s="13"/>
      <c r="O801" s="13"/>
      <c r="P801" s="13"/>
      <c r="Q801" s="13"/>
      <c r="R801" s="13"/>
    </row>
    <row r="802" spans="1:18" x14ac:dyDescent="0.2">
      <c r="A802" s="8">
        <f>'Margem Líquida'!B803</f>
        <v>1.5986394557823129E-3</v>
      </c>
      <c r="B802" s="120">
        <f>'Cresc. EBITDA em 2 anos'!B803</f>
        <v>-0.29166666666666663</v>
      </c>
      <c r="C802" s="13">
        <f>'Patrimônio Líquido'!B803</f>
        <v>4.12</v>
      </c>
      <c r="D802" s="13">
        <f>'Receita Líquida'!B803</f>
        <v>9.4E-2</v>
      </c>
      <c r="E802" s="13">
        <f>Funcionários!B803</f>
        <v>40</v>
      </c>
      <c r="F802" s="120">
        <f>'Market Share'!B803</f>
        <v>2.4412969908582838E-6</v>
      </c>
      <c r="G802" s="13">
        <f>'Enterprise Value'!B803</f>
        <v>4.41099</v>
      </c>
      <c r="H802" s="13">
        <f>'Div. Líq. EBITDA'!B803</f>
        <v>0.88017429193899788</v>
      </c>
      <c r="I802" s="15">
        <f>Liquidez!B803</f>
        <v>0.88532883642495808</v>
      </c>
      <c r="J802" s="13"/>
      <c r="K802" s="13"/>
      <c r="L802" s="13"/>
      <c r="M802" s="13"/>
      <c r="N802" s="13"/>
      <c r="O802" s="13"/>
      <c r="P802" s="13"/>
      <c r="Q802" s="13"/>
      <c r="R802" s="13"/>
    </row>
    <row r="803" spans="1:18" x14ac:dyDescent="0.2">
      <c r="A803" s="8">
        <f>'Margem Líquida'!B804</f>
        <v>6.0884353741496597E-3</v>
      </c>
      <c r="B803" s="120">
        <f>'Cresc. EBITDA em 2 anos'!B804</f>
        <v>1.4166666666666665</v>
      </c>
      <c r="C803" s="13">
        <f>'Patrimônio Líquido'!B804</f>
        <v>1.18</v>
      </c>
      <c r="D803" s="13">
        <f>'Receita Líquida'!B804</f>
        <v>0.17899999999999999</v>
      </c>
      <c r="E803" s="13">
        <f>Funcionários!B804</f>
        <v>6</v>
      </c>
      <c r="F803" s="120">
        <f>'Market Share'!B804</f>
        <v>1.2206484954291419E-6</v>
      </c>
      <c r="G803" s="13">
        <f>'Enterprise Value'!B804</f>
        <v>2.7868999999999997</v>
      </c>
      <c r="H803" s="13">
        <f>'Div. Líq. EBITDA'!B804</f>
        <v>1.3862068965517242</v>
      </c>
      <c r="I803" s="15">
        <f>Liquidez!B804</f>
        <v>1.0746835443037972</v>
      </c>
      <c r="J803" s="13"/>
      <c r="K803" s="13"/>
      <c r="L803" s="13"/>
      <c r="M803" s="13"/>
      <c r="N803" s="13"/>
      <c r="O803" s="13"/>
      <c r="P803" s="13"/>
      <c r="Q803" s="13"/>
      <c r="R803" s="13"/>
    </row>
    <row r="804" spans="1:18" x14ac:dyDescent="0.2">
      <c r="A804" s="8">
        <f>'Margem Líquida'!B805</f>
        <v>7.606837606837607E-3</v>
      </c>
      <c r="B804" s="120">
        <f>'Cresc. EBITDA em 2 anos'!B805</f>
        <v>0.10364145658263313</v>
      </c>
      <c r="C804" s="13">
        <f>'Patrimônio Líquido'!B805</f>
        <v>0.39800000000000002</v>
      </c>
      <c r="D804" s="13">
        <f>'Receita Líquida'!B805</f>
        <v>0.26700000000000002</v>
      </c>
      <c r="E804" s="13">
        <f>Funcionários!B805</f>
        <v>3</v>
      </c>
      <c r="F804" s="120">
        <f>'Market Share'!B805</f>
        <v>1.4573048363796899E-6</v>
      </c>
      <c r="G804" s="13">
        <f>'Enterprise Value'!B805</f>
        <v>3.78634</v>
      </c>
      <c r="H804" s="13">
        <f>'Div. Líq. EBITDA'!B805</f>
        <v>0.98984771573604058</v>
      </c>
      <c r="I804" s="15">
        <f>Liquidez!B805</f>
        <v>2.3550724637681162</v>
      </c>
      <c r="J804" s="13"/>
      <c r="K804" s="13"/>
      <c r="L804" s="13"/>
      <c r="M804" s="13"/>
      <c r="N804" s="13"/>
      <c r="O804" s="13"/>
      <c r="P804" s="13"/>
      <c r="Q804" s="13"/>
      <c r="R804" s="13"/>
    </row>
    <row r="805" spans="1:18" x14ac:dyDescent="0.2">
      <c r="A805" s="8">
        <f>'Margem Líquida'!B806</f>
        <v>8.8455772113943034E-3</v>
      </c>
      <c r="B805" s="120">
        <f>'Cresc. EBITDA em 2 anos'!B806</f>
        <v>0.85792349726775941</v>
      </c>
      <c r="C805" s="13">
        <f>'Patrimônio Líquido'!B806</f>
        <v>14.5</v>
      </c>
      <c r="D805" s="13">
        <f>'Receita Líquida'!B806</f>
        <v>1.77</v>
      </c>
      <c r="E805" s="13">
        <f>Funcionários!B806</f>
        <v>20</v>
      </c>
      <c r="F805" s="120">
        <f>'Market Share'!B806</f>
        <v>8.3078831270534452E-6</v>
      </c>
      <c r="G805" s="13">
        <f>'Enterprise Value'!B806</f>
        <v>32.673999999999999</v>
      </c>
      <c r="H805" s="13">
        <f>'Div. Líq. EBITDA'!B806</f>
        <v>0.1123529411764706</v>
      </c>
      <c r="I805" s="15">
        <f>Liquidez!B806</f>
        <v>1.1808873720136519</v>
      </c>
      <c r="J805" s="13"/>
      <c r="K805" s="13"/>
      <c r="L805" s="13"/>
      <c r="M805" s="13"/>
      <c r="N805" s="13"/>
      <c r="O805" s="13"/>
      <c r="P805" s="13"/>
      <c r="Q805" s="13"/>
      <c r="R805" s="13"/>
    </row>
    <row r="806" spans="1:18" x14ac:dyDescent="0.2">
      <c r="A806" s="8">
        <f>'Margem Líquida'!B807</f>
        <v>2.072538860103627E-4</v>
      </c>
      <c r="B806" s="120">
        <f>'Cresc. EBITDA em 2 anos'!B807</f>
        <v>-0.49946808510638296</v>
      </c>
      <c r="C806" s="13">
        <f>'Patrimônio Líquido'!B807</f>
        <v>5.44</v>
      </c>
      <c r="D806" s="13">
        <f>'Receita Líquida'!B807</f>
        <v>8.0000000000000002E-3</v>
      </c>
      <c r="E806" s="13">
        <f>Funcionários!B807</f>
        <v>31</v>
      </c>
      <c r="F806" s="120">
        <f>'Market Share'!B807</f>
        <v>1.6026201334545878E-6</v>
      </c>
      <c r="G806" s="13">
        <f>'Enterprise Value'!B807</f>
        <v>9.0430099999999989</v>
      </c>
      <c r="H806" s="13">
        <f>'Div. Líq. EBITDA'!B807</f>
        <v>0.38788522848034007</v>
      </c>
      <c r="I806" s="15">
        <f>Liquidez!B807</f>
        <v>1.1727493917274938</v>
      </c>
      <c r="J806" s="13"/>
      <c r="K806" s="13"/>
      <c r="L806" s="13"/>
      <c r="M806" s="13"/>
      <c r="N806" s="13"/>
      <c r="O806" s="13"/>
      <c r="P806" s="13"/>
      <c r="Q806" s="13"/>
      <c r="R806" s="13"/>
    </row>
    <row r="807" spans="1:18" x14ac:dyDescent="0.2">
      <c r="A807" s="8">
        <f>'Margem Líquida'!B808</f>
        <v>1.8275862068965517E-3</v>
      </c>
      <c r="B807" s="120">
        <f>'Cresc. EBITDA em 2 anos'!B808</f>
        <v>-0.39189189189189189</v>
      </c>
      <c r="C807" s="13">
        <f>'Patrimônio Líquido'!B808</f>
        <v>0.311</v>
      </c>
      <c r="D807" s="13">
        <f>'Receita Líquida'!B808</f>
        <v>5.2999999999999999E-2</v>
      </c>
      <c r="E807" s="13">
        <f>Funcionários!B808</f>
        <v>7</v>
      </c>
      <c r="F807" s="120">
        <f>'Market Share'!B808</f>
        <v>1.2040410329062965E-6</v>
      </c>
      <c r="G807" s="13">
        <f>'Enterprise Value'!B808</f>
        <v>2.1622499999999998</v>
      </c>
      <c r="H807" s="13">
        <f>'Div. Líq. EBITDA'!B808</f>
        <v>1.1866666666666668</v>
      </c>
      <c r="I807" s="15">
        <f>Liquidez!B808</f>
        <v>0.77268041237113405</v>
      </c>
      <c r="J807" s="13"/>
      <c r="K807" s="13"/>
      <c r="L807" s="13"/>
      <c r="M807" s="13"/>
      <c r="N807" s="13"/>
      <c r="O807" s="13"/>
      <c r="P807" s="13"/>
      <c r="Q807" s="13"/>
      <c r="R807" s="13"/>
    </row>
    <row r="808" spans="1:18" x14ac:dyDescent="0.2">
      <c r="A808" s="8">
        <f>'Margem Líquida'!B809</f>
        <v>5.7142857142857134E-3</v>
      </c>
      <c r="B808" s="120">
        <f>'Cresc. EBITDA em 2 anos'!B809</f>
        <v>-0.13289036544850497</v>
      </c>
      <c r="C808" s="13">
        <f>'Patrimônio Líquido'!B809</f>
        <v>1.26</v>
      </c>
      <c r="D808" s="13">
        <f>'Receita Líquida'!B809</f>
        <v>9.1999999999999998E-2</v>
      </c>
      <c r="E808" s="13">
        <f>Funcionários!B809</f>
        <v>2</v>
      </c>
      <c r="F808" s="120">
        <f>'Market Share'!B809</f>
        <v>6.6845036654453015E-7</v>
      </c>
      <c r="G808" s="13">
        <f>'Enterprise Value'!B809</f>
        <v>2.5082100000000001</v>
      </c>
      <c r="H808" s="13">
        <f>'Div. Líq. EBITDA'!B809</f>
        <v>0.89655172413793105</v>
      </c>
      <c r="I808" s="15">
        <f>Liquidez!B809</f>
        <v>1.385148514851485</v>
      </c>
      <c r="J808" s="13"/>
      <c r="K808" s="13"/>
      <c r="L808" s="13"/>
      <c r="M808" s="13"/>
      <c r="N808" s="13"/>
      <c r="O808" s="13"/>
      <c r="P808" s="13"/>
      <c r="Q808" s="13"/>
      <c r="R808" s="13"/>
    </row>
    <row r="809" spans="1:18" x14ac:dyDescent="0.2">
      <c r="A809" s="8">
        <f>'Margem Líquida'!B810</f>
        <v>3.9261363636363629E-2</v>
      </c>
      <c r="B809" s="120">
        <f>'Cresc. EBITDA em 2 anos'!B810</f>
        <v>-0.47478991596638653</v>
      </c>
      <c r="C809" s="13">
        <f>'Patrimônio Líquido'!B810</f>
        <v>13.7</v>
      </c>
      <c r="D809" s="13">
        <f>'Receita Líquida'!B810</f>
        <v>0.69099999999999995</v>
      </c>
      <c r="E809" s="13">
        <f>Funcionários!B810</f>
        <v>38</v>
      </c>
      <c r="F809" s="120">
        <f>'Market Share'!B810</f>
        <v>7.3072835100520066E-7</v>
      </c>
      <c r="G809" s="13">
        <f>'Enterprise Value'!B810</f>
        <v>12.012499999999999</v>
      </c>
      <c r="H809" s="13">
        <f>'Div. Líq. EBITDA'!B810</f>
        <v>0.1792</v>
      </c>
      <c r="I809" s="15">
        <f>Liquidez!B810</f>
        <v>1.8587064676616916</v>
      </c>
      <c r="J809" s="13"/>
      <c r="K809" s="13"/>
      <c r="L809" s="13"/>
      <c r="M809" s="13"/>
      <c r="N809" s="13"/>
      <c r="O809" s="13"/>
      <c r="P809" s="13"/>
      <c r="Q809" s="13"/>
      <c r="R809" s="13"/>
    </row>
    <row r="810" spans="1:18" x14ac:dyDescent="0.2">
      <c r="A810" s="8">
        <f>'Margem Líquida'!B811</f>
        <v>1.0244845360824744E-2</v>
      </c>
      <c r="B810" s="120">
        <f>'Cresc. EBITDA em 2 anos'!B811</f>
        <v>-0.43848580441640372</v>
      </c>
      <c r="C810" s="13">
        <f>'Patrimônio Líquido'!B811</f>
        <v>39</v>
      </c>
      <c r="D810" s="13">
        <f>'Receita Líquida'!B811</f>
        <v>1.59</v>
      </c>
      <c r="E810" s="13">
        <f>Funcionários!B811</f>
        <v>30</v>
      </c>
      <c r="F810" s="120">
        <f>'Market Share'!B811</f>
        <v>6.4436954588640414E-6</v>
      </c>
      <c r="G810" s="13">
        <f>'Enterprise Value'!B811</f>
        <v>34.211599999999997</v>
      </c>
      <c r="H810" s="13">
        <f>'Div. Líq. EBITDA'!B811</f>
        <v>5.1966292134831463E-2</v>
      </c>
      <c r="I810" s="15">
        <f>Liquidez!B811</f>
        <v>3.4875000000000003</v>
      </c>
      <c r="J810" s="13"/>
      <c r="K810" s="13"/>
      <c r="L810" s="13"/>
      <c r="M810" s="13"/>
      <c r="N810" s="13"/>
      <c r="O810" s="13"/>
      <c r="P810" s="13"/>
      <c r="Q810" s="13"/>
      <c r="R810" s="13"/>
    </row>
    <row r="811" spans="1:18" x14ac:dyDescent="0.2">
      <c r="A811" s="8">
        <f>'Margem Líquida'!B812</f>
        <v>3.2791327913279135E-2</v>
      </c>
      <c r="B811" s="120">
        <f>'Cresc. EBITDA em 2 anos'!B812</f>
        <v>0.64171122994652396</v>
      </c>
      <c r="C811" s="13">
        <f>'Patrimônio Líquido'!B812</f>
        <v>1.35</v>
      </c>
      <c r="D811" s="13">
        <f>'Receita Líquida'!B812</f>
        <v>0.121</v>
      </c>
      <c r="E811" s="13">
        <f>Funcionários!B812</f>
        <v>22</v>
      </c>
      <c r="F811" s="120">
        <f>'Market Share'!B812</f>
        <v>1.5320384177324945E-7</v>
      </c>
      <c r="G811" s="13">
        <f>'Enterprise Value'!B812</f>
        <v>2.9502699999999997</v>
      </c>
      <c r="H811" s="13">
        <f>'Div. Líq. EBITDA'!B812</f>
        <v>0.60260586319218246</v>
      </c>
      <c r="I811" s="15">
        <f>Liquidez!B812</f>
        <v>1.2746153846153845</v>
      </c>
      <c r="J811" s="13"/>
      <c r="K811" s="13"/>
      <c r="L811" s="13"/>
      <c r="M811" s="13"/>
      <c r="N811" s="13"/>
      <c r="O811" s="13"/>
      <c r="P811" s="13"/>
      <c r="Q811" s="13"/>
      <c r="R811" s="13"/>
    </row>
    <row r="812" spans="1:18" x14ac:dyDescent="0.2">
      <c r="A812" s="8">
        <f>'Margem Líquida'!B813</f>
        <v>7.9961464354527945E-3</v>
      </c>
      <c r="B812" s="120">
        <f>'Cresc. EBITDA em 2 anos'!B813</f>
        <v>0</v>
      </c>
      <c r="C812" s="13">
        <f>'Patrimônio Líquido'!B813</f>
        <v>3.22</v>
      </c>
      <c r="D812" s="13">
        <f>'Receita Líquida'!B813</f>
        <v>0.41499999999999998</v>
      </c>
      <c r="E812" s="13">
        <f>Funcionários!B813</f>
        <v>8</v>
      </c>
      <c r="F812" s="120">
        <f>'Market Share'!B813</f>
        <v>2.1548182623391995E-6</v>
      </c>
      <c r="G812" s="13">
        <f>'Enterprise Value'!B813</f>
        <v>5.6314599999999997</v>
      </c>
      <c r="H812" s="13">
        <f>'Div. Líq. EBITDA'!B813</f>
        <v>0.25085324232081913</v>
      </c>
      <c r="I812" s="15">
        <f>Liquidez!B813</f>
        <v>1.3753894080996885</v>
      </c>
      <c r="J812" s="13"/>
      <c r="K812" s="13"/>
      <c r="L812" s="13"/>
      <c r="M812" s="13"/>
      <c r="N812" s="13"/>
      <c r="O812" s="13"/>
      <c r="P812" s="13"/>
      <c r="Q812" s="13"/>
      <c r="R812" s="13"/>
    </row>
    <row r="813" spans="1:18" x14ac:dyDescent="0.2">
      <c r="A813" s="8">
        <f>'Margem Líquida'!B814</f>
        <v>0.18542510121457489</v>
      </c>
      <c r="B813" s="120">
        <f>'Cresc. EBITDA em 2 anos'!B814</f>
        <v>-0.5766550522648084</v>
      </c>
      <c r="C813" s="13">
        <f>'Patrimônio Líquido'!B814</f>
        <v>240.3</v>
      </c>
      <c r="D813" s="13">
        <f>'Receita Líquida'!B814</f>
        <v>22.9</v>
      </c>
      <c r="E813" s="13">
        <f>Funcionários!B814</f>
        <v>86</v>
      </c>
      <c r="F813" s="120">
        <f>'Market Share'!B814</f>
        <v>5.1275540539285386E-6</v>
      </c>
      <c r="G813" s="13">
        <f>'Enterprise Value'!B814</f>
        <v>23.3523</v>
      </c>
      <c r="H813" s="13">
        <f>'Div. Líq. EBITDA'!B814</f>
        <v>6.0082304526748967E-2</v>
      </c>
      <c r="I813" s="15">
        <f>Liquidez!B814</f>
        <v>4.1729452054794516</v>
      </c>
      <c r="J813" s="13"/>
      <c r="K813" s="13"/>
      <c r="L813" s="13"/>
      <c r="M813" s="13"/>
      <c r="N813" s="13"/>
      <c r="O813" s="13"/>
      <c r="P813" s="13"/>
      <c r="Q813" s="13"/>
      <c r="R813" s="13"/>
    </row>
    <row r="814" spans="1:18" x14ac:dyDescent="0.2">
      <c r="A814" s="8">
        <f>'Margem Líquida'!B815</f>
        <v>1.4313725490196079E-2</v>
      </c>
      <c r="B814" s="120">
        <f>'Cresc. EBITDA em 2 anos'!B815</f>
        <v>0</v>
      </c>
      <c r="C814" s="13">
        <f>'Patrimônio Líquido'!B815</f>
        <v>0.39200000000000002</v>
      </c>
      <c r="D814" s="13">
        <f>'Receita Líquida'!B815</f>
        <v>0.14599999999999999</v>
      </c>
      <c r="E814" s="13">
        <f>Funcionários!B815</f>
        <v>5</v>
      </c>
      <c r="F814" s="120">
        <f>'Market Share'!B815</f>
        <v>4.2349029433255943E-7</v>
      </c>
      <c r="G814" s="13">
        <f>'Enterprise Value'!B815</f>
        <v>2.1526399999999999</v>
      </c>
      <c r="H814" s="13">
        <f>'Div. Líq. EBITDA'!B815</f>
        <v>0.5982142857142857</v>
      </c>
      <c r="I814" s="15">
        <f>Liquidez!B815</f>
        <v>1.0628205128205128</v>
      </c>
      <c r="J814" s="13"/>
      <c r="K814" s="13"/>
      <c r="L814" s="13"/>
      <c r="M814" s="13"/>
      <c r="N814" s="13"/>
      <c r="O814" s="13"/>
      <c r="P814" s="13"/>
      <c r="Q814" s="13"/>
      <c r="R814" s="13"/>
    </row>
    <row r="815" spans="1:18" x14ac:dyDescent="0.2">
      <c r="A815" s="8">
        <f>'Margem Líquida'!B816</f>
        <v>1.8194842406876792E-2</v>
      </c>
      <c r="B815" s="120">
        <f>'Cresc. EBITDA em 2 anos'!B816</f>
        <v>5.1851851851851816E-2</v>
      </c>
      <c r="C815" s="13">
        <f>'Patrimônio Líquido'!B816</f>
        <v>25.4</v>
      </c>
      <c r="D815" s="13">
        <f>'Receita Líquida'!B816</f>
        <v>0.63500000000000001</v>
      </c>
      <c r="E815" s="13">
        <f>Funcionários!B816</f>
        <v>15</v>
      </c>
      <c r="F815" s="120">
        <f>'Market Share'!B816</f>
        <v>1.4490011051182671E-6</v>
      </c>
      <c r="G815" s="13">
        <f>'Enterprise Value'!B816</f>
        <v>13.646199999999999</v>
      </c>
      <c r="H815" s="13">
        <f>'Div. Líq. EBITDA'!B816</f>
        <v>9.2253521126760565E-2</v>
      </c>
      <c r="I815" s="15">
        <f>Liquidez!B816</f>
        <v>3.37890625</v>
      </c>
      <c r="J815" s="13"/>
      <c r="K815" s="13"/>
      <c r="L815" s="13"/>
      <c r="M815" s="13"/>
      <c r="N815" s="13"/>
      <c r="O815" s="13"/>
      <c r="P815" s="13"/>
      <c r="Q815" s="13"/>
      <c r="R815" s="13"/>
    </row>
    <row r="816" spans="1:18" x14ac:dyDescent="0.2">
      <c r="A816" s="8">
        <f>'Margem Líquida'!B817</f>
        <v>2.1008403361344537E-3</v>
      </c>
      <c r="B816" s="120">
        <f>'Cresc. EBITDA em 2 anos'!B817</f>
        <v>0.18243243243243246</v>
      </c>
      <c r="C816" s="13">
        <f>'Patrimônio Líquido'!B817</f>
        <v>0.98799999999999999</v>
      </c>
      <c r="D816" s="13">
        <f>'Receita Líquida'!B817</f>
        <v>2.5000000000000001E-2</v>
      </c>
      <c r="E816" s="13">
        <f>Funcionários!B817</f>
        <v>4</v>
      </c>
      <c r="F816" s="120">
        <f>'Market Share'!B817</f>
        <v>4.9407201005465275E-7</v>
      </c>
      <c r="G816" s="13">
        <f>'Enterprise Value'!B817</f>
        <v>1.6817499999999999</v>
      </c>
      <c r="H816" s="13">
        <f>'Div. Líq. EBITDA'!B817</f>
        <v>0.74285714285714288</v>
      </c>
      <c r="I816" s="15">
        <f>Liquidez!B817</f>
        <v>0.9943925233644858</v>
      </c>
      <c r="J816" s="13"/>
      <c r="K816" s="13"/>
      <c r="L816" s="13"/>
      <c r="M816" s="13"/>
      <c r="N816" s="13"/>
      <c r="O816" s="13"/>
      <c r="P816" s="13"/>
      <c r="Q816" s="13"/>
      <c r="R816" s="13"/>
    </row>
    <row r="817" spans="1:18" x14ac:dyDescent="0.2">
      <c r="A817" s="8">
        <f>'Margem Líquida'!B818</f>
        <v>1.5609756097560977E-2</v>
      </c>
      <c r="B817" s="120">
        <f>'Cresc. EBITDA em 2 anos'!B818</f>
        <v>0</v>
      </c>
      <c r="C817" s="13">
        <f>'Patrimônio Líquido'!B818</f>
        <v>1.42</v>
      </c>
      <c r="D817" s="13">
        <f>'Receita Líquida'!B818</f>
        <v>0.25600000000000001</v>
      </c>
      <c r="E817" s="13">
        <f>Funcionários!B818</f>
        <v>4</v>
      </c>
      <c r="F817" s="120">
        <f>'Market Share'!B818</f>
        <v>6.8090596343666417E-7</v>
      </c>
      <c r="G817" s="13">
        <f>'Enterprise Value'!B818</f>
        <v>3.7286799999999998</v>
      </c>
      <c r="H817" s="13">
        <f>'Div. Líq. EBITDA'!B818</f>
        <v>0.32989690721649484</v>
      </c>
      <c r="I817" s="15">
        <f>Liquidez!B818</f>
        <v>1.5927835051546391</v>
      </c>
      <c r="J817" s="13"/>
      <c r="K817" s="13"/>
      <c r="L817" s="13"/>
      <c r="M817" s="13"/>
      <c r="N817" s="13"/>
      <c r="O817" s="13"/>
      <c r="P817" s="13"/>
      <c r="Q817" s="13"/>
      <c r="R817" s="13"/>
    </row>
    <row r="818" spans="1:18" x14ac:dyDescent="0.2">
      <c r="A818" s="8">
        <f>'Margem Líquida'!B819</f>
        <v>1.2629533678756477E-3</v>
      </c>
      <c r="B818" s="120">
        <f>'Cresc. EBITDA em 2 anos'!B819</f>
        <v>0</v>
      </c>
      <c r="C818" s="13">
        <f>'Patrimônio Líquido'!B819</f>
        <v>2.1800000000000002</v>
      </c>
      <c r="D818" s="13">
        <f>'Receita Líquida'!B819</f>
        <v>0.19500000000000001</v>
      </c>
      <c r="E818" s="13">
        <f>Funcionários!B819</f>
        <v>2</v>
      </c>
      <c r="F818" s="120">
        <f>'Market Share'!B819</f>
        <v>6.410480533818351E-6</v>
      </c>
      <c r="G818" s="13">
        <f>'Enterprise Value'!B819</f>
        <v>4.6512399999999996</v>
      </c>
      <c r="H818" s="13">
        <f>'Div. Líq. EBITDA'!B819</f>
        <v>0.26239669421487605</v>
      </c>
      <c r="I818" s="15">
        <f>Liquidez!B819</f>
        <v>0.92431192660550465</v>
      </c>
      <c r="J818" s="13"/>
      <c r="K818" s="13"/>
      <c r="L818" s="13"/>
      <c r="M818" s="13"/>
      <c r="N818" s="13"/>
      <c r="O818" s="13"/>
      <c r="P818" s="13"/>
      <c r="Q818" s="13"/>
      <c r="R818" s="13"/>
    </row>
    <row r="819" spans="1:18" x14ac:dyDescent="0.2">
      <c r="A819" s="8">
        <f>'Margem Líquida'!B820</f>
        <v>2.2517730496453902E-2</v>
      </c>
      <c r="B819" s="120">
        <f>'Cresc. EBITDA em 2 anos'!B820</f>
        <v>3.9325842696629199E-2</v>
      </c>
      <c r="C819" s="13">
        <f>'Patrimônio Líquido'!B820</f>
        <v>4.32</v>
      </c>
      <c r="D819" s="13">
        <f>'Receita Líquida'!B820</f>
        <v>1.27</v>
      </c>
      <c r="E819" s="13">
        <f>Funcionários!B820</f>
        <v>12</v>
      </c>
      <c r="F819" s="120">
        <f>'Market Share'!B820</f>
        <v>2.3416522157212112E-6</v>
      </c>
      <c r="G819" s="13">
        <f>'Enterprise Value'!B820</f>
        <v>35.557000000000002</v>
      </c>
      <c r="H819" s="13">
        <f>'Div. Líq. EBITDA'!B820</f>
        <v>2.9729729729729728E-2</v>
      </c>
      <c r="I819" s="15">
        <f>Liquidez!B820</f>
        <v>1.0546012269938652</v>
      </c>
      <c r="J819" s="13"/>
      <c r="K819" s="13"/>
      <c r="L819" s="13"/>
      <c r="M819" s="13"/>
      <c r="N819" s="13"/>
      <c r="O819" s="13"/>
      <c r="P819" s="13"/>
      <c r="Q819" s="13"/>
      <c r="R819" s="13"/>
    </row>
    <row r="820" spans="1:18" x14ac:dyDescent="0.2">
      <c r="A820" s="8">
        <f>'Margem Líquida'!B821</f>
        <v>6.8796992481203016E-3</v>
      </c>
      <c r="B820" s="120">
        <f>'Cresc. EBITDA em 2 anos'!B821</f>
        <v>0.98383838383838373</v>
      </c>
      <c r="C820" s="13">
        <f>'Patrimônio Líquido'!B821</f>
        <v>6.79</v>
      </c>
      <c r="D820" s="13">
        <f>'Receita Líquida'!B821</f>
        <v>0.54900000000000004</v>
      </c>
      <c r="E820" s="13">
        <f>Funcionários!B821</f>
        <v>20</v>
      </c>
      <c r="F820" s="120">
        <f>'Market Share'!B821</f>
        <v>3.3131887733076709E-6</v>
      </c>
      <c r="G820" s="13">
        <f>'Enterprise Value'!B821</f>
        <v>9.4370199999999986</v>
      </c>
      <c r="H820" s="13">
        <f>'Div. Líq. EBITDA'!B821</f>
        <v>8.1466395112016296E-2</v>
      </c>
      <c r="I820" s="15">
        <f>Liquidez!B821</f>
        <v>1.4308717948717948</v>
      </c>
      <c r="J820" s="13"/>
      <c r="K820" s="13"/>
      <c r="L820" s="13"/>
      <c r="M820" s="13"/>
      <c r="N820" s="13"/>
      <c r="O820" s="13"/>
      <c r="P820" s="13"/>
      <c r="Q820" s="13"/>
      <c r="R820" s="13"/>
    </row>
    <row r="821" spans="1:18" x14ac:dyDescent="0.2">
      <c r="A821" s="8">
        <f>'Margem Líquida'!B822</f>
        <v>7.2566371681415925E-3</v>
      </c>
      <c r="B821" s="120">
        <f>'Cresc. EBITDA em 2 anos'!B822</f>
        <v>0.47959183673469363</v>
      </c>
      <c r="C821" s="13">
        <f>'Patrimônio Líquido'!B822</f>
        <v>1.65</v>
      </c>
      <c r="D821" s="13">
        <f>'Receita Líquida'!B822</f>
        <v>8.2000000000000003E-2</v>
      </c>
      <c r="E821" s="13">
        <f>Funcionários!B822</f>
        <v>1</v>
      </c>
      <c r="F821" s="120">
        <f>'Market Share'!B822</f>
        <v>4.6916081627038451E-7</v>
      </c>
      <c r="G821" s="13">
        <f>'Enterprise Value'!B822</f>
        <v>2.7868999999999997</v>
      </c>
      <c r="H821" s="13">
        <f>'Div. Líq. EBITDA'!B822</f>
        <v>0.2620689655172414</v>
      </c>
      <c r="I821" s="15">
        <f>Liquidez!B822</f>
        <v>1.0631111111111111</v>
      </c>
      <c r="J821" s="13"/>
      <c r="K821" s="13"/>
      <c r="L821" s="13"/>
      <c r="M821" s="13"/>
      <c r="N821" s="13"/>
      <c r="O821" s="13"/>
      <c r="P821" s="13"/>
      <c r="Q821" s="13"/>
      <c r="R821" s="13"/>
    </row>
    <row r="822" spans="1:18" x14ac:dyDescent="0.2">
      <c r="A822" s="8">
        <f>'Margem Líquida'!B823</f>
        <v>1.12E-2</v>
      </c>
      <c r="B822" s="120">
        <f>'Cresc. EBITDA em 2 anos'!B823</f>
        <v>0.3943089430894311</v>
      </c>
      <c r="C822" s="13">
        <f>'Patrimônio Líquido'!B823</f>
        <v>3.95</v>
      </c>
      <c r="D822" s="13">
        <f>'Receita Líquida'!B823</f>
        <v>0.224</v>
      </c>
      <c r="E822" s="13">
        <f>Funcionários!B823</f>
        <v>30</v>
      </c>
      <c r="F822" s="120">
        <f>'Market Share'!B823</f>
        <v>8.3037312614227342E-7</v>
      </c>
      <c r="G822" s="13">
        <f>'Enterprise Value'!B823</f>
        <v>3.29623</v>
      </c>
      <c r="H822" s="13">
        <f>'Div. Líq. EBITDA'!B823</f>
        <v>0.18367346938775508</v>
      </c>
      <c r="I822" s="15">
        <f>Liquidez!B823</f>
        <v>0.93595628415300547</v>
      </c>
      <c r="J822" s="13"/>
      <c r="K822" s="13"/>
      <c r="L822" s="13"/>
      <c r="M822" s="13"/>
      <c r="N822" s="13"/>
      <c r="O822" s="13"/>
      <c r="P822" s="13"/>
      <c r="Q822" s="13"/>
      <c r="R822" s="13"/>
    </row>
    <row r="823" spans="1:18" x14ac:dyDescent="0.2">
      <c r="A823" s="8">
        <f>'Margem Líquida'!B824</f>
        <v>1.360544217687075E-2</v>
      </c>
      <c r="B823" s="120">
        <f>'Cresc. EBITDA em 2 anos'!B824</f>
        <v>1.0076923076923077</v>
      </c>
      <c r="C823" s="13">
        <f>'Patrimônio Líquido'!B824</f>
        <v>0.84699999999999998</v>
      </c>
      <c r="D823" s="13">
        <f>'Receita Líquida'!B824</f>
        <v>0.2</v>
      </c>
      <c r="E823" s="13">
        <f>Funcionários!B824</f>
        <v>4</v>
      </c>
      <c r="F823" s="120">
        <f>'Market Share'!B824</f>
        <v>6.1032424771457095E-7</v>
      </c>
      <c r="G823" s="13">
        <f>'Enterprise Value'!B824</f>
        <v>2.5082100000000001</v>
      </c>
      <c r="H823" s="13">
        <f>'Div. Líq. EBITDA'!B824</f>
        <v>0.17241379310344826</v>
      </c>
      <c r="I823" s="15">
        <f>Liquidez!B824</f>
        <v>0.93166666666666664</v>
      </c>
      <c r="J823" s="13"/>
      <c r="K823" s="13"/>
      <c r="L823" s="13"/>
      <c r="M823" s="13"/>
      <c r="N823" s="13"/>
      <c r="O823" s="13"/>
      <c r="P823" s="13"/>
      <c r="Q823" s="13"/>
      <c r="R823" s="13"/>
    </row>
    <row r="824" spans="1:18" x14ac:dyDescent="0.2">
      <c r="A824" s="8">
        <f>'Margem Líquida'!B825</f>
        <v>5.9718309859154932E-2</v>
      </c>
      <c r="B824" s="120">
        <f>'Cresc. EBITDA em 2 anos'!B825</f>
        <v>-8.921568627450982E-2</v>
      </c>
      <c r="C824" s="13">
        <f>'Patrimônio Líquido'!B825</f>
        <v>0.88200000000000001</v>
      </c>
      <c r="D824" s="13">
        <f>'Receita Líquida'!B825</f>
        <v>0.84799999999999998</v>
      </c>
      <c r="E824" s="13">
        <f>Funcionários!B825</f>
        <v>3</v>
      </c>
      <c r="F824" s="120">
        <f>'Market Share'!B825</f>
        <v>5.8956491956101411E-7</v>
      </c>
      <c r="G824" s="13">
        <f>'Enterprise Value'!B825</f>
        <v>8.9276900000000001</v>
      </c>
      <c r="H824" s="13">
        <f>'Div. Líq. EBITDA'!B825</f>
        <v>3.1216361679224973E-2</v>
      </c>
      <c r="I824" s="15">
        <f>Liquidez!B825</f>
        <v>0.93614035087719283</v>
      </c>
      <c r="J824" s="13"/>
      <c r="K824" s="13"/>
      <c r="L824" s="13"/>
      <c r="M824" s="13"/>
      <c r="N824" s="13"/>
      <c r="O824" s="13"/>
      <c r="P824" s="13"/>
      <c r="Q824" s="13"/>
      <c r="R824" s="13"/>
    </row>
    <row r="825" spans="1:18" x14ac:dyDescent="0.2">
      <c r="A825" s="8">
        <f>'Margem Líquida'!B826</f>
        <v>3.7959183673469386E-3</v>
      </c>
      <c r="B825" s="120">
        <f>'Cresc. EBITDA em 2 anos'!B826</f>
        <v>-0.46826347305389215</v>
      </c>
      <c r="C825" s="13">
        <f>'Patrimônio Líquido'!B826</f>
        <v>2.68</v>
      </c>
      <c r="D825" s="13">
        <f>'Receita Líquida'!B826</f>
        <v>0.372</v>
      </c>
      <c r="E825" s="13">
        <f>Funcionários!B826</f>
        <v>10</v>
      </c>
      <c r="F825" s="120">
        <f>'Market Share'!B826</f>
        <v>4.0688283180971398E-6</v>
      </c>
      <c r="G825" s="13">
        <f>'Enterprise Value'!B826</f>
        <v>4.2668400000000002</v>
      </c>
      <c r="H825" s="13">
        <f>'Div. Líq. EBITDA'!B826</f>
        <v>4.9549549549549543E-2</v>
      </c>
      <c r="I825" s="15">
        <f>Liquidez!B826</f>
        <v>1.0099337748344368</v>
      </c>
      <c r="J825" s="13"/>
      <c r="K825" s="13"/>
      <c r="L825" s="13"/>
      <c r="M825" s="13"/>
      <c r="N825" s="13"/>
      <c r="O825" s="13"/>
      <c r="P825" s="13"/>
      <c r="Q825" s="13"/>
      <c r="R825" s="13"/>
    </row>
    <row r="826" spans="1:18" ht="12" thickBot="1" x14ac:dyDescent="0.25">
      <c r="A826" s="25">
        <f>'Margem Líquida'!B827</f>
        <v>4.3346007604562732E-2</v>
      </c>
      <c r="B826" s="121">
        <f>'Cresc. EBITDA em 2 anos'!B827</f>
        <v>-0.20606060606060594</v>
      </c>
      <c r="C826" s="14">
        <f>'Patrimônio Líquido'!B827</f>
        <v>22.4</v>
      </c>
      <c r="D826" s="14">
        <f>'Receita Líquida'!B827</f>
        <v>1.1399999999999999</v>
      </c>
      <c r="E826" s="14">
        <f>Funcionários!B827</f>
        <v>33</v>
      </c>
      <c r="F826" s="121">
        <f>'Market Share'!B827</f>
        <v>1.0919406608770897E-6</v>
      </c>
      <c r="G826" s="14">
        <f>'Enterprise Value'!B827</f>
        <v>25.1782</v>
      </c>
      <c r="H826" s="14">
        <f>'Div. Líq. EBITDA'!B827</f>
        <v>3.816793893129771E-4</v>
      </c>
      <c r="I826" s="16">
        <f>Liquidez!B827</f>
        <v>1.9000000000000001</v>
      </c>
      <c r="J826" s="13"/>
      <c r="K826" s="13"/>
      <c r="L826" s="13"/>
      <c r="M826" s="13"/>
      <c r="N826" s="13"/>
      <c r="O826" s="13"/>
      <c r="P826" s="13"/>
      <c r="Q826" s="13"/>
      <c r="R826" s="13"/>
    </row>
    <row r="827" spans="1:18" x14ac:dyDescent="0.2">
      <c r="A827" s="49"/>
      <c r="J827" s="13"/>
      <c r="K827" s="13"/>
      <c r="L827" s="13"/>
      <c r="M827" s="13"/>
      <c r="N827" s="13"/>
      <c r="O827" s="13"/>
      <c r="P827" s="13"/>
      <c r="Q827" s="13"/>
      <c r="R827" s="13"/>
    </row>
    <row r="828" spans="1:18" x14ac:dyDescent="0.2">
      <c r="A828" s="49"/>
    </row>
    <row r="829" spans="1:18" x14ac:dyDescent="0.2">
      <c r="A829" s="49"/>
    </row>
    <row r="830" spans="1:18" x14ac:dyDescent="0.2">
      <c r="A830" s="49"/>
    </row>
    <row r="831" spans="1:18" x14ac:dyDescent="0.2">
      <c r="A831" s="49"/>
    </row>
    <row r="832" spans="1:18" x14ac:dyDescent="0.2">
      <c r="A832" s="49"/>
    </row>
    <row r="833" spans="1:1" x14ac:dyDescent="0.2">
      <c r="A833" s="49"/>
    </row>
    <row r="834" spans="1:1" x14ac:dyDescent="0.2">
      <c r="A834" s="49"/>
    </row>
    <row r="835" spans="1:1" x14ac:dyDescent="0.2">
      <c r="A835" s="49"/>
    </row>
    <row r="836" spans="1:1" x14ac:dyDescent="0.2">
      <c r="A836" s="49"/>
    </row>
    <row r="837" spans="1:1" x14ac:dyDescent="0.2">
      <c r="A837" s="49"/>
    </row>
    <row r="838" spans="1:1" x14ac:dyDescent="0.2">
      <c r="A838" s="49"/>
    </row>
    <row r="839" spans="1:1" x14ac:dyDescent="0.2">
      <c r="A839" s="49"/>
    </row>
    <row r="840" spans="1:1" x14ac:dyDescent="0.2">
      <c r="A840" s="49"/>
    </row>
    <row r="841" spans="1:1" x14ac:dyDescent="0.2">
      <c r="A841" s="49"/>
    </row>
    <row r="842" spans="1:1" x14ac:dyDescent="0.2">
      <c r="A842" s="49"/>
    </row>
    <row r="843" spans="1:1" x14ac:dyDescent="0.2">
      <c r="A843" s="49"/>
    </row>
    <row r="844" spans="1:1" x14ac:dyDescent="0.2">
      <c r="A844" s="49"/>
    </row>
    <row r="845" spans="1:1" x14ac:dyDescent="0.2">
      <c r="A845" s="49"/>
    </row>
    <row r="846" spans="1:1" x14ac:dyDescent="0.2">
      <c r="A846" s="49"/>
    </row>
    <row r="847" spans="1:1" x14ac:dyDescent="0.2">
      <c r="A847" s="49"/>
    </row>
    <row r="848" spans="1:1" x14ac:dyDescent="0.2">
      <c r="A848" s="49"/>
    </row>
    <row r="849" spans="1:1" x14ac:dyDescent="0.2">
      <c r="A849" s="49"/>
    </row>
    <row r="850" spans="1:1" x14ac:dyDescent="0.2">
      <c r="A850" s="49"/>
    </row>
    <row r="851" spans="1:1" x14ac:dyDescent="0.2">
      <c r="A851" s="49"/>
    </row>
    <row r="852" spans="1:1" x14ac:dyDescent="0.2">
      <c r="A852" s="49"/>
    </row>
  </sheetData>
  <mergeCells count="3">
    <mergeCell ref="U11:AB11"/>
    <mergeCell ref="U12:AB12"/>
    <mergeCell ref="T14:AB19"/>
  </mergeCells>
  <conditionalFormatting sqref="U3:AB10">
    <cfRule type="colorScale" priority="3">
      <colorScale>
        <cfvo type="min"/>
        <cfvo type="max"/>
        <color rgb="FFFCFCFF"/>
        <color rgb="FFF8696B"/>
      </colorScale>
    </cfRule>
  </conditionalFormatting>
  <conditionalFormatting sqref="T2:AB10">
    <cfRule type="colorScale" priority="1">
      <colorScale>
        <cfvo type="min"/>
        <cfvo type="max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Screening All</vt:lpstr>
      <vt:lpstr>Screening M&amp;A</vt:lpstr>
      <vt:lpstr>Margem Líquida</vt:lpstr>
      <vt:lpstr>Cresc. EBITDA em 2 anos</vt:lpstr>
      <vt:lpstr>Patrimônio Líquido</vt:lpstr>
      <vt:lpstr>Receita Líquida</vt:lpstr>
      <vt:lpstr>Funcionários</vt:lpstr>
      <vt:lpstr>Market Share</vt:lpstr>
      <vt:lpstr>IHH</vt:lpstr>
      <vt:lpstr>Enterprise Value</vt:lpstr>
      <vt:lpstr>Div. Líq. EBITDA</vt:lpstr>
      <vt:lpstr>Liquidez</vt:lpstr>
      <vt:lpstr>Matriz Correlação</vt:lpstr>
      <vt:lpstr>'Screening All'!Titulos_de_impressao</vt:lpstr>
      <vt:lpstr>'Screening M&amp;A'!Titulos_de_impressao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2004-07-20T21:40:42Z</dcterms:created>
  <dcterms:modified xsi:type="dcterms:W3CDTF">2019-01-02T19:38:03Z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 By">
    <vt:lpwstr>SoftArtisans OfficeWriter for Excel 8.6.2.281 (http://officewriter.softartisans.com)</vt:lpwstr>
  </property>
</Properties>
</file>