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2"/>
  <workbookPr/>
  <mc:AlternateContent xmlns:mc="http://schemas.openxmlformats.org/markup-compatibility/2006">
    <mc:Choice Requires="x15">
      <x15ac:absPath xmlns:x15ac="http://schemas.microsoft.com/office/spreadsheetml/2010/11/ac" url="/Users/jespadanal/Documents/coursera/wealth-planning-capstone/"/>
    </mc:Choice>
  </mc:AlternateContent>
  <xr:revisionPtr revIDLastSave="0" documentId="13_ncr:1_{60A36539-4D3B-C24F-8319-5FCB5CE986EF}" xr6:coauthVersionLast="47" xr6:coauthVersionMax="47" xr10:uidLastSave="{00000000-0000-0000-0000-000000000000}"/>
  <bookViews>
    <workbookView xWindow="0" yWindow="1400" windowWidth="29820" windowHeight="17560" activeTab="1" xr2:uid="{00000000-000D-0000-FFFF-FFFF00000000}"/>
  </bookViews>
  <sheets>
    <sheet name="Data" sheetId="1" r:id="rId1"/>
    <sheet name="Returns of the SAAs" sheetId="2" r:id="rId2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" i="2" l="1"/>
  <c r="E9" i="2"/>
  <c r="B9" i="2"/>
  <c r="F23" i="2"/>
  <c r="F21" i="2"/>
  <c r="I23" i="2"/>
  <c r="I21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4" i="2"/>
  <c r="K15" i="2"/>
  <c r="K16" i="2"/>
  <c r="L16" i="2"/>
  <c r="L15" i="2"/>
  <c r="L14" i="2"/>
  <c r="L26" i="2"/>
  <c r="L27" i="2"/>
  <c r="L28" i="2"/>
  <c r="L29" i="2"/>
  <c r="L30" i="2"/>
  <c r="L31" i="2"/>
  <c r="L32" i="2"/>
  <c r="L33" i="2"/>
  <c r="L34" i="2"/>
  <c r="L35" i="2"/>
  <c r="L36" i="2"/>
  <c r="L37" i="2"/>
  <c r="M37" i="2"/>
  <c r="L38" i="2"/>
  <c r="L39" i="2"/>
  <c r="L40" i="2"/>
  <c r="L41" i="2"/>
  <c r="L42" i="2"/>
  <c r="L43" i="2"/>
  <c r="L44" i="2"/>
  <c r="L45" i="2"/>
  <c r="L46" i="2"/>
  <c r="L47" i="2"/>
  <c r="L48" i="2"/>
  <c r="L49" i="2"/>
  <c r="M49" i="2"/>
  <c r="L50" i="2"/>
  <c r="L51" i="2"/>
  <c r="L52" i="2"/>
  <c r="L53" i="2"/>
  <c r="L54" i="2"/>
  <c r="L55" i="2"/>
  <c r="L56" i="2"/>
  <c r="L57" i="2"/>
  <c r="L58" i="2"/>
  <c r="L59" i="2"/>
  <c r="L60" i="2"/>
  <c r="L61" i="2"/>
  <c r="M61" i="2"/>
  <c r="L62" i="2"/>
  <c r="L63" i="2"/>
  <c r="L64" i="2"/>
  <c r="L65" i="2"/>
  <c r="L66" i="2"/>
  <c r="L67" i="2"/>
  <c r="L68" i="2"/>
  <c r="L69" i="2"/>
  <c r="L70" i="2"/>
  <c r="L71" i="2"/>
  <c r="L72" i="2"/>
  <c r="L73" i="2"/>
  <c r="M73" i="2"/>
  <c r="L74" i="2"/>
  <c r="L75" i="2"/>
  <c r="L76" i="2"/>
  <c r="L77" i="2"/>
  <c r="L78" i="2"/>
  <c r="L79" i="2"/>
  <c r="L80" i="2"/>
  <c r="L81" i="2"/>
  <c r="L82" i="2"/>
  <c r="L83" i="2"/>
  <c r="L84" i="2"/>
  <c r="L85" i="2"/>
  <c r="M85" i="2"/>
  <c r="L86" i="2"/>
  <c r="L87" i="2"/>
  <c r="L88" i="2"/>
  <c r="L89" i="2"/>
  <c r="L90" i="2"/>
  <c r="L91" i="2"/>
  <c r="L92" i="2"/>
  <c r="L93" i="2"/>
  <c r="L94" i="2"/>
  <c r="L95" i="2"/>
  <c r="L96" i="2"/>
  <c r="L97" i="2"/>
  <c r="M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M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M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M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M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M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M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M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M193" i="2"/>
  <c r="K8" i="2"/>
  <c r="K9" i="2"/>
  <c r="K11" i="2"/>
  <c r="L11" i="2"/>
  <c r="K10" i="2"/>
  <c r="L10" i="2"/>
  <c r="L9" i="2"/>
  <c r="L8" i="2"/>
  <c r="K21" i="2"/>
  <c r="K22" i="2"/>
  <c r="K23" i="2"/>
  <c r="L23" i="2"/>
  <c r="L21" i="2"/>
  <c r="H21" i="2"/>
  <c r="H22" i="2"/>
  <c r="H23" i="2"/>
  <c r="E21" i="2"/>
  <c r="E22" i="2"/>
  <c r="E23" i="2"/>
  <c r="C23" i="2"/>
  <c r="C21" i="2"/>
  <c r="B23" i="2"/>
  <c r="B22" i="2"/>
  <c r="B21" i="2"/>
  <c r="K17" i="2"/>
  <c r="K18" i="2"/>
  <c r="L18" i="2"/>
  <c r="H17" i="2"/>
  <c r="H18" i="2"/>
  <c r="I18" i="2"/>
  <c r="E17" i="2"/>
  <c r="E18" i="2"/>
  <c r="F18" i="2"/>
  <c r="B17" i="2"/>
  <c r="B18" i="2"/>
  <c r="C18" i="2"/>
  <c r="H16" i="2"/>
  <c r="I16" i="2"/>
  <c r="E16" i="2"/>
  <c r="F16" i="2"/>
  <c r="B16" i="2"/>
  <c r="C16" i="2"/>
  <c r="H14" i="2"/>
  <c r="I14" i="2"/>
  <c r="H15" i="2"/>
  <c r="I15" i="2"/>
  <c r="E15" i="2"/>
  <c r="E14" i="2"/>
  <c r="B15" i="2"/>
  <c r="B14" i="2"/>
  <c r="F15" i="2"/>
  <c r="F14" i="2"/>
  <c r="C14" i="2"/>
  <c r="C15" i="2"/>
  <c r="H158" i="2"/>
  <c r="I158" i="2"/>
  <c r="H159" i="2"/>
  <c r="I159" i="2"/>
  <c r="H160" i="2"/>
  <c r="I160" i="2"/>
  <c r="H161" i="2"/>
  <c r="I161" i="2"/>
  <c r="H162" i="2"/>
  <c r="I162" i="2"/>
  <c r="H163" i="2"/>
  <c r="I163" i="2"/>
  <c r="H164" i="2"/>
  <c r="I164" i="2"/>
  <c r="H165" i="2"/>
  <c r="I165" i="2"/>
  <c r="H166" i="2"/>
  <c r="I166" i="2"/>
  <c r="H167" i="2"/>
  <c r="I167" i="2"/>
  <c r="H168" i="2"/>
  <c r="I168" i="2"/>
  <c r="H169" i="2"/>
  <c r="I169" i="2"/>
  <c r="J169" i="2"/>
  <c r="H170" i="2"/>
  <c r="I170" i="2"/>
  <c r="H171" i="2"/>
  <c r="I171" i="2"/>
  <c r="H172" i="2"/>
  <c r="I172" i="2"/>
  <c r="H173" i="2"/>
  <c r="I173" i="2"/>
  <c r="H174" i="2"/>
  <c r="I174" i="2"/>
  <c r="H175" i="2"/>
  <c r="I175" i="2"/>
  <c r="H176" i="2"/>
  <c r="I176" i="2"/>
  <c r="H177" i="2"/>
  <c r="I177" i="2"/>
  <c r="H178" i="2"/>
  <c r="I178" i="2"/>
  <c r="H179" i="2"/>
  <c r="I179" i="2"/>
  <c r="H180" i="2"/>
  <c r="I180" i="2"/>
  <c r="H181" i="2"/>
  <c r="I181" i="2"/>
  <c r="J181" i="2"/>
  <c r="H182" i="2"/>
  <c r="I182" i="2"/>
  <c r="H183" i="2"/>
  <c r="I183" i="2"/>
  <c r="H184" i="2"/>
  <c r="I184" i="2"/>
  <c r="H185" i="2"/>
  <c r="I185" i="2"/>
  <c r="H186" i="2"/>
  <c r="I186" i="2"/>
  <c r="H187" i="2"/>
  <c r="I187" i="2"/>
  <c r="H188" i="2"/>
  <c r="I188" i="2"/>
  <c r="H189" i="2"/>
  <c r="I189" i="2"/>
  <c r="H190" i="2"/>
  <c r="I190" i="2"/>
  <c r="H191" i="2"/>
  <c r="I191" i="2"/>
  <c r="H192" i="2"/>
  <c r="I192" i="2"/>
  <c r="H193" i="2"/>
  <c r="I193" i="2"/>
  <c r="J193" i="2"/>
  <c r="H8" i="2"/>
  <c r="E158" i="2"/>
  <c r="F158" i="2"/>
  <c r="E159" i="2"/>
  <c r="F159" i="2"/>
  <c r="E160" i="2"/>
  <c r="F160" i="2"/>
  <c r="E161" i="2"/>
  <c r="F161" i="2"/>
  <c r="E162" i="2"/>
  <c r="F162" i="2"/>
  <c r="E163" i="2"/>
  <c r="F163" i="2"/>
  <c r="E164" i="2"/>
  <c r="F164" i="2"/>
  <c r="E165" i="2"/>
  <c r="F165" i="2"/>
  <c r="E166" i="2"/>
  <c r="F166" i="2"/>
  <c r="E167" i="2"/>
  <c r="F167" i="2"/>
  <c r="E168" i="2"/>
  <c r="F168" i="2"/>
  <c r="E169" i="2"/>
  <c r="F169" i="2"/>
  <c r="G169" i="2"/>
  <c r="E170" i="2"/>
  <c r="F170" i="2"/>
  <c r="E171" i="2"/>
  <c r="F171" i="2"/>
  <c r="E172" i="2"/>
  <c r="F172" i="2"/>
  <c r="E173" i="2"/>
  <c r="F173" i="2"/>
  <c r="E174" i="2"/>
  <c r="F174" i="2"/>
  <c r="E175" i="2"/>
  <c r="F175" i="2"/>
  <c r="E176" i="2"/>
  <c r="F176" i="2"/>
  <c r="E177" i="2"/>
  <c r="F177" i="2"/>
  <c r="E178" i="2"/>
  <c r="F178" i="2"/>
  <c r="E179" i="2"/>
  <c r="F179" i="2"/>
  <c r="E180" i="2"/>
  <c r="F180" i="2"/>
  <c r="E181" i="2"/>
  <c r="F181" i="2"/>
  <c r="G181" i="2"/>
  <c r="E182" i="2"/>
  <c r="F182" i="2"/>
  <c r="E183" i="2"/>
  <c r="F183" i="2"/>
  <c r="E184" i="2"/>
  <c r="F184" i="2"/>
  <c r="E185" i="2"/>
  <c r="F185" i="2"/>
  <c r="E186" i="2"/>
  <c r="F186" i="2"/>
  <c r="E187" i="2"/>
  <c r="F187" i="2"/>
  <c r="E188" i="2"/>
  <c r="F188" i="2"/>
  <c r="E189" i="2"/>
  <c r="F189" i="2"/>
  <c r="E190" i="2"/>
  <c r="F190" i="2"/>
  <c r="E191" i="2"/>
  <c r="F191" i="2"/>
  <c r="E192" i="2"/>
  <c r="F192" i="2"/>
  <c r="E193" i="2"/>
  <c r="F193" i="2"/>
  <c r="G193" i="2"/>
  <c r="E8" i="2"/>
  <c r="B158" i="2"/>
  <c r="C158" i="2"/>
  <c r="B159" i="2"/>
  <c r="C159" i="2"/>
  <c r="B160" i="2"/>
  <c r="C160" i="2"/>
  <c r="B161" i="2"/>
  <c r="C161" i="2"/>
  <c r="B162" i="2"/>
  <c r="C162" i="2"/>
  <c r="B163" i="2"/>
  <c r="C163" i="2"/>
  <c r="B164" i="2"/>
  <c r="C164" i="2"/>
  <c r="B165" i="2"/>
  <c r="C165" i="2"/>
  <c r="B166" i="2"/>
  <c r="C166" i="2"/>
  <c r="B167" i="2"/>
  <c r="C167" i="2"/>
  <c r="B168" i="2"/>
  <c r="C168" i="2"/>
  <c r="B169" i="2"/>
  <c r="C169" i="2"/>
  <c r="D169" i="2"/>
  <c r="B170" i="2"/>
  <c r="C170" i="2"/>
  <c r="B171" i="2"/>
  <c r="C171" i="2"/>
  <c r="B172" i="2"/>
  <c r="C172" i="2"/>
  <c r="B173" i="2"/>
  <c r="C173" i="2"/>
  <c r="B174" i="2"/>
  <c r="C174" i="2"/>
  <c r="B175" i="2"/>
  <c r="C175" i="2"/>
  <c r="B176" i="2"/>
  <c r="C176" i="2"/>
  <c r="B177" i="2"/>
  <c r="C177" i="2"/>
  <c r="B178" i="2"/>
  <c r="C178" i="2"/>
  <c r="B179" i="2"/>
  <c r="C179" i="2"/>
  <c r="B180" i="2"/>
  <c r="C180" i="2"/>
  <c r="B181" i="2"/>
  <c r="C181" i="2"/>
  <c r="D181" i="2"/>
  <c r="B182" i="2"/>
  <c r="C182" i="2"/>
  <c r="B183" i="2"/>
  <c r="C183" i="2"/>
  <c r="B184" i="2"/>
  <c r="C184" i="2"/>
  <c r="B185" i="2"/>
  <c r="C185" i="2"/>
  <c r="B186" i="2"/>
  <c r="C186" i="2"/>
  <c r="B187" i="2"/>
  <c r="C187" i="2"/>
  <c r="B188" i="2"/>
  <c r="C188" i="2"/>
  <c r="B189" i="2"/>
  <c r="C189" i="2"/>
  <c r="B190" i="2"/>
  <c r="C190" i="2"/>
  <c r="B191" i="2"/>
  <c r="C191" i="2"/>
  <c r="B192" i="2"/>
  <c r="C192" i="2"/>
  <c r="B193" i="2"/>
  <c r="C193" i="2"/>
  <c r="D193" i="2"/>
  <c r="B8" i="2"/>
  <c r="H11" i="2"/>
  <c r="I11" i="2"/>
  <c r="E11" i="2"/>
  <c r="F11" i="2"/>
  <c r="H10" i="2"/>
  <c r="I10" i="2"/>
  <c r="E10" i="2"/>
  <c r="F10" i="2"/>
  <c r="I9" i="2"/>
  <c r="F9" i="2"/>
  <c r="I8" i="2"/>
  <c r="F8" i="2"/>
  <c r="B11" i="2"/>
  <c r="C11" i="2"/>
  <c r="B10" i="2"/>
  <c r="C10" i="2"/>
  <c r="C9" i="2"/>
  <c r="C8" i="2"/>
  <c r="K5" i="2"/>
  <c r="H5" i="2"/>
  <c r="E5" i="2"/>
  <c r="B5" i="2"/>
</calcChain>
</file>

<file path=xl/sharedStrings.xml><?xml version="1.0" encoding="utf-8"?>
<sst xmlns="http://schemas.openxmlformats.org/spreadsheetml/2006/main" count="397" uniqueCount="43">
  <si>
    <t>DATE</t>
  </si>
  <si>
    <t>price</t>
  </si>
  <si>
    <t>yield</t>
  </si>
  <si>
    <t>WORLD BONDS INDEX</t>
  </si>
  <si>
    <t>WORLD EQUITIES INDEX</t>
  </si>
  <si>
    <t>P/E ratio</t>
  </si>
  <si>
    <t>3-MONTHS CASH USD</t>
  </si>
  <si>
    <t>(holding) return</t>
  </si>
  <si>
    <t>CONSERVATIVE</t>
  </si>
  <si>
    <t>BALANCED</t>
  </si>
  <si>
    <t>AGGRESSIVE</t>
  </si>
  <si>
    <t>Allocation to bonds</t>
  </si>
  <si>
    <t>Allocation to equities</t>
  </si>
  <si>
    <t>Allocation to cash</t>
  </si>
  <si>
    <t>MONTH n°</t>
  </si>
  <si>
    <t>Monthly return</t>
  </si>
  <si>
    <t>Yearly return</t>
  </si>
  <si>
    <t>Monthly return + 1</t>
  </si>
  <si>
    <t>TOTAL</t>
  </si>
  <si>
    <t>in USD terms</t>
  </si>
  <si>
    <t>Average (expected) yearly return</t>
  </si>
  <si>
    <t>Volatility of yearly return</t>
  </si>
  <si>
    <t>Lowest expected return in 68% of the time</t>
  </si>
  <si>
    <t>Highest expected return in 68% of the time</t>
  </si>
  <si>
    <t>Max. pos. deviation for SAA</t>
  </si>
  <si>
    <t>Max. neg. deviation from SAA</t>
  </si>
  <si>
    <t>+9%</t>
  </si>
  <si>
    <t>-9%</t>
  </si>
  <si>
    <t>+11%</t>
  </si>
  <si>
    <t>-11%</t>
  </si>
  <si>
    <t>+5%</t>
  </si>
  <si>
    <t>-5%</t>
  </si>
  <si>
    <t/>
  </si>
  <si>
    <t>in percentages</t>
  </si>
  <si>
    <t>Davina Turner's TAA</t>
  </si>
  <si>
    <t>Risk management: Variance-covariance approach</t>
  </si>
  <si>
    <r>
      <t>Average return (</t>
    </r>
    <r>
      <rPr>
        <sz val="11"/>
        <color theme="1"/>
        <rFont val="Calibri"/>
        <family val="2"/>
      </rPr>
      <t>μ)</t>
    </r>
  </si>
  <si>
    <r>
      <t>Standard deviation of returns (</t>
    </r>
    <r>
      <rPr>
        <sz val="11"/>
        <color theme="1"/>
        <rFont val="Calibri"/>
        <family val="2"/>
      </rPr>
      <t>σ</t>
    </r>
    <r>
      <rPr>
        <sz val="11"/>
        <color theme="1"/>
        <rFont val="Calibri"/>
        <family val="2"/>
        <scheme val="minor"/>
      </rPr>
      <t>)</t>
    </r>
  </si>
  <si>
    <t>Value-at-risk (95%)</t>
  </si>
  <si>
    <t>Phi</t>
  </si>
  <si>
    <t>Expected shortfall (95%)</t>
  </si>
  <si>
    <t>Risk managment: Historical approach</t>
  </si>
  <si>
    <t>Sum of returns that are below the VaR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</si>
</sst>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* #,##0.00_ ;_ * \-#,##0.00_ ;_ * &quot;-&quot;??_ ;_ @_ "/>
    <numFmt numFmtId="165" formatCode="_ * #,##0_ ;_ * \-#,##0_ ;_ * &quot;-&quot;??_ ;_ @_ "/>
    <numFmt numFmtId="166" formatCode="0.00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  <family val="2"/>
    </font>
    <font>
      <b/>
      <sz val="11"/>
      <color rgb="FF92D050"/>
      <name val="Calibri"/>
      <family val="2"/>
      <scheme val="minor"/>
    </font>
    <font>
      <b/>
      <sz val="11"/>
      <color rgb="FFFFC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0"/>
      <color theme="1"/>
      <name val="Arial Unicode MS"/>
      <family val="2"/>
    </font>
    <font>
      <sz val="11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55">
    <xf numFmtId="0" fontId="0" fillId="0" borderId="0" xfId="0"/>
    <xf numFmtId="14" fontId="0" fillId="0" borderId="0" xfId="0" applyNumberFormat="1"/>
    <xf numFmtId="9" fontId="0" fillId="0" borderId="0" xfId="0" applyNumberFormat="1"/>
    <xf numFmtId="0" fontId="2" fillId="0" borderId="0" xfId="0" applyFont="1"/>
    <xf numFmtId="0" fontId="2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10" fontId="0" fillId="0" borderId="0" xfId="1" applyNumberFormat="1" applyFont="1"/>
    <xf numFmtId="9" fontId="4" fillId="0" borderId="0" xfId="0" applyNumberFormat="1" applyFont="1"/>
    <xf numFmtId="9" fontId="5" fillId="0" borderId="0" xfId="0" applyNumberFormat="1" applyFont="1"/>
    <xf numFmtId="9" fontId="6" fillId="0" borderId="0" xfId="0" applyNumberFormat="1" applyFont="1"/>
    <xf numFmtId="10" fontId="0" fillId="0" borderId="0" xfId="1" applyNumberFormat="1" applyFont="1" applyFill="1"/>
    <xf numFmtId="10" fontId="3" fillId="0" borderId="0" xfId="1" applyNumberFormat="1" applyFont="1" applyAlignment="1">
      <alignment vertical="center"/>
    </xf>
    <xf numFmtId="165" fontId="3" fillId="0" borderId="0" xfId="2" applyNumberFormat="1" applyFont="1" applyAlignment="1">
      <alignment vertical="center"/>
    </xf>
    <xf numFmtId="165" fontId="0" fillId="0" borderId="0" xfId="2" applyNumberFormat="1" applyFont="1"/>
    <xf numFmtId="0" fontId="0" fillId="4" borderId="0" xfId="0" applyFill="1"/>
    <xf numFmtId="0" fontId="2" fillId="0" borderId="1" xfId="0" applyFont="1" applyBorder="1"/>
    <xf numFmtId="9" fontId="0" fillId="0" borderId="1" xfId="0" applyNumberFormat="1" applyBorder="1"/>
    <xf numFmtId="0" fontId="0" fillId="0" borderId="1" xfId="0" applyBorder="1"/>
    <xf numFmtId="165" fontId="3" fillId="0" borderId="1" xfId="2" applyNumberFormat="1" applyFont="1" applyBorder="1" applyAlignment="1">
      <alignment vertical="center"/>
    </xf>
    <xf numFmtId="0" fontId="2" fillId="0" borderId="0" xfId="0" applyFont="1" applyAlignment="1">
      <alignment horizontal="center"/>
    </xf>
    <xf numFmtId="0" fontId="2" fillId="5" borderId="0" xfId="0" applyFont="1" applyFill="1" applyAlignment="1">
      <alignment horizontal="center"/>
    </xf>
    <xf numFmtId="0" fontId="2" fillId="5" borderId="0" xfId="0" applyFont="1" applyFill="1"/>
    <xf numFmtId="9" fontId="1" fillId="0" borderId="1" xfId="1" applyFont="1" applyBorder="1"/>
    <xf numFmtId="10" fontId="0" fillId="0" borderId="1" xfId="1" applyNumberFormat="1" applyFont="1" applyBorder="1"/>
    <xf numFmtId="10" fontId="0" fillId="5" borderId="0" xfId="1" applyNumberFormat="1" applyFont="1" applyFill="1"/>
    <xf numFmtId="10" fontId="2" fillId="5" borderId="0" xfId="1" applyNumberFormat="1" applyFont="1" applyFill="1" applyAlignment="1">
      <alignment horizontal="center"/>
    </xf>
    <xf numFmtId="10" fontId="1" fillId="0" borderId="0" xfId="1" applyNumberFormat="1" applyFont="1" applyFill="1"/>
    <xf numFmtId="10" fontId="1" fillId="0" borderId="1" xfId="1" applyNumberFormat="1" applyFont="1" applyFill="1" applyBorder="1"/>
    <xf numFmtId="10" fontId="0" fillId="6" borderId="0" xfId="1" applyNumberFormat="1" applyFont="1" applyFill="1"/>
    <xf numFmtId="9" fontId="7" fillId="6" borderId="0" xfId="1" applyFont="1" applyFill="1"/>
    <xf numFmtId="0" fontId="0" fillId="7" borderId="0" xfId="0" applyFill="1"/>
    <xf numFmtId="14" fontId="0" fillId="7" borderId="0" xfId="0" applyNumberFormat="1" applyFill="1"/>
    <xf numFmtId="10" fontId="0" fillId="7" borderId="0" xfId="1" applyNumberFormat="1" applyFont="1" applyFill="1"/>
    <xf numFmtId="10" fontId="3" fillId="0" borderId="0" xfId="1" applyNumberFormat="1" applyFont="1" applyFill="1" applyAlignment="1">
      <alignment vertical="center"/>
    </xf>
    <xf numFmtId="165" fontId="3" fillId="0" borderId="0" xfId="2" applyNumberFormat="1" applyFont="1" applyFill="1" applyAlignment="1">
      <alignment vertical="center"/>
    </xf>
    <xf numFmtId="165" fontId="0" fillId="0" borderId="0" xfId="2" applyNumberFormat="1" applyFont="1" applyFill="1"/>
    <xf numFmtId="10" fontId="0" fillId="0" borderId="1" xfId="1" applyNumberFormat="1" applyFont="1" applyFill="1" applyBorder="1"/>
    <xf numFmtId="165" fontId="3" fillId="0" borderId="1" xfId="2" applyNumberFormat="1" applyFont="1" applyFill="1" applyBorder="1" applyAlignment="1">
      <alignment vertical="center"/>
    </xf>
    <xf numFmtId="165" fontId="0" fillId="0" borderId="1" xfId="2" applyNumberFormat="1" applyFont="1" applyFill="1" applyBorder="1"/>
    <xf numFmtId="165" fontId="0" fillId="6" borderId="0" xfId="2" applyNumberFormat="1" applyFont="1" applyFill="1"/>
    <xf numFmtId="166" fontId="0" fillId="0" borderId="0" xfId="1" applyNumberFormat="1" applyFont="1" applyFill="1"/>
    <xf numFmtId="164" fontId="0" fillId="0" borderId="0" xfId="2" applyFont="1" applyFill="1"/>
    <xf numFmtId="2" fontId="0" fillId="0" borderId="0" xfId="0" applyNumberFormat="1"/>
    <xf numFmtId="10" fontId="0" fillId="6" borderId="0" xfId="0" applyNumberFormat="1" applyFill="1"/>
    <xf numFmtId="10" fontId="0" fillId="6" borderId="1" xfId="0" applyNumberFormat="1" applyFill="1" applyBorder="1"/>
    <xf numFmtId="165" fontId="0" fillId="6" borderId="0" xfId="0" applyNumberFormat="1" applyFill="1"/>
    <xf numFmtId="165" fontId="0" fillId="0" borderId="0" xfId="0" applyNumberFormat="1"/>
    <xf numFmtId="165" fontId="0" fillId="6" borderId="1" xfId="0" applyNumberFormat="1" applyFill="1" applyBorder="1"/>
    <xf numFmtId="10" fontId="0" fillId="0" borderId="0" xfId="0" applyNumberFormat="1"/>
    <xf numFmtId="10" fontId="0" fillId="0" borderId="1" xfId="0" applyNumberFormat="1" applyBorder="1"/>
    <xf numFmtId="165" fontId="0" fillId="0" borderId="1" xfId="0" applyNumberFormat="1" applyBorder="1"/>
    <xf numFmtId="49" fontId="8" fillId="7" borderId="0" xfId="1" applyNumberFormat="1" applyFont="1" applyFill="1" applyAlignment="1">
      <alignment horizontal="right" vertical="center"/>
    </xf>
    <xf numFmtId="49" fontId="8" fillId="7" borderId="0" xfId="2" applyNumberFormat="1" applyFont="1" applyFill="1" applyAlignment="1">
      <alignment horizontal="right" vertical="center"/>
    </xf>
    <xf numFmtId="49" fontId="2" fillId="7" borderId="0" xfId="1" applyNumberFormat="1" applyFont="1" applyFill="1" applyAlignment="1">
      <alignment horizontal="right"/>
    </xf>
  </cellXfs>
  <cellStyles count="3">
    <cellStyle name="Comma" xfId="2" builtinId="3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36"/>
  <sheetViews>
    <sheetView topLeftCell="A97" workbookViewId="0">
      <selection activeCell="C141" sqref="C141"/>
    </sheetView>
  </sheetViews>
  <sheetFormatPr baseColWidth="10" defaultColWidth="8.83203125" defaultRowHeight="15" x14ac:dyDescent="0.2"/>
  <cols>
    <col min="2" max="2" width="10.1640625" bestFit="1" customWidth="1"/>
    <col min="3" max="4" width="20.5" bestFit="1" customWidth="1"/>
    <col min="5" max="5" width="20.5" style="11" customWidth="1"/>
    <col min="6" max="7" width="22.1640625" bestFit="1" customWidth="1"/>
    <col min="8" max="8" width="22.1640625" style="11" customWidth="1"/>
    <col min="9" max="9" width="20" bestFit="1" customWidth="1"/>
    <col min="10" max="10" width="20" style="11" bestFit="1" customWidth="1"/>
  </cols>
  <sheetData>
    <row r="1" spans="1:10" x14ac:dyDescent="0.2">
      <c r="B1" t="s">
        <v>0</v>
      </c>
      <c r="C1" t="s">
        <v>3</v>
      </c>
      <c r="D1" t="s">
        <v>3</v>
      </c>
      <c r="E1" s="11" t="s">
        <v>3</v>
      </c>
      <c r="F1" t="s">
        <v>4</v>
      </c>
      <c r="G1" t="s">
        <v>4</v>
      </c>
      <c r="H1" s="11" t="s">
        <v>4</v>
      </c>
      <c r="I1" t="s">
        <v>6</v>
      </c>
      <c r="J1" s="11" t="s">
        <v>6</v>
      </c>
    </row>
    <row r="2" spans="1:10" x14ac:dyDescent="0.2">
      <c r="C2" t="s">
        <v>1</v>
      </c>
      <c r="D2" t="s">
        <v>2</v>
      </c>
      <c r="E2" s="11" t="s">
        <v>7</v>
      </c>
      <c r="F2" t="s">
        <v>1</v>
      </c>
      <c r="G2" t="s">
        <v>5</v>
      </c>
      <c r="H2" s="11" t="s">
        <v>7</v>
      </c>
      <c r="J2" s="11" t="s">
        <v>7</v>
      </c>
    </row>
    <row r="3" spans="1:10" x14ac:dyDescent="0.2">
      <c r="A3">
        <v>1</v>
      </c>
      <c r="B3" s="1">
        <v>54789</v>
      </c>
      <c r="C3">
        <v>100</v>
      </c>
      <c r="D3">
        <v>7.5415999999999999</v>
      </c>
      <c r="F3">
        <v>100</v>
      </c>
      <c r="G3">
        <v>14.792999999999999</v>
      </c>
      <c r="I3">
        <v>100</v>
      </c>
    </row>
    <row r="4" spans="1:10" x14ac:dyDescent="0.2">
      <c r="A4">
        <v>2</v>
      </c>
      <c r="B4" s="1">
        <v>54820</v>
      </c>
      <c r="C4">
        <v>98.537467700258404</v>
      </c>
      <c r="D4">
        <v>7.6786000000000003</v>
      </c>
      <c r="E4" s="11">
        <v>-1.4625322997415964E-2</v>
      </c>
      <c r="F4">
        <v>102.78586807673508</v>
      </c>
      <c r="G4">
        <v>15.617000000000001</v>
      </c>
      <c r="H4" s="11">
        <v>2.7858680767350846E-2</v>
      </c>
      <c r="I4">
        <v>100.70101383183207</v>
      </c>
      <c r="J4" s="11">
        <v>7.0101383183207135E-3</v>
      </c>
    </row>
    <row r="5" spans="1:10" x14ac:dyDescent="0.2">
      <c r="A5">
        <v>3</v>
      </c>
      <c r="B5" s="1">
        <v>54848</v>
      </c>
      <c r="C5">
        <v>98.604651162790702</v>
      </c>
      <c r="D5">
        <v>7.8368000000000002</v>
      </c>
      <c r="E5" s="11">
        <v>6.8180626212827359E-4</v>
      </c>
      <c r="F5">
        <v>101.71539023966585</v>
      </c>
      <c r="G5">
        <v>15.446</v>
      </c>
      <c r="H5" s="11">
        <v>-1.041464023313074E-2</v>
      </c>
      <c r="I5">
        <v>101.42840990464705</v>
      </c>
      <c r="J5" s="11">
        <v>7.2233242262060493E-3</v>
      </c>
    </row>
    <row r="6" spans="1:10" x14ac:dyDescent="0.2">
      <c r="A6">
        <v>4</v>
      </c>
      <c r="B6" s="1">
        <v>54879</v>
      </c>
      <c r="C6">
        <v>97.235142118863052</v>
      </c>
      <c r="D6">
        <v>7.8159000000000001</v>
      </c>
      <c r="E6" s="11">
        <v>-1.38888888888889E-2</v>
      </c>
      <c r="F6">
        <v>102.15751778407049</v>
      </c>
      <c r="G6">
        <v>15.090999999999999</v>
      </c>
      <c r="H6" s="11">
        <v>4.3467123644011299E-3</v>
      </c>
      <c r="I6">
        <v>102.18595711001394</v>
      </c>
      <c r="J6" s="11">
        <v>7.4687871581449539E-3</v>
      </c>
    </row>
    <row r="7" spans="1:10" x14ac:dyDescent="0.2">
      <c r="A7">
        <v>5</v>
      </c>
      <c r="B7" s="1">
        <v>54909</v>
      </c>
      <c r="C7">
        <v>98.521963824289401</v>
      </c>
      <c r="D7">
        <v>7.7561999999999998</v>
      </c>
      <c r="E7" s="11">
        <v>1.3234121711400391E-2</v>
      </c>
      <c r="F7">
        <v>103.63093963716859</v>
      </c>
      <c r="G7">
        <v>11.61</v>
      </c>
      <c r="H7" s="11">
        <v>1.4423038901674002E-2</v>
      </c>
      <c r="I7">
        <v>102.94727320694983</v>
      </c>
      <c r="J7" s="11">
        <v>7.450300593811035E-3</v>
      </c>
    </row>
    <row r="8" spans="1:10" x14ac:dyDescent="0.2">
      <c r="A8">
        <v>6</v>
      </c>
      <c r="B8" s="1">
        <v>54940</v>
      </c>
      <c r="C8">
        <v>96.444444444444443</v>
      </c>
      <c r="D8">
        <v>7.6265999999999998</v>
      </c>
      <c r="E8" s="11">
        <v>-2.1086865295845539E-2</v>
      </c>
      <c r="F8">
        <v>101.26275989384092</v>
      </c>
      <c r="G8">
        <v>12.176</v>
      </c>
      <c r="H8" s="11">
        <v>-2.2852053176581389E-2</v>
      </c>
      <c r="I8">
        <v>103.66336260505786</v>
      </c>
      <c r="J8" s="11">
        <v>6.9558850448472372E-3</v>
      </c>
    </row>
    <row r="9" spans="1:10" x14ac:dyDescent="0.2">
      <c r="A9">
        <v>7</v>
      </c>
      <c r="B9" s="1">
        <v>54970</v>
      </c>
      <c r="C9">
        <v>98.382428940568474</v>
      </c>
      <c r="D9">
        <v>7.4302000000000001</v>
      </c>
      <c r="E9" s="11">
        <v>2.0094309291608617E-2</v>
      </c>
      <c r="F9">
        <v>101.06502445940869</v>
      </c>
      <c r="G9">
        <v>13.298999999999999</v>
      </c>
      <c r="H9" s="11">
        <v>-1.9526964763702732E-3</v>
      </c>
      <c r="I9">
        <v>104.38698978630387</v>
      </c>
      <c r="J9" s="11">
        <v>6.9805489910927257E-3</v>
      </c>
    </row>
    <row r="10" spans="1:10" x14ac:dyDescent="0.2">
      <c r="A10">
        <v>8</v>
      </c>
      <c r="B10" s="1">
        <v>55001</v>
      </c>
      <c r="C10">
        <v>102.86304909560724</v>
      </c>
      <c r="D10">
        <v>7.4484000000000004</v>
      </c>
      <c r="E10" s="11">
        <v>4.5542890161264948E-2</v>
      </c>
      <c r="F10">
        <v>110.6843786987029</v>
      </c>
      <c r="G10">
        <v>14.926</v>
      </c>
      <c r="H10" s="11">
        <v>9.5179853670917441E-2</v>
      </c>
      <c r="I10">
        <v>105.09554140127391</v>
      </c>
      <c r="J10" s="11">
        <v>6.7877387442682987E-3</v>
      </c>
    </row>
    <row r="11" spans="1:10" x14ac:dyDescent="0.2">
      <c r="A11">
        <v>9</v>
      </c>
      <c r="B11" s="1">
        <v>55032</v>
      </c>
      <c r="C11">
        <v>99.405684754521957</v>
      </c>
      <c r="D11">
        <v>7.5198</v>
      </c>
      <c r="E11" s="11">
        <v>-3.3611334405144785E-2</v>
      </c>
      <c r="F11">
        <v>108.04615577270322</v>
      </c>
      <c r="G11">
        <v>15.901999999999999</v>
      </c>
      <c r="H11" s="11">
        <v>-2.3835548945721298E-2</v>
      </c>
      <c r="I11">
        <v>105.77771077526101</v>
      </c>
      <c r="J11" s="11">
        <v>6.4909449524833901E-3</v>
      </c>
    </row>
    <row r="12" spans="1:10" x14ac:dyDescent="0.2">
      <c r="A12">
        <v>10</v>
      </c>
      <c r="B12" s="1">
        <v>55062</v>
      </c>
      <c r="C12">
        <v>101.29198966408269</v>
      </c>
      <c r="D12">
        <v>7.5483000000000002</v>
      </c>
      <c r="E12" s="11">
        <v>1.8975825318430065E-2</v>
      </c>
      <c r="F12">
        <v>110.90614939023158</v>
      </c>
      <c r="G12">
        <v>15.62</v>
      </c>
      <c r="H12" s="11">
        <v>2.6470109899559325E-2</v>
      </c>
      <c r="I12">
        <v>106.49756906493801</v>
      </c>
      <c r="J12" s="11">
        <v>6.8053873013609444E-3</v>
      </c>
    </row>
    <row r="13" spans="1:10" x14ac:dyDescent="0.2">
      <c r="A13">
        <v>11</v>
      </c>
      <c r="B13" s="1">
        <v>55093</v>
      </c>
      <c r="C13">
        <v>102.13953488372093</v>
      </c>
      <c r="D13">
        <v>7.6322999999999999</v>
      </c>
      <c r="E13" s="11">
        <v>8.3673469387754319E-3</v>
      </c>
      <c r="F13">
        <v>106.94416953137308</v>
      </c>
      <c r="G13">
        <v>15.728</v>
      </c>
      <c r="H13" s="11">
        <v>-3.5723716679748531E-2</v>
      </c>
      <c r="I13">
        <v>107.18727622206309</v>
      </c>
      <c r="J13" s="11">
        <v>6.4762713663870453E-3</v>
      </c>
    </row>
    <row r="14" spans="1:10" x14ac:dyDescent="0.2">
      <c r="A14">
        <v>12</v>
      </c>
      <c r="B14" s="1">
        <v>55123</v>
      </c>
      <c r="C14">
        <v>103.06459948320413</v>
      </c>
      <c r="D14">
        <v>7.6618000000000004</v>
      </c>
      <c r="E14" s="11">
        <v>9.0568710787290296E-3</v>
      </c>
      <c r="F14">
        <v>111.59024532120395</v>
      </c>
      <c r="G14">
        <v>15.589</v>
      </c>
      <c r="H14" s="11">
        <v>4.3443937244918289E-2</v>
      </c>
      <c r="I14">
        <v>107.89582783703312</v>
      </c>
      <c r="J14" s="11">
        <v>6.6104078762306293E-3</v>
      </c>
    </row>
    <row r="15" spans="1:10" x14ac:dyDescent="0.2">
      <c r="A15">
        <v>13</v>
      </c>
      <c r="B15" s="1">
        <v>55154</v>
      </c>
      <c r="C15">
        <v>104.32558139534883</v>
      </c>
      <c r="D15">
        <v>8.0249000000000006</v>
      </c>
      <c r="E15" s="11">
        <v>1.2234869377726497E-2</v>
      </c>
      <c r="F15">
        <v>114.58919908060092</v>
      </c>
      <c r="G15">
        <v>16.007000000000001</v>
      </c>
      <c r="H15" s="11">
        <v>2.6874694564607421E-2</v>
      </c>
      <c r="I15">
        <v>108.60814834357217</v>
      </c>
      <c r="J15" s="11">
        <v>6.6019281821994014E-3</v>
      </c>
    </row>
    <row r="16" spans="1:10" x14ac:dyDescent="0.2">
      <c r="A16">
        <v>14</v>
      </c>
      <c r="B16" s="1">
        <v>55185</v>
      </c>
      <c r="C16">
        <v>102.94573643410853</v>
      </c>
      <c r="D16">
        <v>8.3679000000000006</v>
      </c>
      <c r="E16" s="11">
        <v>-1.3226333779164798E-2</v>
      </c>
      <c r="F16">
        <v>109.38203132258548</v>
      </c>
      <c r="G16">
        <v>17.448</v>
      </c>
      <c r="H16" s="11">
        <v>-4.5442046892681165E-2</v>
      </c>
      <c r="I16">
        <v>109.26016658500734</v>
      </c>
      <c r="J16" s="11">
        <v>6.0034007703783964E-3</v>
      </c>
    </row>
    <row r="17" spans="1:10" x14ac:dyDescent="0.2">
      <c r="A17">
        <v>15</v>
      </c>
      <c r="B17" s="1">
        <v>55213</v>
      </c>
      <c r="C17">
        <v>101.36434108527132</v>
      </c>
      <c r="D17">
        <v>8.6250999999999998</v>
      </c>
      <c r="E17" s="11">
        <v>-1.5361445783132489E-2</v>
      </c>
      <c r="F17">
        <v>103.14397320977731</v>
      </c>
      <c r="G17">
        <v>16.571999999999999</v>
      </c>
      <c r="H17" s="11">
        <v>-5.7030007921603773E-2</v>
      </c>
      <c r="I17">
        <v>109.99510044096033</v>
      </c>
      <c r="J17" s="11">
        <v>6.7264573991033597E-3</v>
      </c>
    </row>
    <row r="18" spans="1:10" x14ac:dyDescent="0.2">
      <c r="A18">
        <v>16</v>
      </c>
      <c r="B18" s="1">
        <v>55244</v>
      </c>
      <c r="C18">
        <v>100.36175710594316</v>
      </c>
      <c r="D18">
        <v>8.5902999999999992</v>
      </c>
      <c r="E18" s="11">
        <v>-9.8908942592026046E-3</v>
      </c>
      <c r="F18">
        <v>94.593279014998799</v>
      </c>
      <c r="G18">
        <v>15.170999999999999</v>
      </c>
      <c r="H18" s="11">
        <v>-8.2900570229031759E-2</v>
      </c>
      <c r="I18">
        <v>110.71118983906834</v>
      </c>
      <c r="J18" s="11">
        <v>6.5101935925988849E-3</v>
      </c>
    </row>
    <row r="19" spans="1:10" x14ac:dyDescent="0.2">
      <c r="A19">
        <v>17</v>
      </c>
      <c r="B19" s="1">
        <v>55274</v>
      </c>
      <c r="C19">
        <v>100.05167958656331</v>
      </c>
      <c r="D19">
        <v>8.4862000000000002</v>
      </c>
      <c r="E19" s="11">
        <v>-3.0895983522142177E-3</v>
      </c>
      <c r="F19">
        <v>96.52862215363983</v>
      </c>
      <c r="G19">
        <v>12.08</v>
      </c>
      <c r="H19" s="11">
        <v>2.0459626294740886E-2</v>
      </c>
      <c r="I19">
        <v>111.46119926129725</v>
      </c>
      <c r="J19" s="11">
        <v>6.7744680851063018E-3</v>
      </c>
    </row>
    <row r="20" spans="1:10" x14ac:dyDescent="0.2">
      <c r="A20">
        <v>18</v>
      </c>
      <c r="B20" s="1">
        <v>55305</v>
      </c>
      <c r="C20">
        <v>103.37467700258398</v>
      </c>
      <c r="D20">
        <v>8.3588000000000005</v>
      </c>
      <c r="E20" s="11">
        <v>3.3212809917355347E-2</v>
      </c>
      <c r="F20">
        <v>106.64423376004329</v>
      </c>
      <c r="G20">
        <v>12.304</v>
      </c>
      <c r="H20" s="11">
        <v>0.10479390859120462</v>
      </c>
      <c r="I20">
        <v>112.18859533411225</v>
      </c>
      <c r="J20" s="11">
        <v>6.5260025698249558E-3</v>
      </c>
    </row>
    <row r="21" spans="1:10" x14ac:dyDescent="0.2">
      <c r="A21">
        <v>19</v>
      </c>
      <c r="B21" s="1">
        <v>55335</v>
      </c>
      <c r="C21">
        <v>105.27131782945736</v>
      </c>
      <c r="D21">
        <v>8.3552</v>
      </c>
      <c r="E21" s="11">
        <v>1.8347247912813031E-2</v>
      </c>
      <c r="F21">
        <v>105.62526004532363</v>
      </c>
      <c r="G21">
        <v>13.454000000000001</v>
      </c>
      <c r="H21" s="11">
        <v>-9.554888049666364E-3</v>
      </c>
      <c r="I21">
        <v>112.93106697320319</v>
      </c>
      <c r="J21" s="11">
        <v>6.6180669869317773E-3</v>
      </c>
    </row>
    <row r="22" spans="1:10" x14ac:dyDescent="0.2">
      <c r="A22">
        <v>20</v>
      </c>
      <c r="B22" s="1">
        <v>55366</v>
      </c>
      <c r="C22">
        <v>108.56847545219638</v>
      </c>
      <c r="D22">
        <v>8.6883999999999997</v>
      </c>
      <c r="E22" s="11">
        <v>3.1320569464899396E-2</v>
      </c>
      <c r="F22">
        <v>105.59072198680686</v>
      </c>
      <c r="G22">
        <v>15.039</v>
      </c>
      <c r="H22" s="11">
        <v>-3.2698673122274856E-4</v>
      </c>
      <c r="I22">
        <v>113.66600082915613</v>
      </c>
      <c r="J22" s="11">
        <v>6.5078093712453303E-3</v>
      </c>
    </row>
    <row r="23" spans="1:10" x14ac:dyDescent="0.2">
      <c r="A23">
        <v>21</v>
      </c>
      <c r="B23" s="1">
        <v>55397</v>
      </c>
      <c r="C23">
        <v>107.72093023255815</v>
      </c>
      <c r="D23">
        <v>8.9133999999999993</v>
      </c>
      <c r="E23" s="11">
        <v>-7.8065498857577331E-3</v>
      </c>
      <c r="F23">
        <v>94.909574919310217</v>
      </c>
      <c r="G23">
        <v>14.696999999999999</v>
      </c>
      <c r="H23" s="11">
        <v>-0.10115611359141199</v>
      </c>
      <c r="I23">
        <v>114.36324576941922</v>
      </c>
      <c r="J23" s="11">
        <v>6.1341556417654998E-3</v>
      </c>
    </row>
    <row r="24" spans="1:10" x14ac:dyDescent="0.2">
      <c r="A24">
        <v>22</v>
      </c>
      <c r="B24" s="1">
        <v>55427</v>
      </c>
      <c r="C24">
        <v>108.92506459948321</v>
      </c>
      <c r="D24">
        <v>8.7912999999999997</v>
      </c>
      <c r="E24" s="11">
        <v>1.1178276722318137E-2</v>
      </c>
      <c r="F24">
        <v>86.819388171421878</v>
      </c>
      <c r="G24">
        <v>13.250999999999999</v>
      </c>
      <c r="H24" s="11">
        <v>-8.5240996546095765E-2</v>
      </c>
      <c r="I24">
        <v>115.07556627595825</v>
      </c>
      <c r="J24" s="11">
        <v>6.2285789612444194E-3</v>
      </c>
    </row>
    <row r="25" spans="1:10" x14ac:dyDescent="0.2">
      <c r="A25">
        <v>23</v>
      </c>
      <c r="B25" s="1">
        <v>55458</v>
      </c>
      <c r="C25">
        <v>113.79328165374677</v>
      </c>
      <c r="D25">
        <v>8.5808999999999997</v>
      </c>
      <c r="E25" s="11">
        <v>4.4693267542819201E-2</v>
      </c>
      <c r="F25">
        <v>92.145520353217293</v>
      </c>
      <c r="G25">
        <v>11.907999999999999</v>
      </c>
      <c r="H25" s="11">
        <v>6.1347266940872142E-2</v>
      </c>
      <c r="I25">
        <v>115.75773564994536</v>
      </c>
      <c r="J25" s="11">
        <v>5.9280123145448969E-3</v>
      </c>
    </row>
    <row r="26" spans="1:10" x14ac:dyDescent="0.2">
      <c r="A26">
        <v>24</v>
      </c>
      <c r="B26" s="1">
        <v>55488</v>
      </c>
      <c r="C26">
        <v>115.6795865633075</v>
      </c>
      <c r="D26">
        <v>8.2523999999999997</v>
      </c>
      <c r="E26" s="11">
        <v>1.6576592942458761E-2</v>
      </c>
      <c r="F26">
        <v>92.083715406397815</v>
      </c>
      <c r="G26">
        <v>13.015000000000001</v>
      </c>
      <c r="H26" s="11">
        <v>-6.7073197462626743E-4</v>
      </c>
      <c r="I26">
        <v>116.44367391550145</v>
      </c>
      <c r="J26" s="11">
        <v>5.925636517548908E-3</v>
      </c>
    </row>
    <row r="27" spans="1:10" x14ac:dyDescent="0.2">
      <c r="A27">
        <v>25</v>
      </c>
      <c r="B27" s="1">
        <v>55519</v>
      </c>
      <c r="C27">
        <v>116.82170542635659</v>
      </c>
      <c r="D27">
        <v>8.2635000000000005</v>
      </c>
      <c r="E27" s="11">
        <v>9.8731236597569359E-3</v>
      </c>
      <c r="F27">
        <v>93.217815982840037</v>
      </c>
      <c r="G27">
        <v>13.202</v>
      </c>
      <c r="H27" s="11">
        <v>1.231597325799722E-2</v>
      </c>
      <c r="I27">
        <v>117.10699883164364</v>
      </c>
      <c r="J27" s="11">
        <v>5.6965302951840543E-3</v>
      </c>
    </row>
    <row r="28" spans="1:10" x14ac:dyDescent="0.2">
      <c r="A28">
        <v>26</v>
      </c>
      <c r="B28" s="1">
        <v>55550</v>
      </c>
      <c r="C28">
        <v>119.74160206718346</v>
      </c>
      <c r="D28">
        <v>7.9137000000000004</v>
      </c>
      <c r="E28" s="11">
        <v>2.4994470249944736E-2</v>
      </c>
      <c r="F28">
        <v>96.438136479864923</v>
      </c>
      <c r="G28">
        <v>13.833</v>
      </c>
      <c r="H28" s="11">
        <v>3.4546191230415628E-2</v>
      </c>
      <c r="I28">
        <v>117.67610145856105</v>
      </c>
      <c r="J28" s="11">
        <v>4.8596807415035139E-3</v>
      </c>
    </row>
    <row r="29" spans="1:10" x14ac:dyDescent="0.2">
      <c r="A29">
        <v>27</v>
      </c>
      <c r="B29" s="1">
        <v>55579</v>
      </c>
      <c r="C29">
        <v>119.77777777777777</v>
      </c>
      <c r="D29">
        <v>8.0614000000000008</v>
      </c>
      <c r="E29" s="11">
        <v>3.0211480362530896E-4</v>
      </c>
      <c r="F29">
        <v>103.98157162304636</v>
      </c>
      <c r="G29">
        <v>15.205</v>
      </c>
      <c r="H29" s="11">
        <v>7.8220457368091259E-2</v>
      </c>
      <c r="I29">
        <v>118.28666189273737</v>
      </c>
      <c r="J29" s="11">
        <v>5.1884828491817973E-3</v>
      </c>
    </row>
    <row r="30" spans="1:10" x14ac:dyDescent="0.2">
      <c r="A30">
        <v>28</v>
      </c>
      <c r="B30" s="1">
        <v>55610</v>
      </c>
      <c r="C30">
        <v>115.42635658914729</v>
      </c>
      <c r="D30">
        <v>7.9530000000000003</v>
      </c>
      <c r="E30" s="11">
        <v>-3.632911938559772E-2</v>
      </c>
      <c r="F30">
        <v>101.30456912257173</v>
      </c>
      <c r="G30">
        <v>15.943</v>
      </c>
      <c r="H30" s="11">
        <v>-2.5744970562469369E-2</v>
      </c>
      <c r="I30">
        <v>118.85953341122377</v>
      </c>
      <c r="J30" s="11">
        <v>4.843077903456906E-3</v>
      </c>
    </row>
    <row r="31" spans="1:10" x14ac:dyDescent="0.2">
      <c r="A31">
        <v>29</v>
      </c>
      <c r="B31" s="1">
        <v>55640</v>
      </c>
      <c r="C31">
        <v>117.20413436692506</v>
      </c>
      <c r="D31">
        <v>7.9874999999999998</v>
      </c>
      <c r="E31" s="11">
        <v>1.540183568390413E-2</v>
      </c>
      <c r="F31">
        <v>104.16860227910792</v>
      </c>
      <c r="G31">
        <v>14.394</v>
      </c>
      <c r="H31" s="11">
        <v>2.8271510173158057E-2</v>
      </c>
      <c r="I31">
        <v>119.43240492971017</v>
      </c>
      <c r="J31" s="11">
        <v>4.8197355487205121E-3</v>
      </c>
    </row>
    <row r="32" spans="1:10" x14ac:dyDescent="0.2">
      <c r="A32">
        <v>30</v>
      </c>
      <c r="B32" s="1">
        <v>55671</v>
      </c>
      <c r="C32">
        <v>117.05426356589147</v>
      </c>
      <c r="D32">
        <v>8.0938999999999997</v>
      </c>
      <c r="E32" s="11">
        <v>-1.2787159927685923E-3</v>
      </c>
      <c r="F32">
        <v>103.94097425601791</v>
      </c>
      <c r="G32">
        <v>14.055</v>
      </c>
      <c r="H32" s="11">
        <v>-2.1851884167563488E-3</v>
      </c>
      <c r="I32">
        <v>119.98643199035165</v>
      </c>
      <c r="J32" s="11">
        <v>4.6388336646786647E-3</v>
      </c>
    </row>
    <row r="33" spans="1:10" x14ac:dyDescent="0.2">
      <c r="A33">
        <v>31</v>
      </c>
      <c r="B33" s="1">
        <v>55701</v>
      </c>
      <c r="C33">
        <v>115.82945736434108</v>
      </c>
      <c r="D33">
        <v>8.0873000000000008</v>
      </c>
      <c r="E33" s="11">
        <v>-1.0463576158940446E-2</v>
      </c>
      <c r="F33">
        <v>99.435272446708382</v>
      </c>
      <c r="G33">
        <v>16.195</v>
      </c>
      <c r="H33" s="11">
        <v>-4.3348658616682724E-2</v>
      </c>
      <c r="I33">
        <v>120.55930350883806</v>
      </c>
      <c r="J33" s="11">
        <v>4.774469154416346E-3</v>
      </c>
    </row>
    <row r="34" spans="1:10" x14ac:dyDescent="0.2">
      <c r="A34">
        <v>32</v>
      </c>
      <c r="B34" s="1">
        <v>55732</v>
      </c>
      <c r="C34">
        <v>118.30490956072352</v>
      </c>
      <c r="D34">
        <v>7.8818000000000001</v>
      </c>
      <c r="E34" s="11">
        <v>2.1371525453977649E-2</v>
      </c>
      <c r="F34">
        <v>102.269009060686</v>
      </c>
      <c r="G34">
        <v>15.898</v>
      </c>
      <c r="H34" s="11">
        <v>2.8498303914200482E-2</v>
      </c>
      <c r="I34">
        <v>121.12463724418649</v>
      </c>
      <c r="J34" s="11">
        <v>4.6892584719269541E-3</v>
      </c>
    </row>
    <row r="35" spans="1:10" x14ac:dyDescent="0.2">
      <c r="A35">
        <v>33</v>
      </c>
      <c r="B35" s="1">
        <v>55763</v>
      </c>
      <c r="C35">
        <v>120.59431524547804</v>
      </c>
      <c r="D35">
        <v>7.6609999999999996</v>
      </c>
      <c r="E35" s="11">
        <v>1.9351738598637123E-2</v>
      </c>
      <c r="F35">
        <v>102.2645655677774</v>
      </c>
      <c r="G35">
        <v>16.140999999999998</v>
      </c>
      <c r="H35" s="11">
        <v>-4.3449065845253495E-5</v>
      </c>
      <c r="I35">
        <v>121.66358873855199</v>
      </c>
      <c r="J35" s="11">
        <v>4.4495612670358972E-3</v>
      </c>
    </row>
    <row r="36" spans="1:10" x14ac:dyDescent="0.2">
      <c r="A36">
        <v>34</v>
      </c>
      <c r="B36" s="1">
        <v>55793</v>
      </c>
      <c r="C36">
        <v>125.31266149870801</v>
      </c>
      <c r="D36">
        <v>7.5328999999999997</v>
      </c>
      <c r="E36" s="11">
        <v>3.9125776730233493E-2</v>
      </c>
      <c r="F36">
        <v>104.8795611444822</v>
      </c>
      <c r="G36">
        <v>16.196000000000002</v>
      </c>
      <c r="H36" s="11">
        <v>2.5570886280954001E-2</v>
      </c>
      <c r="I36">
        <v>122.19877134134852</v>
      </c>
      <c r="J36" s="11">
        <v>4.3988724017224329E-3</v>
      </c>
    </row>
    <row r="37" spans="1:10" x14ac:dyDescent="0.2">
      <c r="A37">
        <v>35</v>
      </c>
      <c r="B37" s="1">
        <v>55824</v>
      </c>
      <c r="C37">
        <v>126.62532299741602</v>
      </c>
      <c r="D37">
        <v>7.5023</v>
      </c>
      <c r="E37" s="11">
        <v>1.0475090729132299E-2</v>
      </c>
      <c r="F37">
        <v>105.96579318368188</v>
      </c>
      <c r="G37">
        <v>16.413</v>
      </c>
      <c r="H37" s="11">
        <v>1.0356946838319543E-2</v>
      </c>
      <c r="I37">
        <v>122.68495835374817</v>
      </c>
      <c r="J37" s="11">
        <v>3.9786571261141834E-3</v>
      </c>
    </row>
    <row r="38" spans="1:10" x14ac:dyDescent="0.2">
      <c r="A38">
        <v>36</v>
      </c>
      <c r="B38" s="1">
        <v>55854</v>
      </c>
      <c r="C38">
        <v>128.6046511627907</v>
      </c>
      <c r="D38">
        <v>7.3929</v>
      </c>
      <c r="E38" s="11">
        <v>1.5631377030446533E-2</v>
      </c>
      <c r="F38">
        <v>100.86526925547257</v>
      </c>
      <c r="G38">
        <v>16.663</v>
      </c>
      <c r="H38" s="11">
        <v>-4.8133683285586579E-2</v>
      </c>
      <c r="I38">
        <v>123.1447631251649</v>
      </c>
      <c r="J38" s="11">
        <v>3.7478495944949747E-3</v>
      </c>
    </row>
    <row r="39" spans="1:10" x14ac:dyDescent="0.2">
      <c r="A39">
        <v>37</v>
      </c>
      <c r="B39" s="1">
        <v>55885</v>
      </c>
      <c r="C39">
        <v>135.29188630490958</v>
      </c>
      <c r="D39">
        <v>7.1700999999999997</v>
      </c>
      <c r="E39" s="11">
        <v>5.1998392605987667E-2</v>
      </c>
      <c r="F39">
        <v>108.13118806881759</v>
      </c>
      <c r="G39">
        <v>15.786</v>
      </c>
      <c r="H39" s="11">
        <v>7.203588377820945E-2</v>
      </c>
      <c r="I39">
        <v>123.57064787246071</v>
      </c>
      <c r="J39" s="11">
        <v>3.4584072963211579E-3</v>
      </c>
    </row>
    <row r="40" spans="1:10" x14ac:dyDescent="0.2">
      <c r="A40">
        <v>38</v>
      </c>
      <c r="B40" s="1">
        <v>55916</v>
      </c>
      <c r="C40">
        <v>132.88883720930232</v>
      </c>
      <c r="D40">
        <v>7.2827000000000002</v>
      </c>
      <c r="E40" s="11">
        <v>-1.7761960168043385E-2</v>
      </c>
      <c r="F40">
        <v>105.89469729714446</v>
      </c>
      <c r="G40">
        <v>16.841999999999999</v>
      </c>
      <c r="H40" s="11">
        <v>-2.0683124005349589E-2</v>
      </c>
      <c r="I40">
        <v>123.95507481249766</v>
      </c>
      <c r="J40" s="11">
        <v>3.1109891115381938E-3</v>
      </c>
    </row>
    <row r="41" spans="1:10" x14ac:dyDescent="0.2">
      <c r="A41">
        <v>39</v>
      </c>
      <c r="B41" s="1">
        <v>55944</v>
      </c>
      <c r="C41">
        <v>132.14987080103359</v>
      </c>
      <c r="D41">
        <v>7.4082999999999997</v>
      </c>
      <c r="E41" s="11">
        <v>-5.5607861712632196E-3</v>
      </c>
      <c r="F41">
        <v>104.05630309469082</v>
      </c>
      <c r="G41">
        <v>16.257000000000001</v>
      </c>
      <c r="H41" s="11">
        <v>-1.7360587917778732E-2</v>
      </c>
      <c r="I41">
        <v>124.37719066822449</v>
      </c>
      <c r="J41" s="11">
        <v>3.4053939006962724E-3</v>
      </c>
    </row>
    <row r="42" spans="1:10" x14ac:dyDescent="0.2">
      <c r="A42">
        <v>40</v>
      </c>
      <c r="B42" s="1">
        <v>55975</v>
      </c>
      <c r="C42">
        <v>130.74935400516796</v>
      </c>
      <c r="D42">
        <v>7.2746000000000004</v>
      </c>
      <c r="E42" s="11">
        <v>-1.0597942982284576E-2</v>
      </c>
      <c r="F42">
        <v>97.18565317325988</v>
      </c>
      <c r="G42">
        <v>15.826000000000001</v>
      </c>
      <c r="H42" s="11">
        <v>-6.6028195477775858E-2</v>
      </c>
      <c r="I42">
        <v>124.78046206610637</v>
      </c>
      <c r="J42" s="11">
        <v>3.2423259901214916E-3</v>
      </c>
    </row>
    <row r="43" spans="1:10" x14ac:dyDescent="0.2">
      <c r="A43">
        <v>41</v>
      </c>
      <c r="B43" s="1">
        <v>56005</v>
      </c>
      <c r="C43">
        <v>131.68475452196381</v>
      </c>
      <c r="D43">
        <v>7.2615999999999996</v>
      </c>
      <c r="E43" s="11">
        <v>7.1541501976283535E-3</v>
      </c>
      <c r="F43">
        <v>99.864877420188819</v>
      </c>
      <c r="G43">
        <v>14.273</v>
      </c>
      <c r="H43" s="11">
        <v>2.7568104544736585E-2</v>
      </c>
      <c r="I43">
        <v>125.19127124712622</v>
      </c>
      <c r="J43" s="11">
        <v>3.2922556481816702E-3</v>
      </c>
    </row>
    <row r="44" spans="1:10" x14ac:dyDescent="0.2">
      <c r="A44">
        <v>42</v>
      </c>
      <c r="B44" s="1">
        <v>56036</v>
      </c>
      <c r="C44">
        <v>135.72604651162791</v>
      </c>
      <c r="D44">
        <v>7.3193000000000001</v>
      </c>
      <c r="E44" s="11">
        <v>3.0689140928535145E-2</v>
      </c>
      <c r="F44">
        <v>103.63922069213461</v>
      </c>
      <c r="G44">
        <v>14.833</v>
      </c>
      <c r="H44" s="11">
        <v>3.7794501625080544E-2</v>
      </c>
      <c r="I44">
        <v>125.57192929559417</v>
      </c>
      <c r="J44" s="11">
        <v>3.0406117349550286E-3</v>
      </c>
    </row>
    <row r="45" spans="1:10" x14ac:dyDescent="0.2">
      <c r="A45">
        <v>43</v>
      </c>
      <c r="B45" s="1">
        <v>56066</v>
      </c>
      <c r="C45">
        <v>139.52454780361757</v>
      </c>
      <c r="D45">
        <v>7.1898</v>
      </c>
      <c r="E45" s="11">
        <v>2.7986531617306239E-2</v>
      </c>
      <c r="F45">
        <v>101.12077009771644</v>
      </c>
      <c r="G45">
        <v>14.664</v>
      </c>
      <c r="H45" s="11">
        <v>-2.4300169159891218E-2</v>
      </c>
      <c r="I45">
        <v>125.94881845249313</v>
      </c>
      <c r="J45" s="11">
        <v>3.0013806350921305E-3</v>
      </c>
    </row>
    <row r="46" spans="1:10" x14ac:dyDescent="0.2">
      <c r="A46">
        <v>44</v>
      </c>
      <c r="B46" s="1">
        <v>56097</v>
      </c>
      <c r="C46">
        <v>142.77509043927645</v>
      </c>
      <c r="D46">
        <v>7.0380000000000003</v>
      </c>
      <c r="E46" s="11">
        <v>2.3297281280094635E-2</v>
      </c>
      <c r="F46">
        <v>100.11916640073036</v>
      </c>
      <c r="G46">
        <v>15.159000000000001</v>
      </c>
      <c r="H46" s="11">
        <v>-9.9050244180122135E-3</v>
      </c>
      <c r="I46">
        <v>126.30686315154713</v>
      </c>
      <c r="J46" s="11">
        <v>2.8427793404751703E-3</v>
      </c>
    </row>
    <row r="47" spans="1:10" x14ac:dyDescent="0.2">
      <c r="A47">
        <v>45</v>
      </c>
      <c r="B47" s="1">
        <v>56128</v>
      </c>
      <c r="C47">
        <v>146.77002583979328</v>
      </c>
      <c r="D47">
        <v>6.9375</v>
      </c>
      <c r="E47" s="11">
        <v>2.7980618945683003E-2</v>
      </c>
      <c r="F47">
        <v>102.31586771317657</v>
      </c>
      <c r="G47">
        <v>14.571999999999999</v>
      </c>
      <c r="H47" s="11">
        <v>2.1940866982989419E-2</v>
      </c>
      <c r="I47">
        <v>126.62345004334226</v>
      </c>
      <c r="J47" s="11">
        <v>2.5064900187986966E-3</v>
      </c>
    </row>
    <row r="48" spans="1:10" x14ac:dyDescent="0.2">
      <c r="A48">
        <v>46</v>
      </c>
      <c r="B48" s="1">
        <v>56158</v>
      </c>
      <c r="C48">
        <v>148.24284237726098</v>
      </c>
      <c r="D48">
        <v>7.0168999999999997</v>
      </c>
      <c r="E48" s="11">
        <v>1.0034859154929628E-2</v>
      </c>
      <c r="F48">
        <v>100.79114371467929</v>
      </c>
      <c r="G48">
        <v>15.409000000000001</v>
      </c>
      <c r="H48" s="11">
        <v>-1.4902126449941844E-2</v>
      </c>
      <c r="I48">
        <v>126.94380582670637</v>
      </c>
      <c r="J48" s="11">
        <v>2.529987796529408E-3</v>
      </c>
    </row>
    <row r="49" spans="1:10" x14ac:dyDescent="0.2">
      <c r="A49">
        <v>47</v>
      </c>
      <c r="B49" s="1">
        <v>56189</v>
      </c>
      <c r="C49">
        <v>144.21684754521962</v>
      </c>
      <c r="D49">
        <v>6.9210000000000003</v>
      </c>
      <c r="E49" s="11">
        <v>-2.7158106033852675E-2</v>
      </c>
      <c r="F49">
        <v>98.340153421691511</v>
      </c>
      <c r="G49">
        <v>15.462</v>
      </c>
      <c r="H49" s="11">
        <v>-2.4317516427098729E-2</v>
      </c>
      <c r="I49">
        <v>127.26039271850149</v>
      </c>
      <c r="J49" s="11">
        <v>2.4939136630841613E-3</v>
      </c>
    </row>
    <row r="50" spans="1:10" x14ac:dyDescent="0.2">
      <c r="A50">
        <v>48</v>
      </c>
      <c r="B50" s="1">
        <v>56219</v>
      </c>
      <c r="C50">
        <v>141.92759689922482</v>
      </c>
      <c r="D50">
        <v>6.9535999999999998</v>
      </c>
      <c r="E50" s="11">
        <v>-1.5873669997376671E-2</v>
      </c>
      <c r="F50">
        <v>99.480515283595835</v>
      </c>
      <c r="G50">
        <v>16.045999999999999</v>
      </c>
      <c r="H50" s="11">
        <v>1.1596096022083157E-2</v>
      </c>
      <c r="I50">
        <v>127.60336185127954</v>
      </c>
      <c r="J50" s="11">
        <v>2.6950186578214908E-3</v>
      </c>
    </row>
    <row r="51" spans="1:10" x14ac:dyDescent="0.2">
      <c r="A51">
        <v>49</v>
      </c>
      <c r="B51" s="1">
        <v>56250</v>
      </c>
      <c r="C51">
        <v>142.77509043927645</v>
      </c>
      <c r="D51">
        <v>6.7610999999999999</v>
      </c>
      <c r="E51" s="11">
        <v>5.9713090235254942E-3</v>
      </c>
      <c r="F51">
        <v>100.40920530149099</v>
      </c>
      <c r="G51">
        <v>16.454999999999998</v>
      </c>
      <c r="H51" s="11">
        <v>9.3353961350890712E-3</v>
      </c>
      <c r="I51">
        <v>127.9425620924886</v>
      </c>
      <c r="J51" s="11">
        <v>2.6582390642998165E-3</v>
      </c>
    </row>
    <row r="52" spans="1:10" x14ac:dyDescent="0.2">
      <c r="A52">
        <v>50</v>
      </c>
      <c r="B52" s="1">
        <v>56281</v>
      </c>
      <c r="C52">
        <v>144.49240310077522</v>
      </c>
      <c r="D52">
        <v>6.5397999999999996</v>
      </c>
      <c r="E52" s="11">
        <v>1.2028097171678244E-2</v>
      </c>
      <c r="F52">
        <v>100.7634728724758</v>
      </c>
      <c r="G52">
        <v>16.620999999999999</v>
      </c>
      <c r="H52" s="11">
        <v>3.52823797301338E-3</v>
      </c>
      <c r="I52">
        <v>128.24030452643879</v>
      </c>
      <c r="J52" s="11">
        <v>2.3271570389137223E-3</v>
      </c>
    </row>
    <row r="53" spans="1:10" x14ac:dyDescent="0.2">
      <c r="A53">
        <v>51</v>
      </c>
      <c r="B53" s="1">
        <v>56309</v>
      </c>
      <c r="C53">
        <v>148.44558139534885</v>
      </c>
      <c r="D53">
        <v>6.3080999999999996</v>
      </c>
      <c r="E53" s="11">
        <v>2.7359073624213418E-2</v>
      </c>
      <c r="F53">
        <v>102.83858406078699</v>
      </c>
      <c r="G53">
        <v>16.875</v>
      </c>
      <c r="H53" s="11">
        <v>2.0593883171706493E-2</v>
      </c>
      <c r="I53">
        <v>128.56442920137189</v>
      </c>
      <c r="J53" s="11">
        <v>2.5274789866572651E-3</v>
      </c>
    </row>
    <row r="54" spans="1:10" x14ac:dyDescent="0.2">
      <c r="A54">
        <v>52</v>
      </c>
      <c r="B54" s="1">
        <v>56340</v>
      </c>
      <c r="C54">
        <v>150.91777777777776</v>
      </c>
      <c r="D54">
        <v>6.2767999999999997</v>
      </c>
      <c r="E54" s="11">
        <v>1.6653889992486934E-2</v>
      </c>
      <c r="F54">
        <v>109.41798321975496</v>
      </c>
      <c r="G54">
        <v>17.472000000000001</v>
      </c>
      <c r="H54" s="11">
        <v>6.3977924424542337E-2</v>
      </c>
      <c r="I54">
        <v>128.87724720159801</v>
      </c>
      <c r="J54" s="11">
        <v>2.4331613508441416E-3</v>
      </c>
    </row>
    <row r="55" spans="1:10" x14ac:dyDescent="0.2">
      <c r="A55">
        <v>53</v>
      </c>
      <c r="B55" s="1">
        <v>56370</v>
      </c>
      <c r="C55">
        <v>154.13147286821706</v>
      </c>
      <c r="D55">
        <v>6.3688000000000002</v>
      </c>
      <c r="E55" s="11">
        <v>2.1294344097561379E-2</v>
      </c>
      <c r="F55">
        <v>113.39470739599196</v>
      </c>
      <c r="G55">
        <v>16.766999999999999</v>
      </c>
      <c r="H55" s="11">
        <v>3.634433809888591E-2</v>
      </c>
      <c r="I55">
        <v>129.20514076810011</v>
      </c>
      <c r="J55" s="11">
        <v>2.5442316128089395E-3</v>
      </c>
    </row>
    <row r="56" spans="1:10" x14ac:dyDescent="0.2">
      <c r="A56">
        <v>54</v>
      </c>
      <c r="B56" s="1">
        <v>56401</v>
      </c>
      <c r="C56">
        <v>155.14878552971578</v>
      </c>
      <c r="D56">
        <v>6.2293000000000003</v>
      </c>
      <c r="E56" s="11">
        <v>6.6002915729516639E-3</v>
      </c>
      <c r="F56">
        <v>116.05979325639359</v>
      </c>
      <c r="G56">
        <v>16.911000000000001</v>
      </c>
      <c r="H56" s="11">
        <v>2.3502735900139834E-2</v>
      </c>
      <c r="I56">
        <v>129.52549655146422</v>
      </c>
      <c r="J56" s="11">
        <v>2.4794352721544404E-3</v>
      </c>
    </row>
    <row r="57" spans="1:10" x14ac:dyDescent="0.2">
      <c r="A57">
        <v>55</v>
      </c>
      <c r="B57" s="1">
        <v>56431</v>
      </c>
      <c r="C57">
        <v>154.92356589147289</v>
      </c>
      <c r="D57">
        <v>5.9771999999999998</v>
      </c>
      <c r="E57" s="11">
        <v>-1.4516364886385403E-3</v>
      </c>
      <c r="F57">
        <v>114.46235755575574</v>
      </c>
      <c r="G57">
        <v>17.268000000000001</v>
      </c>
      <c r="H57" s="11">
        <v>-1.3763902690304376E-2</v>
      </c>
      <c r="I57">
        <v>129.86469679267327</v>
      </c>
      <c r="J57" s="11">
        <v>2.6187912823347655E-3</v>
      </c>
    </row>
    <row r="58" spans="1:10" x14ac:dyDescent="0.2">
      <c r="A58">
        <v>56</v>
      </c>
      <c r="B58" s="1">
        <v>56462</v>
      </c>
      <c r="C58">
        <v>156.14578811369512</v>
      </c>
      <c r="D58">
        <v>5.7663000000000002</v>
      </c>
      <c r="E58" s="11">
        <v>7.8891950052222531E-3</v>
      </c>
      <c r="F58">
        <v>116.99070502074302</v>
      </c>
      <c r="G58">
        <v>18.766999999999999</v>
      </c>
      <c r="H58" s="11">
        <v>2.2088899084187517E-2</v>
      </c>
      <c r="I58">
        <v>130.20389703388236</v>
      </c>
      <c r="J58" s="11">
        <v>2.6119511274924232E-3</v>
      </c>
    </row>
    <row r="59" spans="1:10" x14ac:dyDescent="0.2">
      <c r="A59">
        <v>57</v>
      </c>
      <c r="B59" s="1">
        <v>56493</v>
      </c>
      <c r="C59">
        <v>160.03968992248062</v>
      </c>
      <c r="D59">
        <v>5.5506000000000002</v>
      </c>
      <c r="E59" s="11">
        <v>2.4937603862553222E-2</v>
      </c>
      <c r="F59">
        <v>121.59335576623995</v>
      </c>
      <c r="G59">
        <v>19.312999999999999</v>
      </c>
      <c r="H59" s="11">
        <v>3.9342020758665039E-2</v>
      </c>
      <c r="I59">
        <v>130.52802170881546</v>
      </c>
      <c r="J59" s="11">
        <v>2.4893623180015658E-3</v>
      </c>
    </row>
    <row r="60" spans="1:10" x14ac:dyDescent="0.2">
      <c r="A60">
        <v>58</v>
      </c>
      <c r="B60" s="1">
        <v>56523</v>
      </c>
      <c r="C60">
        <v>162.03948320413437</v>
      </c>
      <c r="D60">
        <v>5.3091999999999997</v>
      </c>
      <c r="E60" s="11">
        <v>1.2495608324550012E-2</v>
      </c>
      <c r="F60">
        <v>119.67538264533252</v>
      </c>
      <c r="G60">
        <v>19.21</v>
      </c>
      <c r="H60" s="11">
        <v>-1.5773667145059195E-2</v>
      </c>
      <c r="I60">
        <v>130.86722195002451</v>
      </c>
      <c r="J60" s="11">
        <v>2.5986775618629305E-3</v>
      </c>
    </row>
    <row r="61" spans="1:10" x14ac:dyDescent="0.2">
      <c r="A61">
        <v>59</v>
      </c>
      <c r="B61" s="1">
        <v>56554</v>
      </c>
      <c r="C61">
        <v>160.85209302325583</v>
      </c>
      <c r="D61">
        <v>5.4252000000000002</v>
      </c>
      <c r="E61" s="11">
        <v>-7.3277830649625389E-3</v>
      </c>
      <c r="F61">
        <v>121.99953141347511</v>
      </c>
      <c r="G61">
        <v>19.225999999999999</v>
      </c>
      <c r="H61" s="11">
        <v>1.9420441504084358E-2</v>
      </c>
      <c r="I61">
        <v>131.19511551652658</v>
      </c>
      <c r="J61" s="11">
        <v>2.5055438758170129E-3</v>
      </c>
    </row>
    <row r="62" spans="1:10" x14ac:dyDescent="0.2">
      <c r="A62">
        <v>60</v>
      </c>
      <c r="B62" s="1">
        <v>56584</v>
      </c>
      <c r="C62">
        <v>160.42299741602068</v>
      </c>
      <c r="D62">
        <v>5.2931999999999997</v>
      </c>
      <c r="E62" s="11">
        <v>-2.6676408069686518E-3</v>
      </c>
      <c r="F62">
        <v>117.54977721942372</v>
      </c>
      <c r="G62">
        <v>19.16</v>
      </c>
      <c r="H62" s="11">
        <v>-3.6473535123430066E-2</v>
      </c>
      <c r="I62">
        <v>131.54185354087363</v>
      </c>
      <c r="J62" s="11">
        <v>2.6429187015226101E-3</v>
      </c>
    </row>
    <row r="63" spans="1:10" x14ac:dyDescent="0.2">
      <c r="A63">
        <v>61</v>
      </c>
      <c r="B63" s="1">
        <v>56615</v>
      </c>
      <c r="C63">
        <v>161.46036175710594</v>
      </c>
      <c r="D63">
        <v>5.1231</v>
      </c>
      <c r="E63" s="11">
        <v>6.4664316076522114E-3</v>
      </c>
      <c r="F63">
        <v>120.96015802676598</v>
      </c>
      <c r="G63">
        <v>18.872</v>
      </c>
      <c r="H63" s="11">
        <v>2.9012226888157289E-2</v>
      </c>
      <c r="I63">
        <v>131.88859156522068</v>
      </c>
      <c r="J63" s="11">
        <v>2.6359520944359074E-3</v>
      </c>
    </row>
    <row r="64" spans="1:10" x14ac:dyDescent="0.2">
      <c r="A64">
        <v>62</v>
      </c>
      <c r="B64" s="1">
        <v>56646</v>
      </c>
      <c r="C64">
        <v>163.77131782945736</v>
      </c>
      <c r="D64">
        <v>5.2958999999999996</v>
      </c>
      <c r="E64" s="11">
        <v>1.4312838440359249E-2</v>
      </c>
      <c r="F64">
        <v>129.47207264706952</v>
      </c>
      <c r="G64">
        <v>19.443000000000001</v>
      </c>
      <c r="H64" s="11">
        <v>7.0369572586206713E-2</v>
      </c>
      <c r="I64">
        <v>132.20517845701579</v>
      </c>
      <c r="J64" s="11">
        <v>2.4004114991140464E-3</v>
      </c>
    </row>
    <row r="65" spans="1:10" x14ac:dyDescent="0.2">
      <c r="A65">
        <v>63</v>
      </c>
      <c r="B65" s="1">
        <v>56674</v>
      </c>
      <c r="C65">
        <v>160.67912144702845</v>
      </c>
      <c r="D65">
        <v>5.8047000000000004</v>
      </c>
      <c r="E65" s="11">
        <v>-1.8881183979046662E-2</v>
      </c>
      <c r="F65">
        <v>126.05280485391008</v>
      </c>
      <c r="G65">
        <v>19.48</v>
      </c>
      <c r="H65" s="11">
        <v>-2.6409307607827507E-2</v>
      </c>
      <c r="I65">
        <v>132.57829872234578</v>
      </c>
      <c r="J65" s="11">
        <v>2.8222817720510167E-3</v>
      </c>
    </row>
    <row r="66" spans="1:10" x14ac:dyDescent="0.2">
      <c r="A66">
        <v>64</v>
      </c>
      <c r="B66" s="1">
        <v>56705</v>
      </c>
      <c r="C66">
        <v>160.70801033591732</v>
      </c>
      <c r="D66">
        <v>5.9993999999999996</v>
      </c>
      <c r="E66" s="11">
        <v>1.797924249815865E-4</v>
      </c>
      <c r="F66">
        <v>120.75838305332594</v>
      </c>
      <c r="G66">
        <v>19.454000000000001</v>
      </c>
      <c r="H66" s="11">
        <v>-4.2001618343361302E-2</v>
      </c>
      <c r="I66">
        <v>132.97403233708968</v>
      </c>
      <c r="J66" s="11">
        <v>2.9849049094578827E-3</v>
      </c>
    </row>
    <row r="67" spans="1:10" x14ac:dyDescent="0.2">
      <c r="A67">
        <v>65</v>
      </c>
      <c r="B67" s="1">
        <v>56735</v>
      </c>
      <c r="C67">
        <v>162.08036175710595</v>
      </c>
      <c r="D67">
        <v>6.2215999999999996</v>
      </c>
      <c r="E67" s="11">
        <v>8.5394089462005659E-3</v>
      </c>
      <c r="F67">
        <v>124.71389964977196</v>
      </c>
      <c r="G67">
        <v>16.712</v>
      </c>
      <c r="H67" s="11">
        <v>3.2755627364597063E-2</v>
      </c>
      <c r="I67">
        <v>133.41499265066145</v>
      </c>
      <c r="J67" s="11">
        <v>3.3161385408989365E-3</v>
      </c>
    </row>
    <row r="68" spans="1:10" x14ac:dyDescent="0.2">
      <c r="A68">
        <v>66</v>
      </c>
      <c r="B68" s="1">
        <v>56766</v>
      </c>
      <c r="C68">
        <v>159.99689922480619</v>
      </c>
      <c r="D68">
        <v>6.4294000000000002</v>
      </c>
      <c r="E68" s="11">
        <v>-1.285450322119866E-2</v>
      </c>
      <c r="F68">
        <v>124.91304892285692</v>
      </c>
      <c r="G68">
        <v>16.73</v>
      </c>
      <c r="H68" s="11">
        <v>1.5968490572760301E-3</v>
      </c>
      <c r="I68">
        <v>133.8672596389402</v>
      </c>
      <c r="J68" s="11">
        <v>3.3899262691036761E-3</v>
      </c>
    </row>
    <row r="69" spans="1:10" x14ac:dyDescent="0.2">
      <c r="A69">
        <v>67</v>
      </c>
      <c r="B69" s="1">
        <v>56796</v>
      </c>
      <c r="C69">
        <v>162.63400516795866</v>
      </c>
      <c r="D69">
        <v>6.4943</v>
      </c>
      <c r="E69" s="11">
        <v>1.6482231567795384E-2</v>
      </c>
      <c r="F69">
        <v>123.92154407339035</v>
      </c>
      <c r="G69">
        <v>17.161999999999999</v>
      </c>
      <c r="H69" s="11">
        <v>-7.9375602310283316E-3</v>
      </c>
      <c r="I69">
        <v>134.35344665133985</v>
      </c>
      <c r="J69" s="11">
        <v>3.6318590050395607E-3</v>
      </c>
    </row>
    <row r="70" spans="1:10" x14ac:dyDescent="0.2">
      <c r="A70">
        <v>68</v>
      </c>
      <c r="B70" s="1">
        <v>56827</v>
      </c>
      <c r="C70">
        <v>165.03452196382426</v>
      </c>
      <c r="D70">
        <v>6.6935000000000002</v>
      </c>
      <c r="E70" s="11">
        <v>1.4760239061852341E-2</v>
      </c>
      <c r="F70">
        <v>127.49694004920158</v>
      </c>
      <c r="G70">
        <v>17.431999999999999</v>
      </c>
      <c r="H70" s="11">
        <v>2.8852093496299303E-2</v>
      </c>
      <c r="I70">
        <v>134.85094033844646</v>
      </c>
      <c r="J70" s="11">
        <v>3.7028725314182383E-3</v>
      </c>
    </row>
    <row r="71" spans="1:10" x14ac:dyDescent="0.2">
      <c r="A71">
        <v>69</v>
      </c>
      <c r="B71" s="1">
        <v>56858</v>
      </c>
      <c r="C71">
        <v>163.80826873385013</v>
      </c>
      <c r="D71">
        <v>6.8316999999999997</v>
      </c>
      <c r="E71" s="11">
        <v>-7.4302831636821401E-3</v>
      </c>
      <c r="F71">
        <v>129.77826970386138</v>
      </c>
      <c r="G71">
        <v>17.773</v>
      </c>
      <c r="H71" s="11">
        <v>1.7893211035334852E-2</v>
      </c>
      <c r="I71">
        <v>135.35974070026006</v>
      </c>
      <c r="J71" s="11">
        <v>3.7730575740637816E-3</v>
      </c>
    </row>
    <row r="72" spans="1:10" x14ac:dyDescent="0.2">
      <c r="A72">
        <v>70</v>
      </c>
      <c r="B72" s="1">
        <v>56888</v>
      </c>
      <c r="C72">
        <v>163.95540051679586</v>
      </c>
      <c r="D72">
        <v>6.9512</v>
      </c>
      <c r="E72" s="11">
        <v>8.9819509163355682E-4</v>
      </c>
      <c r="F72">
        <v>125.62420976518159</v>
      </c>
      <c r="G72">
        <v>17.492999999999999</v>
      </c>
      <c r="H72" s="11">
        <v>-3.2008902169514707E-2</v>
      </c>
      <c r="I72">
        <v>135.91376776090152</v>
      </c>
      <c r="J72" s="11">
        <v>4.092997354865611E-3</v>
      </c>
    </row>
    <row r="73" spans="1:10" x14ac:dyDescent="0.2">
      <c r="A73">
        <v>71</v>
      </c>
      <c r="B73" s="1">
        <v>56919</v>
      </c>
      <c r="C73">
        <v>167.56677002583979</v>
      </c>
      <c r="D73">
        <v>7.0442</v>
      </c>
      <c r="E73" s="11">
        <v>2.2026535860732263E-2</v>
      </c>
      <c r="F73">
        <v>129.2513118402928</v>
      </c>
      <c r="G73">
        <v>17.135000000000002</v>
      </c>
      <c r="H73" s="11">
        <v>2.8872635950435325E-2</v>
      </c>
      <c r="I73">
        <v>136.49040817095693</v>
      </c>
      <c r="J73" s="11">
        <v>4.2426931395929332E-3</v>
      </c>
    </row>
    <row r="74" spans="1:10" x14ac:dyDescent="0.2">
      <c r="A74">
        <v>72</v>
      </c>
      <c r="B74" s="1">
        <v>56949</v>
      </c>
      <c r="C74">
        <v>164.97043927648579</v>
      </c>
      <c r="D74">
        <v>6.9785000000000004</v>
      </c>
      <c r="E74" s="11">
        <v>-1.549430563681347E-2</v>
      </c>
      <c r="F74">
        <v>122.98073543847177</v>
      </c>
      <c r="G74">
        <v>16.698</v>
      </c>
      <c r="H74" s="11">
        <v>-4.8514605480903465E-2</v>
      </c>
      <c r="I74">
        <v>137.12358195454718</v>
      </c>
      <c r="J74" s="11">
        <v>4.638961756178419E-3</v>
      </c>
    </row>
    <row r="75" spans="1:10" x14ac:dyDescent="0.2">
      <c r="A75">
        <v>73</v>
      </c>
      <c r="B75" s="1">
        <v>56980</v>
      </c>
      <c r="C75">
        <v>165.51436692506462</v>
      </c>
      <c r="D75">
        <v>7.0214999999999996</v>
      </c>
      <c r="E75" s="11">
        <v>3.2971219023501686E-3</v>
      </c>
      <c r="F75">
        <v>124.92961103278894</v>
      </c>
      <c r="G75">
        <v>15.907999999999999</v>
      </c>
      <c r="H75" s="11">
        <v>1.5846999022803943E-2</v>
      </c>
      <c r="I75">
        <v>137.75675573813743</v>
      </c>
      <c r="J75" s="11">
        <v>4.6175411593326948E-3</v>
      </c>
    </row>
    <row r="76" spans="1:10" x14ac:dyDescent="0.2">
      <c r="A76">
        <v>74</v>
      </c>
      <c r="B76" s="1">
        <v>57011</v>
      </c>
      <c r="C76">
        <v>168.50020671834625</v>
      </c>
      <c r="D76">
        <v>6.8868999999999998</v>
      </c>
      <c r="E76" s="11">
        <v>1.8039762038502941E-2</v>
      </c>
      <c r="F76">
        <v>122.9676069366964</v>
      </c>
      <c r="G76">
        <v>15.819000000000001</v>
      </c>
      <c r="H76" s="11">
        <v>-1.5704876368962648E-2</v>
      </c>
      <c r="I76">
        <v>138.36354728074474</v>
      </c>
      <c r="J76" s="11">
        <v>4.4048042461218E-3</v>
      </c>
    </row>
    <row r="77" spans="1:10" x14ac:dyDescent="0.2">
      <c r="A77">
        <v>75</v>
      </c>
      <c r="B77" s="1">
        <v>57040</v>
      </c>
      <c r="C77">
        <v>173.60935400516797</v>
      </c>
      <c r="D77">
        <v>6.7484000000000002</v>
      </c>
      <c r="E77" s="11">
        <v>3.0321311684571611E-2</v>
      </c>
      <c r="F77">
        <v>123.9162926726802</v>
      </c>
      <c r="G77">
        <v>15.52</v>
      </c>
      <c r="H77" s="11">
        <v>7.7149239512498908E-3</v>
      </c>
      <c r="I77">
        <v>139.04571665473185</v>
      </c>
      <c r="J77" s="11">
        <v>4.9302680322510176E-3</v>
      </c>
    </row>
    <row r="78" spans="1:10" x14ac:dyDescent="0.2">
      <c r="A78">
        <v>76</v>
      </c>
      <c r="B78" s="1">
        <v>57071</v>
      </c>
      <c r="C78">
        <v>184.22222222222223</v>
      </c>
      <c r="D78">
        <v>6.4927000000000001</v>
      </c>
      <c r="E78" s="11">
        <v>6.1130739630183374E-2</v>
      </c>
      <c r="F78">
        <v>128.55125973023959</v>
      </c>
      <c r="G78">
        <v>15.010999999999999</v>
      </c>
      <c r="H78" s="11">
        <v>3.7404016514619824E-2</v>
      </c>
      <c r="I78">
        <v>139.716579354012</v>
      </c>
      <c r="J78" s="11">
        <v>4.8247635052720613E-3</v>
      </c>
    </row>
    <row r="79" spans="1:10" x14ac:dyDescent="0.2">
      <c r="A79">
        <v>77</v>
      </c>
      <c r="B79" s="1">
        <v>57101</v>
      </c>
      <c r="C79">
        <v>186.95658914728685</v>
      </c>
      <c r="D79">
        <v>6.2186000000000003</v>
      </c>
      <c r="E79" s="11">
        <v>1.4842763766937021E-2</v>
      </c>
      <c r="F79">
        <v>134.57098075967571</v>
      </c>
      <c r="G79">
        <v>14.363</v>
      </c>
      <c r="H79" s="11">
        <v>4.6827398207285487E-2</v>
      </c>
      <c r="I79">
        <v>140.4062865111371</v>
      </c>
      <c r="J79" s="11">
        <v>4.9364732540261259E-3</v>
      </c>
    </row>
    <row r="80" spans="1:10" x14ac:dyDescent="0.2">
      <c r="A80">
        <v>78</v>
      </c>
      <c r="B80" s="1">
        <v>57132</v>
      </c>
      <c r="C80">
        <v>191.96873385012918</v>
      </c>
      <c r="D80">
        <v>5.9695</v>
      </c>
      <c r="E80" s="11">
        <v>2.6809136418795603E-2</v>
      </c>
      <c r="F80">
        <v>135.66973536979958</v>
      </c>
      <c r="G80">
        <v>14.773</v>
      </c>
      <c r="H80" s="11">
        <v>8.1648703451607674E-3</v>
      </c>
      <c r="I80">
        <v>141.06961142727926</v>
      </c>
      <c r="J80" s="11">
        <v>4.7243249047081914E-3</v>
      </c>
    </row>
    <row r="81" spans="1:10" x14ac:dyDescent="0.2">
      <c r="A81">
        <v>79</v>
      </c>
      <c r="B81" s="1">
        <v>57162</v>
      </c>
      <c r="C81">
        <v>194.19514211886306</v>
      </c>
      <c r="D81">
        <v>5.9295999999999998</v>
      </c>
      <c r="E81" s="11">
        <v>1.1597765032258033E-2</v>
      </c>
      <c r="F81">
        <v>135.75335382726124</v>
      </c>
      <c r="G81">
        <v>14.944000000000001</v>
      </c>
      <c r="H81" s="11">
        <v>6.1633832507841343E-4</v>
      </c>
      <c r="I81">
        <v>141.74801190969737</v>
      </c>
      <c r="J81" s="11">
        <v>4.8089767566122828E-3</v>
      </c>
    </row>
    <row r="82" spans="1:10" x14ac:dyDescent="0.2">
      <c r="A82">
        <v>80</v>
      </c>
      <c r="B82" s="1">
        <v>57193</v>
      </c>
      <c r="C82">
        <v>193.57968992248061</v>
      </c>
      <c r="D82">
        <v>6.0608000000000004</v>
      </c>
      <c r="E82" s="11">
        <v>-3.169246097854204E-3</v>
      </c>
      <c r="F82">
        <v>140.72420855331993</v>
      </c>
      <c r="G82">
        <v>15.678000000000001</v>
      </c>
      <c r="H82" s="11">
        <v>3.6616809720839992E-2</v>
      </c>
      <c r="I82">
        <v>142.42264350054649</v>
      </c>
      <c r="J82" s="11">
        <v>4.7593725073117842E-3</v>
      </c>
    </row>
    <row r="83" spans="1:10" x14ac:dyDescent="0.2">
      <c r="A83">
        <v>81</v>
      </c>
      <c r="B83" s="1">
        <v>57224</v>
      </c>
      <c r="C83">
        <v>188.06108527131784</v>
      </c>
      <c r="D83">
        <v>5.7751999999999999</v>
      </c>
      <c r="E83" s="11">
        <v>-2.8508180033621874E-2</v>
      </c>
      <c r="F83">
        <v>138.76644597318554</v>
      </c>
      <c r="G83">
        <v>15.734</v>
      </c>
      <c r="H83" s="11">
        <v>-1.3912052519326097E-2</v>
      </c>
      <c r="I83">
        <v>143.05958617570573</v>
      </c>
      <c r="J83" s="11">
        <v>4.4722009050253524E-3</v>
      </c>
    </row>
    <row r="84" spans="1:10" x14ac:dyDescent="0.2">
      <c r="A84">
        <v>82</v>
      </c>
      <c r="B84" s="1">
        <v>57254</v>
      </c>
      <c r="C84">
        <v>190.86134366925069</v>
      </c>
      <c r="D84">
        <v>5.7539999999999996</v>
      </c>
      <c r="E84" s="11">
        <v>1.4890153345084053E-2</v>
      </c>
      <c r="F84">
        <v>140.78661943099056</v>
      </c>
      <c r="G84">
        <v>15.853</v>
      </c>
      <c r="H84" s="11">
        <v>1.4558083142054255E-2</v>
      </c>
      <c r="I84">
        <v>143.71537330870993</v>
      </c>
      <c r="J84" s="11">
        <v>4.5840139101112646E-3</v>
      </c>
    </row>
    <row r="85" spans="1:10" x14ac:dyDescent="0.2">
      <c r="A85">
        <v>83</v>
      </c>
      <c r="B85" s="1">
        <v>57285</v>
      </c>
      <c r="C85">
        <v>192.65193798449613</v>
      </c>
      <c r="D85">
        <v>5.6523000000000003</v>
      </c>
      <c r="E85" s="11">
        <v>9.3816499497583802E-3</v>
      </c>
      <c r="F85">
        <v>139.41034849103022</v>
      </c>
      <c r="G85">
        <v>15.718999999999999</v>
      </c>
      <c r="H85" s="11">
        <v>-9.7755805595924738E-3</v>
      </c>
      <c r="I85">
        <v>144.35231598386915</v>
      </c>
      <c r="J85" s="11">
        <v>4.4319731459140739E-3</v>
      </c>
    </row>
    <row r="86" spans="1:10" x14ac:dyDescent="0.2">
      <c r="A86">
        <v>84</v>
      </c>
      <c r="B86" s="1">
        <v>57315</v>
      </c>
      <c r="C86">
        <v>195.14217054263568</v>
      </c>
      <c r="D86">
        <v>5.4175000000000004</v>
      </c>
      <c r="E86" s="11">
        <v>1.2926070633870069E-2</v>
      </c>
      <c r="F86">
        <v>145.04429354522063</v>
      </c>
      <c r="G86">
        <v>15.557</v>
      </c>
      <c r="H86" s="11">
        <v>4.0412674634070646E-2</v>
      </c>
      <c r="I86">
        <v>145.01187200844234</v>
      </c>
      <c r="J86" s="11">
        <v>4.5690713036214449E-3</v>
      </c>
    </row>
    <row r="87" spans="1:10" x14ac:dyDescent="0.2">
      <c r="A87">
        <v>85</v>
      </c>
      <c r="B87" s="1">
        <v>57346</v>
      </c>
      <c r="C87">
        <v>197.02175710594315</v>
      </c>
      <c r="D87">
        <v>5.3795999999999999</v>
      </c>
      <c r="E87" s="11">
        <v>9.6318830424037324E-3</v>
      </c>
      <c r="F87">
        <v>148.30763513267866</v>
      </c>
      <c r="G87">
        <v>16.224</v>
      </c>
      <c r="H87" s="11">
        <v>2.2498931241583895E-2</v>
      </c>
      <c r="I87">
        <v>145.66389024987751</v>
      </c>
      <c r="J87" s="11">
        <v>4.4963093876700866E-3</v>
      </c>
    </row>
    <row r="88" spans="1:10" x14ac:dyDescent="0.2">
      <c r="A88">
        <v>86</v>
      </c>
      <c r="B88" s="1">
        <v>57377</v>
      </c>
      <c r="C88">
        <v>194.48785529715764</v>
      </c>
      <c r="D88">
        <v>5.4718999999999998</v>
      </c>
      <c r="E88" s="11">
        <v>-1.2861025330430778E-2</v>
      </c>
      <c r="F88">
        <v>151.18782644524606</v>
      </c>
      <c r="G88">
        <v>16.353999999999999</v>
      </c>
      <c r="H88" s="11">
        <v>1.942038459443261E-2</v>
      </c>
      <c r="I88">
        <v>146.25937511777786</v>
      </c>
      <c r="J88" s="11">
        <v>4.0880747237962362E-3</v>
      </c>
    </row>
    <row r="89" spans="1:10" x14ac:dyDescent="0.2">
      <c r="A89">
        <v>87</v>
      </c>
      <c r="B89" s="1">
        <v>57405</v>
      </c>
      <c r="C89">
        <v>194.27462532299742</v>
      </c>
      <c r="D89">
        <v>5.7859999999999996</v>
      </c>
      <c r="E89" s="11">
        <v>-1.0963665254800628E-3</v>
      </c>
      <c r="F89">
        <v>152.02865648972141</v>
      </c>
      <c r="G89">
        <v>16.806000000000001</v>
      </c>
      <c r="H89" s="11">
        <v>5.5614930397843059E-3</v>
      </c>
      <c r="I89">
        <v>146.88124222666116</v>
      </c>
      <c r="J89" s="11">
        <v>4.2518102404206521E-3</v>
      </c>
    </row>
    <row r="90" spans="1:10" x14ac:dyDescent="0.2">
      <c r="A90">
        <v>88</v>
      </c>
      <c r="B90" s="1">
        <v>57436</v>
      </c>
      <c r="C90">
        <v>193.26361757105946</v>
      </c>
      <c r="D90">
        <v>5.7394999999999996</v>
      </c>
      <c r="E90" s="11">
        <v>-5.2040133921611442E-3</v>
      </c>
      <c r="F90">
        <v>154.60951796181021</v>
      </c>
      <c r="G90">
        <v>16.350000000000001</v>
      </c>
      <c r="H90" s="11">
        <v>1.6976151284105373E-2</v>
      </c>
      <c r="I90">
        <v>147.48426487769947</v>
      </c>
      <c r="J90" s="11">
        <v>4.1055116493892109E-3</v>
      </c>
    </row>
    <row r="91" spans="1:10" x14ac:dyDescent="0.2">
      <c r="A91">
        <v>89</v>
      </c>
      <c r="B91" s="1">
        <v>57466</v>
      </c>
      <c r="C91">
        <v>192.41260981912143</v>
      </c>
      <c r="D91">
        <v>5.7565</v>
      </c>
      <c r="E91" s="11">
        <v>-4.4033520775069194E-3</v>
      </c>
      <c r="F91">
        <v>156.56303902598637</v>
      </c>
      <c r="G91">
        <v>15.055</v>
      </c>
      <c r="H91" s="11">
        <v>1.2635192774216484E-2</v>
      </c>
      <c r="I91">
        <v>148.11743866128973</v>
      </c>
      <c r="J91" s="11">
        <v>4.2931616068690951E-3</v>
      </c>
    </row>
    <row r="92" spans="1:10" x14ac:dyDescent="0.2">
      <c r="A92">
        <v>90</v>
      </c>
      <c r="B92" s="1">
        <v>57497</v>
      </c>
      <c r="C92">
        <v>192.77193798449611</v>
      </c>
      <c r="D92">
        <v>5.8531000000000004</v>
      </c>
      <c r="E92" s="11">
        <v>1.8674876127529566E-3</v>
      </c>
      <c r="F92">
        <v>156.27158628657298</v>
      </c>
      <c r="G92">
        <v>15.398</v>
      </c>
      <c r="H92" s="11">
        <v>-1.8615679743225449E-3</v>
      </c>
      <c r="I92">
        <v>148.73930577017299</v>
      </c>
      <c r="J92" s="11">
        <v>4.1984732824426642E-3</v>
      </c>
    </row>
    <row r="93" spans="1:10" x14ac:dyDescent="0.2">
      <c r="A93">
        <v>91</v>
      </c>
      <c r="B93" s="1">
        <v>57527</v>
      </c>
      <c r="C93">
        <v>194.03478036175707</v>
      </c>
      <c r="D93">
        <v>5.8137999999999996</v>
      </c>
      <c r="E93" s="11">
        <v>6.5509658224348604E-3</v>
      </c>
      <c r="F93">
        <v>158.19097324613315</v>
      </c>
      <c r="G93">
        <v>16.777000000000001</v>
      </c>
      <c r="H93" s="11">
        <v>1.2282379702989467E-2</v>
      </c>
      <c r="I93">
        <v>149.38378622847023</v>
      </c>
      <c r="J93" s="11">
        <v>4.3329532497150937E-3</v>
      </c>
    </row>
    <row r="94" spans="1:10" x14ac:dyDescent="0.2">
      <c r="A94">
        <v>92</v>
      </c>
      <c r="B94" s="1">
        <v>57558</v>
      </c>
      <c r="C94">
        <v>198.5001033591731</v>
      </c>
      <c r="D94">
        <v>5.6548999999999996</v>
      </c>
      <c r="E94" s="11">
        <v>2.3013003076514979E-2</v>
      </c>
      <c r="F94">
        <v>153.38351787294033</v>
      </c>
      <c r="G94">
        <v>16.28</v>
      </c>
      <c r="H94" s="11">
        <v>-3.0390200366950063E-2</v>
      </c>
      <c r="I94">
        <v>150.0395733614744</v>
      </c>
      <c r="J94" s="11">
        <v>4.3899485316377992E-3</v>
      </c>
    </row>
    <row r="95" spans="1:10" x14ac:dyDescent="0.2">
      <c r="A95">
        <v>93</v>
      </c>
      <c r="B95" s="1">
        <v>57589</v>
      </c>
      <c r="C95">
        <v>198.03478036175707</v>
      </c>
      <c r="D95">
        <v>5.5819999999999999</v>
      </c>
      <c r="E95" s="11">
        <v>-2.34419523990903E-3</v>
      </c>
      <c r="F95">
        <v>152.81899229659913</v>
      </c>
      <c r="G95">
        <v>16.533000000000001</v>
      </c>
      <c r="H95" s="11">
        <v>-3.6804839540115243E-3</v>
      </c>
      <c r="I95">
        <v>150.68028492820264</v>
      </c>
      <c r="J95" s="11">
        <v>4.2702838482794421E-3</v>
      </c>
    </row>
    <row r="96" spans="1:10" x14ac:dyDescent="0.2">
      <c r="A96">
        <v>94</v>
      </c>
      <c r="B96" s="1">
        <v>57619</v>
      </c>
      <c r="C96">
        <v>199.81240310077519</v>
      </c>
      <c r="D96">
        <v>5.3643000000000001</v>
      </c>
      <c r="E96" s="11">
        <v>8.9763158560878433E-3</v>
      </c>
      <c r="F96">
        <v>159.33840430130113</v>
      </c>
      <c r="G96">
        <v>16.814</v>
      </c>
      <c r="H96" s="11">
        <v>4.26610063757571E-2</v>
      </c>
      <c r="I96">
        <v>151.3398409527758</v>
      </c>
      <c r="J96" s="11">
        <v>4.3771885942970835E-3</v>
      </c>
    </row>
    <row r="97" spans="1:10" x14ac:dyDescent="0.2">
      <c r="A97">
        <v>95</v>
      </c>
      <c r="B97" s="1">
        <v>57650</v>
      </c>
      <c r="C97">
        <v>202.9092506459948</v>
      </c>
      <c r="D97">
        <v>5.1063000000000001</v>
      </c>
      <c r="E97" s="11">
        <v>1.5498775337073171E-2</v>
      </c>
      <c r="F97">
        <v>159.91545244856655</v>
      </c>
      <c r="G97">
        <v>17.13</v>
      </c>
      <c r="H97" s="11">
        <v>3.6215258323678192E-3</v>
      </c>
      <c r="I97">
        <v>151.97678362793502</v>
      </c>
      <c r="J97" s="11">
        <v>4.2086913211305064E-3</v>
      </c>
    </row>
    <row r="98" spans="1:10" x14ac:dyDescent="0.2">
      <c r="A98">
        <v>96</v>
      </c>
      <c r="B98" s="1">
        <v>57680</v>
      </c>
      <c r="C98">
        <v>205.8487855297158</v>
      </c>
      <c r="D98">
        <v>5.0850999999999997</v>
      </c>
      <c r="E98" s="11">
        <v>1.4486943667489307E-2</v>
      </c>
      <c r="F98">
        <v>167.97130311488851</v>
      </c>
      <c r="G98">
        <v>17.231999999999999</v>
      </c>
      <c r="H98" s="11">
        <v>5.0375686295312541E-2</v>
      </c>
      <c r="I98">
        <v>152.62880186937022</v>
      </c>
      <c r="J98" s="11">
        <v>4.2902489832358347E-3</v>
      </c>
    </row>
    <row r="99" spans="1:10" x14ac:dyDescent="0.2">
      <c r="A99">
        <v>97</v>
      </c>
      <c r="B99" s="1">
        <v>57711</v>
      </c>
      <c r="C99">
        <v>204.15405684754521</v>
      </c>
      <c r="D99">
        <v>5.1454000000000004</v>
      </c>
      <c r="E99" s="11">
        <v>-8.2328816165201275E-3</v>
      </c>
      <c r="F99">
        <v>165.69421497618691</v>
      </c>
      <c r="G99">
        <v>17.134</v>
      </c>
      <c r="H99" s="11">
        <v>-1.3556411699349171E-2</v>
      </c>
      <c r="I99">
        <v>153.28835789394341</v>
      </c>
      <c r="J99" s="11">
        <v>4.3213077511915689E-3</v>
      </c>
    </row>
    <row r="100" spans="1:10" x14ac:dyDescent="0.2">
      <c r="A100">
        <v>98</v>
      </c>
      <c r="B100" s="1">
        <v>57742</v>
      </c>
      <c r="C100">
        <v>198.57757105943151</v>
      </c>
      <c r="D100">
        <v>4.9842000000000004</v>
      </c>
      <c r="E100" s="11">
        <v>-2.7315086823270999E-2</v>
      </c>
      <c r="F100">
        <v>167.33992316796807</v>
      </c>
      <c r="G100">
        <v>17.542999999999999</v>
      </c>
      <c r="H100" s="11">
        <v>9.9322006626342985E-3</v>
      </c>
      <c r="I100">
        <v>153.89138054498173</v>
      </c>
      <c r="J100" s="11">
        <v>3.9339103068449137E-3</v>
      </c>
    </row>
    <row r="101" spans="1:10" x14ac:dyDescent="0.2">
      <c r="A101">
        <v>99</v>
      </c>
      <c r="B101" s="1">
        <v>57770</v>
      </c>
      <c r="C101">
        <v>196.85684754521967</v>
      </c>
      <c r="D101">
        <v>5.1680000000000001</v>
      </c>
      <c r="E101" s="11">
        <v>-8.6652460548872958E-3</v>
      </c>
      <c r="F101">
        <v>169.13489232608777</v>
      </c>
      <c r="G101">
        <v>17.946999999999999</v>
      </c>
      <c r="H101" s="11">
        <v>1.0726484894569909E-2</v>
      </c>
      <c r="I101">
        <v>154.56224324426188</v>
      </c>
      <c r="J101" s="11">
        <v>4.3593260188088305E-3</v>
      </c>
    </row>
    <row r="102" spans="1:10" x14ac:dyDescent="0.2">
      <c r="A102">
        <v>100</v>
      </c>
      <c r="B102" s="1">
        <v>57801</v>
      </c>
      <c r="C102">
        <v>195.67374677002582</v>
      </c>
      <c r="D102">
        <v>5.2522000000000002</v>
      </c>
      <c r="E102" s="11">
        <v>-6.0099548984298449E-3</v>
      </c>
      <c r="F102">
        <v>164.3490484865867</v>
      </c>
      <c r="G102">
        <v>17.573</v>
      </c>
      <c r="H102" s="11">
        <v>-2.8296017301232466E-2</v>
      </c>
      <c r="I102">
        <v>155.21803037726605</v>
      </c>
      <c r="J102" s="11">
        <v>4.2428675932698326E-3</v>
      </c>
    </row>
    <row r="103" spans="1:10" x14ac:dyDescent="0.2">
      <c r="A103">
        <v>101</v>
      </c>
      <c r="B103" s="1">
        <v>57831</v>
      </c>
      <c r="C103">
        <v>194.92113695090438</v>
      </c>
      <c r="D103">
        <v>5.1662999999999997</v>
      </c>
      <c r="E103" s="11">
        <v>-3.846248316622513E-3</v>
      </c>
      <c r="F103">
        <v>171.12436528743339</v>
      </c>
      <c r="G103">
        <v>16.911999999999999</v>
      </c>
      <c r="H103" s="11">
        <v>4.1225165969851423E-2</v>
      </c>
      <c r="I103">
        <v>155.90396864282215</v>
      </c>
      <c r="J103" s="11">
        <v>4.4191919191919416E-3</v>
      </c>
    </row>
    <row r="104" spans="1:10" x14ac:dyDescent="0.2">
      <c r="A104">
        <v>102</v>
      </c>
      <c r="B104" s="1">
        <v>57862</v>
      </c>
      <c r="C104">
        <v>198.66108527131783</v>
      </c>
      <c r="D104">
        <v>5.0269000000000004</v>
      </c>
      <c r="E104" s="11">
        <v>1.9186981868238556E-2</v>
      </c>
      <c r="F104">
        <v>181.32460523605047</v>
      </c>
      <c r="G104">
        <v>18.308</v>
      </c>
      <c r="H104" s="11">
        <v>5.9607174767216747E-2</v>
      </c>
      <c r="I104">
        <v>156.55975577582635</v>
      </c>
      <c r="J104" s="11">
        <v>4.2063530435624275E-3</v>
      </c>
    </row>
    <row r="105" spans="1:10" x14ac:dyDescent="0.2">
      <c r="A105">
        <v>103</v>
      </c>
      <c r="B105" s="1">
        <v>57892</v>
      </c>
      <c r="C105">
        <v>202.02</v>
      </c>
      <c r="D105">
        <v>4.8745000000000003</v>
      </c>
      <c r="E105" s="11">
        <v>1.6907763914079107E-2</v>
      </c>
      <c r="F105">
        <v>190.71491761360195</v>
      </c>
      <c r="G105">
        <v>19.102</v>
      </c>
      <c r="H105" s="11">
        <v>5.1787303578171663E-2</v>
      </c>
      <c r="I105">
        <v>157.23438736667546</v>
      </c>
      <c r="J105" s="11">
        <v>4.3090996629753537E-3</v>
      </c>
    </row>
    <row r="106" spans="1:10" x14ac:dyDescent="0.2">
      <c r="A106">
        <v>104</v>
      </c>
      <c r="B106" s="1">
        <v>57923</v>
      </c>
      <c r="C106">
        <v>198.62387596899225</v>
      </c>
      <c r="D106">
        <v>4.8734000000000002</v>
      </c>
      <c r="E106" s="11">
        <v>-1.6810830764319169E-2</v>
      </c>
      <c r="F106">
        <v>196.42702774759346</v>
      </c>
      <c r="G106">
        <v>19.896000000000001</v>
      </c>
      <c r="H106" s="11">
        <v>2.9951040041684231E-2</v>
      </c>
      <c r="I106">
        <v>157.9127878490936</v>
      </c>
      <c r="J106" s="11">
        <v>4.3145808864068005E-3</v>
      </c>
    </row>
    <row r="107" spans="1:10" x14ac:dyDescent="0.2">
      <c r="A107">
        <v>105</v>
      </c>
      <c r="B107" s="1">
        <v>57954</v>
      </c>
      <c r="C107">
        <v>199.4905426356589</v>
      </c>
      <c r="D107">
        <v>4.7404999999999999</v>
      </c>
      <c r="E107" s="11">
        <v>4.3633559280755532E-3</v>
      </c>
      <c r="F107">
        <v>184.18116524542222</v>
      </c>
      <c r="G107">
        <v>19.838000000000001</v>
      </c>
      <c r="H107" s="11">
        <v>-6.2343062676217004E-2</v>
      </c>
      <c r="I107">
        <v>158.58365054837373</v>
      </c>
      <c r="J107" s="11">
        <v>4.2483114155467813E-3</v>
      </c>
    </row>
    <row r="108" spans="1:10" x14ac:dyDescent="0.2">
      <c r="A108">
        <v>106</v>
      </c>
      <c r="B108" s="1">
        <v>57984</v>
      </c>
      <c r="C108">
        <v>204.3429457364341</v>
      </c>
      <c r="D108">
        <v>4.6513999999999998</v>
      </c>
      <c r="E108" s="11">
        <v>2.4323975646491823E-2</v>
      </c>
      <c r="F108">
        <v>195.63467217121183</v>
      </c>
      <c r="G108">
        <v>19.213000000000001</v>
      </c>
      <c r="H108" s="11">
        <v>6.2186092212674203E-2</v>
      </c>
      <c r="I108">
        <v>159.27335770549882</v>
      </c>
      <c r="J108" s="11">
        <v>4.3491693799463486E-3</v>
      </c>
    </row>
    <row r="109" spans="1:10" x14ac:dyDescent="0.2">
      <c r="A109">
        <v>107</v>
      </c>
      <c r="B109" s="1">
        <v>58015</v>
      </c>
      <c r="C109">
        <v>207.38542635658916</v>
      </c>
      <c r="D109">
        <v>4.5022000000000002</v>
      </c>
      <c r="E109" s="11">
        <v>1.4889090539388217E-2</v>
      </c>
      <c r="F109">
        <v>187.54569728502582</v>
      </c>
      <c r="G109">
        <v>19.606999999999999</v>
      </c>
      <c r="H109" s="11">
        <v>-4.1347348076964871E-2</v>
      </c>
      <c r="I109">
        <v>159.94422040477897</v>
      </c>
      <c r="J109" s="11">
        <v>4.2120208234737852E-3</v>
      </c>
    </row>
    <row r="110" spans="1:10" x14ac:dyDescent="0.2">
      <c r="A110">
        <v>108</v>
      </c>
      <c r="B110" s="1">
        <v>58045</v>
      </c>
      <c r="C110">
        <v>204.23317829457361</v>
      </c>
      <c r="D110">
        <v>4.4088000000000003</v>
      </c>
      <c r="E110" s="11">
        <v>-1.5199949762117911E-2</v>
      </c>
      <c r="F110">
        <v>190.14796831385601</v>
      </c>
      <c r="G110">
        <v>18.260999999999999</v>
      </c>
      <c r="H110" s="11">
        <v>1.3875397124549018E-2</v>
      </c>
      <c r="I110">
        <v>160.64146534504204</v>
      </c>
      <c r="J110" s="11">
        <v>4.3593006267966944E-3</v>
      </c>
    </row>
    <row r="111" spans="1:10" x14ac:dyDescent="0.2">
      <c r="A111">
        <v>109</v>
      </c>
      <c r="B111" s="1">
        <v>58076</v>
      </c>
      <c r="C111">
        <v>204.63250645994833</v>
      </c>
      <c r="D111">
        <v>4.2144000000000004</v>
      </c>
      <c r="E111" s="11">
        <v>1.9552560886985718E-3</v>
      </c>
      <c r="F111">
        <v>189.16979394311522</v>
      </c>
      <c r="G111">
        <v>18.623000000000001</v>
      </c>
      <c r="H111" s="11">
        <v>-5.1442798964132248E-3</v>
      </c>
      <c r="I111">
        <v>161.35001696001208</v>
      </c>
      <c r="J111" s="11">
        <v>4.4107641414260577E-3</v>
      </c>
    </row>
    <row r="112" spans="1:10" x14ac:dyDescent="0.2">
      <c r="A112">
        <v>110</v>
      </c>
      <c r="B112" s="1">
        <v>58107</v>
      </c>
      <c r="C112">
        <v>206.66423772609818</v>
      </c>
      <c r="D112">
        <v>4.2286000000000001</v>
      </c>
      <c r="E112" s="11">
        <v>9.9286828925565056E-3</v>
      </c>
      <c r="F112">
        <v>197.89964169289001</v>
      </c>
      <c r="G112">
        <v>18.524999999999999</v>
      </c>
      <c r="H112" s="11">
        <v>4.6148211972995658E-2</v>
      </c>
      <c r="I112">
        <v>161.9907285267403</v>
      </c>
      <c r="J112" s="11">
        <v>3.9709420476045183E-3</v>
      </c>
    </row>
    <row r="113" spans="1:10" x14ac:dyDescent="0.2">
      <c r="A113">
        <v>111</v>
      </c>
      <c r="B113" s="1">
        <v>58135</v>
      </c>
      <c r="C113">
        <v>208.63198966408268</v>
      </c>
      <c r="D113">
        <v>4.1638000000000002</v>
      </c>
      <c r="E113" s="11">
        <v>9.5214922505966245E-3</v>
      </c>
      <c r="F113">
        <v>208.42445860078448</v>
      </c>
      <c r="G113">
        <v>20.227</v>
      </c>
      <c r="H113" s="11">
        <v>5.318259708740336E-2</v>
      </c>
      <c r="I113">
        <v>162.7105868164173</v>
      </c>
      <c r="J113" s="11">
        <v>4.4438240152625593E-3</v>
      </c>
    </row>
    <row r="114" spans="1:10" x14ac:dyDescent="0.2">
      <c r="A114">
        <v>112</v>
      </c>
      <c r="B114" s="1">
        <v>58166</v>
      </c>
      <c r="C114">
        <v>206.40470284237725</v>
      </c>
      <c r="D114">
        <v>4.1516000000000002</v>
      </c>
      <c r="E114" s="11">
        <v>-1.0675672629550133E-2</v>
      </c>
      <c r="F114">
        <v>216.5889728664165</v>
      </c>
      <c r="G114">
        <v>21.024000000000001</v>
      </c>
      <c r="H114" s="11">
        <v>3.9172534358217076E-2</v>
      </c>
      <c r="I114">
        <v>163.4002939735424</v>
      </c>
      <c r="J114" s="11">
        <v>4.2388585194107868E-3</v>
      </c>
    </row>
    <row r="115" spans="1:10" x14ac:dyDescent="0.2">
      <c r="A115">
        <v>113</v>
      </c>
      <c r="B115" s="1">
        <v>58196</v>
      </c>
      <c r="C115">
        <v>210.09695090439277</v>
      </c>
      <c r="D115">
        <v>4.1767000000000003</v>
      </c>
      <c r="E115" s="11">
        <v>1.7888391161489863E-2</v>
      </c>
      <c r="F115">
        <v>218.91413151931101</v>
      </c>
      <c r="G115">
        <v>21.696000000000002</v>
      </c>
      <c r="H115" s="11">
        <v>1.0735351029752475E-2</v>
      </c>
      <c r="I115">
        <v>164.10507669694343</v>
      </c>
      <c r="J115" s="11">
        <v>4.3132280013837791E-3</v>
      </c>
    </row>
    <row r="116" spans="1:10" x14ac:dyDescent="0.2">
      <c r="A116">
        <v>114</v>
      </c>
      <c r="B116" s="1">
        <v>58227</v>
      </c>
      <c r="C116">
        <v>210.22289405684754</v>
      </c>
      <c r="D116">
        <v>3.9701</v>
      </c>
      <c r="E116" s="11">
        <v>5.9945254756257026E-4</v>
      </c>
      <c r="F116">
        <v>213.40823985166813</v>
      </c>
      <c r="G116">
        <v>21.091999999999999</v>
      </c>
      <c r="H116" s="11">
        <v>-2.5150919355597632E-2</v>
      </c>
      <c r="I116">
        <v>164.77970828779257</v>
      </c>
      <c r="J116" s="11">
        <v>4.1109733131230479E-3</v>
      </c>
    </row>
    <row r="117" spans="1:10" x14ac:dyDescent="0.2">
      <c r="A117">
        <v>115</v>
      </c>
      <c r="B117" s="1">
        <v>58257</v>
      </c>
      <c r="C117">
        <v>209.6057881136951</v>
      </c>
      <c r="D117">
        <v>4.0445000000000002</v>
      </c>
      <c r="E117" s="11">
        <v>-2.9354840057789489E-3</v>
      </c>
      <c r="F117">
        <v>222.0585086829891</v>
      </c>
      <c r="G117">
        <v>20.536999999999999</v>
      </c>
      <c r="H117" s="11">
        <v>4.0533902708412013E-2</v>
      </c>
      <c r="I117">
        <v>165.47695322805563</v>
      </c>
      <c r="J117" s="11">
        <v>4.2313762265272555E-3</v>
      </c>
    </row>
    <row r="118" spans="1:10" x14ac:dyDescent="0.2">
      <c r="A118">
        <v>116</v>
      </c>
      <c r="B118" s="1">
        <v>58288</v>
      </c>
      <c r="C118">
        <v>210.25757105943154</v>
      </c>
      <c r="D118">
        <v>3.8794</v>
      </c>
      <c r="E118" s="11">
        <v>3.109565587868692E-3</v>
      </c>
      <c r="F118">
        <v>215.81984463932974</v>
      </c>
      <c r="G118">
        <v>22.016999999999999</v>
      </c>
      <c r="H118" s="11">
        <v>-2.8094685858517029E-2</v>
      </c>
      <c r="I118">
        <v>166.18173595145669</v>
      </c>
      <c r="J118" s="11">
        <v>4.2590989841935333E-3</v>
      </c>
    </row>
    <row r="119" spans="1:10" x14ac:dyDescent="0.2">
      <c r="A119">
        <v>117</v>
      </c>
      <c r="B119" s="1">
        <v>58319</v>
      </c>
      <c r="C119">
        <v>218.23095607235143</v>
      </c>
      <c r="D119">
        <v>3.4643999999999999</v>
      </c>
      <c r="E119" s="11">
        <v>3.7921987649453676E-2</v>
      </c>
      <c r="F119">
        <v>192.99766110691448</v>
      </c>
      <c r="G119">
        <v>20.475999999999999</v>
      </c>
      <c r="H119" s="11">
        <v>-0.10574645519996026</v>
      </c>
      <c r="I119">
        <v>166.8601364338748</v>
      </c>
      <c r="J119" s="11">
        <v>4.082280634114208E-3</v>
      </c>
    </row>
    <row r="120" spans="1:10" x14ac:dyDescent="0.2">
      <c r="A120">
        <v>118</v>
      </c>
      <c r="B120" s="1">
        <v>58349</v>
      </c>
      <c r="C120">
        <v>230.32025839793283</v>
      </c>
      <c r="D120">
        <v>3.3283</v>
      </c>
      <c r="E120" s="11">
        <v>5.5396826111018642E-2</v>
      </c>
      <c r="F120">
        <v>186.51319111463002</v>
      </c>
      <c r="G120">
        <v>19.036000000000001</v>
      </c>
      <c r="H120" s="11">
        <v>-3.3598697285208409E-2</v>
      </c>
      <c r="I120">
        <v>167.53099913315495</v>
      </c>
      <c r="J120" s="11">
        <v>4.0205091139069449E-3</v>
      </c>
    </row>
    <row r="121" spans="1:10" x14ac:dyDescent="0.2">
      <c r="A121">
        <v>119</v>
      </c>
      <c r="B121" s="1">
        <v>58380</v>
      </c>
      <c r="C121">
        <v>234.95679586563307</v>
      </c>
      <c r="D121">
        <v>3.4119000000000002</v>
      </c>
      <c r="E121" s="11">
        <v>2.0130827830565905E-2</v>
      </c>
      <c r="F121">
        <v>213.61203459461208</v>
      </c>
      <c r="G121">
        <v>18.385999999999999</v>
      </c>
      <c r="H121" s="11">
        <v>0.14529183334452339</v>
      </c>
      <c r="I121">
        <v>168.14532845890025</v>
      </c>
      <c r="J121" s="11">
        <v>3.6669591235293036E-3</v>
      </c>
    </row>
    <row r="122" spans="1:10" x14ac:dyDescent="0.2">
      <c r="A122">
        <v>120</v>
      </c>
      <c r="B122" s="1">
        <v>58410</v>
      </c>
      <c r="C122">
        <v>232.55462532299742</v>
      </c>
      <c r="D122">
        <v>3.3348</v>
      </c>
      <c r="E122" s="11">
        <v>-1.0223881942999412E-2</v>
      </c>
      <c r="F122">
        <v>220.43663377135402</v>
      </c>
      <c r="G122">
        <v>20.992000000000001</v>
      </c>
      <c r="H122" s="11">
        <v>3.1948570639727794E-2</v>
      </c>
      <c r="I122">
        <v>168.77096445935251</v>
      </c>
      <c r="J122" s="11">
        <v>3.7208051284349816E-3</v>
      </c>
    </row>
    <row r="123" spans="1:10" x14ac:dyDescent="0.2">
      <c r="A123">
        <v>121</v>
      </c>
      <c r="B123" s="1">
        <v>58441</v>
      </c>
      <c r="C123">
        <v>235.95012919896641</v>
      </c>
      <c r="D123">
        <v>3.3944000000000001</v>
      </c>
      <c r="E123" s="11">
        <v>1.4600887302296977E-2</v>
      </c>
      <c r="F123">
        <v>232.26379805536592</v>
      </c>
      <c r="G123">
        <v>21.341999999999999</v>
      </c>
      <c r="H123" s="11">
        <v>5.3653351902839902E-2</v>
      </c>
      <c r="I123">
        <v>169.40036935137377</v>
      </c>
      <c r="J123" s="11">
        <v>3.729343456900399E-3</v>
      </c>
    </row>
    <row r="124" spans="1:10" x14ac:dyDescent="0.2">
      <c r="A124">
        <v>122</v>
      </c>
      <c r="B124" s="1">
        <v>58472</v>
      </c>
      <c r="C124">
        <v>233.16149870801033</v>
      </c>
      <c r="D124">
        <v>3.6861999999999999</v>
      </c>
      <c r="E124" s="11">
        <v>-1.1818728391560026E-2</v>
      </c>
      <c r="F124">
        <v>237.36654373002952</v>
      </c>
      <c r="G124">
        <v>22.716000000000001</v>
      </c>
      <c r="H124" s="11">
        <v>2.1969612644701639E-2</v>
      </c>
      <c r="I124">
        <v>169.98077865299817</v>
      </c>
      <c r="J124" s="11">
        <v>3.42625759227539E-3</v>
      </c>
    </row>
    <row r="125" spans="1:10" x14ac:dyDescent="0.2">
      <c r="A125">
        <v>123</v>
      </c>
      <c r="B125" s="1">
        <v>58501</v>
      </c>
      <c r="C125">
        <v>224.82134366925064</v>
      </c>
      <c r="D125">
        <v>3.6957</v>
      </c>
      <c r="E125" s="11">
        <v>-3.576986374240166E-2</v>
      </c>
      <c r="F125">
        <v>228.71748676041091</v>
      </c>
      <c r="G125">
        <v>22.323</v>
      </c>
      <c r="H125" s="11">
        <v>-3.6437557010796255E-2</v>
      </c>
      <c r="I125">
        <v>170.62902800286437</v>
      </c>
      <c r="J125" s="11">
        <v>3.8136626682335252E-3</v>
      </c>
    </row>
    <row r="126" spans="1:10" x14ac:dyDescent="0.2">
      <c r="A126">
        <v>124</v>
      </c>
      <c r="B126" s="1">
        <v>58532</v>
      </c>
      <c r="C126">
        <v>226.37968992248062</v>
      </c>
      <c r="D126">
        <v>3.6160000000000001</v>
      </c>
      <c r="E126" s="11">
        <v>6.9314871435096912E-3</v>
      </c>
      <c r="F126">
        <v>241.3717466562716</v>
      </c>
      <c r="G126">
        <v>23.437999999999999</v>
      </c>
      <c r="H126" s="11">
        <v>5.5327032817199695E-2</v>
      </c>
      <c r="I126">
        <v>171.25843289488563</v>
      </c>
      <c r="J126" s="11">
        <v>3.6887327987983973E-3</v>
      </c>
    </row>
    <row r="127" spans="1:10" x14ac:dyDescent="0.2">
      <c r="A127">
        <v>125</v>
      </c>
      <c r="B127" s="1">
        <v>58562</v>
      </c>
      <c r="C127">
        <v>226.36025839793282</v>
      </c>
      <c r="D127">
        <v>3.7612999999999999</v>
      </c>
      <c r="E127" s="11">
        <v>-8.5835988884214905E-5</v>
      </c>
      <c r="F127">
        <v>251.05149200373256</v>
      </c>
      <c r="G127">
        <v>24.094000000000001</v>
      </c>
      <c r="H127" s="11">
        <v>4.0103058794389579E-2</v>
      </c>
      <c r="I127">
        <v>171.9142200278898</v>
      </c>
      <c r="J127" s="11">
        <v>3.8292253521125842E-3</v>
      </c>
    </row>
    <row r="128" spans="1:10" x14ac:dyDescent="0.2">
      <c r="A128">
        <v>126</v>
      </c>
      <c r="B128" s="1">
        <v>58593</v>
      </c>
      <c r="C128">
        <v>222.27901808785529</v>
      </c>
      <c r="D128">
        <v>4.0236999999999998</v>
      </c>
      <c r="E128" s="11">
        <v>-1.802984472169521E-2</v>
      </c>
      <c r="F128">
        <v>239.67089875703385</v>
      </c>
      <c r="G128">
        <v>23.484000000000002</v>
      </c>
      <c r="H128" s="11">
        <v>-4.5331709267553387E-2</v>
      </c>
      <c r="I128">
        <v>172.55116270304904</v>
      </c>
      <c r="J128" s="11">
        <v>3.7050028500022585E-3</v>
      </c>
    </row>
    <row r="129" spans="1:10" x14ac:dyDescent="0.2">
      <c r="A129">
        <v>127</v>
      </c>
      <c r="B129" s="1">
        <v>58623</v>
      </c>
      <c r="C129">
        <v>218.71229974160207</v>
      </c>
      <c r="D129">
        <v>4.0944000000000003</v>
      </c>
      <c r="E129" s="11">
        <v>-1.6046131465469616E-2</v>
      </c>
      <c r="F129">
        <v>253.62084078964909</v>
      </c>
      <c r="G129">
        <v>23.431000000000001</v>
      </c>
      <c r="H129" s="11">
        <v>5.8204571789739819E-2</v>
      </c>
      <c r="I129">
        <v>173.22579429389816</v>
      </c>
      <c r="J129" s="11">
        <v>3.9097481597972217E-3</v>
      </c>
    </row>
    <row r="130" spans="1:10" x14ac:dyDescent="0.2">
      <c r="A130">
        <v>128</v>
      </c>
      <c r="B130" s="1">
        <v>58654</v>
      </c>
      <c r="C130">
        <v>223.61819121447027</v>
      </c>
      <c r="D130">
        <v>4.3048999999999999</v>
      </c>
      <c r="E130" s="11">
        <v>2.2430798261754266E-2</v>
      </c>
      <c r="F130">
        <v>248.97698674627253</v>
      </c>
      <c r="G130">
        <v>24.305</v>
      </c>
      <c r="H130" s="11">
        <v>-1.8310222570502934E-2</v>
      </c>
      <c r="I130">
        <v>173.91173255945426</v>
      </c>
      <c r="J130" s="11">
        <v>3.9597928723728503E-3</v>
      </c>
    </row>
    <row r="131" spans="1:10" x14ac:dyDescent="0.2">
      <c r="A131">
        <v>129</v>
      </c>
      <c r="B131" s="1">
        <v>58685</v>
      </c>
      <c r="C131">
        <v>225.72713178294572</v>
      </c>
      <c r="D131">
        <v>4.3383000000000003</v>
      </c>
      <c r="E131" s="11">
        <v>9.4309884049316017E-3</v>
      </c>
      <c r="F131">
        <v>251.57138067403747</v>
      </c>
      <c r="G131">
        <v>22.981000000000002</v>
      </c>
      <c r="H131" s="11">
        <v>1.042021578648486E-2</v>
      </c>
      <c r="I131">
        <v>174.59390193344137</v>
      </c>
      <c r="J131" s="11">
        <v>3.9225034674063661E-3</v>
      </c>
    </row>
    <row r="132" spans="1:10" x14ac:dyDescent="0.2">
      <c r="A132">
        <v>130</v>
      </c>
      <c r="B132" s="1">
        <v>58715</v>
      </c>
      <c r="C132">
        <v>229.28377260981915</v>
      </c>
      <c r="D132">
        <v>4.4440999999999997</v>
      </c>
      <c r="E132" s="11">
        <v>1.5756372744298287E-2</v>
      </c>
      <c r="F132">
        <v>246.50357701179141</v>
      </c>
      <c r="G132">
        <v>22.937000000000001</v>
      </c>
      <c r="H132" s="11">
        <v>-2.0144595337783861E-2</v>
      </c>
      <c r="I132">
        <v>175.30622243998042</v>
      </c>
      <c r="J132" s="11">
        <v>4.0798704803023085E-3</v>
      </c>
    </row>
    <row r="133" spans="1:10" x14ac:dyDescent="0.2">
      <c r="A133">
        <v>131</v>
      </c>
      <c r="B133" s="1">
        <v>58746</v>
      </c>
      <c r="C133">
        <v>228.75410852713176</v>
      </c>
      <c r="D133">
        <v>4.2685000000000004</v>
      </c>
      <c r="E133" s="11">
        <v>-2.3100809824371615E-3</v>
      </c>
      <c r="F133">
        <v>257.79025097655858</v>
      </c>
      <c r="G133">
        <v>22.248999999999999</v>
      </c>
      <c r="H133" s="11">
        <v>4.5787059569635705E-2</v>
      </c>
      <c r="I133">
        <v>176.01477405495044</v>
      </c>
      <c r="J133" s="11">
        <v>4.0417938685126048E-3</v>
      </c>
    </row>
    <row r="134" spans="1:10" x14ac:dyDescent="0.2">
      <c r="A134">
        <v>132</v>
      </c>
      <c r="B134" s="1">
        <v>58776</v>
      </c>
      <c r="C134">
        <v>226.72036175710593</v>
      </c>
      <c r="D134">
        <v>4.4158999999999997</v>
      </c>
      <c r="E134" s="11">
        <v>-8.8905365814866341E-3</v>
      </c>
      <c r="F134">
        <v>267.48857820345546</v>
      </c>
      <c r="G134">
        <v>23.768000000000001</v>
      </c>
      <c r="H134" s="11">
        <v>3.7621000756071138E-2</v>
      </c>
      <c r="I134">
        <v>176.76855236874837</v>
      </c>
      <c r="J134" s="11">
        <v>4.2824718427477782E-3</v>
      </c>
    </row>
    <row r="135" spans="1:10" x14ac:dyDescent="0.2">
      <c r="A135">
        <v>133</v>
      </c>
      <c r="B135" s="1">
        <v>58807</v>
      </c>
      <c r="C135">
        <v>227.38527131782948</v>
      </c>
      <c r="D135">
        <v>4.7087000000000003</v>
      </c>
      <c r="E135" s="11">
        <v>2.9327297979344549E-3</v>
      </c>
      <c r="F135">
        <v>287.24858919100154</v>
      </c>
      <c r="G135">
        <v>24.295999999999999</v>
      </c>
      <c r="H135" s="11">
        <v>7.3872354177741184E-2</v>
      </c>
      <c r="I135">
        <v>177.5449440319602</v>
      </c>
      <c r="J135" s="11">
        <v>4.3921367958721074E-3</v>
      </c>
    </row>
    <row r="136" spans="1:10" x14ac:dyDescent="0.2">
      <c r="A136" s="31">
        <v>134</v>
      </c>
      <c r="B136" s="32">
        <v>58838</v>
      </c>
      <c r="C136" s="31">
        <v>220.61633074935401</v>
      </c>
      <c r="D136" s="31">
        <v>4.6890999999999998</v>
      </c>
      <c r="E136" s="33">
        <v>-2.976859727653219E-2</v>
      </c>
      <c r="F136" s="31">
        <v>272.43660953411995</v>
      </c>
      <c r="G136" s="31">
        <v>25.039000000000001</v>
      </c>
      <c r="H136" s="33">
        <v>-5.1565021428295305E-2</v>
      </c>
      <c r="I136" s="31">
        <v>178.29872234575814</v>
      </c>
      <c r="J136" s="33">
        <v>4.2455633862615002E-3</v>
      </c>
    </row>
    <row r="137" spans="1:10" x14ac:dyDescent="0.2">
      <c r="A137" s="31">
        <v>135</v>
      </c>
      <c r="B137" s="32">
        <v>58866</v>
      </c>
      <c r="C137" s="31">
        <v>221.41209302325581</v>
      </c>
      <c r="D137" s="31">
        <v>4.5106000000000002</v>
      </c>
      <c r="E137" s="33">
        <v>3.6069962327760761E-3</v>
      </c>
      <c r="F137" s="31">
        <v>274.49313884299522</v>
      </c>
      <c r="G137" s="31">
        <v>24.48</v>
      </c>
      <c r="H137" s="33">
        <v>7.5486525558809301E-3</v>
      </c>
      <c r="I137" s="31">
        <v>179.1391851656428</v>
      </c>
      <c r="J137" s="33">
        <v>4.7137904794114695E-3</v>
      </c>
    </row>
    <row r="138" spans="1:10" x14ac:dyDescent="0.2">
      <c r="A138" s="31">
        <v>136</v>
      </c>
      <c r="B138" s="32">
        <v>58897</v>
      </c>
      <c r="C138" s="31">
        <v>225.07710594315245</v>
      </c>
      <c r="D138" s="31">
        <v>4.3483999999999998</v>
      </c>
      <c r="E138" s="33">
        <v>1.6552903095097379E-2</v>
      </c>
      <c r="F138" s="31">
        <v>288.20898959010799</v>
      </c>
      <c r="G138" s="31">
        <v>24.298999999999999</v>
      </c>
      <c r="H138" s="33">
        <v>4.9967918341878734E-2</v>
      </c>
      <c r="I138" s="31">
        <v>179.97964798552746</v>
      </c>
      <c r="J138" s="33">
        <v>4.6916749069028174E-3</v>
      </c>
    </row>
    <row r="139" spans="1:10" x14ac:dyDescent="0.2">
      <c r="A139" s="31">
        <v>137</v>
      </c>
      <c r="B139" s="32">
        <v>58927</v>
      </c>
      <c r="C139" s="31">
        <v>218.16723514211887</v>
      </c>
      <c r="D139" s="31">
        <v>4.5494000000000003</v>
      </c>
      <c r="E139" s="33">
        <v>-3.0700016210350588E-2</v>
      </c>
      <c r="F139" s="31">
        <v>278.62982876394142</v>
      </c>
      <c r="G139" s="31">
        <v>23.908999999999999</v>
      </c>
      <c r="H139" s="33">
        <v>-3.3236856490111891E-2</v>
      </c>
      <c r="I139" s="31">
        <v>180.85779972110203</v>
      </c>
      <c r="J139" s="33">
        <v>4.8791724253465368E-3</v>
      </c>
    </row>
    <row r="140" spans="1:10" x14ac:dyDescent="0.2">
      <c r="A140" s="31">
        <v>138</v>
      </c>
      <c r="B140" s="32">
        <v>58958</v>
      </c>
      <c r="C140" s="31">
        <v>220.95850129198968</v>
      </c>
      <c r="D140" s="31">
        <v>4.3414999999999999</v>
      </c>
      <c r="E140" s="33">
        <v>1.279415833478623E-2</v>
      </c>
      <c r="F140" s="31">
        <v>273.90558789430952</v>
      </c>
      <c r="G140" s="31">
        <v>24.187000000000001</v>
      </c>
      <c r="H140" s="33">
        <v>-1.6955258848593464E-2</v>
      </c>
      <c r="I140" s="31">
        <v>181.70580032412468</v>
      </c>
      <c r="J140" s="33">
        <v>4.6887698751745472E-3</v>
      </c>
    </row>
    <row r="141" spans="1:10" x14ac:dyDescent="0.2">
      <c r="A141" s="31">
        <v>139</v>
      </c>
      <c r="B141" s="32">
        <v>58988</v>
      </c>
      <c r="C141" s="31">
        <v>225.24289405684755</v>
      </c>
      <c r="D141" s="31">
        <v>4.4279000000000002</v>
      </c>
      <c r="E141" s="33">
        <v>1.9390033602717915E-2</v>
      </c>
      <c r="F141" s="31">
        <v>280.5158895266872</v>
      </c>
      <c r="G141" s="31">
        <v>23.957999999999998</v>
      </c>
      <c r="H141" s="33">
        <v>2.413350411430221E-2</v>
      </c>
      <c r="I141" s="31">
        <v>182.58772095126824</v>
      </c>
      <c r="J141" s="33">
        <v>4.8535634281921536E-3</v>
      </c>
    </row>
    <row r="142" spans="1:10" x14ac:dyDescent="0.2">
      <c r="A142" s="31">
        <v>140</v>
      </c>
      <c r="B142" s="32">
        <v>59019</v>
      </c>
      <c r="C142" s="31">
        <v>222.48253229974156</v>
      </c>
      <c r="D142" s="31">
        <v>4.3634000000000004</v>
      </c>
      <c r="E142" s="33">
        <v>-1.2255044798036175E-2</v>
      </c>
      <c r="F142" s="31">
        <v>271.34633795591247</v>
      </c>
      <c r="G142" s="31">
        <v>24.093</v>
      </c>
      <c r="H142" s="33">
        <v>-3.2688171733324833E-2</v>
      </c>
      <c r="I142" s="31">
        <v>183.49225492782574</v>
      </c>
      <c r="J142" s="33">
        <v>4.9539693679561169E-3</v>
      </c>
    </row>
    <row r="143" spans="1:10" x14ac:dyDescent="0.2">
      <c r="A143" s="31">
        <v>141</v>
      </c>
      <c r="B143" s="32">
        <v>59050</v>
      </c>
      <c r="C143" s="31">
        <v>222.42878552971578</v>
      </c>
      <c r="D143" s="31">
        <v>4.3935000000000004</v>
      </c>
      <c r="E143" s="33">
        <v>-2.4157748237677953E-4</v>
      </c>
      <c r="F143" s="31">
        <v>281.78895024499803</v>
      </c>
      <c r="G143" s="31">
        <v>23.497</v>
      </c>
      <c r="H143" s="33">
        <v>3.8484441572903198E-2</v>
      </c>
      <c r="I143" s="31">
        <v>184.40432668752121</v>
      </c>
      <c r="J143" s="33">
        <v>4.970628106642519E-3</v>
      </c>
    </row>
    <row r="144" spans="1:10" x14ac:dyDescent="0.2">
      <c r="A144" s="31">
        <v>142</v>
      </c>
      <c r="B144" s="32">
        <v>59080</v>
      </c>
      <c r="C144" s="31">
        <v>219.39550387596898</v>
      </c>
      <c r="D144" s="31">
        <v>4.2930000000000001</v>
      </c>
      <c r="E144" s="33">
        <v>-1.3637091289794238E-2</v>
      </c>
      <c r="F144" s="31">
        <v>264.03255060532496</v>
      </c>
      <c r="G144" s="31">
        <v>23.88</v>
      </c>
      <c r="H144" s="33">
        <v>-6.3013115398013256E-2</v>
      </c>
      <c r="I144" s="31">
        <v>185.36916292918255</v>
      </c>
      <c r="J144" s="33">
        <v>5.2321778940484943E-3</v>
      </c>
    </row>
    <row r="145" spans="1:10" x14ac:dyDescent="0.2">
      <c r="A145" s="31">
        <v>143</v>
      </c>
      <c r="B145" s="32">
        <v>59111</v>
      </c>
      <c r="C145" s="31">
        <v>218.58661498708011</v>
      </c>
      <c r="D145" s="31">
        <v>4.2552000000000003</v>
      </c>
      <c r="E145" s="33">
        <v>-3.6868982025546108E-3</v>
      </c>
      <c r="F145" s="31">
        <v>260.18832330854406</v>
      </c>
      <c r="G145" s="31">
        <v>21.867999999999999</v>
      </c>
      <c r="H145" s="33">
        <v>-1.4559671858517321E-2</v>
      </c>
      <c r="I145" s="31">
        <v>186.31892360456791</v>
      </c>
      <c r="J145" s="33">
        <v>5.1236174365647032E-3</v>
      </c>
    </row>
    <row r="146" spans="1:10" x14ac:dyDescent="0.2">
      <c r="A146" s="31">
        <v>144</v>
      </c>
      <c r="B146" s="32">
        <v>59141</v>
      </c>
      <c r="C146" s="31">
        <v>221.53245478036175</v>
      </c>
      <c r="D146" s="31">
        <v>3.9563000000000001</v>
      </c>
      <c r="E146" s="33">
        <v>1.3476762030720653E-2</v>
      </c>
      <c r="F146" s="31">
        <v>244.49915775611689</v>
      </c>
      <c r="G146" s="31">
        <v>22.498000000000001</v>
      </c>
      <c r="H146" s="33">
        <v>-6.0299268441121351E-2</v>
      </c>
      <c r="I146" s="31">
        <v>187.29883541250518</v>
      </c>
      <c r="J146" s="33">
        <v>5.2593251881219343E-3</v>
      </c>
    </row>
    <row r="147" spans="1:10" x14ac:dyDescent="0.2">
      <c r="A147" s="31">
        <v>145</v>
      </c>
      <c r="B147" s="32">
        <v>59172</v>
      </c>
      <c r="C147" s="31">
        <v>229.47354005167958</v>
      </c>
      <c r="D147" s="31">
        <v>3.9241000000000001</v>
      </c>
      <c r="E147" s="33">
        <v>3.5846148498607198E-2</v>
      </c>
      <c r="F147" s="31">
        <v>246.66495659515334</v>
      </c>
      <c r="G147" s="31">
        <v>22.33</v>
      </c>
      <c r="H147" s="33">
        <v>8.8581034753371091E-3</v>
      </c>
      <c r="I147" s="31">
        <v>188.26367165416653</v>
      </c>
      <c r="J147" s="33">
        <v>5.1513200257566954E-3</v>
      </c>
    </row>
    <row r="148" spans="1:10" x14ac:dyDescent="0.2">
      <c r="A148" s="31">
        <v>146</v>
      </c>
      <c r="B148" s="32">
        <v>59203</v>
      </c>
      <c r="C148" s="31">
        <v>231.21808785529714</v>
      </c>
      <c r="D148" s="31">
        <v>3.9245000000000001</v>
      </c>
      <c r="E148" s="33">
        <v>7.6023919935373635E-3</v>
      </c>
      <c r="F148" s="31">
        <v>252.30637479650821</v>
      </c>
      <c r="G148" s="31">
        <v>21.56</v>
      </c>
      <c r="H148" s="33">
        <v>2.2870772886535409E-2</v>
      </c>
      <c r="I148" s="31">
        <v>189.07775223306825</v>
      </c>
      <c r="J148" s="33">
        <v>4.3241511851376179E-3</v>
      </c>
    </row>
    <row r="149" spans="1:10" x14ac:dyDescent="0.2">
      <c r="A149" s="31">
        <v>147</v>
      </c>
      <c r="B149" s="32">
        <v>59231</v>
      </c>
      <c r="C149" s="31">
        <v>230.77534883720929</v>
      </c>
      <c r="D149" s="31">
        <v>3.6600999999999999</v>
      </c>
      <c r="E149" s="33">
        <v>-1.9148113462685828E-3</v>
      </c>
      <c r="F149" s="31">
        <v>229.6869761222849</v>
      </c>
      <c r="G149" s="31">
        <v>21.332999999999998</v>
      </c>
      <c r="H149" s="33">
        <v>-8.9650523861977138E-2</v>
      </c>
      <c r="I149" s="31">
        <v>189.91067726981495</v>
      </c>
      <c r="J149" s="33">
        <v>4.4051985329294019E-3</v>
      </c>
    </row>
    <row r="150" spans="1:10" x14ac:dyDescent="0.2">
      <c r="A150" s="31">
        <v>148</v>
      </c>
      <c r="B150" s="32">
        <v>59262</v>
      </c>
      <c r="C150" s="31">
        <v>221.41813953488369</v>
      </c>
      <c r="D150" s="31">
        <v>3.9034</v>
      </c>
      <c r="E150" s="33">
        <v>-4.0546832014221101E-2</v>
      </c>
      <c r="F150" s="31">
        <v>212.18122987804631</v>
      </c>
      <c r="G150" s="31">
        <v>19.448</v>
      </c>
      <c r="H150" s="33">
        <v>-7.6215667687307476E-2</v>
      </c>
      <c r="I150" s="31">
        <v>190.63807334262995</v>
      </c>
      <c r="J150" s="33">
        <v>3.8302010359404478E-3</v>
      </c>
    </row>
    <row r="151" spans="1:10" x14ac:dyDescent="0.2">
      <c r="A151" s="31">
        <v>149</v>
      </c>
      <c r="B151" s="32">
        <v>59292</v>
      </c>
      <c r="C151" s="31">
        <v>223.0516795865633</v>
      </c>
      <c r="D151" s="31">
        <v>4.0420999999999996</v>
      </c>
      <c r="E151" s="33">
        <v>7.3776252257879895E-3</v>
      </c>
      <c r="F151" s="31">
        <v>232.89840963349263</v>
      </c>
      <c r="G151" s="31">
        <v>20.558</v>
      </c>
      <c r="H151" s="33">
        <v>9.7639078477176192E-2</v>
      </c>
      <c r="I151" s="31">
        <v>191.33531828289301</v>
      </c>
      <c r="J151" s="33">
        <v>3.6574275433948465E-3</v>
      </c>
    </row>
    <row r="152" spans="1:10" x14ac:dyDescent="0.2">
      <c r="A152" s="31">
        <v>150</v>
      </c>
      <c r="B152" s="32">
        <v>59323</v>
      </c>
      <c r="C152" s="31">
        <v>221.44806201550389</v>
      </c>
      <c r="D152" s="31">
        <v>3.9226999999999999</v>
      </c>
      <c r="E152" s="33">
        <v>-7.1894440518528368E-3</v>
      </c>
      <c r="F152" s="31">
        <v>226.74699963240192</v>
      </c>
      <c r="G152" s="31">
        <v>21.359000000000002</v>
      </c>
      <c r="H152" s="33">
        <v>-2.6412417374472655E-2</v>
      </c>
      <c r="I152" s="31">
        <v>191.95341650020731</v>
      </c>
      <c r="J152" s="33">
        <v>3.2304449740973989E-3</v>
      </c>
    </row>
    <row r="153" spans="1:10" x14ac:dyDescent="0.2">
      <c r="A153" s="31">
        <v>151</v>
      </c>
      <c r="B153" s="32">
        <v>59353</v>
      </c>
      <c r="C153" s="31">
        <v>219.27514211886304</v>
      </c>
      <c r="D153" s="31">
        <v>3.9645999999999999</v>
      </c>
      <c r="E153" s="33">
        <v>-9.8123229296480357E-3</v>
      </c>
      <c r="F153" s="31">
        <v>221.24716727327075</v>
      </c>
      <c r="G153" s="31">
        <v>20.815999999999999</v>
      </c>
      <c r="H153" s="33">
        <v>-2.4255369941156457E-2</v>
      </c>
      <c r="I153" s="31">
        <v>192.55267025967663</v>
      </c>
      <c r="J153" s="33">
        <v>3.1218707663308153E-3</v>
      </c>
    </row>
    <row r="154" spans="1:10" x14ac:dyDescent="0.2">
      <c r="A154" s="31">
        <v>152</v>
      </c>
      <c r="B154" s="32">
        <v>59384</v>
      </c>
      <c r="C154" s="31">
        <v>224.80847545219635</v>
      </c>
      <c r="D154" s="31">
        <v>3.8357000000000001</v>
      </c>
      <c r="E154" s="33">
        <v>2.5234658520179341E-2</v>
      </c>
      <c r="F154" s="31">
        <v>217.26095018036543</v>
      </c>
      <c r="G154" s="31">
        <v>20.443999999999999</v>
      </c>
      <c r="H154" s="33">
        <v>-1.8017031097088774E-2</v>
      </c>
      <c r="I154" s="31">
        <v>193.14061734443902</v>
      </c>
      <c r="J154" s="33">
        <v>3.0534351145039169E-3</v>
      </c>
    </row>
    <row r="155" spans="1:10" x14ac:dyDescent="0.2">
      <c r="A155" s="31">
        <v>153</v>
      </c>
      <c r="B155" s="32">
        <v>59415</v>
      </c>
      <c r="C155" s="31">
        <v>232.9102842377261</v>
      </c>
      <c r="D155" s="31">
        <v>3.6753999999999998</v>
      </c>
      <c r="E155" s="33">
        <v>3.603871593022985E-2</v>
      </c>
      <c r="F155" s="31">
        <v>203.98520720815341</v>
      </c>
      <c r="G155" s="31">
        <v>20.292999999999999</v>
      </c>
      <c r="H155" s="33">
        <v>-6.1105058047434546E-2</v>
      </c>
      <c r="I155" s="31">
        <v>193.69464440508045</v>
      </c>
      <c r="J155" s="33">
        <v>2.8685165671465261E-3</v>
      </c>
    </row>
    <row r="156" spans="1:10" x14ac:dyDescent="0.2">
      <c r="A156" s="31">
        <v>154</v>
      </c>
      <c r="B156" s="32">
        <v>59445</v>
      </c>
      <c r="C156" s="31">
        <v>235.02454780361757</v>
      </c>
      <c r="D156" s="31">
        <v>3.6217999999999999</v>
      </c>
      <c r="E156" s="33">
        <v>9.0775878480895376E-3</v>
      </c>
      <c r="F156" s="31">
        <v>186.2185067440104</v>
      </c>
      <c r="G156" s="31">
        <v>17.443999999999999</v>
      </c>
      <c r="H156" s="33">
        <v>-8.7097984737752432E-2</v>
      </c>
      <c r="I156" s="31">
        <v>194.19967587532508</v>
      </c>
      <c r="J156" s="33">
        <v>2.6073589788494166E-3</v>
      </c>
    </row>
    <row r="157" spans="1:10" x14ac:dyDescent="0.2">
      <c r="A157" s="31">
        <v>155</v>
      </c>
      <c r="B157" s="32">
        <v>59476</v>
      </c>
      <c r="C157" s="31">
        <v>238.29488372093022</v>
      </c>
      <c r="D157" s="31">
        <v>3.6015000000000001</v>
      </c>
      <c r="E157" s="33">
        <v>1.3914869522673377E-2</v>
      </c>
      <c r="F157" s="31">
        <v>193.76113397939028</v>
      </c>
      <c r="G157" s="31">
        <v>19.965</v>
      </c>
      <c r="H157" s="33">
        <v>4.0504176342411179E-2</v>
      </c>
      <c r="I157" s="31">
        <v>194.61425394791394</v>
      </c>
      <c r="J157" s="33">
        <v>2.1348031129310905E-3</v>
      </c>
    </row>
    <row r="158" spans="1:10" x14ac:dyDescent="0.2">
      <c r="A158" s="31">
        <v>156</v>
      </c>
      <c r="B158" s="32">
        <v>59506</v>
      </c>
      <c r="C158" s="31">
        <v>232.63121447028425</v>
      </c>
      <c r="D158" s="31">
        <v>3.8414999999999999</v>
      </c>
      <c r="E158" s="33">
        <v>-2.3767481543073132E-2</v>
      </c>
      <c r="F158" s="31">
        <v>199.40739962755453</v>
      </c>
      <c r="G158" s="31">
        <v>21.449000000000002</v>
      </c>
      <c r="H158" s="33">
        <v>2.9140341678454564E-2</v>
      </c>
      <c r="I158" s="31">
        <v>194.95345418912299</v>
      </c>
      <c r="J158" s="33">
        <v>1.7429362666304953E-3</v>
      </c>
    </row>
    <row r="159" spans="1:10" x14ac:dyDescent="0.2">
      <c r="A159" s="31">
        <v>157</v>
      </c>
      <c r="B159" s="32">
        <v>59537</v>
      </c>
      <c r="C159" s="31">
        <v>227.20180878552969</v>
      </c>
      <c r="D159" s="31">
        <v>3.7707999999999999</v>
      </c>
      <c r="E159" s="33">
        <v>-2.3339110777191491E-2</v>
      </c>
      <c r="F159" s="31">
        <v>202.68710134799414</v>
      </c>
      <c r="G159" s="31">
        <v>21.763999999999999</v>
      </c>
      <c r="H159" s="33">
        <v>1.6447241810310546E-2</v>
      </c>
      <c r="I159" s="31">
        <v>195.25873440621118</v>
      </c>
      <c r="J159" s="33">
        <v>1.5659133527946196E-3</v>
      </c>
    </row>
    <row r="160" spans="1:10" x14ac:dyDescent="0.2">
      <c r="A160" s="31">
        <v>158</v>
      </c>
      <c r="B160" s="32">
        <v>59568</v>
      </c>
      <c r="C160" s="31">
        <v>223.21684754521962</v>
      </c>
      <c r="D160" s="31">
        <v>3.8344</v>
      </c>
      <c r="E160" s="33">
        <v>-1.753930244486623E-2</v>
      </c>
      <c r="F160" s="31">
        <v>195.40138879351088</v>
      </c>
      <c r="G160" s="31">
        <v>21.081</v>
      </c>
      <c r="H160" s="33">
        <v>-3.5945615216897327E-2</v>
      </c>
      <c r="I160" s="31">
        <v>195.51878792447141</v>
      </c>
      <c r="J160" s="33">
        <v>1.3318406423716092E-3</v>
      </c>
    </row>
    <row r="161" spans="1:10" x14ac:dyDescent="0.2">
      <c r="A161" s="31">
        <v>159</v>
      </c>
      <c r="B161" s="32">
        <v>59596</v>
      </c>
      <c r="C161" s="31">
        <v>224.07958656330752</v>
      </c>
      <c r="D161" s="31">
        <v>4.0589000000000004</v>
      </c>
      <c r="E161" s="33">
        <v>3.8650264421152989E-3</v>
      </c>
      <c r="F161" s="31">
        <v>198.08485455639803</v>
      </c>
      <c r="G161" s="31">
        <v>20.815000000000001</v>
      </c>
      <c r="H161" s="33">
        <v>1.3733094628733102E-2</v>
      </c>
      <c r="I161" s="31">
        <v>195.80899257528361</v>
      </c>
      <c r="J161" s="33">
        <v>1.484280124139811E-3</v>
      </c>
    </row>
    <row r="162" spans="1:10" x14ac:dyDescent="0.2">
      <c r="A162" s="31">
        <v>160</v>
      </c>
      <c r="B162" s="32">
        <v>59627</v>
      </c>
      <c r="C162" s="31">
        <v>223.92149870801032</v>
      </c>
      <c r="D162" s="31">
        <v>3.9628999999999999</v>
      </c>
      <c r="E162" s="33">
        <v>-7.0549869232525272E-4</v>
      </c>
      <c r="F162" s="31">
        <v>202.99673201294269</v>
      </c>
      <c r="G162" s="31">
        <v>21.457000000000001</v>
      </c>
      <c r="H162" s="33">
        <v>2.4796835010655324E-2</v>
      </c>
      <c r="I162" s="31">
        <v>196.09165944295785</v>
      </c>
      <c r="J162" s="33">
        <v>1.4435847095508596E-3</v>
      </c>
    </row>
    <row r="163" spans="1:10" x14ac:dyDescent="0.2">
      <c r="A163" s="31">
        <v>161</v>
      </c>
      <c r="B163" s="32">
        <v>59657</v>
      </c>
      <c r="C163" s="31">
        <v>232.81416020671836</v>
      </c>
      <c r="D163" s="31">
        <v>4.0087999999999999</v>
      </c>
      <c r="E163" s="33">
        <v>3.9713299303627429E-2</v>
      </c>
      <c r="F163" s="31">
        <v>196.9677200437886</v>
      </c>
      <c r="G163" s="31">
        <v>20.853999999999999</v>
      </c>
      <c r="H163" s="33">
        <v>-2.9700044475443502E-2</v>
      </c>
      <c r="I163" s="31">
        <v>196.38563298533904</v>
      </c>
      <c r="J163" s="33">
        <v>1.4991639278095399E-3</v>
      </c>
    </row>
    <row r="164" spans="1:10" x14ac:dyDescent="0.2">
      <c r="A164" s="31">
        <v>162</v>
      </c>
      <c r="B164" s="32">
        <v>59688</v>
      </c>
      <c r="C164" s="31">
        <v>238.71767441860467</v>
      </c>
      <c r="D164" s="31">
        <v>3.7963</v>
      </c>
      <c r="E164" s="33">
        <v>2.5357195656159917E-2</v>
      </c>
      <c r="F164" s="31">
        <v>192.65833983025857</v>
      </c>
      <c r="G164" s="31">
        <v>20.123999999999999</v>
      </c>
      <c r="H164" s="33">
        <v>-2.1878611442382536E-2</v>
      </c>
      <c r="I164" s="31">
        <v>196.66829985301328</v>
      </c>
      <c r="J164" s="33">
        <v>1.4393459611953354E-3</v>
      </c>
    </row>
    <row r="165" spans="1:10" x14ac:dyDescent="0.2">
      <c r="A165" s="31">
        <v>163</v>
      </c>
      <c r="B165" s="32">
        <v>59718</v>
      </c>
      <c r="C165" s="31">
        <v>249.24677002583979</v>
      </c>
      <c r="D165" s="31">
        <v>3.6642000000000001</v>
      </c>
      <c r="E165" s="33">
        <v>4.410689586717307E-2</v>
      </c>
      <c r="F165" s="31">
        <v>181.13818051084013</v>
      </c>
      <c r="G165" s="31">
        <v>18.390999999999998</v>
      </c>
      <c r="H165" s="33">
        <v>-5.9795798767747425E-2</v>
      </c>
      <c r="I165" s="31">
        <v>196.95473561225648</v>
      </c>
      <c r="J165" s="33">
        <v>1.4564409183243144E-3</v>
      </c>
    </row>
    <row r="166" spans="1:10" x14ac:dyDescent="0.2">
      <c r="A166" s="31">
        <v>164</v>
      </c>
      <c r="B166" s="32">
        <v>59749</v>
      </c>
      <c r="C166" s="31">
        <v>252.84816537467697</v>
      </c>
      <c r="D166" s="31">
        <v>3.4058000000000002</v>
      </c>
      <c r="E166" s="33">
        <v>1.4449115422694586E-2</v>
      </c>
      <c r="F166" s="31">
        <v>162.83098972745231</v>
      </c>
      <c r="G166" s="31">
        <v>16.408999999999999</v>
      </c>
      <c r="H166" s="33">
        <v>-0.10106754264483869</v>
      </c>
      <c r="I166" s="31">
        <v>197.24117137149966</v>
      </c>
      <c r="J166" s="33">
        <v>1.4543227831143909E-3</v>
      </c>
    </row>
    <row r="167" spans="1:10" x14ac:dyDescent="0.2">
      <c r="A167" s="31">
        <v>165</v>
      </c>
      <c r="B167" s="32">
        <v>59780</v>
      </c>
      <c r="C167" s="31">
        <v>257.61741602067184</v>
      </c>
      <c r="D167" s="31">
        <v>3.194</v>
      </c>
      <c r="E167" s="33">
        <v>1.8862112916372853E-2</v>
      </c>
      <c r="F167" s="31">
        <v>166.96040847818446</v>
      </c>
      <c r="G167" s="31">
        <v>16.632000000000001</v>
      </c>
      <c r="H167" s="33">
        <v>2.5360152619866818E-2</v>
      </c>
      <c r="I167" s="31">
        <v>197.51253156446688</v>
      </c>
      <c r="J167" s="33">
        <v>1.3757786525011096E-3</v>
      </c>
    </row>
    <row r="168" spans="1:10" x14ac:dyDescent="0.2">
      <c r="A168" s="31">
        <v>166</v>
      </c>
      <c r="B168" s="32">
        <v>59810</v>
      </c>
      <c r="C168" s="31">
        <v>257.94082687338505</v>
      </c>
      <c r="D168" s="31">
        <v>3.27</v>
      </c>
      <c r="E168" s="33">
        <v>1.2553920371876492E-3</v>
      </c>
      <c r="F168" s="31">
        <v>152.62065093131571</v>
      </c>
      <c r="G168" s="31">
        <v>15.816000000000001</v>
      </c>
      <c r="H168" s="33">
        <v>-8.588717335788279E-2</v>
      </c>
      <c r="I168" s="31">
        <v>197.78766064900313</v>
      </c>
      <c r="J168" s="33">
        <v>1.3929702705797466E-3</v>
      </c>
    </row>
    <row r="169" spans="1:10" x14ac:dyDescent="0.2">
      <c r="A169" s="31">
        <v>167</v>
      </c>
      <c r="B169" s="32">
        <v>59841</v>
      </c>
      <c r="C169" s="31">
        <v>258.63136950904391</v>
      </c>
      <c r="D169" s="31">
        <v>3.2618999999999998</v>
      </c>
      <c r="E169" s="33">
        <v>2.6771358533243098E-3</v>
      </c>
      <c r="F169" s="31">
        <v>161.35029670414013</v>
      </c>
      <c r="G169" s="31">
        <v>15.913</v>
      </c>
      <c r="H169" s="33">
        <v>5.719832617378269E-2</v>
      </c>
      <c r="I169" s="31">
        <v>198.04017638412543</v>
      </c>
      <c r="J169" s="33">
        <v>1.2767011566531424E-3</v>
      </c>
    </row>
    <row r="170" spans="1:10" x14ac:dyDescent="0.2">
      <c r="A170" s="31">
        <v>168</v>
      </c>
      <c r="B170" s="32">
        <v>59871</v>
      </c>
      <c r="C170" s="31">
        <v>257.08397932816536</v>
      </c>
      <c r="D170" s="31">
        <v>3.2012</v>
      </c>
      <c r="E170" s="33">
        <v>-5.9829949623510063E-3</v>
      </c>
      <c r="F170" s="31">
        <v>167.9971561645385</v>
      </c>
      <c r="G170" s="31">
        <v>16.039000000000001</v>
      </c>
      <c r="H170" s="33">
        <v>4.1195210645235875E-2</v>
      </c>
      <c r="I170" s="31">
        <v>198.27384766140281</v>
      </c>
      <c r="J170" s="33">
        <v>1.1799185475584715E-3</v>
      </c>
    </row>
    <row r="171" spans="1:10" x14ac:dyDescent="0.2">
      <c r="A171" s="31">
        <v>169</v>
      </c>
      <c r="B171" s="32">
        <v>59902</v>
      </c>
      <c r="C171" s="31">
        <v>271.4941085271318</v>
      </c>
      <c r="D171" s="31">
        <v>3.1295999999999999</v>
      </c>
      <c r="E171" s="33">
        <v>5.6052225567008382E-2</v>
      </c>
      <c r="F171" s="31">
        <v>160.00916975354772</v>
      </c>
      <c r="G171" s="31">
        <v>16.145</v>
      </c>
      <c r="H171" s="33">
        <v>-4.7548343039612161E-2</v>
      </c>
      <c r="I171" s="31">
        <v>198.49244337240418</v>
      </c>
      <c r="J171" s="33">
        <v>1.102493917274817E-3</v>
      </c>
    </row>
    <row r="172" spans="1:10" x14ac:dyDescent="0.2">
      <c r="B172" s="1"/>
    </row>
    <row r="173" spans="1:10" x14ac:dyDescent="0.2">
      <c r="B173" s="1"/>
    </row>
    <row r="174" spans="1:10" x14ac:dyDescent="0.2">
      <c r="B174" s="1"/>
    </row>
    <row r="175" spans="1:10" x14ac:dyDescent="0.2">
      <c r="B175" s="1"/>
    </row>
    <row r="176" spans="1:10" x14ac:dyDescent="0.2">
      <c r="B176" s="1"/>
    </row>
    <row r="177" spans="2:2" x14ac:dyDescent="0.2">
      <c r="B177" s="1"/>
    </row>
    <row r="178" spans="2:2" x14ac:dyDescent="0.2">
      <c r="B178" s="1"/>
    </row>
    <row r="179" spans="2:2" x14ac:dyDescent="0.2">
      <c r="B179" s="1"/>
    </row>
    <row r="180" spans="2:2" x14ac:dyDescent="0.2">
      <c r="B180" s="1"/>
    </row>
    <row r="181" spans="2:2" x14ac:dyDescent="0.2">
      <c r="B181" s="1"/>
    </row>
    <row r="182" spans="2:2" x14ac:dyDescent="0.2">
      <c r="B182" s="1"/>
    </row>
    <row r="183" spans="2:2" x14ac:dyDescent="0.2">
      <c r="B183" s="1"/>
    </row>
    <row r="184" spans="2:2" x14ac:dyDescent="0.2">
      <c r="B184" s="1"/>
    </row>
    <row r="185" spans="2:2" x14ac:dyDescent="0.2">
      <c r="B185" s="1"/>
    </row>
    <row r="186" spans="2:2" x14ac:dyDescent="0.2">
      <c r="B186" s="1"/>
    </row>
    <row r="187" spans="2:2" x14ac:dyDescent="0.2">
      <c r="B187" s="1"/>
    </row>
    <row r="188" spans="2:2" x14ac:dyDescent="0.2">
      <c r="B188" s="1"/>
    </row>
    <row r="189" spans="2:2" x14ac:dyDescent="0.2">
      <c r="B189" s="1"/>
    </row>
    <row r="190" spans="2:2" x14ac:dyDescent="0.2">
      <c r="B190" s="1"/>
    </row>
    <row r="191" spans="2:2" x14ac:dyDescent="0.2">
      <c r="B191" s="1"/>
    </row>
    <row r="192" spans="2:2" x14ac:dyDescent="0.2">
      <c r="B192" s="1"/>
    </row>
    <row r="193" spans="2:2" x14ac:dyDescent="0.2">
      <c r="B193" s="1"/>
    </row>
    <row r="194" spans="2:2" x14ac:dyDescent="0.2">
      <c r="B194" s="1"/>
    </row>
    <row r="195" spans="2:2" x14ac:dyDescent="0.2">
      <c r="B195" s="1"/>
    </row>
    <row r="196" spans="2:2" x14ac:dyDescent="0.2">
      <c r="B196" s="1"/>
    </row>
    <row r="197" spans="2:2" x14ac:dyDescent="0.2">
      <c r="B197" s="1"/>
    </row>
    <row r="198" spans="2:2" x14ac:dyDescent="0.2">
      <c r="B198" s="1"/>
    </row>
    <row r="199" spans="2:2" x14ac:dyDescent="0.2">
      <c r="B199" s="1"/>
    </row>
    <row r="200" spans="2:2" x14ac:dyDescent="0.2">
      <c r="B200" s="1"/>
    </row>
    <row r="201" spans="2:2" x14ac:dyDescent="0.2">
      <c r="B201" s="1"/>
    </row>
    <row r="202" spans="2:2" x14ac:dyDescent="0.2">
      <c r="B202" s="1"/>
    </row>
    <row r="203" spans="2:2" x14ac:dyDescent="0.2">
      <c r="B203" s="1"/>
    </row>
    <row r="204" spans="2:2" x14ac:dyDescent="0.2">
      <c r="B204" s="1"/>
    </row>
    <row r="205" spans="2:2" x14ac:dyDescent="0.2">
      <c r="B205" s="1"/>
    </row>
    <row r="206" spans="2:2" x14ac:dyDescent="0.2">
      <c r="B206" s="1"/>
    </row>
    <row r="207" spans="2:2" x14ac:dyDescent="0.2">
      <c r="B207" s="1"/>
    </row>
    <row r="208" spans="2:2" x14ac:dyDescent="0.2">
      <c r="B208" s="1"/>
    </row>
    <row r="209" spans="2:2" x14ac:dyDescent="0.2">
      <c r="B209" s="1"/>
    </row>
    <row r="210" spans="2:2" x14ac:dyDescent="0.2">
      <c r="B210" s="1"/>
    </row>
    <row r="211" spans="2:2" x14ac:dyDescent="0.2">
      <c r="B211" s="1"/>
    </row>
    <row r="212" spans="2:2" x14ac:dyDescent="0.2">
      <c r="B212" s="1"/>
    </row>
    <row r="213" spans="2:2" x14ac:dyDescent="0.2">
      <c r="B213" s="1"/>
    </row>
    <row r="214" spans="2:2" x14ac:dyDescent="0.2">
      <c r="B214" s="1"/>
    </row>
    <row r="215" spans="2:2" x14ac:dyDescent="0.2">
      <c r="B215" s="1"/>
    </row>
    <row r="216" spans="2:2" x14ac:dyDescent="0.2">
      <c r="B216" s="1"/>
    </row>
    <row r="217" spans="2:2" x14ac:dyDescent="0.2">
      <c r="B217" s="1"/>
    </row>
    <row r="218" spans="2:2" x14ac:dyDescent="0.2">
      <c r="B218" s="1"/>
    </row>
    <row r="219" spans="2:2" x14ac:dyDescent="0.2">
      <c r="B219" s="1"/>
    </row>
    <row r="220" spans="2:2" x14ac:dyDescent="0.2">
      <c r="B220" s="1"/>
    </row>
    <row r="221" spans="2:2" x14ac:dyDescent="0.2">
      <c r="B221" s="1"/>
    </row>
    <row r="222" spans="2:2" x14ac:dyDescent="0.2">
      <c r="B222" s="1"/>
    </row>
    <row r="223" spans="2:2" x14ac:dyDescent="0.2">
      <c r="B223" s="1"/>
    </row>
    <row r="224" spans="2:2" x14ac:dyDescent="0.2">
      <c r="B224" s="1"/>
    </row>
    <row r="225" spans="2:2" x14ac:dyDescent="0.2">
      <c r="B225" s="1"/>
    </row>
    <row r="226" spans="2:2" x14ac:dyDescent="0.2">
      <c r="B226" s="1"/>
    </row>
    <row r="227" spans="2:2" x14ac:dyDescent="0.2">
      <c r="B227" s="1"/>
    </row>
    <row r="228" spans="2:2" x14ac:dyDescent="0.2">
      <c r="B228" s="1"/>
    </row>
    <row r="229" spans="2:2" x14ac:dyDescent="0.2">
      <c r="B229" s="1"/>
    </row>
    <row r="230" spans="2:2" x14ac:dyDescent="0.2">
      <c r="B230" s="1"/>
    </row>
    <row r="231" spans="2:2" x14ac:dyDescent="0.2">
      <c r="B231" s="1"/>
    </row>
    <row r="232" spans="2:2" x14ac:dyDescent="0.2">
      <c r="B232" s="1"/>
    </row>
    <row r="233" spans="2:2" x14ac:dyDescent="0.2">
      <c r="B233" s="1"/>
    </row>
    <row r="234" spans="2:2" x14ac:dyDescent="0.2">
      <c r="B234" s="1"/>
    </row>
    <row r="235" spans="2:2" x14ac:dyDescent="0.2">
      <c r="B235" s="1"/>
    </row>
    <row r="236" spans="2:2" x14ac:dyDescent="0.2">
      <c r="B236" s="1"/>
    </row>
    <row r="237" spans="2:2" x14ac:dyDescent="0.2">
      <c r="B237" s="1"/>
    </row>
    <row r="238" spans="2:2" x14ac:dyDescent="0.2">
      <c r="B238" s="1"/>
    </row>
    <row r="239" spans="2:2" x14ac:dyDescent="0.2">
      <c r="B239" s="1"/>
    </row>
    <row r="240" spans="2:2" x14ac:dyDescent="0.2">
      <c r="B240" s="1"/>
    </row>
    <row r="241" spans="2:2" x14ac:dyDescent="0.2">
      <c r="B241" s="1"/>
    </row>
    <row r="242" spans="2:2" x14ac:dyDescent="0.2">
      <c r="B242" s="1"/>
    </row>
    <row r="243" spans="2:2" x14ac:dyDescent="0.2">
      <c r="B243" s="1"/>
    </row>
    <row r="244" spans="2:2" x14ac:dyDescent="0.2">
      <c r="B244" s="1"/>
    </row>
    <row r="245" spans="2:2" x14ac:dyDescent="0.2">
      <c r="B245" s="1"/>
    </row>
    <row r="246" spans="2:2" x14ac:dyDescent="0.2">
      <c r="B246" s="1"/>
    </row>
    <row r="247" spans="2:2" x14ac:dyDescent="0.2">
      <c r="B247" s="1"/>
    </row>
    <row r="248" spans="2:2" x14ac:dyDescent="0.2">
      <c r="B248" s="1"/>
    </row>
    <row r="249" spans="2:2" x14ac:dyDescent="0.2">
      <c r="B249" s="1"/>
    </row>
    <row r="250" spans="2:2" x14ac:dyDescent="0.2">
      <c r="B250" s="1"/>
    </row>
    <row r="251" spans="2:2" x14ac:dyDescent="0.2">
      <c r="B251" s="1"/>
    </row>
    <row r="252" spans="2:2" x14ac:dyDescent="0.2">
      <c r="B252" s="1"/>
    </row>
    <row r="253" spans="2:2" x14ac:dyDescent="0.2">
      <c r="B253" s="1"/>
    </row>
    <row r="254" spans="2:2" x14ac:dyDescent="0.2">
      <c r="B254" s="1"/>
    </row>
    <row r="255" spans="2:2" x14ac:dyDescent="0.2">
      <c r="B255" s="1"/>
    </row>
    <row r="256" spans="2:2" x14ac:dyDescent="0.2">
      <c r="B256" s="1"/>
    </row>
    <row r="257" spans="2:2" x14ac:dyDescent="0.2">
      <c r="B257" s="1"/>
    </row>
    <row r="258" spans="2:2" x14ac:dyDescent="0.2">
      <c r="B258" s="1"/>
    </row>
    <row r="259" spans="2:2" x14ac:dyDescent="0.2">
      <c r="B259" s="1"/>
    </row>
    <row r="260" spans="2:2" x14ac:dyDescent="0.2">
      <c r="B260" s="1"/>
    </row>
    <row r="261" spans="2:2" x14ac:dyDescent="0.2">
      <c r="B261" s="1"/>
    </row>
    <row r="262" spans="2:2" x14ac:dyDescent="0.2">
      <c r="B262" s="1"/>
    </row>
    <row r="263" spans="2:2" x14ac:dyDescent="0.2">
      <c r="B263" s="1"/>
    </row>
    <row r="264" spans="2:2" x14ac:dyDescent="0.2">
      <c r="B264" s="1"/>
    </row>
    <row r="265" spans="2:2" x14ac:dyDescent="0.2">
      <c r="B265" s="1"/>
    </row>
    <row r="266" spans="2:2" x14ac:dyDescent="0.2">
      <c r="B266" s="1"/>
    </row>
    <row r="267" spans="2:2" x14ac:dyDescent="0.2">
      <c r="B267" s="1"/>
    </row>
    <row r="268" spans="2:2" x14ac:dyDescent="0.2">
      <c r="B268" s="1"/>
    </row>
    <row r="269" spans="2:2" x14ac:dyDescent="0.2">
      <c r="B269" s="1"/>
    </row>
    <row r="270" spans="2:2" x14ac:dyDescent="0.2">
      <c r="B270" s="1"/>
    </row>
    <row r="271" spans="2:2" x14ac:dyDescent="0.2">
      <c r="B271" s="1"/>
    </row>
    <row r="272" spans="2:2" x14ac:dyDescent="0.2">
      <c r="B272" s="1"/>
    </row>
    <row r="273" spans="2:2" x14ac:dyDescent="0.2">
      <c r="B273" s="1"/>
    </row>
    <row r="274" spans="2:2" x14ac:dyDescent="0.2">
      <c r="B274" s="1"/>
    </row>
    <row r="275" spans="2:2" x14ac:dyDescent="0.2">
      <c r="B275" s="1"/>
    </row>
    <row r="276" spans="2:2" x14ac:dyDescent="0.2">
      <c r="B276" s="1"/>
    </row>
    <row r="277" spans="2:2" x14ac:dyDescent="0.2">
      <c r="B277" s="1"/>
    </row>
    <row r="278" spans="2:2" x14ac:dyDescent="0.2">
      <c r="B278" s="1"/>
    </row>
    <row r="279" spans="2:2" x14ac:dyDescent="0.2">
      <c r="B279" s="1"/>
    </row>
    <row r="280" spans="2:2" x14ac:dyDescent="0.2">
      <c r="B280" s="1"/>
    </row>
    <row r="281" spans="2:2" x14ac:dyDescent="0.2">
      <c r="B281" s="1"/>
    </row>
    <row r="282" spans="2:2" x14ac:dyDescent="0.2">
      <c r="B282" s="1"/>
    </row>
    <row r="283" spans="2:2" x14ac:dyDescent="0.2">
      <c r="B283" s="1"/>
    </row>
    <row r="284" spans="2:2" x14ac:dyDescent="0.2">
      <c r="B284" s="1"/>
    </row>
    <row r="285" spans="2:2" x14ac:dyDescent="0.2">
      <c r="B285" s="1"/>
    </row>
    <row r="286" spans="2:2" x14ac:dyDescent="0.2">
      <c r="B286" s="1"/>
    </row>
    <row r="287" spans="2:2" x14ac:dyDescent="0.2">
      <c r="B287" s="1"/>
    </row>
    <row r="288" spans="2:2" x14ac:dyDescent="0.2">
      <c r="B288" s="1"/>
    </row>
    <row r="289" spans="2:2" x14ac:dyDescent="0.2">
      <c r="B289" s="1"/>
    </row>
    <row r="290" spans="2:2" x14ac:dyDescent="0.2">
      <c r="B290" s="1"/>
    </row>
    <row r="291" spans="2:2" x14ac:dyDescent="0.2">
      <c r="B291" s="1"/>
    </row>
    <row r="292" spans="2:2" x14ac:dyDescent="0.2">
      <c r="B292" s="1"/>
    </row>
    <row r="293" spans="2:2" x14ac:dyDescent="0.2">
      <c r="B293" s="1"/>
    </row>
    <row r="294" spans="2:2" x14ac:dyDescent="0.2">
      <c r="B294" s="1"/>
    </row>
    <row r="295" spans="2:2" x14ac:dyDescent="0.2">
      <c r="B295" s="1"/>
    </row>
    <row r="296" spans="2:2" x14ac:dyDescent="0.2">
      <c r="B296" s="1"/>
    </row>
    <row r="297" spans="2:2" x14ac:dyDescent="0.2">
      <c r="B297" s="1"/>
    </row>
    <row r="298" spans="2:2" x14ac:dyDescent="0.2">
      <c r="B298" s="1"/>
    </row>
    <row r="299" spans="2:2" x14ac:dyDescent="0.2">
      <c r="B299" s="1"/>
    </row>
    <row r="300" spans="2:2" x14ac:dyDescent="0.2">
      <c r="B300" s="1"/>
    </row>
    <row r="301" spans="2:2" x14ac:dyDescent="0.2">
      <c r="B301" s="1"/>
    </row>
    <row r="302" spans="2:2" x14ac:dyDescent="0.2">
      <c r="B302" s="1"/>
    </row>
    <row r="303" spans="2:2" x14ac:dyDescent="0.2">
      <c r="B303" s="1"/>
    </row>
    <row r="304" spans="2:2" x14ac:dyDescent="0.2">
      <c r="B304" s="1"/>
    </row>
    <row r="305" spans="2:2" x14ac:dyDescent="0.2">
      <c r="B305" s="1"/>
    </row>
    <row r="306" spans="2:2" x14ac:dyDescent="0.2">
      <c r="B306" s="1"/>
    </row>
    <row r="307" spans="2:2" x14ac:dyDescent="0.2">
      <c r="B307" s="1"/>
    </row>
    <row r="308" spans="2:2" x14ac:dyDescent="0.2">
      <c r="B308" s="1"/>
    </row>
    <row r="309" spans="2:2" x14ac:dyDescent="0.2">
      <c r="B309" s="1"/>
    </row>
    <row r="310" spans="2:2" x14ac:dyDescent="0.2">
      <c r="B310" s="1"/>
    </row>
    <row r="311" spans="2:2" x14ac:dyDescent="0.2">
      <c r="B311" s="1"/>
    </row>
    <row r="312" spans="2:2" x14ac:dyDescent="0.2">
      <c r="B312" s="1"/>
    </row>
    <row r="313" spans="2:2" x14ac:dyDescent="0.2">
      <c r="B313" s="1"/>
    </row>
    <row r="314" spans="2:2" x14ac:dyDescent="0.2">
      <c r="B314" s="1"/>
    </row>
    <row r="315" spans="2:2" x14ac:dyDescent="0.2">
      <c r="B315" s="1"/>
    </row>
    <row r="316" spans="2:2" x14ac:dyDescent="0.2">
      <c r="B316" s="1"/>
    </row>
    <row r="317" spans="2:2" x14ac:dyDescent="0.2">
      <c r="B317" s="1"/>
    </row>
    <row r="318" spans="2:2" x14ac:dyDescent="0.2">
      <c r="B318" s="1"/>
    </row>
    <row r="319" spans="2:2" x14ac:dyDescent="0.2">
      <c r="B319" s="1"/>
    </row>
    <row r="320" spans="2:2" x14ac:dyDescent="0.2">
      <c r="B320" s="1"/>
    </row>
    <row r="321" spans="2:2" x14ac:dyDescent="0.2">
      <c r="B321" s="1"/>
    </row>
    <row r="322" spans="2:2" x14ac:dyDescent="0.2">
      <c r="B322" s="1"/>
    </row>
    <row r="323" spans="2:2" x14ac:dyDescent="0.2">
      <c r="B323" s="1"/>
    </row>
    <row r="324" spans="2:2" x14ac:dyDescent="0.2">
      <c r="B324" s="1"/>
    </row>
    <row r="325" spans="2:2" x14ac:dyDescent="0.2">
      <c r="B325" s="1"/>
    </row>
    <row r="326" spans="2:2" x14ac:dyDescent="0.2">
      <c r="B326" s="1"/>
    </row>
    <row r="327" spans="2:2" x14ac:dyDescent="0.2">
      <c r="B327" s="1"/>
    </row>
    <row r="328" spans="2:2" x14ac:dyDescent="0.2">
      <c r="B328" s="1"/>
    </row>
    <row r="329" spans="2:2" x14ac:dyDescent="0.2">
      <c r="B329" s="1"/>
    </row>
    <row r="330" spans="2:2" x14ac:dyDescent="0.2">
      <c r="B330" s="1"/>
    </row>
    <row r="331" spans="2:2" x14ac:dyDescent="0.2">
      <c r="B331" s="1"/>
    </row>
    <row r="332" spans="2:2" x14ac:dyDescent="0.2">
      <c r="B332" s="1"/>
    </row>
    <row r="333" spans="2:2" x14ac:dyDescent="0.2">
      <c r="B333" s="1"/>
    </row>
    <row r="334" spans="2:2" x14ac:dyDescent="0.2">
      <c r="B334" s="1"/>
    </row>
    <row r="335" spans="2:2" x14ac:dyDescent="0.2">
      <c r="B335" s="1"/>
    </row>
    <row r="336" spans="2:2" x14ac:dyDescent="0.2">
      <c r="B336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93"/>
  <sheetViews>
    <sheetView tabSelected="1" topLeftCell="C1" zoomScale="125" zoomScaleNormal="125" workbookViewId="0">
      <selection activeCell="K2" sqref="K2:K4"/>
    </sheetView>
  </sheetViews>
  <sheetFormatPr baseColWidth="10" defaultColWidth="8.83203125" defaultRowHeight="15" x14ac:dyDescent="0.2"/>
  <cols>
    <col min="1" max="1" width="39.83203125" bestFit="1" customWidth="1"/>
    <col min="2" max="2" width="22.5" bestFit="1" customWidth="1"/>
    <col min="3" max="3" width="17.6640625" bestFit="1" customWidth="1"/>
    <col min="4" max="4" width="12.5" bestFit="1" customWidth="1"/>
    <col min="5" max="5" width="14.6640625" bestFit="1" customWidth="1"/>
    <col min="6" max="6" width="17.6640625" bestFit="1" customWidth="1"/>
    <col min="7" max="7" width="12.5" bestFit="1" customWidth="1"/>
    <col min="8" max="8" width="14.6640625" bestFit="1" customWidth="1"/>
    <col min="9" max="9" width="17.6640625" bestFit="1" customWidth="1"/>
    <col min="10" max="10" width="12.5" bestFit="1" customWidth="1"/>
    <col min="11" max="11" width="20.1640625" bestFit="1" customWidth="1"/>
    <col min="12" max="12" width="26" bestFit="1" customWidth="1"/>
    <col min="13" max="13" width="27.83203125" bestFit="1" customWidth="1"/>
    <col min="14" max="14" width="16.6640625" customWidth="1"/>
    <col min="15" max="15" width="10.5" bestFit="1" customWidth="1"/>
    <col min="16" max="17" width="16.1640625" customWidth="1"/>
    <col min="18" max="18" width="12.1640625" bestFit="1" customWidth="1"/>
    <col min="19" max="19" width="16.83203125" customWidth="1"/>
  </cols>
  <sheetData>
    <row r="1" spans="1:19" x14ac:dyDescent="0.2">
      <c r="B1" s="4" t="s">
        <v>8</v>
      </c>
      <c r="C1" s="4"/>
      <c r="D1" s="4"/>
      <c r="E1" s="5" t="s">
        <v>9</v>
      </c>
      <c r="F1" s="5"/>
      <c r="G1" s="5"/>
      <c r="H1" s="6" t="s">
        <v>10</v>
      </c>
      <c r="I1" s="6"/>
      <c r="J1" s="6"/>
      <c r="K1" s="22" t="s">
        <v>34</v>
      </c>
      <c r="L1" s="21" t="s">
        <v>24</v>
      </c>
      <c r="M1" s="21" t="s">
        <v>25</v>
      </c>
      <c r="N1" s="20"/>
      <c r="O1" s="20"/>
      <c r="P1" s="20"/>
      <c r="Q1" s="20"/>
      <c r="R1" s="20"/>
      <c r="S1" s="20"/>
    </row>
    <row r="2" spans="1:19" ht="16" x14ac:dyDescent="0.2">
      <c r="A2" s="3" t="s">
        <v>11</v>
      </c>
      <c r="B2" s="8">
        <v>0.55000000000000004</v>
      </c>
      <c r="C2" s="2"/>
      <c r="D2" s="2"/>
      <c r="E2" s="9">
        <v>0.43</v>
      </c>
      <c r="F2" s="2"/>
      <c r="G2" s="2"/>
      <c r="H2" s="10">
        <v>0.23</v>
      </c>
      <c r="I2" s="2"/>
      <c r="J2" s="2"/>
      <c r="K2" s="30">
        <v>0.53</v>
      </c>
      <c r="L2" s="52" t="s">
        <v>26</v>
      </c>
      <c r="M2" s="53" t="s">
        <v>27</v>
      </c>
      <c r="N2" s="13"/>
      <c r="O2" s="12"/>
      <c r="P2" s="13"/>
      <c r="Q2" s="13"/>
      <c r="R2" s="7"/>
      <c r="S2" s="14"/>
    </row>
    <row r="3" spans="1:19" ht="16" x14ac:dyDescent="0.2">
      <c r="A3" s="3" t="s">
        <v>12</v>
      </c>
      <c r="B3" s="8">
        <v>0.3</v>
      </c>
      <c r="C3" s="2"/>
      <c r="D3" s="2"/>
      <c r="E3" s="9">
        <v>0.47</v>
      </c>
      <c r="F3" s="2"/>
      <c r="G3" s="2"/>
      <c r="H3" s="10">
        <v>0.72</v>
      </c>
      <c r="I3" s="2"/>
      <c r="J3" s="2"/>
      <c r="K3" s="30">
        <v>0.35</v>
      </c>
      <c r="L3" s="54" t="s">
        <v>28</v>
      </c>
      <c r="M3" s="53" t="s">
        <v>29</v>
      </c>
      <c r="N3" s="13"/>
      <c r="O3" s="7"/>
      <c r="P3" s="13"/>
      <c r="Q3" s="13"/>
      <c r="R3" s="7"/>
      <c r="S3" s="14"/>
    </row>
    <row r="4" spans="1:19" ht="16" x14ac:dyDescent="0.2">
      <c r="A4" s="3" t="s">
        <v>13</v>
      </c>
      <c r="B4" s="8">
        <v>0.15</v>
      </c>
      <c r="C4" s="2"/>
      <c r="D4" s="2"/>
      <c r="E4" s="9">
        <v>0.1</v>
      </c>
      <c r="F4" s="2"/>
      <c r="G4" s="2"/>
      <c r="H4" s="10">
        <v>0.05</v>
      </c>
      <c r="I4" s="2"/>
      <c r="J4" s="2"/>
      <c r="K4" s="30">
        <v>0.12</v>
      </c>
      <c r="L4" s="54" t="s">
        <v>30</v>
      </c>
      <c r="M4" s="53" t="s">
        <v>31</v>
      </c>
      <c r="N4" s="13"/>
      <c r="O4" s="7"/>
      <c r="P4" s="13"/>
      <c r="Q4" s="13"/>
      <c r="R4" s="7"/>
      <c r="S4" s="14"/>
    </row>
    <row r="5" spans="1:19" ht="17" thickBot="1" x14ac:dyDescent="0.25">
      <c r="A5" s="16" t="s">
        <v>18</v>
      </c>
      <c r="B5" s="17">
        <f>SUM(B2:B4)</f>
        <v>1</v>
      </c>
      <c r="C5" s="18"/>
      <c r="D5" s="18"/>
      <c r="E5" s="17">
        <f>SUM(E2:E4)</f>
        <v>0.99999999999999989</v>
      </c>
      <c r="F5" s="18"/>
      <c r="G5" s="18"/>
      <c r="H5" s="17">
        <f>SUM(H2:H4)</f>
        <v>1</v>
      </c>
      <c r="I5" s="18"/>
      <c r="J5" s="18"/>
      <c r="K5" s="23">
        <f>SUM(K2:K4)</f>
        <v>1</v>
      </c>
      <c r="L5" s="24"/>
      <c r="M5" s="19"/>
      <c r="N5" s="13"/>
      <c r="O5" s="7"/>
      <c r="P5" s="13"/>
      <c r="Q5" s="13"/>
      <c r="R5" s="7"/>
      <c r="S5" s="14"/>
    </row>
    <row r="6" spans="1:19" ht="16" thickTop="1" x14ac:dyDescent="0.2">
      <c r="K6" s="3"/>
      <c r="L6" s="7"/>
      <c r="M6" s="7"/>
      <c r="N6" s="7"/>
      <c r="O6" s="7"/>
      <c r="P6" s="7"/>
      <c r="Q6" s="7"/>
      <c r="R6" s="7"/>
      <c r="S6" s="7"/>
    </row>
    <row r="7" spans="1:19" x14ac:dyDescent="0.2">
      <c r="B7" s="4" t="s">
        <v>33</v>
      </c>
      <c r="C7" s="4" t="s">
        <v>19</v>
      </c>
      <c r="D7" s="4"/>
      <c r="E7" s="5" t="s">
        <v>33</v>
      </c>
      <c r="F7" s="5" t="s">
        <v>19</v>
      </c>
      <c r="G7" s="5"/>
      <c r="H7" s="6" t="s">
        <v>33</v>
      </c>
      <c r="I7" s="6" t="s">
        <v>19</v>
      </c>
      <c r="J7" s="15"/>
      <c r="K7" s="21" t="s">
        <v>33</v>
      </c>
      <c r="L7" s="26" t="s">
        <v>19</v>
      </c>
      <c r="M7" s="25"/>
      <c r="N7" s="7"/>
      <c r="O7" s="7"/>
      <c r="P7" s="7"/>
      <c r="Q7" s="7"/>
      <c r="R7" s="7"/>
      <c r="S7" s="7"/>
    </row>
    <row r="8" spans="1:19" ht="16" x14ac:dyDescent="0.2">
      <c r="A8" s="3" t="s">
        <v>20</v>
      </c>
      <c r="B8" s="34">
        <f>AVERAGE(D26:D193)</f>
        <v>6.3028025471333932E-2</v>
      </c>
      <c r="C8" s="35">
        <f>B8*6000000</f>
        <v>378168.15282800357</v>
      </c>
      <c r="D8" s="35"/>
      <c r="E8" s="34">
        <f>AVERAGE(G26:G193)</f>
        <v>5.9278580024137772E-2</v>
      </c>
      <c r="F8" s="35">
        <f>E8*8000000</f>
        <v>474228.64019310218</v>
      </c>
      <c r="G8" s="35"/>
      <c r="H8" s="34">
        <f>AVERAGE(J26:J193)</f>
        <v>5.3561652195219141E-2</v>
      </c>
      <c r="I8" s="36">
        <f>H8*37000000</f>
        <v>1981781.1312231082</v>
      </c>
      <c r="K8" s="34">
        <f>AVERAGE(M26:M193)</f>
        <v>6.2295670977497233E-2</v>
      </c>
      <c r="L8" s="36">
        <f>K8*6000000</f>
        <v>373774.02586498338</v>
      </c>
      <c r="M8" s="27"/>
      <c r="N8" s="7"/>
      <c r="O8" s="7"/>
      <c r="P8" s="7"/>
      <c r="Q8" s="7"/>
      <c r="R8" s="7"/>
      <c r="S8" s="7"/>
    </row>
    <row r="9" spans="1:19" ht="16" x14ac:dyDescent="0.2">
      <c r="A9" s="3" t="s">
        <v>21</v>
      </c>
      <c r="B9" s="11">
        <f>_xlfn.STDEV.S(D14:D193)</f>
        <v>6.9522583046280853E-2</v>
      </c>
      <c r="C9" s="35">
        <f t="shared" ref="C9:C11" si="0">B9*6000000</f>
        <v>417135.49827768514</v>
      </c>
      <c r="D9" s="35"/>
      <c r="E9" s="11">
        <f>_xlfn.STDEV.S(G14:G193)</f>
        <v>9.0068561122113963E-2</v>
      </c>
      <c r="F9" s="35">
        <f t="shared" ref="F9:F11" si="1">E9*8000000</f>
        <v>720548.48897691176</v>
      </c>
      <c r="G9" s="35"/>
      <c r="H9" s="11">
        <f>_xlfn.STDEV.S(J14:J193)</f>
        <v>0.12595449450579985</v>
      </c>
      <c r="I9" s="36">
        <f t="shared" ref="I9:I11" si="2">H9*37000000</f>
        <v>4660316.2967145946</v>
      </c>
      <c r="K9" s="11">
        <f>_xlfn.STDEV.P(M26:M193)</f>
        <v>7.2885403747812438E-2</v>
      </c>
      <c r="L9" s="36">
        <f>K9*6000000</f>
        <v>437312.42248687462</v>
      </c>
      <c r="M9" s="27"/>
      <c r="N9" s="7"/>
      <c r="O9" s="7"/>
      <c r="P9" s="7"/>
      <c r="Q9" s="7"/>
      <c r="R9" s="7"/>
      <c r="S9" s="7"/>
    </row>
    <row r="10" spans="1:19" ht="16" x14ac:dyDescent="0.2">
      <c r="A10" s="3" t="s">
        <v>22</v>
      </c>
      <c r="B10" s="11">
        <f>B8-B9</f>
        <v>-6.4945575749469214E-3</v>
      </c>
      <c r="C10" s="35">
        <f t="shared" si="0"/>
        <v>-38967.345449681532</v>
      </c>
      <c r="D10" s="35"/>
      <c r="E10" s="11">
        <f>E8-E9</f>
        <v>-3.0789981097976191E-2</v>
      </c>
      <c r="F10" s="35">
        <f t="shared" si="1"/>
        <v>-246319.84878380952</v>
      </c>
      <c r="G10" s="35"/>
      <c r="H10" s="11">
        <f>H8-H9</f>
        <v>-7.2392842310580713E-2</v>
      </c>
      <c r="I10" s="36">
        <f t="shared" si="2"/>
        <v>-2678535.1654914864</v>
      </c>
      <c r="K10" s="11">
        <f>K8-K9</f>
        <v>-1.0589732770315205E-2</v>
      </c>
      <c r="L10" s="36">
        <f>K10*6000000</f>
        <v>-63538.396621891232</v>
      </c>
      <c r="M10" s="27"/>
      <c r="N10" s="7"/>
      <c r="O10" s="7"/>
      <c r="P10" s="7"/>
      <c r="Q10" s="7"/>
      <c r="R10" s="7"/>
      <c r="S10" s="7"/>
    </row>
    <row r="11" spans="1:19" ht="17" thickBot="1" x14ac:dyDescent="0.25">
      <c r="A11" s="16" t="s">
        <v>23</v>
      </c>
      <c r="B11" s="37">
        <f>B8+B9</f>
        <v>0.1325506085176148</v>
      </c>
      <c r="C11" s="38">
        <f t="shared" si="0"/>
        <v>795303.65110568877</v>
      </c>
      <c r="D11" s="38"/>
      <c r="E11" s="37">
        <f>E8+E9</f>
        <v>0.14934714114625175</v>
      </c>
      <c r="F11" s="38">
        <f t="shared" si="1"/>
        <v>1194777.1291700141</v>
      </c>
      <c r="G11" s="38"/>
      <c r="H11" s="37">
        <f>H8+H9</f>
        <v>0.17951614670101898</v>
      </c>
      <c r="I11" s="39">
        <f t="shared" si="2"/>
        <v>6642097.4279377023</v>
      </c>
      <c r="J11" s="18"/>
      <c r="K11" s="37">
        <f>K8+K9</f>
        <v>0.13518107472530966</v>
      </c>
      <c r="L11" s="39">
        <f>K11*6000000</f>
        <v>811086.44835185795</v>
      </c>
      <c r="M11" s="28"/>
      <c r="N11" s="7"/>
      <c r="O11" s="7"/>
      <c r="P11" s="7"/>
      <c r="Q11" s="7"/>
      <c r="R11" s="7"/>
      <c r="S11" s="7"/>
    </row>
    <row r="12" spans="1:19" ht="16" thickTop="1" x14ac:dyDescent="0.2">
      <c r="K12" s="3"/>
      <c r="L12" s="7"/>
      <c r="M12" s="7"/>
      <c r="N12" s="7"/>
      <c r="O12" s="7"/>
      <c r="P12" s="7"/>
      <c r="Q12" s="7"/>
      <c r="R12" s="7"/>
      <c r="S12" s="7"/>
    </row>
    <row r="13" spans="1:19" x14ac:dyDescent="0.2">
      <c r="A13" s="3" t="s">
        <v>35</v>
      </c>
      <c r="K13" s="3"/>
      <c r="L13" s="7"/>
      <c r="M13" s="7"/>
      <c r="N13" s="7"/>
      <c r="O13" s="7"/>
      <c r="P13" s="7"/>
      <c r="Q13" s="7"/>
      <c r="R13" s="7"/>
      <c r="S13" s="7"/>
    </row>
    <row r="14" spans="1:19" x14ac:dyDescent="0.2">
      <c r="A14" t="s">
        <v>36</v>
      </c>
      <c r="B14" s="11">
        <f>AVERAGE(B26:B193)</f>
        <v>5.1050228366592912E-3</v>
      </c>
      <c r="C14" s="36">
        <f t="shared" ref="C14:C16" si="3">B14*6000000</f>
        <v>30630.137019955746</v>
      </c>
      <c r="E14" s="11">
        <f>AVERAGE(E26:E193)</f>
        <v>4.7952034108314241E-3</v>
      </c>
      <c r="F14" s="36">
        <f t="shared" ref="F14:F16" si="4">E14*8000000</f>
        <v>38361.62728665139</v>
      </c>
      <c r="H14" s="11">
        <f>AVERAGE(H26:H193)</f>
        <v>4.2913528408937982E-3</v>
      </c>
      <c r="I14" s="36">
        <f t="shared" ref="I14:I16" si="5">H14*37000000</f>
        <v>158780.05511307053</v>
      </c>
      <c r="K14" s="29">
        <f>AVERAGE(K26:K193)</f>
        <v>5.0452514248339082E-3</v>
      </c>
      <c r="L14" s="40">
        <f>K14*6000000</f>
        <v>30271.508549003451</v>
      </c>
      <c r="M14" s="7"/>
      <c r="N14" s="7"/>
      <c r="O14" s="7"/>
      <c r="P14" s="7"/>
      <c r="Q14" s="7"/>
      <c r="R14" s="7"/>
      <c r="S14" s="7"/>
    </row>
    <row r="15" spans="1:19" x14ac:dyDescent="0.2">
      <c r="A15" t="s">
        <v>37</v>
      </c>
      <c r="B15" s="11">
        <f>_xlfn.STDEV.P(B26:B193)</f>
        <v>1.8183641124748962E-2</v>
      </c>
      <c r="C15" s="36">
        <f t="shared" si="3"/>
        <v>109101.84674849377</v>
      </c>
      <c r="E15" s="11">
        <f>_xlfn.STDEV.P(E26:E193)</f>
        <v>2.3242100355384779E-2</v>
      </c>
      <c r="F15" s="36">
        <f t="shared" si="4"/>
        <v>185936.80284307824</v>
      </c>
      <c r="H15" s="11">
        <f>_xlfn.STDEV.P(H26:H193)</f>
        <v>3.1964233038338098E-2</v>
      </c>
      <c r="I15" s="36">
        <f t="shared" si="5"/>
        <v>1182676.6224185096</v>
      </c>
      <c r="K15" s="29">
        <f>_xlfn.STDEV.P(K26:K193)</f>
        <v>1.9733204842704962E-2</v>
      </c>
      <c r="L15" s="40">
        <f>K15*6000000</f>
        <v>118399.22905622977</v>
      </c>
      <c r="M15" s="7"/>
      <c r="N15" s="7"/>
      <c r="O15" s="7"/>
      <c r="P15" s="7"/>
      <c r="Q15" s="7"/>
      <c r="R15" s="7"/>
      <c r="S15" s="7"/>
    </row>
    <row r="16" spans="1:19" x14ac:dyDescent="0.2">
      <c r="A16" t="s">
        <v>38</v>
      </c>
      <c r="B16" s="11">
        <f>B14 - B15  *_xlfn.NORM.INV(0.95,0,1)</f>
        <v>-2.4804405218567974E-2</v>
      </c>
      <c r="C16" s="36">
        <f t="shared" si="3"/>
        <v>-148826.43131140785</v>
      </c>
      <c r="E16" s="11">
        <f>E14 - E15  *_xlfn.NORM.INV(0.95,0,1)</f>
        <v>-3.3434649656693315E-2</v>
      </c>
      <c r="F16" s="36">
        <f t="shared" si="4"/>
        <v>-267477.1972535465</v>
      </c>
      <c r="H16" s="11">
        <f>H14 - H15  *_xlfn.NORM.INV(0.95,0,1)</f>
        <v>-4.828513180493868E-2</v>
      </c>
      <c r="I16" s="36">
        <f t="shared" si="5"/>
        <v>-1786549.8767827312</v>
      </c>
      <c r="K16" s="29">
        <f>K14 - K15  *_xlfn.NORM.INV(0.95,0,1)</f>
        <v>-2.7412982132065691E-2</v>
      </c>
      <c r="L16" s="40">
        <f>K16*6000000</f>
        <v>-164477.89279239415</v>
      </c>
      <c r="M16" s="7"/>
      <c r="N16" s="7"/>
      <c r="O16" s="7"/>
      <c r="P16" s="7"/>
      <c r="Q16" s="7"/>
      <c r="R16" s="7"/>
      <c r="S16" s="7"/>
    </row>
    <row r="17" spans="1:19" x14ac:dyDescent="0.2">
      <c r="A17" t="s">
        <v>39</v>
      </c>
      <c r="B17" s="41">
        <f>(1/SQRT(2*PI()))*EXP(-0.5*1.65^2)</f>
        <v>0.10226492456397804</v>
      </c>
      <c r="C17" s="42"/>
      <c r="E17" s="41">
        <f>(1/SQRT(2*PI()))*EXP(-0.5*1.65^2)</f>
        <v>0.10226492456397804</v>
      </c>
      <c r="F17" s="36"/>
      <c r="H17" s="41">
        <f>(1/SQRT(2*PI()))*EXP(-0.5*1.65^2)</f>
        <v>0.10226492456397804</v>
      </c>
      <c r="I17" s="36"/>
      <c r="K17" s="41">
        <f>(1/SQRT(2*PI()))*EXP(-0.5*1.65^2)</f>
        <v>0.10226492456397804</v>
      </c>
      <c r="L17" s="36"/>
      <c r="M17" s="7"/>
      <c r="N17" s="7"/>
      <c r="O17" s="7"/>
      <c r="P17" s="7"/>
      <c r="Q17" s="7"/>
      <c r="R17" s="7"/>
      <c r="S17" s="7"/>
    </row>
    <row r="18" spans="1:19" ht="16" thickBot="1" x14ac:dyDescent="0.25">
      <c r="A18" s="18" t="s">
        <v>40</v>
      </c>
      <c r="B18" s="37">
        <f>B14-B15*B17/(1-0.95)</f>
        <v>-3.2085950921758706E-2</v>
      </c>
      <c r="C18" s="39">
        <f t="shared" ref="C18" si="6">B18*6000000</f>
        <v>-192515.70553055222</v>
      </c>
      <c r="D18" s="37"/>
      <c r="E18" s="37">
        <f>E14-E15*E17/(1-0.95)</f>
        <v>-4.2741829380205161E-2</v>
      </c>
      <c r="F18" s="39">
        <f>E18*8000000</f>
        <v>-341934.6350416413</v>
      </c>
      <c r="G18" s="18"/>
      <c r="H18" s="37">
        <f>H14-H15*H17/(1-0.95)</f>
        <v>-6.1085044767327346E-2</v>
      </c>
      <c r="I18" s="39">
        <f>H18*37000000</f>
        <v>-2260146.6563911117</v>
      </c>
      <c r="J18" s="18"/>
      <c r="K18" s="37">
        <f>K14-K15*K17/(1-0.95)</f>
        <v>-3.5315042668061042E-2</v>
      </c>
      <c r="L18" s="39">
        <f t="shared" ref="L18" si="7">K18*6000000</f>
        <v>-211890.25600836624</v>
      </c>
      <c r="M18" s="24"/>
      <c r="N18" s="7"/>
      <c r="O18" s="7"/>
      <c r="P18" s="7"/>
      <c r="Q18" s="7"/>
      <c r="R18" s="7"/>
      <c r="S18" s="7"/>
    </row>
    <row r="19" spans="1:19" ht="16" thickTop="1" x14ac:dyDescent="0.2">
      <c r="K19" s="3"/>
      <c r="L19" s="7"/>
      <c r="M19" s="7"/>
      <c r="N19" s="7"/>
      <c r="O19" s="7"/>
      <c r="P19" s="7"/>
      <c r="Q19" s="7"/>
      <c r="R19" s="7"/>
      <c r="S19" s="7"/>
    </row>
    <row r="20" spans="1:19" x14ac:dyDescent="0.2">
      <c r="A20" s="3" t="s">
        <v>41</v>
      </c>
      <c r="B20" s="43"/>
      <c r="K20" s="3"/>
      <c r="L20" s="7"/>
      <c r="M20" s="7"/>
      <c r="N20" s="7"/>
      <c r="O20" s="7"/>
      <c r="P20" s="7"/>
      <c r="Q20" s="7"/>
      <c r="R20" s="7"/>
      <c r="S20" s="7"/>
    </row>
    <row r="21" spans="1:19" x14ac:dyDescent="0.2">
      <c r="A21" t="s">
        <v>38</v>
      </c>
      <c r="B21" s="49">
        <f>_xlfn.PERCENTILE.EXC(B26:B193,0.05)</f>
        <v>-2.5897083164516013E-2</v>
      </c>
      <c r="C21" s="47">
        <f>B21*6000000</f>
        <v>-155382.49898709607</v>
      </c>
      <c r="E21" s="49">
        <f>_xlfn.PERCENTILE.EXC(E26:E193,0.05)</f>
        <v>-3.6006085949936012E-2</v>
      </c>
      <c r="F21" s="47">
        <f>E21*8000000</f>
        <v>-288048.68759948807</v>
      </c>
      <c r="H21" s="49">
        <f>_xlfn.PERCENTILE.EXC(H26:H193,0.05)</f>
        <v>-5.9591772934995381E-2</v>
      </c>
      <c r="I21" s="47">
        <f>H21*37000000</f>
        <v>-2204895.598594829</v>
      </c>
      <c r="K21" s="44">
        <f>_xlfn.PERCENTILE.EXC(K26:K193,0.05)</f>
        <v>-2.8511877669643377E-2</v>
      </c>
      <c r="L21" s="46">
        <f>K21*6000000</f>
        <v>-171071.26601786027</v>
      </c>
      <c r="M21" s="7"/>
      <c r="N21" s="7"/>
      <c r="O21" s="7"/>
      <c r="P21" s="7"/>
      <c r="Q21" s="7"/>
      <c r="R21" s="7"/>
      <c r="S21" s="7"/>
    </row>
    <row r="22" spans="1:19" x14ac:dyDescent="0.2">
      <c r="A22" t="s">
        <v>42</v>
      </c>
      <c r="B22" s="49">
        <f>SUMIF(B26:B193,"&lt;"&amp;B21)</f>
        <v>-0.24927267674662315</v>
      </c>
      <c r="C22" s="47"/>
      <c r="E22" s="49">
        <f>SUMIF(E26:E193,"&lt;"&amp;E21)</f>
        <v>-0.34245868789471434</v>
      </c>
      <c r="F22" s="47"/>
      <c r="H22" s="49">
        <f>SUMIF(H26:H193,"&lt;"&amp;H21)</f>
        <v>-0.52329367951586814</v>
      </c>
      <c r="I22" s="47"/>
      <c r="K22" s="44">
        <f>SUMIF(K26:K193,"&lt;"&amp;K21)</f>
        <v>-0.27430331645677264</v>
      </c>
      <c r="L22" s="47"/>
      <c r="M22" s="7"/>
      <c r="N22" s="7"/>
      <c r="O22" s="7"/>
      <c r="P22" s="7"/>
      <c r="Q22" s="7"/>
      <c r="R22" s="7"/>
      <c r="S22" s="7"/>
    </row>
    <row r="23" spans="1:19" ht="16" thickBot="1" x14ac:dyDescent="0.25">
      <c r="A23" s="18" t="s">
        <v>40</v>
      </c>
      <c r="B23" s="50">
        <f>B22/(COUNT(B26:B193)*(1-0.95))</f>
        <v>-2.9675318660312252E-2</v>
      </c>
      <c r="C23" s="51">
        <f>B23*6000000</f>
        <v>-178051.9119618735</v>
      </c>
      <c r="D23" s="18"/>
      <c r="E23" s="50">
        <f>E22/(COUNT(E26:E193)*(1-0.95))</f>
        <v>-4.0768891416037387E-2</v>
      </c>
      <c r="F23" s="51">
        <f>E23*8000000</f>
        <v>-326151.13132829912</v>
      </c>
      <c r="G23" s="18"/>
      <c r="H23" s="50">
        <f>H22/(COUNT(H26:H193)*(1-0.95))</f>
        <v>-6.2296866609031866E-2</v>
      </c>
      <c r="I23" s="51">
        <f>H23*37000000</f>
        <v>-2304984.0645341789</v>
      </c>
      <c r="J23" s="18"/>
      <c r="K23" s="45">
        <f>K22/(COUNT(K26:K193)*(1-0.95))</f>
        <v>-3.2655156721044333E-2</v>
      </c>
      <c r="L23" s="48">
        <f>K23*6000000</f>
        <v>-195930.94032626599</v>
      </c>
      <c r="M23" s="24"/>
      <c r="N23" s="7"/>
      <c r="O23" s="7"/>
      <c r="P23" s="7"/>
      <c r="Q23" s="7"/>
      <c r="R23" s="7"/>
      <c r="S23" s="7"/>
    </row>
    <row r="24" spans="1:19" ht="16" thickTop="1" x14ac:dyDescent="0.2">
      <c r="K24" s="3"/>
      <c r="L24" s="7"/>
      <c r="M24" s="7"/>
      <c r="N24" s="7"/>
      <c r="O24" s="7"/>
      <c r="P24" s="7"/>
      <c r="Q24" s="7"/>
      <c r="R24" s="7"/>
      <c r="S24" s="7"/>
    </row>
    <row r="25" spans="1:19" x14ac:dyDescent="0.2">
      <c r="A25" s="3" t="s">
        <v>14</v>
      </c>
      <c r="B25" s="3" t="s">
        <v>15</v>
      </c>
      <c r="C25" s="3" t="s">
        <v>17</v>
      </c>
      <c r="D25" s="3" t="s">
        <v>16</v>
      </c>
      <c r="E25" s="3" t="s">
        <v>15</v>
      </c>
      <c r="F25" s="3" t="s">
        <v>17</v>
      </c>
      <c r="G25" s="3" t="s">
        <v>16</v>
      </c>
      <c r="H25" s="3" t="s">
        <v>15</v>
      </c>
      <c r="I25" s="3" t="s">
        <v>17</v>
      </c>
      <c r="J25" s="3" t="s">
        <v>16</v>
      </c>
      <c r="K25" s="3" t="s">
        <v>15</v>
      </c>
      <c r="L25" s="3" t="s">
        <v>17</v>
      </c>
      <c r="M25" s="3" t="s">
        <v>16</v>
      </c>
    </row>
    <row r="26" spans="1:19" x14ac:dyDescent="0.2">
      <c r="A26">
        <v>1</v>
      </c>
      <c r="B26" s="11">
        <v>1.3651973293745802E-3</v>
      </c>
      <c r="C26" s="11">
        <v>1.0013651973293747</v>
      </c>
      <c r="D26" s="11"/>
      <c r="E26" s="11">
        <v>7.5057049035981037E-3</v>
      </c>
      <c r="F26" s="11">
        <v>1.007505704903598</v>
      </c>
      <c r="G26" s="11"/>
      <c r="H26" s="11">
        <v>1.7044932779002972E-2</v>
      </c>
      <c r="I26" s="11">
        <v>1.017044932779003</v>
      </c>
      <c r="J26" s="11"/>
      <c r="K26" s="29">
        <f>K$2*Data!$E4+K$3*Data!$H4+K$4*Data!$J4</f>
        <v>2.8403336781408204E-3</v>
      </c>
      <c r="L26" s="29">
        <f>K26+1</f>
        <v>1.0028403336781408</v>
      </c>
      <c r="M26" s="11"/>
    </row>
    <row r="27" spans="1:19" x14ac:dyDescent="0.2">
      <c r="A27">
        <v>2</v>
      </c>
      <c r="B27" s="11">
        <v>-1.665899991837764E-3</v>
      </c>
      <c r="C27" s="11">
        <v>0.99833410000816225</v>
      </c>
      <c r="D27" s="11"/>
      <c r="E27" s="11">
        <v>-3.8793717942356845E-3</v>
      </c>
      <c r="F27" s="11">
        <v>0.9961206282057643</v>
      </c>
      <c r="G27" s="11"/>
      <c r="H27" s="11">
        <v>-6.9805593162543273E-3</v>
      </c>
      <c r="I27" s="11">
        <v>0.9930194406837457</v>
      </c>
      <c r="J27" s="11"/>
      <c r="K27" s="29">
        <f>K$2*Data!$E5+K$3*Data!$H5+K$4*Data!$J5</f>
        <v>-2.4169678555230481E-3</v>
      </c>
      <c r="L27" s="29">
        <f t="shared" ref="L27:L90" si="8">K27+1</f>
        <v>0.99758303214447697</v>
      </c>
      <c r="M27" s="11"/>
    </row>
    <row r="28" spans="1:19" x14ac:dyDescent="0.2">
      <c r="A28">
        <v>3</v>
      </c>
      <c r="B28" s="11">
        <v>-5.2145571058468138E-3</v>
      </c>
      <c r="C28" s="11">
        <v>0.99478544289415316</v>
      </c>
      <c r="D28" s="11"/>
      <c r="E28" s="11">
        <v>-3.1823886951392001E-3</v>
      </c>
      <c r="F28" s="11">
        <v>0.9968176113048608</v>
      </c>
      <c r="G28" s="11"/>
      <c r="H28" s="11">
        <v>3.0862781583161408E-4</v>
      </c>
      <c r="I28" s="11">
        <v>1.0003086278158315</v>
      </c>
      <c r="J28" s="11"/>
      <c r="K28" s="29">
        <f>K$2*Data!$E6+K$3*Data!$H6+K$4*Data!$J6</f>
        <v>-4.9435073245933285E-3</v>
      </c>
      <c r="L28" s="29">
        <f t="shared" si="8"/>
        <v>0.99505649267540663</v>
      </c>
      <c r="M28" s="11"/>
    </row>
    <row r="29" spans="1:19" x14ac:dyDescent="0.2">
      <c r="A29">
        <v>4</v>
      </c>
      <c r="B29" s="11">
        <v>1.2723223700844073E-2</v>
      </c>
      <c r="C29" s="11">
        <v>1.0127232237008441</v>
      </c>
      <c r="D29" s="11"/>
      <c r="E29" s="11">
        <v>1.3214530679070051E-2</v>
      </c>
      <c r="F29" s="11">
        <v>1.0132145306790701</v>
      </c>
      <c r="G29" s="11"/>
      <c r="H29" s="11">
        <v>1.3800951032517923E-2</v>
      </c>
      <c r="I29" s="11">
        <v>1.0138009510325179</v>
      </c>
      <c r="J29" s="11"/>
      <c r="K29" s="29">
        <f>K$2*Data!$E7+K$3*Data!$H7+K$4*Data!$J7</f>
        <v>1.2956184193885431E-2</v>
      </c>
      <c r="L29" s="29">
        <f t="shared" si="8"/>
        <v>1.0129561841938854</v>
      </c>
      <c r="M29" s="11"/>
      <c r="N29" s="2"/>
    </row>
    <row r="30" spans="1:19" x14ac:dyDescent="0.2">
      <c r="A30">
        <v>5</v>
      </c>
      <c r="B30" s="11">
        <v>-1.7410009108962378E-2</v>
      </c>
      <c r="C30" s="11">
        <v>0.9825899908910376</v>
      </c>
      <c r="D30" s="11"/>
      <c r="E30" s="11">
        <v>-1.9112228565722107E-2</v>
      </c>
      <c r="F30" s="11">
        <v>0.98088777143427786</v>
      </c>
      <c r="G30" s="11"/>
      <c r="H30" s="11">
        <v>-2.095566305294071E-2</v>
      </c>
      <c r="I30" s="11">
        <v>0.97904433694705928</v>
      </c>
      <c r="J30" s="11"/>
      <c r="K30" s="29">
        <f>K$2*Data!$E8+K$3*Data!$H8+K$4*Data!$J8</f>
        <v>-1.8339551013219955E-2</v>
      </c>
      <c r="L30" s="29">
        <f t="shared" si="8"/>
        <v>0.98166044898678007</v>
      </c>
      <c r="M30" s="11"/>
      <c r="N30" s="2"/>
    </row>
    <row r="31" spans="1:19" x14ac:dyDescent="0.2">
      <c r="A31">
        <v>6</v>
      </c>
      <c r="B31" s="11">
        <v>1.1513143516137567E-2</v>
      </c>
      <c r="C31" s="11">
        <v>1.0115131435161375</v>
      </c>
      <c r="D31" s="11"/>
      <c r="E31" s="11">
        <v>8.4208405506069495E-3</v>
      </c>
      <c r="F31" s="11">
        <v>1.008420840550607</v>
      </c>
      <c r="G31" s="11"/>
      <c r="H31" s="11">
        <v>3.5647771236380211E-3</v>
      </c>
      <c r="I31" s="11">
        <v>1.003564777123638</v>
      </c>
      <c r="J31" s="11"/>
      <c r="K31" s="29">
        <f>K$2*Data!$E9+K$3*Data!$H9+K$4*Data!$J9</f>
        <v>1.08042060367541E-2</v>
      </c>
      <c r="L31" s="29">
        <f t="shared" si="8"/>
        <v>1.0108042060367541</v>
      </c>
      <c r="M31" s="11"/>
      <c r="N31" s="2"/>
    </row>
    <row r="32" spans="1:19" x14ac:dyDescent="0.2">
      <c r="A32">
        <v>7</v>
      </c>
      <c r="B32" s="11">
        <v>5.4620706501611202E-2</v>
      </c>
      <c r="C32" s="11">
        <v>1.0546207065016111</v>
      </c>
      <c r="D32" s="11"/>
      <c r="E32" s="11">
        <v>6.4996747869101951E-2</v>
      </c>
      <c r="F32" s="11">
        <v>1.064996747869102</v>
      </c>
      <c r="G32" s="11"/>
      <c r="H32" s="11">
        <v>7.9343746317364919E-2</v>
      </c>
      <c r="I32" s="11">
        <v>1.079343746317365</v>
      </c>
      <c r="J32" s="11"/>
      <c r="K32" s="29">
        <f>K$2*Data!$E10+K$3*Data!$H10+K$4*Data!$J10</f>
        <v>5.8265209219603722E-2</v>
      </c>
      <c r="L32" s="29">
        <f t="shared" si="8"/>
        <v>1.0582652092196037</v>
      </c>
      <c r="M32" s="11"/>
    </row>
    <row r="33" spans="1:13" x14ac:dyDescent="0.2">
      <c r="A33">
        <v>8</v>
      </c>
      <c r="B33" s="11">
        <v>-2.4663256863673516E-2</v>
      </c>
      <c r="C33" s="11">
        <v>0.97533674313632646</v>
      </c>
      <c r="D33" s="11"/>
      <c r="E33" s="11">
        <v>-2.500648730345293E-2</v>
      </c>
      <c r="F33" s="11">
        <v>0.9749935126965471</v>
      </c>
      <c r="G33" s="11"/>
      <c r="H33" s="11">
        <v>-2.4567654906478466E-2</v>
      </c>
      <c r="I33" s="11">
        <v>0.9754323450935215</v>
      </c>
      <c r="J33" s="11"/>
      <c r="K33" s="29">
        <f>K$2*Data!$E11+K$3*Data!$H11+K$4*Data!$J11</f>
        <v>-2.5377535971431185E-2</v>
      </c>
      <c r="L33" s="29">
        <f t="shared" si="8"/>
        <v>0.97462246402856878</v>
      </c>
      <c r="M33" s="11"/>
    </row>
    <row r="34" spans="1:13" x14ac:dyDescent="0.2">
      <c r="A34">
        <v>9</v>
      </c>
      <c r="B34" s="11">
        <v>1.9398544990208474E-2</v>
      </c>
      <c r="C34" s="11">
        <v>1.0193985449902085</v>
      </c>
      <c r="D34" s="11"/>
      <c r="E34" s="11">
        <v>2.1281095269853906E-2</v>
      </c>
      <c r="F34" s="11">
        <v>1.0212810952698539</v>
      </c>
      <c r="G34" s="11"/>
      <c r="H34" s="11">
        <v>2.3763188315989676E-2</v>
      </c>
      <c r="I34" s="11">
        <v>1.0237631883159897</v>
      </c>
      <c r="J34" s="11"/>
      <c r="K34" s="29">
        <f>K$2*Data!$E12+K$3*Data!$H12+K$4*Data!$J12</f>
        <v>2.0138372359777015E-2</v>
      </c>
      <c r="L34" s="29">
        <f t="shared" si="8"/>
        <v>1.020138372359777</v>
      </c>
      <c r="M34" s="11"/>
    </row>
    <row r="35" spans="1:13" x14ac:dyDescent="0.2">
      <c r="A35">
        <v>10</v>
      </c>
      <c r="B35" s="11">
        <v>-5.1436334826400146E-3</v>
      </c>
      <c r="C35" s="11">
        <v>0.99485636651735998</v>
      </c>
      <c r="D35" s="11"/>
      <c r="E35" s="11">
        <v>-1.2544560519169669E-2</v>
      </c>
      <c r="F35" s="11">
        <v>0.98745543948083037</v>
      </c>
      <c r="G35" s="11"/>
      <c r="H35" s="11">
        <v>-2.3472772645181238E-2</v>
      </c>
      <c r="I35" s="11">
        <v>0.97652722735481878</v>
      </c>
      <c r="J35" s="11"/>
      <c r="K35" s="29">
        <f>K$2*Data!$E13+K$3*Data!$H13+K$4*Data!$J13</f>
        <v>-7.2914543963945597E-3</v>
      </c>
      <c r="L35" s="29">
        <f t="shared" si="8"/>
        <v>0.99270854560360544</v>
      </c>
      <c r="M35" s="11"/>
    </row>
    <row r="36" spans="1:13" x14ac:dyDescent="0.2">
      <c r="A36">
        <v>11</v>
      </c>
      <c r="B36" s="11">
        <v>1.900602144821105E-2</v>
      </c>
      <c r="C36" s="11">
        <v>1.0190060214482111</v>
      </c>
      <c r="D36" s="11"/>
      <c r="E36" s="11">
        <v>2.497414585658814E-2</v>
      </c>
      <c r="F36" s="11">
        <v>1.0249741458565882</v>
      </c>
      <c r="G36" s="11"/>
      <c r="H36" s="11">
        <v>3.3693235558260377E-2</v>
      </c>
      <c r="I36" s="11">
        <v>1.0336932355582604</v>
      </c>
      <c r="J36" s="11"/>
      <c r="K36" s="29">
        <f>K$2*Data!$E14+K$3*Data!$H14+K$4*Data!$J14</f>
        <v>2.0798768652595463E-2</v>
      </c>
      <c r="L36" s="29">
        <f t="shared" si="8"/>
        <v>1.0207987686525954</v>
      </c>
      <c r="M36" s="11"/>
    </row>
    <row r="37" spans="1:13" x14ac:dyDescent="0.2">
      <c r="A37">
        <v>12</v>
      </c>
      <c r="B37" s="11">
        <v>1.5781875754461709E-2</v>
      </c>
      <c r="C37" s="11">
        <v>1.0157818757544617</v>
      </c>
      <c r="D37" s="11">
        <v>8.0848783422781123E-2</v>
      </c>
      <c r="E37" s="11">
        <v>1.8552293096007821E-2</v>
      </c>
      <c r="F37" s="11">
        <v>1.0185522930960078</v>
      </c>
      <c r="G37" s="11">
        <v>9.6091325890786505E-2</v>
      </c>
      <c r="H37" s="11">
        <v>2.2493896452504408E-2</v>
      </c>
      <c r="I37" s="11">
        <v>1.0224938964525043</v>
      </c>
      <c r="J37" s="11">
        <v>0.11950378686269159</v>
      </c>
      <c r="K37" s="29">
        <f>K$2*Data!$E15+K$3*Data!$H15+K$4*Data!$J15</f>
        <v>1.6682855249671568E-2</v>
      </c>
      <c r="L37" s="29">
        <f t="shared" si="8"/>
        <v>1.0166828552496716</v>
      </c>
      <c r="M37" s="29">
        <f>PRODUCT(L26:L37)-1</f>
        <v>8.4638450342471749E-2</v>
      </c>
    </row>
    <row r="38" spans="1:13" x14ac:dyDescent="0.2">
      <c r="A38">
        <v>13</v>
      </c>
      <c r="B38" s="11">
        <v>-2.0006587530788229E-2</v>
      </c>
      <c r="C38" s="11">
        <v>0.97999341246921179</v>
      </c>
      <c r="D38" s="11" t="s">
        <v>32</v>
      </c>
      <c r="E38" s="11">
        <v>-2.6444745487563169E-2</v>
      </c>
      <c r="F38" s="11">
        <v>0.97355525451243685</v>
      </c>
      <c r="G38" s="11" t="s">
        <v>32</v>
      </c>
      <c r="H38" s="11">
        <v>-3.5460160493419428E-2</v>
      </c>
      <c r="I38" s="11">
        <v>0.96453983950658062</v>
      </c>
      <c r="J38" s="11" t="s">
        <v>32</v>
      </c>
      <c r="K38" s="29">
        <f>K$2*Data!$E16+K$3*Data!$H16+K$4*Data!$J16</f>
        <v>-2.219426522295034E-2</v>
      </c>
      <c r="L38" s="29">
        <f t="shared" si="8"/>
        <v>0.97780573477704968</v>
      </c>
      <c r="M38" s="11"/>
    </row>
    <row r="39" spans="1:13" x14ac:dyDescent="0.2">
      <c r="A39">
        <v>14</v>
      </c>
      <c r="B39" s="11">
        <v>-2.4548828947338498E-2</v>
      </c>
      <c r="C39" s="11">
        <v>0.97545117105266155</v>
      </c>
      <c r="D39" s="11" t="s">
        <v>32</v>
      </c>
      <c r="E39" s="11">
        <v>-3.2736879669990407E-2</v>
      </c>
      <c r="F39" s="11">
        <v>0.96726312033000961</v>
      </c>
      <c r="G39" s="11" t="s">
        <v>32</v>
      </c>
      <c r="H39" s="11">
        <v>-4.4258415363720015E-2</v>
      </c>
      <c r="I39" s="11">
        <v>0.95574158463628001</v>
      </c>
      <c r="J39" s="11" t="s">
        <v>32</v>
      </c>
      <c r="K39" s="29">
        <f>K$2*Data!$E17+K$3*Data!$H17+K$4*Data!$J17</f>
        <v>-2.7294894149729135E-2</v>
      </c>
      <c r="L39" s="29">
        <f t="shared" si="8"/>
        <v>0.97270510585027081</v>
      </c>
      <c r="M39" s="11"/>
    </row>
    <row r="40" spans="1:13" x14ac:dyDescent="0.2">
      <c r="A40">
        <v>15</v>
      </c>
      <c r="B40" s="11">
        <v>-2.9333633872381127E-2</v>
      </c>
      <c r="C40" s="11">
        <v>0.97066636612761892</v>
      </c>
      <c r="D40" s="11" t="s">
        <v>32</v>
      </c>
      <c r="E40" s="11">
        <v>-4.2565333179842152E-2</v>
      </c>
      <c r="F40" s="11">
        <v>0.95743466682015788</v>
      </c>
      <c r="G40" s="11" t="s">
        <v>32</v>
      </c>
      <c r="H40" s="11">
        <v>-6.163780656488952E-2</v>
      </c>
      <c r="I40" s="11">
        <v>0.93836219343511051</v>
      </c>
      <c r="J40" s="11" t="s">
        <v>32</v>
      </c>
      <c r="K40" s="29">
        <f>K$2*Data!$E18+K$3*Data!$H18+K$4*Data!$J18</f>
        <v>-3.347615030642663E-2</v>
      </c>
      <c r="L40" s="29">
        <f t="shared" si="8"/>
        <v>0.96652384969357341</v>
      </c>
      <c r="M40" s="11"/>
    </row>
    <row r="41" spans="1:13" x14ac:dyDescent="0.2">
      <c r="A41">
        <v>16</v>
      </c>
      <c r="B41" s="11">
        <v>5.4547790074703905E-3</v>
      </c>
      <c r="C41" s="11">
        <v>1.0054547790074704</v>
      </c>
      <c r="D41" s="11" t="s">
        <v>32</v>
      </c>
      <c r="E41" s="11">
        <v>8.9649438755867328E-3</v>
      </c>
      <c r="F41" s="11">
        <v>1.0089649438755868</v>
      </c>
      <c r="G41" s="11" t="s">
        <v>32</v>
      </c>
      <c r="H41" s="11">
        <v>1.4359046715459484E-2</v>
      </c>
      <c r="I41" s="11">
        <v>1.0143590467154595</v>
      </c>
      <c r="J41" s="11" t="s">
        <v>32</v>
      </c>
      <c r="K41" s="29">
        <f>K$2*Data!$E19+K$3*Data!$H19+K$4*Data!$J19</f>
        <v>6.336318246698531E-3</v>
      </c>
      <c r="L41" s="29">
        <f t="shared" si="8"/>
        <v>1.0063363182466984</v>
      </c>
      <c r="M41" s="11"/>
    </row>
    <row r="42" spans="1:13" x14ac:dyDescent="0.2">
      <c r="A42">
        <v>17</v>
      </c>
      <c r="B42" s="11">
        <v>5.0684118417380561E-2</v>
      </c>
      <c r="C42" s="11">
        <v>1.0506841184173805</v>
      </c>
      <c r="D42" s="11" t="s">
        <v>32</v>
      </c>
      <c r="E42" s="11">
        <v>6.4187245559311462E-2</v>
      </c>
      <c r="F42" s="11">
        <v>1.0641872455593115</v>
      </c>
      <c r="G42" s="11" t="s">
        <v>32</v>
      </c>
      <c r="H42" s="11">
        <v>8.3416860595150299E-2</v>
      </c>
      <c r="I42" s="11">
        <v>1.0834168605951504</v>
      </c>
      <c r="J42" s="11" t="s">
        <v>32</v>
      </c>
      <c r="K42" s="29">
        <f>K$2*Data!$E20+K$3*Data!$H20+K$4*Data!$J20</f>
        <v>5.506377757149894E-2</v>
      </c>
      <c r="L42" s="29">
        <f t="shared" si="8"/>
        <v>1.0550637775714988</v>
      </c>
      <c r="M42" s="11"/>
    </row>
    <row r="43" spans="1:13" x14ac:dyDescent="0.2">
      <c r="A43">
        <v>18</v>
      </c>
      <c r="B43" s="11">
        <v>8.2172299851870252E-3</v>
      </c>
      <c r="C43" s="11">
        <v>1.008217229985187</v>
      </c>
      <c r="D43" s="11" t="s">
        <v>32</v>
      </c>
      <c r="E43" s="11">
        <v>4.0603259178595905E-3</v>
      </c>
      <c r="F43" s="11">
        <v>1.0040603259178595</v>
      </c>
      <c r="G43" s="11" t="s">
        <v>32</v>
      </c>
      <c r="H43" s="11">
        <v>-2.3287490264661949E-3</v>
      </c>
      <c r="I43" s="11">
        <v>0.99767125097353382</v>
      </c>
      <c r="J43" s="11" t="s">
        <v>32</v>
      </c>
      <c r="K43" s="29">
        <f>K$2*Data!$E21+K$3*Data!$H21+K$4*Data!$J21</f>
        <v>7.1739986148394927E-3</v>
      </c>
      <c r="L43" s="29">
        <f t="shared" si="8"/>
        <v>1.0071739986148396</v>
      </c>
      <c r="M43" s="11"/>
    </row>
    <row r="44" spans="1:13" x14ac:dyDescent="0.2">
      <c r="A44">
        <v>19</v>
      </c>
      <c r="B44" s="11">
        <v>1.8104388592014645E-2</v>
      </c>
      <c r="C44" s="11">
        <v>1.0181043885920147</v>
      </c>
      <c r="D44" s="11" t="s">
        <v>32</v>
      </c>
      <c r="E44" s="11">
        <v>1.3964942043356581E-2</v>
      </c>
      <c r="F44" s="11">
        <v>1.0139649420433565</v>
      </c>
      <c r="G44" s="11" t="s">
        <v>32</v>
      </c>
      <c r="H44" s="11">
        <v>7.2936909990087492E-3</v>
      </c>
      <c r="I44" s="11">
        <v>1.0072936909990087</v>
      </c>
      <c r="J44" s="11" t="s">
        <v>32</v>
      </c>
      <c r="K44" s="29">
        <f>K$2*Data!$E22+K$3*Data!$H22+K$4*Data!$J22</f>
        <v>1.7266393585018157E-2</v>
      </c>
      <c r="L44" s="29">
        <f t="shared" si="8"/>
        <v>1.0172663935850181</v>
      </c>
      <c r="M44" s="11"/>
    </row>
    <row r="45" spans="1:13" x14ac:dyDescent="0.2">
      <c r="A45">
        <v>20</v>
      </c>
      <c r="B45" s="11">
        <v>-3.3720313168325529E-2</v>
      </c>
      <c r="C45" s="11">
        <v>0.96627968683167442</v>
      </c>
      <c r="D45" s="11" t="s">
        <v>32</v>
      </c>
      <c r="E45" s="11">
        <v>-5.028677427466291E-2</v>
      </c>
      <c r="F45" s="11">
        <v>0.94971322572533712</v>
      </c>
      <c r="G45" s="11" t="s">
        <v>32</v>
      </c>
      <c r="H45" s="11">
        <v>-7.4321200477452651E-2</v>
      </c>
      <c r="I45" s="11">
        <v>0.92567879952254739</v>
      </c>
      <c r="J45" s="11" t="s">
        <v>32</v>
      </c>
      <c r="K45" s="29">
        <f>K$2*Data!$E23+K$3*Data!$H23+K$4*Data!$J23</f>
        <v>-3.8806012519433934E-2</v>
      </c>
      <c r="L45" s="29">
        <f t="shared" si="8"/>
        <v>0.96119398748056606</v>
      </c>
      <c r="M45" s="11"/>
    </row>
    <row r="46" spans="1:13" x14ac:dyDescent="0.2">
      <c r="A46">
        <v>21</v>
      </c>
      <c r="B46" s="11">
        <v>-1.8489959922367089E-2</v>
      </c>
      <c r="C46" s="11">
        <v>0.98151004007763287</v>
      </c>
      <c r="D46" s="11" t="s">
        <v>32</v>
      </c>
      <c r="E46" s="11">
        <v>-3.463375148994377E-2</v>
      </c>
      <c r="F46" s="11">
        <v>0.96536624851005626</v>
      </c>
      <c r="G46" s="11" t="s">
        <v>32</v>
      </c>
      <c r="H46" s="11">
        <v>-5.8491084918993561E-2</v>
      </c>
      <c r="I46" s="11">
        <v>0.94150891508100643</v>
      </c>
      <c r="J46" s="11" t="s">
        <v>32</v>
      </c>
      <c r="K46" s="29">
        <f>K$2*Data!$E24+K$3*Data!$H24+K$4*Data!$J24</f>
        <v>-2.3162432652955575E-2</v>
      </c>
      <c r="L46" s="29">
        <f t="shared" si="8"/>
        <v>0.97683756734704441</v>
      </c>
      <c r="M46" s="11"/>
    </row>
    <row r="47" spans="1:13" x14ac:dyDescent="0.2">
      <c r="A47">
        <v>22</v>
      </c>
      <c r="B47" s="11">
        <v>4.3874679077993937E-2</v>
      </c>
      <c r="C47" s="11">
        <v>1.043874679077994</v>
      </c>
      <c r="D47" s="11" t="s">
        <v>32</v>
      </c>
      <c r="E47" s="11">
        <v>4.8644121737076655E-2</v>
      </c>
      <c r="F47" s="11">
        <v>1.0486441217370766</v>
      </c>
      <c r="G47" s="11" t="s">
        <v>32</v>
      </c>
      <c r="H47" s="11">
        <v>5.47458843480036E-2</v>
      </c>
      <c r="I47" s="11">
        <v>1.0547458843480035</v>
      </c>
      <c r="J47" s="11" t="s">
        <v>32</v>
      </c>
      <c r="K47" s="29">
        <f>K$2*Data!$E25+K$3*Data!$H25+K$4*Data!$J25</f>
        <v>4.5870336704744809E-2</v>
      </c>
      <c r="L47" s="29">
        <f t="shared" si="8"/>
        <v>1.0458703367047448</v>
      </c>
      <c r="M47" s="11"/>
    </row>
    <row r="48" spans="1:13" x14ac:dyDescent="0.2">
      <c r="A48">
        <v>23</v>
      </c>
      <c r="B48" s="11">
        <v>9.8047520035967738E-3</v>
      </c>
      <c r="C48" s="11">
        <v>1.0098047520035969</v>
      </c>
      <c r="D48" s="11" t="s">
        <v>32</v>
      </c>
      <c r="E48" s="11">
        <v>7.4052545889378117E-3</v>
      </c>
      <c r="F48" s="11">
        <v>1.0074052545889378</v>
      </c>
      <c r="G48" s="11" t="s">
        <v>32</v>
      </c>
      <c r="H48" s="11">
        <v>3.6259711809120488E-3</v>
      </c>
      <c r="I48" s="11">
        <v>1.0036259711809121</v>
      </c>
      <c r="J48" s="11" t="s">
        <v>32</v>
      </c>
      <c r="K48" s="29">
        <f>K$2*Data!$E26+K$3*Data!$H26+K$4*Data!$J26</f>
        <v>9.2619144504898186E-3</v>
      </c>
      <c r="L48" s="29">
        <f t="shared" si="8"/>
        <v>1.0092619144504897</v>
      </c>
      <c r="M48" s="11"/>
    </row>
    <row r="49" spans="1:13" x14ac:dyDescent="0.2">
      <c r="A49">
        <v>24</v>
      </c>
      <c r="B49" s="11">
        <v>9.979489534543088E-3</v>
      </c>
      <c r="C49" s="11">
        <v>1.0099794895345431</v>
      </c>
      <c r="D49" s="11">
        <v>1.5957945526159589E-2</v>
      </c>
      <c r="E49" s="11">
        <v>1.060360363447258E-2</v>
      </c>
      <c r="F49" s="11">
        <v>1.0106036036344725</v>
      </c>
      <c r="G49" s="11">
        <v>-3.5307207764350701E-2</v>
      </c>
      <c r="H49" s="11">
        <v>1.1423145702261295E-2</v>
      </c>
      <c r="I49" s="11">
        <v>1.0114231457022613</v>
      </c>
      <c r="J49" s="11">
        <v>-0.10854505999209985</v>
      </c>
      <c r="K49" s="29">
        <f>K$2*Data!$E27+K$3*Data!$H27+K$4*Data!$J27</f>
        <v>1.0226929815392289E-2</v>
      </c>
      <c r="L49" s="29">
        <f t="shared" si="8"/>
        <v>1.0102269298153923</v>
      </c>
      <c r="M49" s="29">
        <f>PRODUCT(L38:L49)-1</f>
        <v>1.2475904126663107E-3</v>
      </c>
    </row>
    <row r="50" spans="1:13" x14ac:dyDescent="0.2">
      <c r="A50">
        <v>25</v>
      </c>
      <c r="B50" s="11">
        <v>2.4839768117819822E-2</v>
      </c>
      <c r="C50" s="11">
        <v>1.0248397681178198</v>
      </c>
      <c r="D50" s="11" t="s">
        <v>32</v>
      </c>
      <c r="E50" s="11">
        <v>2.7470300159921933E-2</v>
      </c>
      <c r="F50" s="11">
        <v>1.0274703001599219</v>
      </c>
      <c r="G50" s="11" t="s">
        <v>32</v>
      </c>
      <c r="H50" s="11">
        <v>3.0864969880461713E-2</v>
      </c>
      <c r="I50" s="11">
        <v>1.0308649698804617</v>
      </c>
      <c r="J50" s="11" t="s">
        <v>32</v>
      </c>
      <c r="K50" s="29">
        <f>K$2*Data!$E28+K$3*Data!$H28+K$4*Data!$J28</f>
        <v>2.59213978520966E-2</v>
      </c>
      <c r="L50" s="29">
        <f t="shared" si="8"/>
        <v>1.0259213978520967</v>
      </c>
      <c r="M50" s="11"/>
    </row>
    <row r="51" spans="1:13" x14ac:dyDescent="0.2">
      <c r="A51">
        <v>26</v>
      </c>
      <c r="B51" s="11">
        <v>2.4410572779798568E-2</v>
      </c>
      <c r="C51" s="11">
        <v>1.0244105727797985</v>
      </c>
      <c r="D51" s="11" t="s">
        <v>32</v>
      </c>
      <c r="E51" s="11">
        <v>3.7412372613479961E-2</v>
      </c>
      <c r="F51" s="11">
        <v>1.0374123726134798</v>
      </c>
      <c r="G51" s="11" t="s">
        <v>32</v>
      </c>
      <c r="H51" s="11">
        <v>5.6647639852318611E-2</v>
      </c>
      <c r="I51" s="11">
        <v>1.0566476398523186</v>
      </c>
      <c r="J51" s="11" t="s">
        <v>32</v>
      </c>
      <c r="K51" s="29">
        <f>K$2*Data!$E29+K$3*Data!$H29+K$4*Data!$J29</f>
        <v>2.8159898866655167E-2</v>
      </c>
      <c r="L51" s="29">
        <f t="shared" si="8"/>
        <v>1.0281598988666552</v>
      </c>
      <c r="M51" s="11"/>
    </row>
    <row r="52" spans="1:13" x14ac:dyDescent="0.2">
      <c r="A52">
        <v>27</v>
      </c>
      <c r="B52" s="11">
        <v>-2.697804514530102E-2</v>
      </c>
      <c r="C52" s="11">
        <v>0.973021954854699</v>
      </c>
      <c r="D52" s="11" t="s">
        <v>32</v>
      </c>
      <c r="E52" s="11">
        <v>-2.7237349709821931E-2</v>
      </c>
      <c r="F52" s="11">
        <v>0.97276265029017805</v>
      </c>
      <c r="G52" s="11" t="s">
        <v>32</v>
      </c>
      <c r="H52" s="11">
        <v>-2.6649922368492576E-2</v>
      </c>
      <c r="I52" s="11">
        <v>0.97335007763150738</v>
      </c>
      <c r="J52" s="11" t="s">
        <v>32</v>
      </c>
      <c r="K52" s="29">
        <f>K$2*Data!$E30+K$3*Data!$H30+K$4*Data!$J30</f>
        <v>-2.7684003622816242E-2</v>
      </c>
      <c r="L52" s="29">
        <f t="shared" si="8"/>
        <v>0.9723159963771838</v>
      </c>
      <c r="M52" s="11"/>
    </row>
    <row r="53" spans="1:13" x14ac:dyDescent="0.2">
      <c r="A53">
        <v>28</v>
      </c>
      <c r="B53" s="11">
        <v>1.7675423010402765E-2</v>
      </c>
      <c r="C53" s="11">
        <v>1.0176754230104028</v>
      </c>
      <c r="D53" s="11" t="s">
        <v>32</v>
      </c>
      <c r="E53" s="11">
        <v>2.0392372680335114E-2</v>
      </c>
      <c r="F53" s="11">
        <v>1.0203923726803352</v>
      </c>
      <c r="G53" s="11" t="s">
        <v>32</v>
      </c>
      <c r="H53" s="11">
        <v>2.4138896309407777E-2</v>
      </c>
      <c r="I53" s="11">
        <v>1.0241388963094078</v>
      </c>
      <c r="J53" s="11" t="s">
        <v>32</v>
      </c>
      <c r="K53" s="29">
        <f>K$2*Data!$E31+K$3*Data!$H31+K$4*Data!$J31</f>
        <v>1.8636369738920969E-2</v>
      </c>
      <c r="L53" s="29">
        <f t="shared" si="8"/>
        <v>1.0186363697389209</v>
      </c>
      <c r="M53" s="11"/>
    </row>
    <row r="54" spans="1:13" x14ac:dyDescent="0.2">
      <c r="A54">
        <v>29</v>
      </c>
      <c r="B54" s="11">
        <v>-6.6302527134783074E-4</v>
      </c>
      <c r="C54" s="11">
        <v>0.99933697472865213</v>
      </c>
      <c r="D54" s="11" t="s">
        <v>32</v>
      </c>
      <c r="E54" s="11">
        <v>-1.1130030662981122E-3</v>
      </c>
      <c r="F54" s="11">
        <v>0.99888699693370187</v>
      </c>
      <c r="G54" s="11" t="s">
        <v>32</v>
      </c>
      <c r="H54" s="11">
        <v>-1.635498655167414E-3</v>
      </c>
      <c r="I54" s="11">
        <v>0.99836450134483257</v>
      </c>
      <c r="J54" s="11" t="s">
        <v>32</v>
      </c>
      <c r="K54" s="29">
        <f>K$2*Data!$E32+K$3*Data!$H32+K$4*Data!$J32</f>
        <v>-8.858753822706362E-4</v>
      </c>
      <c r="L54" s="29">
        <f t="shared" si="8"/>
        <v>0.99911412461772942</v>
      </c>
      <c r="M54" s="11"/>
    </row>
    <row r="55" spans="1:13" x14ac:dyDescent="0.2">
      <c r="A55">
        <v>30</v>
      </c>
      <c r="B55" s="11">
        <v>-1.8043394099259612E-2</v>
      </c>
      <c r="C55" s="11">
        <v>0.98195660590074041</v>
      </c>
      <c r="D55" s="11" t="s">
        <v>32</v>
      </c>
      <c r="E55" s="11">
        <v>-2.4395760382743638E-2</v>
      </c>
      <c r="F55" s="11">
        <v>0.9756042396172564</v>
      </c>
      <c r="G55" s="11" t="s">
        <v>32</v>
      </c>
      <c r="H55" s="11">
        <v>-3.3378933262847049E-2</v>
      </c>
      <c r="I55" s="11">
        <v>0.96662106673715298</v>
      </c>
      <c r="J55" s="11" t="s">
        <v>32</v>
      </c>
      <c r="K55" s="29">
        <f>K$2*Data!$E33+K$3*Data!$H33+K$4*Data!$J33</f>
        <v>-2.0144789581547428E-2</v>
      </c>
      <c r="L55" s="29">
        <f t="shared" si="8"/>
        <v>0.97985521041845258</v>
      </c>
      <c r="M55" s="11"/>
    </row>
    <row r="56" spans="1:13" x14ac:dyDescent="0.2">
      <c r="A56">
        <v>31</v>
      </c>
      <c r="B56" s="11">
        <v>2.1007218944736894E-2</v>
      </c>
      <c r="C56" s="11">
        <v>1.021007218944737</v>
      </c>
      <c r="D56" s="11" t="s">
        <v>32</v>
      </c>
      <c r="E56" s="11">
        <v>2.3052884632077313E-2</v>
      </c>
      <c r="F56" s="11">
        <v>1.0230528846320772</v>
      </c>
      <c r="G56" s="11" t="s">
        <v>32</v>
      </c>
      <c r="H56" s="11">
        <v>2.5668692596235554E-2</v>
      </c>
      <c r="I56" s="11">
        <v>1.0256686925962355</v>
      </c>
      <c r="J56" s="11" t="s">
        <v>32</v>
      </c>
      <c r="K56" s="29">
        <f>K$2*Data!$E34+K$3*Data!$H34+K$4*Data!$J34</f>
        <v>2.1864025877209557E-2</v>
      </c>
      <c r="L56" s="29">
        <f t="shared" si="8"/>
        <v>1.0218640258772096</v>
      </c>
      <c r="M56" s="11"/>
    </row>
    <row r="57" spans="1:13" x14ac:dyDescent="0.2">
      <c r="A57">
        <v>32</v>
      </c>
      <c r="B57" s="11">
        <v>1.1297855699552226E-2</v>
      </c>
      <c r="C57" s="11">
        <v>1.0112978556995522</v>
      </c>
      <c r="D57" s="11" t="s">
        <v>32</v>
      </c>
      <c r="E57" s="11">
        <v>8.7457826631702831E-3</v>
      </c>
      <c r="F57" s="11">
        <v>1.0087457826631703</v>
      </c>
      <c r="G57" s="11" t="s">
        <v>32</v>
      </c>
      <c r="H57" s="11">
        <v>4.6420946136297506E-3</v>
      </c>
      <c r="I57" s="11">
        <v>1.0046420946136299</v>
      </c>
      <c r="J57" s="11" t="s">
        <v>32</v>
      </c>
      <c r="K57" s="29">
        <f>K$2*Data!$E35+K$3*Data!$H35+K$4*Data!$J35</f>
        <v>1.0775161636276145E-2</v>
      </c>
      <c r="L57" s="29">
        <f t="shared" si="8"/>
        <v>1.0107751616362761</v>
      </c>
      <c r="M57" s="11"/>
    </row>
    <row r="58" spans="1:13" x14ac:dyDescent="0.2">
      <c r="A58">
        <v>33</v>
      </c>
      <c r="B58" s="11">
        <v>2.9850273946172987E-2</v>
      </c>
      <c r="C58" s="11">
        <v>1.029850273946173</v>
      </c>
      <c r="D58" s="11" t="s">
        <v>32</v>
      </c>
      <c r="E58" s="11">
        <v>2.9282287786221026E-2</v>
      </c>
      <c r="F58" s="11">
        <v>1.0292822877862211</v>
      </c>
      <c r="G58" s="11" t="s">
        <v>32</v>
      </c>
      <c r="H58" s="11">
        <v>2.7629910390326706E-2</v>
      </c>
      <c r="I58" s="11">
        <v>1.0276299103903268</v>
      </c>
      <c r="J58" s="11" t="s">
        <v>32</v>
      </c>
      <c r="K58" s="29">
        <f>K$2*Data!$E36+K$3*Data!$H36+K$4*Data!$J36</f>
        <v>3.0214336553564345E-2</v>
      </c>
      <c r="L58" s="29">
        <f t="shared" si="8"/>
        <v>1.0302143365535643</v>
      </c>
      <c r="M58" s="11"/>
    </row>
    <row r="59" spans="1:13" x14ac:dyDescent="0.2">
      <c r="A59">
        <v>34</v>
      </c>
      <c r="B59" s="11">
        <v>9.4651825214357548E-3</v>
      </c>
      <c r="C59" s="11">
        <v>1.0094651825214358</v>
      </c>
      <c r="D59" s="11" t="s">
        <v>32</v>
      </c>
      <c r="E59" s="11">
        <v>9.769919740148493E-3</v>
      </c>
      <c r="F59" s="11">
        <v>1.0097699197401484</v>
      </c>
      <c r="G59" s="11" t="s">
        <v>32</v>
      </c>
      <c r="H59" s="11">
        <v>1.0065205447596207E-2</v>
      </c>
      <c r="I59" s="11">
        <v>1.0100652054475963</v>
      </c>
      <c r="J59" s="11" t="s">
        <v>32</v>
      </c>
      <c r="K59" s="29">
        <f>K$2*Data!$E37+K$3*Data!$H37+K$4*Data!$J37</f>
        <v>9.6541683349856602E-3</v>
      </c>
      <c r="L59" s="29">
        <f t="shared" si="8"/>
        <v>1.0096541683349856</v>
      </c>
      <c r="M59" s="11"/>
    </row>
    <row r="60" spans="1:13" x14ac:dyDescent="0.2">
      <c r="A60">
        <v>35</v>
      </c>
      <c r="B60" s="11">
        <v>-5.2806701797561348E-3</v>
      </c>
      <c r="C60" s="11">
        <v>0.99471932982024391</v>
      </c>
      <c r="D60" s="11" t="s">
        <v>32</v>
      </c>
      <c r="E60" s="11">
        <v>-1.5526554061684185E-2</v>
      </c>
      <c r="F60" s="11">
        <v>0.98447344593831576</v>
      </c>
      <c r="G60" s="11" t="s">
        <v>32</v>
      </c>
      <c r="H60" s="11">
        <v>-3.0873642768894888E-2</v>
      </c>
      <c r="I60" s="11">
        <v>0.96912635723110507</v>
      </c>
      <c r="J60" s="11" t="s">
        <v>32</v>
      </c>
      <c r="K60" s="29">
        <f>K$2*Data!$E38+K$3*Data!$H38+K$4*Data!$J38</f>
        <v>-8.1124173724792439E-3</v>
      </c>
      <c r="L60" s="29">
        <f t="shared" si="8"/>
        <v>0.99188758262752075</v>
      </c>
      <c r="M60" s="11"/>
    </row>
    <row r="61" spans="1:13" x14ac:dyDescent="0.2">
      <c r="A61">
        <v>36</v>
      </c>
      <c r="B61" s="11">
        <v>5.0728642161204228E-2</v>
      </c>
      <c r="C61" s="11">
        <v>1.0507286421612043</v>
      </c>
      <c r="D61" s="11">
        <v>0.14453917105831038</v>
      </c>
      <c r="E61" s="11">
        <v>5.6562014925965257E-2</v>
      </c>
      <c r="F61" s="11">
        <v>1.0565620149259654</v>
      </c>
      <c r="G61" s="11">
        <v>0.15032504238168953</v>
      </c>
      <c r="H61" s="11">
        <v>6.3998386984504024E-2</v>
      </c>
      <c r="I61" s="11">
        <v>1.063998386984504</v>
      </c>
      <c r="J61" s="11">
        <v>0.15566318098348608</v>
      </c>
      <c r="K61" s="29">
        <f>K$2*Data!$E39+K$3*Data!$H39+K$4*Data!$J39</f>
        <v>5.318671627910531E-2</v>
      </c>
      <c r="L61" s="29">
        <f t="shared" si="8"/>
        <v>1.0531867162791053</v>
      </c>
      <c r="M61" s="29">
        <f>PRODUCT(L50:L61)-1</f>
        <v>0.14787366676284086</v>
      </c>
    </row>
    <row r="62" spans="1:13" x14ac:dyDescent="0.2">
      <c r="A62">
        <v>37</v>
      </c>
      <c r="B62" s="11">
        <v>-1.5507366927298011E-2</v>
      </c>
      <c r="C62" s="11">
        <v>0.98449263307270196</v>
      </c>
      <c r="D62" s="11" t="s">
        <v>32</v>
      </c>
      <c r="E62" s="11">
        <v>-1.7047612243619142E-2</v>
      </c>
      <c r="F62" s="11">
        <v>0.98295238775638083</v>
      </c>
      <c r="G62" s="11" t="s">
        <v>32</v>
      </c>
      <c r="H62" s="11">
        <v>-1.8821550666924772E-2</v>
      </c>
      <c r="I62" s="11">
        <v>0.98117844933307519</v>
      </c>
      <c r="J62" s="11" t="s">
        <v>32</v>
      </c>
      <c r="K62" s="29">
        <f>K$2*Data!$E40+K$3*Data!$H40+K$4*Data!$J40</f>
        <v>-1.6279613597550768E-2</v>
      </c>
      <c r="L62" s="29">
        <f t="shared" si="8"/>
        <v>0.98372038640244919</v>
      </c>
      <c r="M62" s="11"/>
    </row>
    <row r="63" spans="1:13" x14ac:dyDescent="0.2">
      <c r="A63">
        <v>38</v>
      </c>
      <c r="B63" s="11">
        <v>-7.7557996844239497E-3</v>
      </c>
      <c r="C63" s="11">
        <v>0.99224420031557603</v>
      </c>
      <c r="D63" s="11" t="s">
        <v>32</v>
      </c>
      <c r="E63" s="11">
        <v>-1.0210074984929561E-2</v>
      </c>
      <c r="F63" s="11">
        <v>0.98978992501507046</v>
      </c>
      <c r="G63" s="11" t="s">
        <v>32</v>
      </c>
      <c r="H63" s="11">
        <v>-1.3608334425156413E-2</v>
      </c>
      <c r="I63" s="11">
        <v>0.98639166557484359</v>
      </c>
      <c r="J63" s="11" t="s">
        <v>32</v>
      </c>
      <c r="K63" s="29">
        <f>K$2*Data!$E41+K$3*Data!$H41+K$4*Data!$J41</f>
        <v>-8.614775173908509E-3</v>
      </c>
      <c r="L63" s="29">
        <f t="shared" si="8"/>
        <v>0.99138522482609148</v>
      </c>
      <c r="M63" s="11"/>
    </row>
    <row r="64" spans="1:13" x14ac:dyDescent="0.2">
      <c r="A64">
        <v>39</v>
      </c>
      <c r="B64" s="11">
        <v>-2.5150978385071049E-2</v>
      </c>
      <c r="C64" s="11">
        <v>0.97484902161492892</v>
      </c>
      <c r="D64" s="11" t="s">
        <v>32</v>
      </c>
      <c r="E64" s="11">
        <v>-3.5266134757924873E-2</v>
      </c>
      <c r="F64" s="11">
        <v>0.96473386524207516</v>
      </c>
      <c r="G64" s="11" t="s">
        <v>32</v>
      </c>
      <c r="H64" s="11">
        <v>-4.981571133041799E-2</v>
      </c>
      <c r="I64" s="11">
        <v>0.95018428866958204</v>
      </c>
      <c r="J64" s="11" t="s">
        <v>32</v>
      </c>
      <c r="K64" s="29">
        <f>K$2*Data!$E42+K$3*Data!$H42+K$4*Data!$J42</f>
        <v>-2.8337699079017793E-2</v>
      </c>
      <c r="L64" s="29">
        <f t="shared" si="8"/>
        <v>0.97166230092098216</v>
      </c>
      <c r="M64" s="11"/>
    </row>
    <row r="65" spans="1:13" x14ac:dyDescent="0.2">
      <c r="A65">
        <v>40</v>
      </c>
      <c r="B65" s="11">
        <v>1.2699052319343821E-2</v>
      </c>
      <c r="C65" s="11">
        <v>1.0126990523193438</v>
      </c>
      <c r="D65" s="11" t="s">
        <v>32</v>
      </c>
      <c r="E65" s="11">
        <v>1.6362519285824554E-2</v>
      </c>
      <c r="F65" s="11">
        <v>1.0163625192858246</v>
      </c>
      <c r="G65" s="11" t="s">
        <v>32</v>
      </c>
      <c r="H65" s="11">
        <v>2.1659102600073948E-2</v>
      </c>
      <c r="I65" s="11">
        <v>1.0216591026000739</v>
      </c>
      <c r="J65" s="11" t="s">
        <v>32</v>
      </c>
      <c r="K65" s="29">
        <f>K$2*Data!$E43+K$3*Data!$H43+K$4*Data!$J43</f>
        <v>1.3835606873182632E-2</v>
      </c>
      <c r="L65" s="29">
        <f t="shared" si="8"/>
        <v>1.0138356068731826</v>
      </c>
      <c r="M65" s="11"/>
    </row>
    <row r="66" spans="1:13" x14ac:dyDescent="0.2">
      <c r="A66">
        <v>41</v>
      </c>
      <c r="B66" s="11">
        <v>2.8673469758461752E-2</v>
      </c>
      <c r="C66" s="11">
        <v>1.0286734697584619</v>
      </c>
      <c r="D66" s="11" t="s">
        <v>32</v>
      </c>
      <c r="E66" s="11">
        <v>3.1263807536553466E-2</v>
      </c>
      <c r="F66" s="11">
        <v>1.0312638075365534</v>
      </c>
      <c r="G66" s="11" t="s">
        <v>32</v>
      </c>
      <c r="H66" s="11">
        <v>3.4422574170368828E-2</v>
      </c>
      <c r="I66" s="11">
        <v>1.0344225741703688</v>
      </c>
      <c r="J66" s="11" t="s">
        <v>32</v>
      </c>
      <c r="K66" s="29">
        <f>K$2*Data!$E44+K$3*Data!$H44+K$4*Data!$J44</f>
        <v>2.9858193669096422E-2</v>
      </c>
      <c r="L66" s="29">
        <f t="shared" si="8"/>
        <v>1.0298581936690965</v>
      </c>
      <c r="M66" s="11"/>
    </row>
    <row r="67" spans="1:13" x14ac:dyDescent="0.2">
      <c r="A67">
        <v>42</v>
      </c>
      <c r="B67" s="11">
        <v>8.5527487368148858E-3</v>
      </c>
      <c r="C67" s="11">
        <v>1.0085527487368149</v>
      </c>
      <c r="D67" s="11" t="s">
        <v>32</v>
      </c>
      <c r="E67" s="11">
        <v>9.1326715380202488E-4</v>
      </c>
      <c r="F67" s="11">
        <v>1.0009132671538021</v>
      </c>
      <c r="G67" s="11" t="s">
        <v>32</v>
      </c>
      <c r="H67" s="11">
        <v>-1.0909150491386634E-2</v>
      </c>
      <c r="I67" s="11">
        <v>0.98909084950861337</v>
      </c>
      <c r="J67" s="11" t="s">
        <v>32</v>
      </c>
      <c r="K67" s="29">
        <f>K$2*Data!$E45+K$3*Data!$H45+K$4*Data!$J45</f>
        <v>6.6879682274214374E-3</v>
      </c>
      <c r="L67" s="29">
        <f t="shared" si="8"/>
        <v>1.0066879682274215</v>
      </c>
      <c r="M67" s="11"/>
    </row>
    <row r="68" spans="1:13" x14ac:dyDescent="0.2">
      <c r="A68">
        <v>43</v>
      </c>
      <c r="B68" s="11">
        <v>1.0268414279719661E-2</v>
      </c>
      <c r="C68" s="11">
        <v>1.0102684142797196</v>
      </c>
      <c r="D68" s="11" t="s">
        <v>32</v>
      </c>
      <c r="E68" s="11">
        <v>5.6467474080224697E-3</v>
      </c>
      <c r="F68" s="11">
        <v>1.0056467474080224</v>
      </c>
      <c r="G68" s="11" t="s">
        <v>32</v>
      </c>
      <c r="H68" s="11">
        <v>-1.6311039195232686E-3</v>
      </c>
      <c r="I68" s="11">
        <v>0.99836889608047674</v>
      </c>
      <c r="J68" s="11" t="s">
        <v>32</v>
      </c>
      <c r="K68" s="29">
        <f>K$2*Data!$E46+K$3*Data!$H46+K$4*Data!$J46</f>
        <v>9.2219340530029035E-3</v>
      </c>
      <c r="L68" s="29">
        <f t="shared" si="8"/>
        <v>1.0092219340530029</v>
      </c>
      <c r="M68" s="11"/>
    </row>
    <row r="69" spans="1:13" x14ac:dyDescent="0.2">
      <c r="A69">
        <v>44</v>
      </c>
      <c r="B69" s="11">
        <v>2.2347574017842282E-2</v>
      </c>
      <c r="C69" s="11">
        <v>1.0223475740178423</v>
      </c>
      <c r="D69" s="11" t="s">
        <v>32</v>
      </c>
      <c r="E69" s="11">
        <v>2.2594522630528587E-2</v>
      </c>
      <c r="F69" s="11">
        <v>1.0225945226305286</v>
      </c>
      <c r="G69" s="11" t="s">
        <v>32</v>
      </c>
      <c r="H69" s="11">
        <v>2.2358291086199408E-2</v>
      </c>
      <c r="I69" s="11">
        <v>1.0223582910861995</v>
      </c>
      <c r="J69" s="11" t="s">
        <v>32</v>
      </c>
      <c r="K69" s="29">
        <f>K$2*Data!$E47+K$3*Data!$H47+K$4*Data!$J47</f>
        <v>2.2809810287514134E-2</v>
      </c>
      <c r="L69" s="29">
        <f t="shared" si="8"/>
        <v>1.0228098102875141</v>
      </c>
      <c r="M69" s="11"/>
    </row>
    <row r="70" spans="1:13" x14ac:dyDescent="0.2">
      <c r="A70">
        <v>45</v>
      </c>
      <c r="B70" s="11">
        <v>1.4280327697081549E-3</v>
      </c>
      <c r="C70" s="11">
        <v>1.0014280327697083</v>
      </c>
      <c r="D70" s="11" t="s">
        <v>32</v>
      </c>
      <c r="E70" s="11">
        <v>-2.4360112151999851E-3</v>
      </c>
      <c r="F70" s="11">
        <v>0.99756398878480002</v>
      </c>
      <c r="G70" s="11" t="s">
        <v>32</v>
      </c>
      <c r="H70" s="11">
        <v>-8.2950140484978428E-3</v>
      </c>
      <c r="I70" s="11">
        <v>0.99170498595150214</v>
      </c>
      <c r="J70" s="11" t="s">
        <v>32</v>
      </c>
      <c r="K70" s="29">
        <f>K$2*Data!$E48+K$3*Data!$H48+K$4*Data!$J48</f>
        <v>4.0632963021658728E-4</v>
      </c>
      <c r="L70" s="29">
        <f t="shared" si="8"/>
        <v>1.0004063296302166</v>
      </c>
      <c r="M70" s="11"/>
    </row>
    <row r="71" spans="1:13" x14ac:dyDescent="0.2">
      <c r="A71">
        <v>46</v>
      </c>
      <c r="B71" s="11">
        <v>-2.1858126197285967E-2</v>
      </c>
      <c r="C71" s="11">
        <v>0.978141873802714</v>
      </c>
      <c r="D71" s="11" t="s">
        <v>32</v>
      </c>
      <c r="E71" s="11">
        <v>-2.2857826948984639E-2</v>
      </c>
      <c r="F71" s="11">
        <v>0.97714217305101536</v>
      </c>
      <c r="G71" s="11" t="s">
        <v>32</v>
      </c>
      <c r="H71" s="11">
        <v>-2.3630280532142993E-2</v>
      </c>
      <c r="I71" s="11">
        <v>0.976369719467857</v>
      </c>
      <c r="J71" s="11" t="s">
        <v>32</v>
      </c>
      <c r="K71" s="29">
        <f>K$2*Data!$E49+K$3*Data!$H49+K$4*Data!$J49</f>
        <v>-2.2605657307856374E-2</v>
      </c>
      <c r="L71" s="29">
        <f t="shared" si="8"/>
        <v>0.97739434269214365</v>
      </c>
      <c r="M71" s="11"/>
    </row>
    <row r="72" spans="1:13" x14ac:dyDescent="0.2">
      <c r="A72">
        <v>47</v>
      </c>
      <c r="B72" s="11">
        <v>-4.8474368932589981E-3</v>
      </c>
      <c r="C72" s="11">
        <v>0.99515256310674105</v>
      </c>
      <c r="D72" s="11" t="s">
        <v>32</v>
      </c>
      <c r="E72" s="11">
        <v>-1.1060111027107362E-3</v>
      </c>
      <c r="F72" s="11">
        <v>0.99889398889728931</v>
      </c>
      <c r="G72" s="11" t="s">
        <v>32</v>
      </c>
      <c r="H72" s="11">
        <v>4.8329959693943127E-3</v>
      </c>
      <c r="I72" s="11">
        <v>1.0048329959693942</v>
      </c>
      <c r="J72" s="11" t="s">
        <v>32</v>
      </c>
      <c r="K72" s="29">
        <f>K$2*Data!$E50+K$3*Data!$H50+K$4*Data!$J50</f>
        <v>-4.031009251941952E-3</v>
      </c>
      <c r="L72" s="29">
        <f t="shared" si="8"/>
        <v>0.995968990748058</v>
      </c>
      <c r="M72" s="11"/>
    </row>
    <row r="73" spans="1:13" x14ac:dyDescent="0.2">
      <c r="A73">
        <v>48</v>
      </c>
      <c r="B73" s="11">
        <v>6.4835746631107154E-3</v>
      </c>
      <c r="C73" s="11">
        <v>1.0064835746631107</v>
      </c>
      <c r="D73" s="11">
        <v>1.3860630762847714E-2</v>
      </c>
      <c r="E73" s="11">
        <v>7.221122970037807E-3</v>
      </c>
      <c r="F73" s="11">
        <v>1.0072211229700379</v>
      </c>
      <c r="G73" s="11">
        <v>-6.9078272617835168E-3</v>
      </c>
      <c r="H73" s="11">
        <v>8.2277982458899852E-3</v>
      </c>
      <c r="I73" s="11">
        <v>1.00822779824589</v>
      </c>
      <c r="J73" s="11">
        <v>-3.7526143596916639E-2</v>
      </c>
      <c r="K73" s="29">
        <f>K$2*Data!$E51+K$3*Data!$H51+K$4*Data!$J51</f>
        <v>6.7511711174656651E-3</v>
      </c>
      <c r="L73" s="29">
        <f t="shared" si="8"/>
        <v>1.0067511711174657</v>
      </c>
      <c r="M73" s="29">
        <f>PRODUCT(L62:L73)-1</f>
        <v>8.0105822722766895E-3</v>
      </c>
    </row>
    <row r="74" spans="1:13" x14ac:dyDescent="0.2">
      <c r="A74">
        <v>49</v>
      </c>
      <c r="B74" s="11">
        <v>8.0229983921641067E-3</v>
      </c>
      <c r="C74" s="11">
        <v>1.008022998392164</v>
      </c>
      <c r="D74" s="11" t="s">
        <v>32</v>
      </c>
      <c r="E74" s="11">
        <v>7.0630693350293055E-3</v>
      </c>
      <c r="F74" s="11">
        <v>1.0070630693350293</v>
      </c>
      <c r="G74" s="11" t="s">
        <v>32</v>
      </c>
      <c r="H74" s="11">
        <v>5.4231515420013155E-3</v>
      </c>
      <c r="I74" s="11">
        <v>1.0054231515420013</v>
      </c>
      <c r="J74" s="11" t="s">
        <v>32</v>
      </c>
      <c r="K74" s="29">
        <f>K$2*Data!$E52+K$3*Data!$H52+K$4*Data!$J52</f>
        <v>7.8890336362137988E-3</v>
      </c>
      <c r="L74" s="29">
        <f t="shared" si="8"/>
        <v>1.0078890336362138</v>
      </c>
      <c r="M74" s="11"/>
    </row>
    <row r="75" spans="1:13" x14ac:dyDescent="0.2">
      <c r="A75">
        <v>50</v>
      </c>
      <c r="B75" s="11">
        <v>2.160477729282792E-2</v>
      </c>
      <c r="C75" s="11">
        <v>1.0216047772928278</v>
      </c>
      <c r="D75" s="11" t="s">
        <v>32</v>
      </c>
      <c r="E75" s="11">
        <v>2.169627464777955E-2</v>
      </c>
      <c r="F75" s="11">
        <v>1.0216962746477796</v>
      </c>
      <c r="G75" s="11" t="s">
        <v>32</v>
      </c>
      <c r="H75" s="11">
        <v>2.1246556766530627E-2</v>
      </c>
      <c r="I75" s="11">
        <v>1.0212465567665305</v>
      </c>
      <c r="J75" s="11" t="s">
        <v>32</v>
      </c>
      <c r="K75" s="29">
        <f>K$2*Data!$E53+K$3*Data!$H53+K$4*Data!$J53</f>
        <v>2.2011465609329255E-2</v>
      </c>
      <c r="L75" s="29">
        <f t="shared" si="8"/>
        <v>1.0220114656093293</v>
      </c>
      <c r="M75" s="11"/>
    </row>
    <row r="76" spans="1:13" x14ac:dyDescent="0.2">
      <c r="A76">
        <v>51</v>
      </c>
      <c r="B76" s="11">
        <v>2.8717991025857134E-2</v>
      </c>
      <c r="C76" s="11">
        <v>1.028717991025857</v>
      </c>
      <c r="D76" s="11" t="s">
        <v>32</v>
      </c>
      <c r="E76" s="11">
        <v>3.7474113311388696E-2</v>
      </c>
      <c r="F76" s="11">
        <v>1.0374741133113887</v>
      </c>
      <c r="G76" s="11" t="s">
        <v>32</v>
      </c>
      <c r="H76" s="11">
        <v>5.001615835148468E-2</v>
      </c>
      <c r="I76" s="11">
        <v>1.0500161583514847</v>
      </c>
      <c r="J76" s="11" t="s">
        <v>32</v>
      </c>
      <c r="K76" s="29">
        <f>K$2*Data!$E54+K$3*Data!$H54+K$4*Data!$J54</f>
        <v>3.1510814606709188E-2</v>
      </c>
      <c r="L76" s="29">
        <f t="shared" si="8"/>
        <v>1.0315108146067091</v>
      </c>
      <c r="M76" s="11"/>
    </row>
    <row r="77" spans="1:13" x14ac:dyDescent="0.2">
      <c r="A77">
        <v>52</v>
      </c>
      <c r="B77" s="11">
        <v>2.2996825425245872E-2</v>
      </c>
      <c r="C77" s="11">
        <v>1.0229968254252459</v>
      </c>
      <c r="D77" s="11" t="s">
        <v>32</v>
      </c>
      <c r="E77" s="11">
        <v>2.6492830029708668E-2</v>
      </c>
      <c r="F77" s="11">
        <v>1.0264928300297087</v>
      </c>
      <c r="G77" s="11" t="s">
        <v>32</v>
      </c>
      <c r="H77" s="11">
        <v>3.119283415427742E-2</v>
      </c>
      <c r="I77" s="11">
        <v>1.0311928341542773</v>
      </c>
      <c r="J77" s="11" t="s">
        <v>32</v>
      </c>
      <c r="K77" s="29">
        <f>K$2*Data!$E55+K$3*Data!$H55+K$4*Data!$J55</f>
        <v>2.4311828499854672E-2</v>
      </c>
      <c r="L77" s="29">
        <f t="shared" si="8"/>
        <v>1.0243118284998547</v>
      </c>
      <c r="M77" s="11"/>
    </row>
    <row r="78" spans="1:13" x14ac:dyDescent="0.2">
      <c r="A78">
        <v>53</v>
      </c>
      <c r="B78" s="11">
        <v>1.105289642598853E-2</v>
      </c>
      <c r="C78" s="11">
        <v>1.0110528964259886</v>
      </c>
      <c r="D78" s="11" t="s">
        <v>32</v>
      </c>
      <c r="E78" s="11">
        <v>1.4132354776650381E-2</v>
      </c>
      <c r="F78" s="11">
        <v>1.0141323547766503</v>
      </c>
      <c r="G78" s="11" t="s">
        <v>32</v>
      </c>
      <c r="H78" s="11">
        <v>1.8564008673487283E-2</v>
      </c>
      <c r="I78" s="11">
        <v>1.0185640086734873</v>
      </c>
      <c r="J78" s="11" t="s">
        <v>32</v>
      </c>
      <c r="K78" s="29">
        <f>K$2*Data!$E56+K$3*Data!$H56+K$4*Data!$J56</f>
        <v>1.2021644331371855E-2</v>
      </c>
      <c r="L78" s="29">
        <f t="shared" si="8"/>
        <v>1.0120216443313719</v>
      </c>
      <c r="M78" s="11"/>
    </row>
    <row r="79" spans="1:13" x14ac:dyDescent="0.2">
      <c r="A79">
        <v>54</v>
      </c>
      <c r="B79" s="11">
        <v>-4.5347521834922947E-3</v>
      </c>
      <c r="C79" s="11">
        <v>0.99546524781650769</v>
      </c>
      <c r="D79" s="11" t="s">
        <v>32</v>
      </c>
      <c r="E79" s="11">
        <v>-6.8313588263241524E-3</v>
      </c>
      <c r="F79" s="11">
        <v>0.99316864117367587</v>
      </c>
      <c r="G79" s="11" t="s">
        <v>32</v>
      </c>
      <c r="H79" s="11">
        <v>-1.0112946765289278E-2</v>
      </c>
      <c r="I79" s="11">
        <v>0.98988705323471071</v>
      </c>
      <c r="J79" s="11" t="s">
        <v>32</v>
      </c>
      <c r="K79" s="29">
        <f>K$2*Data!$E57+K$3*Data!$H57+K$4*Data!$J57</f>
        <v>-5.2724783267047853E-3</v>
      </c>
      <c r="L79" s="29">
        <f t="shared" si="8"/>
        <v>0.99472752167329526</v>
      </c>
      <c r="M79" s="11"/>
    </row>
    <row r="80" spans="1:13" x14ac:dyDescent="0.2">
      <c r="A80">
        <v>55</v>
      </c>
      <c r="B80" s="11">
        <v>1.1357519647252359E-2</v>
      </c>
      <c r="C80" s="11">
        <v>1.0113575196472524</v>
      </c>
      <c r="D80" s="11" t="s">
        <v>32</v>
      </c>
      <c r="E80" s="11">
        <v>1.4035331534562944E-2</v>
      </c>
      <c r="F80" s="11">
        <v>1.0140353315345629</v>
      </c>
      <c r="G80" s="11" t="s">
        <v>32</v>
      </c>
      <c r="H80" s="11">
        <v>1.7849119748190753E-2</v>
      </c>
      <c r="I80" s="11">
        <v>1.0178491197481907</v>
      </c>
      <c r="J80" s="11" t="s">
        <v>32</v>
      </c>
      <c r="K80" s="29">
        <f>K$2*Data!$E58+K$3*Data!$H58+K$4*Data!$J58</f>
        <v>1.2225822167532515E-2</v>
      </c>
      <c r="L80" s="29">
        <f t="shared" si="8"/>
        <v>1.0122258221675324</v>
      </c>
      <c r="M80" s="11"/>
    </row>
    <row r="81" spans="1:13" x14ac:dyDescent="0.2">
      <c r="A81">
        <v>56</v>
      </c>
      <c r="B81" s="11">
        <v>2.5891692699704018E-2</v>
      </c>
      <c r="C81" s="11">
        <v>1.0258916926997039</v>
      </c>
      <c r="D81" s="11" t="s">
        <v>32</v>
      </c>
      <c r="E81" s="11">
        <v>2.9462855649270609E-2</v>
      </c>
      <c r="F81" s="11">
        <v>1.0294628556492706</v>
      </c>
      <c r="G81" s="11" t="s">
        <v>32</v>
      </c>
      <c r="H81" s="11">
        <v>3.4186371950526144E-2</v>
      </c>
      <c r="I81" s="11">
        <v>1.0341863719505262</v>
      </c>
      <c r="J81" s="11" t="s">
        <v>32</v>
      </c>
      <c r="K81" s="29">
        <f>K$2*Data!$E59+K$3*Data!$H59+K$4*Data!$J59</f>
        <v>2.7285360790846161E-2</v>
      </c>
      <c r="L81" s="29">
        <f t="shared" si="8"/>
        <v>1.0272853607908461</v>
      </c>
      <c r="M81" s="11"/>
    </row>
    <row r="82" spans="1:13" x14ac:dyDescent="0.2">
      <c r="A82">
        <v>57</v>
      </c>
      <c r="B82" s="11">
        <v>2.5302860692641882E-3</v>
      </c>
      <c r="C82" s="11">
        <v>1.0025302860692642</v>
      </c>
      <c r="D82" s="11" t="s">
        <v>32</v>
      </c>
      <c r="E82" s="11">
        <v>-1.7806442224350229E-3</v>
      </c>
      <c r="F82" s="11">
        <v>0.99821935577756493</v>
      </c>
      <c r="G82" s="11" t="s">
        <v>32</v>
      </c>
      <c r="H82" s="11">
        <v>-8.3531165517029705E-3</v>
      </c>
      <c r="I82" s="11">
        <v>0.99164688344829699</v>
      </c>
      <c r="J82" s="11" t="s">
        <v>32</v>
      </c>
      <c r="K82" s="29">
        <f>K$2*Data!$E60+K$3*Data!$H60+K$4*Data!$J60</f>
        <v>1.4137302186643407E-3</v>
      </c>
      <c r="L82" s="29">
        <f t="shared" si="8"/>
        <v>1.0014137302186643</v>
      </c>
      <c r="M82" s="11"/>
    </row>
    <row r="83" spans="1:13" x14ac:dyDescent="0.2">
      <c r="A83">
        <v>58</v>
      </c>
      <c r="B83" s="11">
        <v>2.1716833468684625E-3</v>
      </c>
      <c r="C83" s="11">
        <v>1.0021716833468686</v>
      </c>
      <c r="D83" s="11" t="s">
        <v>32</v>
      </c>
      <c r="E83" s="11">
        <v>6.2272151765674581E-3</v>
      </c>
      <c r="F83" s="11">
        <v>1.0062272151765674</v>
      </c>
      <c r="G83" s="11" t="s">
        <v>32</v>
      </c>
      <c r="H83" s="11">
        <v>1.2422604971790204E-2</v>
      </c>
      <c r="I83" s="11">
        <v>1.0124226049717902</v>
      </c>
      <c r="J83" s="11" t="s">
        <v>32</v>
      </c>
      <c r="K83" s="29">
        <f>K$2*Data!$E61+K$3*Data!$H61+K$4*Data!$J61</f>
        <v>3.2140947670974205E-3</v>
      </c>
      <c r="L83" s="29">
        <f t="shared" si="8"/>
        <v>1.0032140947670973</v>
      </c>
      <c r="M83" s="11"/>
    </row>
    <row r="84" spans="1:13" x14ac:dyDescent="0.2">
      <c r="A84">
        <v>59</v>
      </c>
      <c r="B84" s="11">
        <v>-1.2012825175633386E-2</v>
      </c>
      <c r="C84" s="11">
        <v>0.9879871748243666</v>
      </c>
      <c r="D84" s="11" t="s">
        <v>32</v>
      </c>
      <c r="E84" s="11">
        <v>-1.8025355184856387E-2</v>
      </c>
      <c r="F84" s="11">
        <v>0.98197464481514363</v>
      </c>
      <c r="G84" s="11" t="s">
        <v>32</v>
      </c>
      <c r="H84" s="11">
        <v>-2.6742356739396306E-2</v>
      </c>
      <c r="I84" s="11">
        <v>0.97325764326060371</v>
      </c>
      <c r="J84" s="11" t="s">
        <v>32</v>
      </c>
      <c r="K84" s="29">
        <f>K$2*Data!$E62+K$3*Data!$H62+K$4*Data!$J62</f>
        <v>-1.3862436676711195E-2</v>
      </c>
      <c r="L84" s="29">
        <f t="shared" si="8"/>
        <v>0.98613756332328883</v>
      </c>
      <c r="M84" s="11"/>
    </row>
    <row r="85" spans="1:13" x14ac:dyDescent="0.2">
      <c r="A85">
        <v>60</v>
      </c>
      <c r="B85" s="11">
        <v>1.2655598264821289E-2</v>
      </c>
      <c r="C85" s="11">
        <v>1.0126555982648213</v>
      </c>
      <c r="D85" s="11">
        <v>0.13758244829627064</v>
      </c>
      <c r="E85" s="11">
        <v>1.6679907438167964E-2</v>
      </c>
      <c r="F85" s="11">
        <v>1.0166799074381681</v>
      </c>
      <c r="G85" s="11">
        <v>0.15531293497573162</v>
      </c>
      <c r="H85" s="11">
        <v>2.2507880233955051E-2</v>
      </c>
      <c r="I85" s="11">
        <v>1.0225078802339551</v>
      </c>
      <c r="J85" s="11">
        <v>0.17892156787066971</v>
      </c>
      <c r="K85" s="29">
        <f>K$2*Data!$E63+K$3*Data!$H63+K$4*Data!$J63</f>
        <v>1.3897802414243031E-2</v>
      </c>
      <c r="L85" s="29">
        <f t="shared" si="8"/>
        <v>1.0138978024142431</v>
      </c>
      <c r="M85" s="29">
        <f>PRODUCT(L74:L85)-1</f>
        <v>0.14439449033868934</v>
      </c>
    </row>
    <row r="86" spans="1:13" x14ac:dyDescent="0.2">
      <c r="A86">
        <v>61</v>
      </c>
      <c r="B86" s="11">
        <v>2.9342994642926706E-2</v>
      </c>
      <c r="C86" s="11">
        <v>1.0293429946429267</v>
      </c>
      <c r="D86" s="11" t="s">
        <v>32</v>
      </c>
      <c r="E86" s="11">
        <v>3.9468260794783043E-2</v>
      </c>
      <c r="F86" s="11">
        <v>1.0394682607947829</v>
      </c>
      <c r="G86" s="11" t="s">
        <v>32</v>
      </c>
      <c r="H86" s="11">
        <v>5.4078065678307162E-2</v>
      </c>
      <c r="I86" s="11">
        <v>1.0540780656783071</v>
      </c>
      <c r="J86" s="11" t="s">
        <v>32</v>
      </c>
      <c r="K86" s="29">
        <f>K$2*Data!$E64+K$3*Data!$H64+K$4*Data!$J64</f>
        <v>3.2503204158456436E-2</v>
      </c>
      <c r="L86" s="29">
        <f t="shared" si="8"/>
        <v>1.0325032041584565</v>
      </c>
      <c r="M86" s="11"/>
    </row>
    <row r="87" spans="1:13" x14ac:dyDescent="0.2">
      <c r="A87">
        <v>62</v>
      </c>
      <c r="B87" s="11">
        <v>-1.7884101205016264E-2</v>
      </c>
      <c r="C87" s="11">
        <v>0.98211589879498373</v>
      </c>
      <c r="D87" s="11" t="s">
        <v>32</v>
      </c>
      <c r="E87" s="11">
        <v>-2.024905550946389E-2</v>
      </c>
      <c r="F87" s="11">
        <v>0.97975094449053612</v>
      </c>
      <c r="G87" s="11" t="s">
        <v>32</v>
      </c>
      <c r="H87" s="11">
        <v>-2.3216259704213985E-2</v>
      </c>
      <c r="I87" s="11">
        <v>0.97678374029578596</v>
      </c>
      <c r="J87" s="11" t="s">
        <v>32</v>
      </c>
      <c r="K87" s="29">
        <f>K$2*Data!$E65+K$3*Data!$H65+K$4*Data!$J65</f>
        <v>-1.8911611358988237E-2</v>
      </c>
      <c r="L87" s="29">
        <f t="shared" si="8"/>
        <v>0.98108838864101178</v>
      </c>
      <c r="M87" s="11"/>
    </row>
    <row r="88" spans="1:13" x14ac:dyDescent="0.2">
      <c r="A88">
        <v>63</v>
      </c>
      <c r="B88" s="11">
        <v>-1.2053863932849835E-2</v>
      </c>
      <c r="C88" s="11">
        <v>0.9879461360671502</v>
      </c>
      <c r="D88" s="11" t="s">
        <v>32</v>
      </c>
      <c r="E88" s="11">
        <v>-1.9364959387691939E-2</v>
      </c>
      <c r="F88" s="11">
        <v>0.98063504061230811</v>
      </c>
      <c r="G88" s="11" t="s">
        <v>32</v>
      </c>
      <c r="H88" s="11">
        <v>-3.0050567704001479E-2</v>
      </c>
      <c r="I88" s="11">
        <v>0.9699494322959985</v>
      </c>
      <c r="J88" s="11" t="s">
        <v>32</v>
      </c>
      <c r="K88" s="29">
        <f>K$2*Data!$E66+K$3*Data!$H66+K$4*Data!$J66</f>
        <v>-1.4247087845801268E-2</v>
      </c>
      <c r="L88" s="29">
        <f t="shared" si="8"/>
        <v>0.98575291215419869</v>
      </c>
      <c r="M88" s="11"/>
    </row>
    <row r="89" spans="1:13" x14ac:dyDescent="0.2">
      <c r="A89">
        <v>64</v>
      </c>
      <c r="B89" s="11">
        <v>1.5020783910924271E-2</v>
      </c>
      <c r="C89" s="11">
        <v>1.0150207839109242</v>
      </c>
      <c r="D89" s="11" t="s">
        <v>32</v>
      </c>
      <c r="E89" s="11">
        <v>1.9398704562316755E-2</v>
      </c>
      <c r="F89" s="11">
        <v>1.0193987045623167</v>
      </c>
      <c r="G89" s="11" t="s">
        <v>32</v>
      </c>
      <c r="H89" s="11">
        <v>2.5713922687180962E-2</v>
      </c>
      <c r="I89" s="11">
        <v>1.025713922687181</v>
      </c>
      <c r="J89" s="11" t="s">
        <v>32</v>
      </c>
      <c r="K89" s="29">
        <f>K$2*Data!$E67+K$3*Data!$H67+K$4*Data!$J67</f>
        <v>1.6388292944003145E-2</v>
      </c>
      <c r="L89" s="29">
        <f t="shared" si="8"/>
        <v>1.0163882929440031</v>
      </c>
      <c r="M89" s="11"/>
    </row>
    <row r="90" spans="1:13" x14ac:dyDescent="0.2">
      <c r="A90">
        <v>65</v>
      </c>
      <c r="B90" s="11">
        <v>-6.082433114110903E-3</v>
      </c>
      <c r="C90" s="11">
        <v>0.99391756688588906</v>
      </c>
      <c r="D90" s="11" t="s">
        <v>32</v>
      </c>
      <c r="E90" s="11">
        <v>-4.4379247012853217E-3</v>
      </c>
      <c r="F90" s="11">
        <v>0.99556207529871465</v>
      </c>
      <c r="G90" s="11" t="s">
        <v>32</v>
      </c>
      <c r="H90" s="11">
        <v>-1.6373081061817664E-3</v>
      </c>
      <c r="I90" s="11">
        <v>0.99836269189381821</v>
      </c>
      <c r="J90" s="11" t="s">
        <v>32</v>
      </c>
      <c r="K90" s="29">
        <f>K$2*Data!$E68+K$3*Data!$H68+K$4*Data!$J68</f>
        <v>-5.8471983848962386E-3</v>
      </c>
      <c r="L90" s="29">
        <f t="shared" si="8"/>
        <v>0.99415280161510378</v>
      </c>
      <c r="M90" s="11"/>
    </row>
    <row r="91" spans="1:13" x14ac:dyDescent="0.2">
      <c r="A91">
        <v>66</v>
      </c>
      <c r="B91" s="11">
        <v>7.2287381437348974E-3</v>
      </c>
      <c r="C91" s="11">
        <v>1.0072287381437348</v>
      </c>
      <c r="D91" s="11" t="s">
        <v>32</v>
      </c>
      <c r="E91" s="11">
        <v>3.719892166072655E-3</v>
      </c>
      <c r="F91" s="11">
        <v>1.0037198921660726</v>
      </c>
      <c r="G91" s="11" t="s">
        <v>32</v>
      </c>
      <c r="H91" s="11">
        <v>-1.7425371554954823E-3</v>
      </c>
      <c r="I91" s="11">
        <v>0.99825746284450456</v>
      </c>
      <c r="J91" s="11" t="s">
        <v>32</v>
      </c>
      <c r="K91" s="29">
        <f>K$2*Data!$E69+K$3*Data!$H69+K$4*Data!$J69</f>
        <v>6.3932597306763841E-3</v>
      </c>
      <c r="L91" s="29">
        <f t="shared" ref="L91:L154" si="9">K91+1</f>
        <v>1.0063932597306764</v>
      </c>
      <c r="M91" s="11"/>
    </row>
    <row r="92" spans="1:13" x14ac:dyDescent="0.2">
      <c r="A92">
        <v>67</v>
      </c>
      <c r="B92" s="11">
        <v>1.7329190412621313E-2</v>
      </c>
      <c r="C92" s="11">
        <v>1.0173291904126214</v>
      </c>
      <c r="D92" s="11" t="s">
        <v>32</v>
      </c>
      <c r="E92" s="11">
        <v>2.0277673992999002E-2</v>
      </c>
      <c r="F92" s="11">
        <v>1.0202776739929991</v>
      </c>
      <c r="G92" s="11" t="s">
        <v>32</v>
      </c>
      <c r="H92" s="11">
        <v>2.435350592813245E-2</v>
      </c>
      <c r="I92" s="11">
        <v>1.0243535059281323</v>
      </c>
      <c r="J92" s="11" t="s">
        <v>32</v>
      </c>
      <c r="K92" s="29">
        <f>K$2*Data!$E70+K$3*Data!$H70+K$4*Data!$J70</f>
        <v>1.8365504130256685E-2</v>
      </c>
      <c r="L92" s="29">
        <f t="shared" si="9"/>
        <v>1.0183655041302566</v>
      </c>
      <c r="M92" s="11"/>
    </row>
    <row r="93" spans="1:13" x14ac:dyDescent="0.2">
      <c r="A93">
        <v>68</v>
      </c>
      <c r="B93" s="11">
        <v>1.8472662066848459E-3</v>
      </c>
      <c r="C93" s="11">
        <v>1.0018472662066848</v>
      </c>
      <c r="D93" s="11" t="s">
        <v>32</v>
      </c>
      <c r="E93" s="11">
        <v>5.5920931836304383E-3</v>
      </c>
      <c r="F93" s="11">
        <v>1.0055920931836304</v>
      </c>
      <c r="G93" s="11" t="s">
        <v>32</v>
      </c>
      <c r="H93" s="11">
        <v>1.1362799696497389E-2</v>
      </c>
      <c r="I93" s="11">
        <v>1.0113627996964973</v>
      </c>
      <c r="J93" s="11" t="s">
        <v>32</v>
      </c>
      <c r="K93" s="29">
        <f>K$2*Data!$E71+K$3*Data!$H71+K$4*Data!$J71</f>
        <v>2.7773406945033174E-3</v>
      </c>
      <c r="L93" s="29">
        <f t="shared" si="9"/>
        <v>1.0027773406945033</v>
      </c>
      <c r="M93" s="11"/>
    </row>
    <row r="94" spans="1:13" x14ac:dyDescent="0.2">
      <c r="A94">
        <v>69</v>
      </c>
      <c r="B94" s="11">
        <v>-8.4947137472261135E-3</v>
      </c>
      <c r="C94" s="11">
        <v>0.9915052862527739</v>
      </c>
      <c r="D94" s="11" t="s">
        <v>32</v>
      </c>
      <c r="E94" s="11">
        <v>-1.4248660394782921E-2</v>
      </c>
      <c r="F94" s="11">
        <v>0.9857513396052171</v>
      </c>
      <c r="G94" s="11" t="s">
        <v>32</v>
      </c>
      <c r="H94" s="11">
        <v>-2.2635174823231588E-2</v>
      </c>
      <c r="I94" s="11">
        <v>0.97736482517676837</v>
      </c>
      <c r="J94" s="11" t="s">
        <v>32</v>
      </c>
      <c r="K94" s="29">
        <f>K$2*Data!$E72+K$3*Data!$H72+K$4*Data!$J72</f>
        <v>-1.0235912678180489E-2</v>
      </c>
      <c r="L94" s="29">
        <f t="shared" si="9"/>
        <v>0.98976408732181953</v>
      </c>
      <c r="M94" s="11"/>
    </row>
    <row r="95" spans="1:13" x14ac:dyDescent="0.2">
      <c r="A95">
        <v>70</v>
      </c>
      <c r="B95" s="11">
        <v>2.1412789479472283E-2</v>
      </c>
      <c r="C95" s="11">
        <v>1.0214127894794722</v>
      </c>
      <c r="D95" s="11" t="s">
        <v>32</v>
      </c>
      <c r="E95" s="11">
        <v>2.3465818630778769E-2</v>
      </c>
      <c r="F95" s="11">
        <v>1.0234658186307788</v>
      </c>
      <c r="G95" s="11" t="s">
        <v>32</v>
      </c>
      <c r="H95" s="11">
        <v>2.6066535789261498E-2</v>
      </c>
      <c r="I95" s="11">
        <v>1.0260665357892615</v>
      </c>
      <c r="J95" s="11" t="s">
        <v>32</v>
      </c>
      <c r="K95" s="29">
        <f>K$2*Data!$E73+K$3*Data!$H73+K$4*Data!$J73</f>
        <v>2.2288609765591615E-2</v>
      </c>
      <c r="L95" s="29">
        <f t="shared" si="9"/>
        <v>1.0222886097655917</v>
      </c>
      <c r="M95" s="11"/>
    </row>
    <row r="96" spans="1:13" x14ac:dyDescent="0.2">
      <c r="A96">
        <v>71</v>
      </c>
      <c r="B96" s="11">
        <v>-2.2380405481091683E-2</v>
      </c>
      <c r="C96" s="11">
        <v>0.97761959451890834</v>
      </c>
      <c r="D96" s="11" t="s">
        <v>32</v>
      </c>
      <c r="E96" s="11">
        <v>-2.9000519824236581E-2</v>
      </c>
      <c r="F96" s="11">
        <v>0.97099948017576343</v>
      </c>
      <c r="G96" s="11" t="s">
        <v>32</v>
      </c>
      <c r="H96" s="11">
        <v>-3.826225815490867E-2</v>
      </c>
      <c r="I96" s="11">
        <v>0.96173774184509131</v>
      </c>
      <c r="J96" s="11" t="s">
        <v>32</v>
      </c>
      <c r="K96" s="29">
        <f>K$2*Data!$E74+K$3*Data!$H74+K$4*Data!$J74</f>
        <v>-2.463541849508594E-2</v>
      </c>
      <c r="L96" s="29">
        <f t="shared" si="9"/>
        <v>0.97536458150491401</v>
      </c>
      <c r="M96" s="11"/>
    </row>
    <row r="97" spans="1:13" x14ac:dyDescent="0.2">
      <c r="A97">
        <v>72</v>
      </c>
      <c r="B97" s="11">
        <v>7.2601479270336805E-3</v>
      </c>
      <c r="C97" s="11">
        <v>1.0072601479270338</v>
      </c>
      <c r="D97" s="11">
        <v>3.1526596194483281E-2</v>
      </c>
      <c r="E97" s="11">
        <v>9.3276060746616957E-3</v>
      </c>
      <c r="F97" s="11">
        <v>1.0093276060746617</v>
      </c>
      <c r="G97" s="11">
        <v>3.202777534679635E-2</v>
      </c>
      <c r="H97" s="11">
        <v>1.2399054391926012E-2</v>
      </c>
      <c r="I97" s="11">
        <v>1.0123990543919259</v>
      </c>
      <c r="J97" s="11">
        <v>3.2701726334286363E-2</v>
      </c>
      <c r="K97" s="29">
        <f>K$2*Data!$E75+K$3*Data!$H75+K$4*Data!$J75</f>
        <v>7.8480292053468934E-3</v>
      </c>
      <c r="L97" s="29">
        <f t="shared" si="9"/>
        <v>1.0078480292053469</v>
      </c>
      <c r="M97" s="29">
        <f>PRODUCT(L86:L97)-1</f>
        <v>3.139153825246277E-2</v>
      </c>
    </row>
    <row r="98" spans="1:13" x14ac:dyDescent="0.2">
      <c r="A98">
        <v>73</v>
      </c>
      <c r="B98" s="11">
        <v>5.8711268474060949E-3</v>
      </c>
      <c r="C98" s="11">
        <v>1.0058711268474061</v>
      </c>
      <c r="D98" s="11" t="s">
        <v>32</v>
      </c>
      <c r="E98" s="11">
        <v>8.1628620775599974E-4</v>
      </c>
      <c r="F98" s="11">
        <v>1.0008162862077561</v>
      </c>
      <c r="G98" s="11" t="s">
        <v>32</v>
      </c>
      <c r="H98" s="11">
        <v>-6.9381255044913392E-3</v>
      </c>
      <c r="I98" s="11">
        <v>0.99306187449550865</v>
      </c>
      <c r="J98" s="11" t="s">
        <v>32</v>
      </c>
      <c r="K98" s="29">
        <f>K$2*Data!$E76+K$3*Data!$H76+K$4*Data!$J76</f>
        <v>4.5929436608042494E-3</v>
      </c>
      <c r="L98" s="29">
        <f t="shared" si="9"/>
        <v>1.0045929436608043</v>
      </c>
      <c r="M98" s="11"/>
    </row>
    <row r="99" spans="1:13" x14ac:dyDescent="0.2">
      <c r="A99">
        <v>74</v>
      </c>
      <c r="B99" s="11">
        <v>1.973073881672701E-2</v>
      </c>
      <c r="C99" s="11">
        <v>1.0197307388167269</v>
      </c>
      <c r="D99" s="11" t="s">
        <v>32</v>
      </c>
      <c r="E99" s="11">
        <v>1.7157205084678342E-2</v>
      </c>
      <c r="F99" s="11">
        <v>1.0171572050846784</v>
      </c>
      <c r="G99" s="11" t="s">
        <v>32</v>
      </c>
      <c r="H99" s="11">
        <v>1.2775160333963942E-2</v>
      </c>
      <c r="I99" s="11">
        <v>1.0127751603339639</v>
      </c>
      <c r="J99" s="11" t="s">
        <v>32</v>
      </c>
      <c r="K99" s="29">
        <f>K$2*Data!$E77+K$3*Data!$H77+K$4*Data!$J77</f>
        <v>1.9362150739630535E-2</v>
      </c>
      <c r="L99" s="29">
        <f t="shared" si="9"/>
        <v>1.0193621507396304</v>
      </c>
      <c r="M99" s="11"/>
    </row>
    <row r="100" spans="1:13" x14ac:dyDescent="0.2">
      <c r="A100">
        <v>75</v>
      </c>
      <c r="B100" s="11">
        <v>4.5566826276777612E-2</v>
      </c>
      <c r="C100" s="11">
        <v>1.0455668262767777</v>
      </c>
      <c r="D100" s="11" t="s">
        <v>32</v>
      </c>
      <c r="E100" s="11">
        <v>4.4348582153377371E-2</v>
      </c>
      <c r="F100" s="11">
        <v>1.0443485821533773</v>
      </c>
      <c r="G100" s="11" t="s">
        <v>32</v>
      </c>
      <c r="H100" s="11">
        <v>4.1232200180732051E-2</v>
      </c>
      <c r="I100" s="11">
        <v>1.0412322001807321</v>
      </c>
      <c r="J100" s="11" t="s">
        <v>32</v>
      </c>
      <c r="K100" s="29">
        <f>K$2*Data!$E78+K$3*Data!$H78+K$4*Data!$J78</f>
        <v>4.6069669404746771E-2</v>
      </c>
      <c r="L100" s="29">
        <f t="shared" si="9"/>
        <v>1.0460696694047469</v>
      </c>
      <c r="M100" s="11"/>
    </row>
    <row r="101" spans="1:13" x14ac:dyDescent="0.2">
      <c r="A101">
        <v>76</v>
      </c>
      <c r="B101" s="11">
        <v>2.2952210522104926E-2</v>
      </c>
      <c r="C101" s="11">
        <v>1.0229522105221049</v>
      </c>
      <c r="D101" s="11" t="s">
        <v>32</v>
      </c>
      <c r="E101" s="11">
        <v>2.8884912902609708E-2</v>
      </c>
      <c r="F101" s="11">
        <v>1.0288849129026096</v>
      </c>
      <c r="G101" s="11" t="s">
        <v>32</v>
      </c>
      <c r="H101" s="11">
        <v>3.7376386038342369E-2</v>
      </c>
      <c r="I101" s="11">
        <v>1.0373763860383423</v>
      </c>
      <c r="J101" s="11" t="s">
        <v>32</v>
      </c>
      <c r="K101" s="29">
        <f>K$2*Data!$E79+K$3*Data!$H79+K$4*Data!$J79</f>
        <v>2.4848630959509677E-2</v>
      </c>
      <c r="L101" s="29">
        <f t="shared" si="9"/>
        <v>1.0248486309595097</v>
      </c>
      <c r="M101" s="11"/>
    </row>
    <row r="102" spans="1:13" x14ac:dyDescent="0.2">
      <c r="A102">
        <v>77</v>
      </c>
      <c r="B102" s="11">
        <v>1.7903134869592042E-2</v>
      </c>
      <c r="C102" s="11">
        <v>1.0179031348695919</v>
      </c>
      <c r="D102" s="11" t="s">
        <v>32</v>
      </c>
      <c r="E102" s="11">
        <v>1.583785021277849E-2</v>
      </c>
      <c r="F102" s="11">
        <v>1.0158378502127785</v>
      </c>
      <c r="G102" s="11" t="s">
        <v>32</v>
      </c>
      <c r="H102" s="11">
        <v>1.228102427007415E-2</v>
      </c>
      <c r="I102" s="11">
        <v>1.0122810242700742</v>
      </c>
      <c r="J102" s="11" t="s">
        <v>32</v>
      </c>
      <c r="K102" s="29">
        <f>K$2*Data!$E80+K$3*Data!$H80+K$4*Data!$J80</f>
        <v>1.7633465911332923E-2</v>
      </c>
      <c r="L102" s="29">
        <f t="shared" si="9"/>
        <v>1.0176334659113329</v>
      </c>
      <c r="M102" s="11"/>
    </row>
    <row r="103" spans="1:13" x14ac:dyDescent="0.2">
      <c r="A103">
        <v>78</v>
      </c>
      <c r="B103" s="11">
        <v>7.2850187787572851E-3</v>
      </c>
      <c r="C103" s="11">
        <v>1.0072850187787572</v>
      </c>
      <c r="D103" s="11" t="s">
        <v>32</v>
      </c>
      <c r="E103" s="11">
        <v>5.7576156523190362E-3</v>
      </c>
      <c r="F103" s="11">
        <v>1.0057576156523191</v>
      </c>
      <c r="G103" s="11" t="s">
        <v>32</v>
      </c>
      <c r="H103" s="11">
        <v>3.3516983893064193E-3</v>
      </c>
      <c r="I103" s="11">
        <v>1.0033516983893065</v>
      </c>
      <c r="J103" s="11" t="s">
        <v>32</v>
      </c>
      <c r="K103" s="29">
        <f>K$2*Data!$E81+K$3*Data!$H81+K$4*Data!$J81</f>
        <v>6.939611091667677E-3</v>
      </c>
      <c r="L103" s="29">
        <f t="shared" si="9"/>
        <v>1.0069396110916677</v>
      </c>
      <c r="M103" s="11"/>
    </row>
    <row r="104" spans="1:13" x14ac:dyDescent="0.2">
      <c r="A104">
        <v>79</v>
      </c>
      <c r="B104" s="11">
        <v>9.9558634385289516E-3</v>
      </c>
      <c r="C104" s="11">
        <v>1.0099558634385291</v>
      </c>
      <c r="D104" s="11" t="s">
        <v>32</v>
      </c>
      <c r="E104" s="11">
        <v>1.6323061997448665E-2</v>
      </c>
      <c r="F104" s="11">
        <v>1.0163230619974486</v>
      </c>
      <c r="G104" s="11" t="s">
        <v>32</v>
      </c>
      <c r="H104" s="11">
        <v>2.5873145021863917E-2</v>
      </c>
      <c r="I104" s="11">
        <v>1.0258731450218639</v>
      </c>
      <c r="J104" s="11" t="s">
        <v>32</v>
      </c>
      <c r="K104" s="29">
        <f>K$2*Data!$E82+K$3*Data!$H82+K$4*Data!$J82</f>
        <v>1.1707307671308682E-2</v>
      </c>
      <c r="L104" s="29">
        <f t="shared" si="9"/>
        <v>1.0117073076713088</v>
      </c>
      <c r="M104" s="11"/>
    </row>
    <row r="105" spans="1:13" x14ac:dyDescent="0.2">
      <c r="A105">
        <v>80</v>
      </c>
      <c r="B105" s="11">
        <v>-1.9182284638536058E-2</v>
      </c>
      <c r="C105" s="11">
        <v>0.98081771536146389</v>
      </c>
      <c r="D105" s="11" t="s">
        <v>32</v>
      </c>
      <c r="E105" s="11">
        <v>-1.8349962008038137E-2</v>
      </c>
      <c r="F105" s="11">
        <v>0.98165003799196182</v>
      </c>
      <c r="G105" s="11" t="s">
        <v>32</v>
      </c>
      <c r="H105" s="11">
        <v>-1.6349949176396553E-2</v>
      </c>
      <c r="I105" s="11">
        <v>0.98365005082360346</v>
      </c>
      <c r="J105" s="11" t="s">
        <v>32</v>
      </c>
      <c r="K105" s="29">
        <f>K$2*Data!$E83+K$3*Data!$H83+K$4*Data!$J83</f>
        <v>-1.9441889690980686E-2</v>
      </c>
      <c r="L105" s="29">
        <f t="shared" si="9"/>
        <v>0.98055811030901929</v>
      </c>
      <c r="M105" s="11"/>
    </row>
    <row r="106" spans="1:13" x14ac:dyDescent="0.2">
      <c r="A106">
        <v>81</v>
      </c>
      <c r="B106" s="11">
        <v>1.3244611368929196E-2</v>
      </c>
      <c r="C106" s="11">
        <v>1.0132446113689293</v>
      </c>
      <c r="D106" s="11" t="s">
        <v>32</v>
      </c>
      <c r="E106" s="11">
        <v>1.3703466406162769E-2</v>
      </c>
      <c r="F106" s="11">
        <v>1.0137034664061628</v>
      </c>
      <c r="G106" s="11" t="s">
        <v>32</v>
      </c>
      <c r="H106" s="11">
        <v>1.413575582715396E-2</v>
      </c>
      <c r="I106" s="11">
        <v>1.014135755827154</v>
      </c>
      <c r="J106" s="11" t="s">
        <v>32</v>
      </c>
      <c r="K106" s="29">
        <f>K$2*Data!$E84+K$3*Data!$H84+K$4*Data!$J84</f>
        <v>1.3537192041826889E-2</v>
      </c>
      <c r="L106" s="29">
        <f t="shared" si="9"/>
        <v>1.0135371920418268</v>
      </c>
      <c r="M106" s="11"/>
    </row>
    <row r="107" spans="1:13" x14ac:dyDescent="0.2">
      <c r="A107">
        <v>82</v>
      </c>
      <c r="B107" s="11">
        <v>2.8920292763764789E-3</v>
      </c>
      <c r="C107" s="11">
        <v>1.0028920292763766</v>
      </c>
      <c r="D107" s="11" t="s">
        <v>32</v>
      </c>
      <c r="E107" s="11">
        <v>-1.1721607002095199E-4</v>
      </c>
      <c r="F107" s="11">
        <v>0.99988278392997909</v>
      </c>
      <c r="G107" s="11" t="s">
        <v>32</v>
      </c>
      <c r="H107" s="11">
        <v>-4.6590398571664492E-3</v>
      </c>
      <c r="I107" s="11">
        <v>0.99534096014283358</v>
      </c>
      <c r="J107" s="11" t="s">
        <v>32</v>
      </c>
      <c r="K107" s="29">
        <f>K$2*Data!$E85+K$3*Data!$H85+K$4*Data!$J85</f>
        <v>2.0826580550242653E-3</v>
      </c>
      <c r="L107" s="29">
        <f t="shared" si="9"/>
        <v>1.0020826580550242</v>
      </c>
      <c r="M107" s="11"/>
    </row>
    <row r="108" spans="1:13" x14ac:dyDescent="0.2">
      <c r="A108">
        <v>83</v>
      </c>
      <c r="B108" s="11">
        <v>1.991850193439295E-2</v>
      </c>
      <c r="C108" s="11">
        <v>1.019918501934393</v>
      </c>
      <c r="D108" s="11" t="s">
        <v>32</v>
      </c>
      <c r="E108" s="11">
        <v>2.5009074580939476E-2</v>
      </c>
      <c r="F108" s="11">
        <v>1.0250090745809395</v>
      </c>
      <c r="G108" s="11" t="s">
        <v>32</v>
      </c>
      <c r="H108" s="11">
        <v>3.2298575547502054E-2</v>
      </c>
      <c r="I108" s="11">
        <v>1.032298575547502</v>
      </c>
      <c r="J108" s="11" t="s">
        <v>32</v>
      </c>
      <c r="K108" s="29">
        <f>K$2*Data!$E86+K$3*Data!$H86+K$4*Data!$J86</f>
        <v>2.1543542114310435E-2</v>
      </c>
      <c r="L108" s="29">
        <f t="shared" si="9"/>
        <v>1.0215435421143104</v>
      </c>
      <c r="M108" s="11"/>
    </row>
    <row r="109" spans="1:13" x14ac:dyDescent="0.2">
      <c r="A109">
        <v>84</v>
      </c>
      <c r="B109" s="11">
        <v>1.2721661453947736E-2</v>
      </c>
      <c r="C109" s="11">
        <v>1.0127216614539478</v>
      </c>
      <c r="D109" s="11">
        <v>0.16952246532961701</v>
      </c>
      <c r="E109" s="11">
        <v>1.5165838330545044E-2</v>
      </c>
      <c r="F109" s="11">
        <v>1.0151658383305451</v>
      </c>
      <c r="G109" s="11">
        <v>0.17594129138643422</v>
      </c>
      <c r="H109" s="11">
        <v>1.8639379063076767E-2</v>
      </c>
      <c r="I109" s="11">
        <v>1.0186393790630768</v>
      </c>
      <c r="J109" s="11">
        <v>0.18183167312338067</v>
      </c>
      <c r="K109" s="29">
        <f>K$2*Data!$E87+K$3*Data!$H87+K$4*Data!$J87</f>
        <v>1.3519081073548751E-2</v>
      </c>
      <c r="L109" s="29">
        <f t="shared" si="9"/>
        <v>1.0135190810735488</v>
      </c>
      <c r="M109" s="29">
        <f>PRODUCT(L98:L109)-1</f>
        <v>0.17352957832609439</v>
      </c>
    </row>
    <row r="110" spans="1:13" x14ac:dyDescent="0.2">
      <c r="A110">
        <v>85</v>
      </c>
      <c r="B110" s="11">
        <v>-6.342373448377102E-4</v>
      </c>
      <c r="C110" s="11">
        <v>0.9993657626551623</v>
      </c>
      <c r="D110" s="11" t="s">
        <v>32</v>
      </c>
      <c r="E110" s="11">
        <v>4.0061473396777163E-3</v>
      </c>
      <c r="F110" s="11">
        <v>1.0040061473396777</v>
      </c>
      <c r="G110" s="11" t="s">
        <v>32</v>
      </c>
      <c r="H110" s="11">
        <v>1.122904481818221E-2</v>
      </c>
      <c r="I110" s="11">
        <v>1.0112290448181822</v>
      </c>
      <c r="J110" s="11" t="s">
        <v>32</v>
      </c>
      <c r="K110" s="29">
        <f>K$2*Data!$E88+K$3*Data!$H88+K$4*Data!$J88</f>
        <v>4.7136014977864856E-4</v>
      </c>
      <c r="L110" s="29">
        <f t="shared" si="9"/>
        <v>1.0004713601497786</v>
      </c>
      <c r="M110" s="11"/>
    </row>
    <row r="111" spans="1:13" x14ac:dyDescent="0.2">
      <c r="A111">
        <v>86</v>
      </c>
      <c r="B111" s="11">
        <v>1.7032178589843549E-3</v>
      </c>
      <c r="C111" s="11">
        <v>1.0017032178589844</v>
      </c>
      <c r="D111" s="11" t="s">
        <v>32</v>
      </c>
      <c r="E111" s="11">
        <v>2.5676451467842622E-3</v>
      </c>
      <c r="F111" s="11">
        <v>1.0025676451467842</v>
      </c>
      <c r="G111" s="11" t="s">
        <v>32</v>
      </c>
      <c r="H111" s="11">
        <v>3.9647011998053183E-3</v>
      </c>
      <c r="I111" s="11">
        <v>1.0039647011998054</v>
      </c>
      <c r="J111" s="11" t="s">
        <v>32</v>
      </c>
      <c r="K111" s="29">
        <f>K$2*Data!$E89+K$3*Data!$H89+K$4*Data!$J89</f>
        <v>1.8756655342705522E-3</v>
      </c>
      <c r="L111" s="29">
        <f t="shared" si="9"/>
        <v>1.0018756655342707</v>
      </c>
      <c r="M111" s="11"/>
    </row>
    <row r="112" spans="1:13" x14ac:dyDescent="0.2">
      <c r="A112">
        <v>87</v>
      </c>
      <c r="B112" s="11">
        <v>2.8464647669513639E-3</v>
      </c>
      <c r="C112" s="11">
        <v>1.0028464647669513</v>
      </c>
      <c r="D112" s="11" t="s">
        <v>32</v>
      </c>
      <c r="E112" s="11">
        <v>6.151616509839153E-3</v>
      </c>
      <c r="F112" s="11">
        <v>1.0061516165098392</v>
      </c>
      <c r="G112" s="11" t="s">
        <v>32</v>
      </c>
      <c r="H112" s="11">
        <v>1.1231181426828265E-2</v>
      </c>
      <c r="I112" s="11">
        <v>1.0112311814268282</v>
      </c>
      <c r="J112" s="11" t="s">
        <v>32</v>
      </c>
      <c r="K112" s="29">
        <f>K$2*Data!$E90+K$3*Data!$H90+K$4*Data!$J90</f>
        <v>3.6761872495181787E-3</v>
      </c>
      <c r="L112" s="29">
        <f t="shared" si="9"/>
        <v>1.0036761872495181</v>
      </c>
      <c r="M112" s="11"/>
    </row>
    <row r="113" spans="1:13" x14ac:dyDescent="0.2">
      <c r="A113">
        <v>88</v>
      </c>
      <c r="B113" s="11">
        <v>2.0126884306665037E-3</v>
      </c>
      <c r="C113" s="11">
        <v>1.0020126884306666</v>
      </c>
      <c r="D113" s="11" t="s">
        <v>32</v>
      </c>
      <c r="E113" s="11">
        <v>4.4744153712406821E-3</v>
      </c>
      <c r="F113" s="11">
        <v>1.0044744153712406</v>
      </c>
      <c r="G113" s="11" t="s">
        <v>32</v>
      </c>
      <c r="H113" s="11">
        <v>8.2992258999527325E-3</v>
      </c>
      <c r="I113" s="11">
        <v>1.0082992258999528</v>
      </c>
      <c r="J113" s="11" t="s">
        <v>32</v>
      </c>
      <c r="K113" s="29">
        <f>K$2*Data!$E91+K$3*Data!$H91+K$4*Data!$J91</f>
        <v>2.6037202627213932E-3</v>
      </c>
      <c r="L113" s="29">
        <f t="shared" si="9"/>
        <v>1.0026037202627214</v>
      </c>
      <c r="M113" s="11"/>
    </row>
    <row r="114" spans="1:13" x14ac:dyDescent="0.2">
      <c r="A114">
        <v>89</v>
      </c>
      <c r="B114" s="11">
        <v>1.0984187870837624E-3</v>
      </c>
      <c r="C114" s="11">
        <v>1.0010984187870837</v>
      </c>
      <c r="D114" s="11" t="s">
        <v>32</v>
      </c>
      <c r="E114" s="11">
        <v>3.4793005379644173E-4</v>
      </c>
      <c r="F114" s="11">
        <v>1.0003479300537965</v>
      </c>
      <c r="G114" s="11" t="s">
        <v>32</v>
      </c>
      <c r="H114" s="11">
        <v>-7.0088312645691906E-4</v>
      </c>
      <c r="I114" s="11">
        <v>0.99929911687354311</v>
      </c>
      <c r="J114" s="11" t="s">
        <v>32</v>
      </c>
      <c r="K114" s="29">
        <f>K$2*Data!$E92+K$3*Data!$H92+K$4*Data!$J92</f>
        <v>8.4203643763929611E-4</v>
      </c>
      <c r="L114" s="29">
        <f t="shared" si="9"/>
        <v>1.0008420364376394</v>
      </c>
      <c r="M114" s="11"/>
    </row>
    <row r="115" spans="1:13" x14ac:dyDescent="0.2">
      <c r="A115">
        <v>90</v>
      </c>
      <c r="B115" s="11">
        <v>7.9376881006932767E-3</v>
      </c>
      <c r="C115" s="11">
        <v>1.0079376881006932</v>
      </c>
      <c r="D115" s="11" t="s">
        <v>32</v>
      </c>
      <c r="E115" s="11">
        <v>9.0229290890235497E-3</v>
      </c>
      <c r="F115" s="11">
        <v>1.0090229290890236</v>
      </c>
      <c r="G115" s="11" t="s">
        <v>32</v>
      </c>
      <c r="H115" s="11">
        <v>1.0566683187798187E-2</v>
      </c>
      <c r="I115" s="11">
        <v>1.0105666831877982</v>
      </c>
      <c r="J115" s="11" t="s">
        <v>32</v>
      </c>
      <c r="K115" s="29">
        <f>K$2*Data!$E93+K$3*Data!$H93+K$4*Data!$J93</f>
        <v>8.2907991719026013E-3</v>
      </c>
      <c r="L115" s="29">
        <f t="shared" si="9"/>
        <v>1.0082907991719026</v>
      </c>
      <c r="M115" s="11"/>
    </row>
    <row r="116" spans="1:13" x14ac:dyDescent="0.2">
      <c r="A116">
        <v>91</v>
      </c>
      <c r="B116" s="11">
        <v>4.1985838617438903E-3</v>
      </c>
      <c r="C116" s="11">
        <v>1.004198583861744</v>
      </c>
      <c r="D116" s="11" t="s">
        <v>32</v>
      </c>
      <c r="E116" s="11">
        <v>-3.9488079964013082E-3</v>
      </c>
      <c r="F116" s="11">
        <v>0.99605119200359871</v>
      </c>
      <c r="G116" s="11" t="s">
        <v>32</v>
      </c>
      <c r="H116" s="11">
        <v>-1.6368456130023707E-2</v>
      </c>
      <c r="I116" s="11">
        <v>0.98363154386997631</v>
      </c>
      <c r="J116" s="11" t="s">
        <v>32</v>
      </c>
      <c r="K116" s="29">
        <f>K$2*Data!$E94+K$3*Data!$H94+K$4*Data!$J94</f>
        <v>2.0871153259169541E-3</v>
      </c>
      <c r="L116" s="29">
        <f t="shared" si="9"/>
        <v>1.002087115325917</v>
      </c>
      <c r="M116" s="11"/>
    </row>
    <row r="117" spans="1:13" x14ac:dyDescent="0.2">
      <c r="A117">
        <v>92</v>
      </c>
      <c r="B117" s="11">
        <v>-1.7529099909115078E-3</v>
      </c>
      <c r="C117" s="11">
        <v>0.99824709000908851</v>
      </c>
      <c r="D117" s="11" t="s">
        <v>32</v>
      </c>
      <c r="E117" s="11">
        <v>-2.3108030267183551E-3</v>
      </c>
      <c r="F117" s="11">
        <v>0.99768919697328162</v>
      </c>
      <c r="G117" s="11" t="s">
        <v>32</v>
      </c>
      <c r="H117" s="11">
        <v>-2.9755991596534023E-3</v>
      </c>
      <c r="I117" s="11">
        <v>0.9970244008403466</v>
      </c>
      <c r="J117" s="11" t="s">
        <v>32</v>
      </c>
      <c r="K117" s="29">
        <f>K$2*Data!$E95+K$3*Data!$H95+K$4*Data!$J95</f>
        <v>-2.0181587992622865E-3</v>
      </c>
      <c r="L117" s="29">
        <f t="shared" si="9"/>
        <v>0.99798184120073774</v>
      </c>
      <c r="M117" s="11"/>
    </row>
    <row r="118" spans="1:13" x14ac:dyDescent="0.2">
      <c r="A118">
        <v>93</v>
      </c>
      <c r="B118" s="11">
        <v>1.8391853922720008E-2</v>
      </c>
      <c r="C118" s="11">
        <v>1.0183918539227199</v>
      </c>
      <c r="D118" s="11" t="s">
        <v>32</v>
      </c>
      <c r="E118" s="11">
        <v>2.4348207674153317E-2</v>
      </c>
      <c r="F118" s="11">
        <v>1.0243482076741532</v>
      </c>
      <c r="G118" s="11" t="s">
        <v>32</v>
      </c>
      <c r="H118" s="11">
        <v>3.2999336667160171E-2</v>
      </c>
      <c r="I118" s="11">
        <v>1.0329993366671602</v>
      </c>
      <c r="J118" s="11" t="s">
        <v>32</v>
      </c>
      <c r="K118" s="29">
        <f>K$2*Data!$E96+K$3*Data!$H96+K$4*Data!$J96</f>
        <v>2.0214062266557191E-2</v>
      </c>
      <c r="L118" s="29">
        <f t="shared" si="9"/>
        <v>1.0202140622665572</v>
      </c>
      <c r="M118" s="11"/>
    </row>
    <row r="119" spans="1:13" x14ac:dyDescent="0.2">
      <c r="A119">
        <v>94</v>
      </c>
      <c r="B119" s="11">
        <v>1.0242087883270167E-2</v>
      </c>
      <c r="C119" s="11">
        <v>1.0102420878832701</v>
      </c>
      <c r="D119" s="11" t="s">
        <v>32</v>
      </c>
      <c r="E119" s="11">
        <v>8.7874596682673885E-3</v>
      </c>
      <c r="F119" s="11">
        <v>1.0087874596682673</v>
      </c>
      <c r="G119" s="11" t="s">
        <v>32</v>
      </c>
      <c r="H119" s="11">
        <v>6.3826514928881847E-3</v>
      </c>
      <c r="I119" s="11">
        <v>1.0063826514928882</v>
      </c>
      <c r="J119" s="11" t="s">
        <v>32</v>
      </c>
      <c r="K119" s="29">
        <f>K$2*Data!$E97+K$3*Data!$H97+K$4*Data!$J97</f>
        <v>9.9869279285131791E-3</v>
      </c>
      <c r="L119" s="29">
        <f t="shared" si="9"/>
        <v>1.0099869279285132</v>
      </c>
      <c r="M119" s="11"/>
    </row>
    <row r="120" spans="1:13" x14ac:dyDescent="0.2">
      <c r="A120">
        <v>95</v>
      </c>
      <c r="B120" s="11">
        <v>2.3724062253198258E-2</v>
      </c>
      <c r="C120" s="11">
        <v>1.0237240622531982</v>
      </c>
      <c r="D120" s="11" t="s">
        <v>32</v>
      </c>
      <c r="E120" s="11">
        <v>3.0334983234140876E-2</v>
      </c>
      <c r="F120" s="11">
        <v>1.0303349832341409</v>
      </c>
      <c r="G120" s="11" t="s">
        <v>32</v>
      </c>
      <c r="H120" s="11">
        <v>3.9817003625309363E-2</v>
      </c>
      <c r="I120" s="11">
        <v>1.0398170036253094</v>
      </c>
      <c r="J120" s="11" t="s">
        <v>32</v>
      </c>
      <c r="K120" s="29">
        <f>K$2*Data!$E98+K$3*Data!$H98+K$4*Data!$J98</f>
        <v>2.5824400225117023E-2</v>
      </c>
      <c r="L120" s="29">
        <f t="shared" si="9"/>
        <v>1.0258244002251171</v>
      </c>
      <c r="M120" s="11"/>
    </row>
    <row r="121" spans="1:13" x14ac:dyDescent="0.2">
      <c r="A121">
        <v>96</v>
      </c>
      <c r="B121" s="11">
        <v>-7.9468122362120856E-3</v>
      </c>
      <c r="C121" s="11">
        <v>0.99205318776378792</v>
      </c>
      <c r="D121" s="11">
        <v>6.3157395725009557E-2</v>
      </c>
      <c r="E121" s="11">
        <v>-9.479521818678607E-3</v>
      </c>
      <c r="F121" s="11">
        <v>0.99052047818132138</v>
      </c>
      <c r="G121" s="11">
        <v>7.6144521495781214E-2</v>
      </c>
      <c r="H121" s="11">
        <v>-1.1438113807771454E-2</v>
      </c>
      <c r="I121" s="11">
        <v>0.98856188619222851</v>
      </c>
      <c r="J121" s="11">
        <v>9.55458071328672E-2</v>
      </c>
      <c r="K121" s="29">
        <f>K$2*Data!$E99+K$3*Data!$H99+K$4*Data!$J99</f>
        <v>-8.5896144213848894E-3</v>
      </c>
      <c r="L121" s="29">
        <f t="shared" si="9"/>
        <v>0.99141038557861516</v>
      </c>
      <c r="M121" s="29">
        <f>PRODUCT(L110:L121)-1</f>
        <v>6.6729800472551171E-2</v>
      </c>
    </row>
    <row r="122" spans="1:13" x14ac:dyDescent="0.2">
      <c r="A122">
        <v>97</v>
      </c>
      <c r="B122" s="11">
        <v>-1.1453551007982022E-2</v>
      </c>
      <c r="C122" s="11">
        <v>0.98854644899201793</v>
      </c>
      <c r="D122" s="11" t="s">
        <v>32</v>
      </c>
      <c r="E122" s="11">
        <v>-6.6839619918839183E-3</v>
      </c>
      <c r="F122" s="11">
        <v>0.99331603800811608</v>
      </c>
      <c r="G122" s="11" t="s">
        <v>32</v>
      </c>
      <c r="H122" s="11">
        <v>1.06541002308661E-3</v>
      </c>
      <c r="I122" s="11">
        <v>1.0010654100230867</v>
      </c>
      <c r="J122" s="11" t="s">
        <v>32</v>
      </c>
      <c r="K122" s="29">
        <f>K$2*Data!$E100+K$3*Data!$H100+K$4*Data!$J100</f>
        <v>-1.0528656547590236E-2</v>
      </c>
      <c r="L122" s="29">
        <f t="shared" si="9"/>
        <v>0.98947134345240972</v>
      </c>
      <c r="M122" s="11"/>
    </row>
    <row r="123" spans="1:13" x14ac:dyDescent="0.2">
      <c r="A123">
        <v>98</v>
      </c>
      <c r="B123" s="11">
        <v>-8.9404095899571631E-4</v>
      </c>
      <c r="C123" s="11">
        <v>0.9991059590410043</v>
      </c>
      <c r="D123" s="11" t="s">
        <v>32</v>
      </c>
      <c r="E123" s="11">
        <v>1.7513246987272029E-3</v>
      </c>
      <c r="F123" s="11">
        <v>1.0017513246987273</v>
      </c>
      <c r="G123" s="11" t="s">
        <v>32</v>
      </c>
      <c r="H123" s="11">
        <v>5.9480288324066976E-3</v>
      </c>
      <c r="I123" s="11">
        <v>1.0059480288324067</v>
      </c>
      <c r="J123" s="11" t="s">
        <v>32</v>
      </c>
      <c r="K123" s="29">
        <f>K$2*Data!$E101+K$3*Data!$H101+K$4*Data!$J101</f>
        <v>-3.1519157373373883E-4</v>
      </c>
      <c r="L123" s="29">
        <f t="shared" si="9"/>
        <v>0.99968480842626628</v>
      </c>
      <c r="M123" s="11"/>
    </row>
    <row r="124" spans="1:13" x14ac:dyDescent="0.2">
      <c r="A124">
        <v>99</v>
      </c>
      <c r="B124" s="11">
        <v>-1.1157850245515678E-2</v>
      </c>
      <c r="C124" s="11">
        <v>0.98884214975448437</v>
      </c>
      <c r="D124" s="11" t="s">
        <v>32</v>
      </c>
      <c r="E124" s="11">
        <v>-1.5459121978577108E-2</v>
      </c>
      <c r="F124" s="11">
        <v>0.98454087802142287</v>
      </c>
      <c r="G124" s="11" t="s">
        <v>32</v>
      </c>
      <c r="H124" s="11">
        <v>-2.1543278703862745E-2</v>
      </c>
      <c r="I124" s="11">
        <v>0.97845672129613726</v>
      </c>
      <c r="J124" s="11" t="s">
        <v>32</v>
      </c>
      <c r="K124" s="29">
        <f>K$2*Data!$E102+K$3*Data!$H102+K$4*Data!$J102</f>
        <v>-1.2579738040406801E-2</v>
      </c>
      <c r="L124" s="29">
        <f t="shared" si="9"/>
        <v>0.9874202619595932</v>
      </c>
      <c r="M124" s="11"/>
    </row>
    <row r="125" spans="1:13" x14ac:dyDescent="0.2">
      <c r="A125">
        <v>100</v>
      </c>
      <c r="B125" s="11">
        <v>1.0914992004691834E-2</v>
      </c>
      <c r="C125" s="11">
        <v>1.0109149920046918</v>
      </c>
      <c r="D125" s="11" t="s">
        <v>32</v>
      </c>
      <c r="E125" s="11">
        <v>1.8163860421601681E-2</v>
      </c>
      <c r="F125" s="11">
        <v>1.0181638604216017</v>
      </c>
      <c r="G125" s="11" t="s">
        <v>32</v>
      </c>
      <c r="H125" s="11">
        <v>2.9018441981429444E-2</v>
      </c>
      <c r="I125" s="11">
        <v>1.0290184419814294</v>
      </c>
      <c r="J125" s="11" t="s">
        <v>32</v>
      </c>
      <c r="K125" s="29">
        <f>K$2*Data!$E103+K$3*Data!$H103+K$4*Data!$J103</f>
        <v>1.2920599511941099E-2</v>
      </c>
      <c r="L125" s="29">
        <f t="shared" si="9"/>
        <v>1.012920599511941</v>
      </c>
      <c r="M125" s="11"/>
    </row>
    <row r="126" spans="1:13" x14ac:dyDescent="0.2">
      <c r="A126">
        <v>101</v>
      </c>
      <c r="B126" s="11">
        <v>2.9065945414230594E-2</v>
      </c>
      <c r="C126" s="11">
        <v>1.0290659454142306</v>
      </c>
      <c r="D126" s="11" t="s">
        <v>32</v>
      </c>
      <c r="E126" s="11">
        <v>3.6686409648290695E-2</v>
      </c>
      <c r="F126" s="11">
        <v>1.0366864096482906</v>
      </c>
      <c r="G126" s="11" t="s">
        <v>32</v>
      </c>
      <c r="H126" s="11">
        <v>4.754048931426904E-2</v>
      </c>
      <c r="I126" s="11">
        <v>1.047540489314269</v>
      </c>
      <c r="J126" s="11" t="s">
        <v>32</v>
      </c>
      <c r="K126" s="29">
        <f>K$2*Data!$E104+K$3*Data!$H104+K$4*Data!$J104</f>
        <v>3.1536373923919787E-2</v>
      </c>
      <c r="L126" s="29">
        <f t="shared" si="9"/>
        <v>1.0315363739239198</v>
      </c>
      <c r="M126" s="11"/>
    </row>
    <row r="127" spans="1:13" x14ac:dyDescent="0.2">
      <c r="A127">
        <v>102</v>
      </c>
      <c r="B127" s="11">
        <v>2.548182617564131E-2</v>
      </c>
      <c r="C127" s="11">
        <v>1.0254818261756413</v>
      </c>
      <c r="D127" s="11" t="s">
        <v>32</v>
      </c>
      <c r="E127" s="11">
        <v>3.2041281131092232E-2</v>
      </c>
      <c r="F127" s="11">
        <v>1.0320412811310922</v>
      </c>
      <c r="G127" s="11" t="s">
        <v>32</v>
      </c>
      <c r="H127" s="11">
        <v>4.1391099259670557E-2</v>
      </c>
      <c r="I127" s="11">
        <v>1.0413910992596707</v>
      </c>
      <c r="J127" s="11" t="s">
        <v>32</v>
      </c>
      <c r="K127" s="29">
        <f>K$2*Data!$E105+K$3*Data!$H105+K$4*Data!$J105</f>
        <v>2.7603763086379053E-2</v>
      </c>
      <c r="L127" s="29">
        <f t="shared" si="9"/>
        <v>1.027603763086379</v>
      </c>
      <c r="M127" s="11"/>
    </row>
    <row r="128" spans="1:13" x14ac:dyDescent="0.2">
      <c r="A128">
        <v>103</v>
      </c>
      <c r="B128" s="11">
        <v>3.8654222509074371E-4</v>
      </c>
      <c r="C128" s="11">
        <v>1.0003865422250908</v>
      </c>
      <c r="D128" s="11" t="s">
        <v>32</v>
      </c>
      <c r="E128" s="11">
        <v>7.2797896795750248E-3</v>
      </c>
      <c r="F128" s="11">
        <v>1.0072797896795751</v>
      </c>
      <c r="G128" s="11" t="s">
        <v>32</v>
      </c>
      <c r="H128" s="11">
        <v>1.7913986798539575E-2</v>
      </c>
      <c r="I128" s="11">
        <v>1.0179139867985396</v>
      </c>
      <c r="J128" s="11" t="s">
        <v>32</v>
      </c>
      <c r="K128" s="29">
        <f>K$2*Data!$E106+K$3*Data!$H106+K$4*Data!$J106</f>
        <v>2.0908734158691365E-3</v>
      </c>
      <c r="L128" s="29">
        <f t="shared" si="9"/>
        <v>1.0020908734158691</v>
      </c>
      <c r="M128" s="11"/>
    </row>
    <row r="129" spans="1:13" x14ac:dyDescent="0.2">
      <c r="A129">
        <v>104</v>
      </c>
      <c r="B129" s="11">
        <v>-1.5665826330091528E-2</v>
      </c>
      <c r="C129" s="11">
        <v>0.9843341736699085</v>
      </c>
      <c r="D129" s="11" t="s">
        <v>32</v>
      </c>
      <c r="E129" s="11">
        <v>-2.7000165267194821E-2</v>
      </c>
      <c r="F129" s="11">
        <v>0.97299983473280516</v>
      </c>
      <c r="G129" s="11" t="s">
        <v>32</v>
      </c>
      <c r="H129" s="11">
        <v>-4.3671017692641527E-2</v>
      </c>
      <c r="I129" s="11">
        <v>0.95632898230735852</v>
      </c>
      <c r="J129" s="11" t="s">
        <v>32</v>
      </c>
      <c r="K129" s="29">
        <f>K$2*Data!$E107+K$3*Data!$H107+K$4*Data!$J107</f>
        <v>-1.8997695924930291E-2</v>
      </c>
      <c r="L129" s="29">
        <f t="shared" si="9"/>
        <v>0.98100230407506972</v>
      </c>
      <c r="M129" s="11"/>
    </row>
    <row r="130" spans="1:13" x14ac:dyDescent="0.2">
      <c r="A130">
        <v>105</v>
      </c>
      <c r="B130" s="11">
        <v>3.268638967636471E-2</v>
      </c>
      <c r="C130" s="11">
        <v>1.0326863896763647</v>
      </c>
      <c r="D130" s="11" t="s">
        <v>32</v>
      </c>
      <c r="E130" s="11">
        <v>4.0121689805942995E-2</v>
      </c>
      <c r="F130" s="11">
        <v>1.0401216898059431</v>
      </c>
      <c r="G130" s="11" t="s">
        <v>32</v>
      </c>
      <c r="H130" s="11">
        <v>5.0585959260815862E-2</v>
      </c>
      <c r="I130" s="11">
        <v>1.0505859592608158</v>
      </c>
      <c r="J130" s="11" t="s">
        <v>32</v>
      </c>
      <c r="K130" s="29">
        <f>K$2*Data!$E108+K$3*Data!$H108+K$4*Data!$J108</f>
        <v>3.51787396926702E-2</v>
      </c>
      <c r="L130" s="29">
        <f t="shared" si="9"/>
        <v>1.0351787396926702</v>
      </c>
      <c r="M130" s="11"/>
    </row>
    <row r="131" spans="1:13" x14ac:dyDescent="0.2">
      <c r="A131">
        <v>106</v>
      </c>
      <c r="B131" s="11">
        <v>-3.5834015029048731E-3</v>
      </c>
      <c r="C131" s="11">
        <v>0.99641659849709507</v>
      </c>
      <c r="D131" s="11" t="s">
        <v>32</v>
      </c>
      <c r="E131" s="11">
        <v>-1.2609742581889176E-2</v>
      </c>
      <c r="F131" s="11">
        <v>0.98739025741811082</v>
      </c>
      <c r="G131" s="11" t="s">
        <v>32</v>
      </c>
      <c r="H131" s="11">
        <v>-2.6134998750181725E-2</v>
      </c>
      <c r="I131" s="11">
        <v>0.97386500124981823</v>
      </c>
      <c r="J131" s="11" t="s">
        <v>32</v>
      </c>
      <c r="K131" s="29">
        <f>K$2*Data!$E109+K$3*Data!$H109+K$4*Data!$J109</f>
        <v>-6.0749113422450939E-3</v>
      </c>
      <c r="L131" s="29">
        <f t="shared" si="9"/>
        <v>0.99392508865775486</v>
      </c>
      <c r="M131" s="11"/>
    </row>
    <row r="132" spans="1:13" x14ac:dyDescent="0.2">
      <c r="A132">
        <v>107</v>
      </c>
      <c r="B132" s="11">
        <v>-3.5434581377806426E-3</v>
      </c>
      <c r="C132" s="11">
        <v>0.99645654186221932</v>
      </c>
      <c r="D132" s="11" t="s">
        <v>32</v>
      </c>
      <c r="E132" s="11">
        <v>4.2138831350700559E-4</v>
      </c>
      <c r="F132" s="11">
        <v>1.0004213883135069</v>
      </c>
      <c r="G132" s="11" t="s">
        <v>32</v>
      </c>
      <c r="H132" s="11">
        <v>6.7122625157280081E-3</v>
      </c>
      <c r="I132" s="11">
        <v>1.0067122625157281</v>
      </c>
      <c r="J132" s="11" t="s">
        <v>32</v>
      </c>
      <c r="K132" s="29">
        <f>K$2*Data!$E110+K$3*Data!$H110+K$4*Data!$J110</f>
        <v>-2.6764683051147334E-3</v>
      </c>
      <c r="L132" s="29">
        <f t="shared" si="9"/>
        <v>0.9973235316948853</v>
      </c>
      <c r="M132" s="11"/>
    </row>
    <row r="133" spans="1:13" x14ac:dyDescent="0.2">
      <c r="A133">
        <v>108</v>
      </c>
      <c r="B133" s="11">
        <v>1.937215010741558E-4</v>
      </c>
      <c r="C133" s="11">
        <v>1.0001937215010741</v>
      </c>
      <c r="D133" s="11">
        <v>5.2164655408456717E-2</v>
      </c>
      <c r="E133" s="11">
        <v>-1.1359750190312239E-3</v>
      </c>
      <c r="F133" s="11">
        <v>0.99886402498096882</v>
      </c>
      <c r="G133" s="11">
        <v>7.3417064667073761E-2</v>
      </c>
      <c r="H133" s="11">
        <v>-3.033634417945547E-3</v>
      </c>
      <c r="I133" s="11">
        <v>0.99696636558205443</v>
      </c>
      <c r="J133" s="11">
        <v>0.10566121115880622</v>
      </c>
      <c r="K133" s="29">
        <f>K$2*Data!$E111+K$3*Data!$H111+K$4*Data!$J111</f>
        <v>-2.3492053976325851E-4</v>
      </c>
      <c r="L133" s="29">
        <f t="shared" si="9"/>
        <v>0.99976507946023674</v>
      </c>
      <c r="M133" s="29">
        <f>PRODUCT(L122:L133)-1</f>
        <v>5.7630934727644245E-2</v>
      </c>
    </row>
    <row r="134" spans="1:13" x14ac:dyDescent="0.2">
      <c r="A134">
        <v>109</v>
      </c>
      <c r="B134" s="11">
        <v>1.9900880489945452E-2</v>
      </c>
      <c r="C134" s="11">
        <v>1.0199008804899454</v>
      </c>
      <c r="D134" s="11" t="s">
        <v>32</v>
      </c>
      <c r="E134" s="11">
        <v>2.6356087475867707E-2</v>
      </c>
      <c r="F134" s="11">
        <v>1.0263560874758677</v>
      </c>
      <c r="G134" s="11" t="s">
        <v>32</v>
      </c>
      <c r="H134" s="11">
        <v>3.5708856788225093E-2</v>
      </c>
      <c r="I134" s="11">
        <v>1.0357088567882251</v>
      </c>
      <c r="J134" s="11" t="s">
        <v>32</v>
      </c>
      <c r="K134" s="29">
        <f>K$2*Data!$E112+K$3*Data!$H112+K$4*Data!$J112</f>
        <v>2.1890589169315973E-2</v>
      </c>
      <c r="L134" s="29">
        <f t="shared" si="9"/>
        <v>1.021890589169316</v>
      </c>
      <c r="M134" s="11"/>
    </row>
    <row r="135" spans="1:13" x14ac:dyDescent="0.2">
      <c r="A135">
        <v>110</v>
      </c>
      <c r="B135" s="11">
        <v>2.1858173466338535E-2</v>
      </c>
      <c r="C135" s="11">
        <v>1.0218581734663386</v>
      </c>
      <c r="D135" s="11" t="s">
        <v>32</v>
      </c>
      <c r="E135" s="11">
        <v>2.9534444700362386E-2</v>
      </c>
      <c r="F135" s="11">
        <v>1.0295344447003625</v>
      </c>
      <c r="G135" s="11" t="s">
        <v>32</v>
      </c>
      <c r="H135" s="11">
        <v>4.0703604321330765E-2</v>
      </c>
      <c r="I135" s="11">
        <v>1.0407036043213307</v>
      </c>
      <c r="J135" s="11" t="s">
        <v>32</v>
      </c>
      <c r="K135" s="29">
        <f>K$2*Data!$E113+K$3*Data!$H113+K$4*Data!$J113</f>
        <v>2.4193558755238896E-2</v>
      </c>
      <c r="L135" s="29">
        <f t="shared" si="9"/>
        <v>1.0241935587552389</v>
      </c>
      <c r="M135" s="11"/>
    </row>
    <row r="136" spans="1:13" x14ac:dyDescent="0.2">
      <c r="A136">
        <v>111</v>
      </c>
      <c r="B136" s="11">
        <v>6.515969139124167E-3</v>
      </c>
      <c r="C136" s="11">
        <v>1.0065159691391241</v>
      </c>
      <c r="D136" s="11" t="s">
        <v>32</v>
      </c>
      <c r="E136" s="11">
        <v>1.4244437769596547E-2</v>
      </c>
      <c r="F136" s="11">
        <v>1.0142444377695965</v>
      </c>
      <c r="G136" s="11" t="s">
        <v>32</v>
      </c>
      <c r="H136" s="11">
        <v>2.5960762959090302E-2</v>
      </c>
      <c r="I136" s="11">
        <v>1.0259607629590903</v>
      </c>
      <c r="J136" s="11" t="s">
        <v>32</v>
      </c>
      <c r="K136" s="29">
        <f>K$2*Data!$E114+K$3*Data!$H114+K$4*Data!$J114</f>
        <v>8.5609435540436978E-3</v>
      </c>
      <c r="L136" s="29">
        <f t="shared" si="9"/>
        <v>1.0085609435540437</v>
      </c>
      <c r="M136" s="11"/>
    </row>
    <row r="137" spans="1:13" x14ac:dyDescent="0.2">
      <c r="A137">
        <v>112</v>
      </c>
      <c r="B137" s="11">
        <v>1.3706204647952734E-2</v>
      </c>
      <c r="C137" s="11">
        <v>1.0137062046479528</v>
      </c>
      <c r="D137" s="11" t="s">
        <v>32</v>
      </c>
      <c r="E137" s="11">
        <v>1.3168945983562681E-2</v>
      </c>
      <c r="F137" s="11">
        <v>1.0131689459835627</v>
      </c>
      <c r="G137" s="11" t="s">
        <v>32</v>
      </c>
      <c r="H137" s="11">
        <v>1.2059444108633639E-2</v>
      </c>
      <c r="I137" s="11">
        <v>1.0120594441086337</v>
      </c>
      <c r="J137" s="11" t="s">
        <v>32</v>
      </c>
      <c r="K137" s="29">
        <f>K$2*Data!$E115+K$3*Data!$H115+K$4*Data!$J115</f>
        <v>1.3755807536169047E-2</v>
      </c>
      <c r="L137" s="29">
        <f t="shared" si="9"/>
        <v>1.013755807536169</v>
      </c>
      <c r="M137" s="11"/>
    </row>
    <row r="138" spans="1:13" x14ac:dyDescent="0.2">
      <c r="A138">
        <v>113</v>
      </c>
      <c r="B138" s="11">
        <v>-6.5989309085514184E-3</v>
      </c>
      <c r="C138" s="11">
        <v>0.99340106909144854</v>
      </c>
      <c r="D138" s="11" t="s">
        <v>32</v>
      </c>
      <c r="E138" s="11">
        <v>-1.1152070170366676E-2</v>
      </c>
      <c r="F138" s="11">
        <v>0.98884792982963332</v>
      </c>
      <c r="G138" s="11" t="s">
        <v>32</v>
      </c>
      <c r="H138" s="11">
        <v>-1.7765239184434751E-2</v>
      </c>
      <c r="I138" s="11">
        <v>0.98223476081556527</v>
      </c>
      <c r="J138" s="11" t="s">
        <v>32</v>
      </c>
      <c r="K138" s="29">
        <f>K$2*Data!$E116+K$3*Data!$H116+K$4*Data!$J116</f>
        <v>-7.9917951266762436E-3</v>
      </c>
      <c r="L138" s="29">
        <f t="shared" si="9"/>
        <v>0.99200820487332375</v>
      </c>
      <c r="M138" s="11"/>
    </row>
    <row r="139" spans="1:13" x14ac:dyDescent="0.2">
      <c r="A139">
        <v>114</v>
      </c>
      <c r="B139" s="11">
        <v>1.1180361043324269E-2</v>
      </c>
      <c r="C139" s="11">
        <v>1.0111803610433243</v>
      </c>
      <c r="D139" s="11" t="s">
        <v>32</v>
      </c>
      <c r="E139" s="11">
        <v>1.8211813773121421E-2</v>
      </c>
      <c r="F139" s="11">
        <v>1.0182118137731213</v>
      </c>
      <c r="G139" s="11" t="s">
        <v>32</v>
      </c>
      <c r="H139" s="11">
        <v>2.8720817440053854E-2</v>
      </c>
      <c r="I139" s="11">
        <v>1.0287208174400539</v>
      </c>
      <c r="J139" s="11" t="s">
        <v>32</v>
      </c>
      <c r="K139" s="29">
        <f>K$2*Data!$E117+K$3*Data!$H117+K$4*Data!$J117</f>
        <v>1.3138824572064632E-2</v>
      </c>
      <c r="L139" s="29">
        <f t="shared" si="9"/>
        <v>1.0131388245720647</v>
      </c>
      <c r="M139" s="11"/>
    </row>
    <row r="140" spans="1:13" x14ac:dyDescent="0.2">
      <c r="A140">
        <v>115</v>
      </c>
      <c r="B140" s="11">
        <v>-6.0792798365982984E-3</v>
      </c>
      <c r="C140" s="11">
        <v>0.99392072016340172</v>
      </c>
      <c r="D140" s="11" t="s">
        <v>32</v>
      </c>
      <c r="E140" s="11">
        <v>-1.1441479252300112E-2</v>
      </c>
      <c r="F140" s="11">
        <v>0.9885585207476999</v>
      </c>
      <c r="G140" s="11" t="s">
        <v>32</v>
      </c>
      <c r="H140" s="11">
        <v>-1.9300018783712784E-2</v>
      </c>
      <c r="I140" s="11">
        <v>0.98069998121628721</v>
      </c>
      <c r="J140" s="11" t="s">
        <v>32</v>
      </c>
      <c r="K140" s="29">
        <f>K$2*Data!$E118+K$3*Data!$H118+K$4*Data!$J118</f>
        <v>-7.6739784108073306E-3</v>
      </c>
      <c r="L140" s="29">
        <f t="shared" si="9"/>
        <v>0.9923260215891927</v>
      </c>
      <c r="M140" s="11"/>
    </row>
    <row r="141" spans="1:13" x14ac:dyDescent="0.2">
      <c r="A141">
        <v>116</v>
      </c>
      <c r="B141" s="11">
        <v>-1.0254501257671425E-2</v>
      </c>
      <c r="C141" s="11">
        <v>0.98974549874232853</v>
      </c>
      <c r="D141" s="11" t="s">
        <v>32</v>
      </c>
      <c r="E141" s="11">
        <v>-3.2986151191304817E-2</v>
      </c>
      <c r="F141" s="11">
        <v>0.96701384880869523</v>
      </c>
      <c r="G141" s="11" t="s">
        <v>32</v>
      </c>
      <c r="H141" s="11">
        <v>-6.7211276552891316E-2</v>
      </c>
      <c r="I141" s="11">
        <v>0.93278872344710873</v>
      </c>
      <c r="J141" s="11" t="s">
        <v>32</v>
      </c>
      <c r="K141" s="29">
        <f>K$2*Data!$E119+K$3*Data!$H119+K$4*Data!$J119</f>
        <v>-1.6422732189681939E-2</v>
      </c>
      <c r="L141" s="29">
        <f t="shared" si="9"/>
        <v>0.98357726781031807</v>
      </c>
      <c r="M141" s="11"/>
    </row>
    <row r="142" spans="1:13" x14ac:dyDescent="0.2">
      <c r="A142">
        <v>117</v>
      </c>
      <c r="B142" s="11">
        <v>2.0991721542583774E-2</v>
      </c>
      <c r="C142" s="11">
        <v>1.0209917215425839</v>
      </c>
      <c r="D142" s="11" t="s">
        <v>32</v>
      </c>
      <c r="E142" s="11">
        <v>8.43129841508076E-3</v>
      </c>
      <c r="F142" s="11">
        <v>1.0084312984150807</v>
      </c>
      <c r="G142" s="11" t="s">
        <v>32</v>
      </c>
      <c r="H142" s="11">
        <v>-1.1248766584120417E-2</v>
      </c>
      <c r="I142" s="11">
        <v>0.98875123341587956</v>
      </c>
      <c r="J142" s="11" t="s">
        <v>32</v>
      </c>
      <c r="K142" s="29">
        <f>K$2*Data!$E120+K$3*Data!$H120+K$4*Data!$J120</f>
        <v>1.8083234882685775E-2</v>
      </c>
      <c r="L142" s="29">
        <f t="shared" si="9"/>
        <v>1.0180832348826858</v>
      </c>
      <c r="M142" s="11"/>
    </row>
    <row r="143" spans="1:13" x14ac:dyDescent="0.2">
      <c r="A143">
        <v>118</v>
      </c>
      <c r="B143" s="11">
        <v>5.5209549178697657E-2</v>
      </c>
      <c r="C143" s="11">
        <v>1.0552095491786977</v>
      </c>
      <c r="D143" s="11" t="s">
        <v>32</v>
      </c>
      <c r="E143" s="11">
        <v>7.7310113551422255E-2</v>
      </c>
      <c r="F143" s="11">
        <v>1.0773101135514223</v>
      </c>
      <c r="G143" s="11" t="s">
        <v>32</v>
      </c>
      <c r="H143" s="11">
        <v>0.10942355836526346</v>
      </c>
      <c r="I143" s="11">
        <v>1.1094235583652634</v>
      </c>
      <c r="J143" s="11" t="s">
        <v>32</v>
      </c>
      <c r="K143" s="29">
        <f>K$2*Data!$E121+K$3*Data!$H121+K$4*Data!$J121</f>
        <v>6.1961515515606629E-2</v>
      </c>
      <c r="L143" s="29">
        <f t="shared" si="9"/>
        <v>1.0619615155156066</v>
      </c>
      <c r="M143" s="11"/>
    </row>
    <row r="144" spans="1:13" x14ac:dyDescent="0.2">
      <c r="A144">
        <v>119</v>
      </c>
      <c r="B144" s="11">
        <v>4.519556892533908E-3</v>
      </c>
      <c r="C144" s="11">
        <v>1.0045195568925338</v>
      </c>
      <c r="D144" s="11" t="s">
        <v>32</v>
      </c>
      <c r="E144" s="11">
        <v>1.0991639478025814E-2</v>
      </c>
      <c r="F144" s="11">
        <v>1.0109916394780258</v>
      </c>
      <c r="G144" s="11" t="s">
        <v>32</v>
      </c>
      <c r="H144" s="11">
        <v>2.0837518270135896E-2</v>
      </c>
      <c r="I144" s="11">
        <v>1.0208375182701359</v>
      </c>
      <c r="J144" s="11" t="s">
        <v>32</v>
      </c>
      <c r="K144" s="29">
        <f>K$2*Data!$E122+K$3*Data!$H122+K$4*Data!$J122</f>
        <v>6.209838909527237E-3</v>
      </c>
      <c r="L144" s="29">
        <f t="shared" si="9"/>
        <v>1.0062098389095273</v>
      </c>
      <c r="M144" s="11"/>
    </row>
    <row r="145" spans="1:13" x14ac:dyDescent="0.2">
      <c r="A145">
        <v>120</v>
      </c>
      <c r="B145" s="11">
        <v>2.4685895105650366E-2</v>
      </c>
      <c r="C145" s="11">
        <v>1.0246858951056503</v>
      </c>
      <c r="D145" s="11">
        <v>0.16525233304567699</v>
      </c>
      <c r="E145" s="11">
        <v>3.1868391280012488E-2</v>
      </c>
      <c r="F145" s="11">
        <v>1.0318683912800124</v>
      </c>
      <c r="G145" s="11">
        <v>0.18447280177173742</v>
      </c>
      <c r="H145" s="11">
        <v>4.2175084622418049E-2</v>
      </c>
      <c r="I145" s="11">
        <v>1.042175084622418</v>
      </c>
      <c r="J145" s="11">
        <v>0.20730093233378377</v>
      </c>
      <c r="K145" s="29">
        <f>K$2*Data!$E123+K$3*Data!$H123+K$4*Data!$J123</f>
        <v>2.6964664651039409E-2</v>
      </c>
      <c r="L145" s="29">
        <f t="shared" si="9"/>
        <v>1.0269646646510393</v>
      </c>
      <c r="M145" s="29">
        <f>PRODUCT(L134:L145)-1</f>
        <v>0.17274921625192841</v>
      </c>
    </row>
    <row r="146" spans="1:13" x14ac:dyDescent="0.2">
      <c r="A146">
        <v>121</v>
      </c>
      <c r="B146" s="11">
        <v>6.0452181689378483E-4</v>
      </c>
      <c r="C146" s="11">
        <v>1.0006045218168937</v>
      </c>
      <c r="D146" s="11" t="s">
        <v>32</v>
      </c>
      <c r="E146" s="11">
        <v>5.586290493866497E-3</v>
      </c>
      <c r="F146" s="11">
        <v>1.0055862904938664</v>
      </c>
      <c r="G146" s="11" t="s">
        <v>32</v>
      </c>
      <c r="H146" s="11">
        <v>1.3271126453740142E-2</v>
      </c>
      <c r="I146" s="11">
        <v>1.0132711264537402</v>
      </c>
      <c r="J146" s="11" t="s">
        <v>32</v>
      </c>
      <c r="K146" s="29">
        <f>K$2*Data!$E124+K$3*Data!$H124+K$4*Data!$J124</f>
        <v>1.8365892891918055E-3</v>
      </c>
      <c r="L146" s="29">
        <f t="shared" si="9"/>
        <v>1.0018365892891918</v>
      </c>
      <c r="M146" s="11"/>
    </row>
    <row r="147" spans="1:13" x14ac:dyDescent="0.2">
      <c r="A147">
        <v>122</v>
      </c>
      <c r="B147" s="11">
        <v>-3.0032642761324762E-2</v>
      </c>
      <c r="C147" s="11">
        <v>0.96996735723867522</v>
      </c>
      <c r="D147" s="11" t="s">
        <v>32</v>
      </c>
      <c r="E147" s="11">
        <v>-3.21253269374836E-2</v>
      </c>
      <c r="F147" s="11">
        <v>0.9678746730625164</v>
      </c>
      <c r="G147" s="11" t="s">
        <v>32</v>
      </c>
      <c r="H147" s="11">
        <v>-3.4271426575114013E-2</v>
      </c>
      <c r="I147" s="11">
        <v>0.96572857342488594</v>
      </c>
      <c r="J147" s="11" t="s">
        <v>32</v>
      </c>
      <c r="K147" s="29">
        <f>K$2*Data!$E125+K$3*Data!$H125+K$4*Data!$J125</f>
        <v>-3.1253533217063548E-2</v>
      </c>
      <c r="L147" s="29">
        <f t="shared" si="9"/>
        <v>0.96874646678293641</v>
      </c>
      <c r="M147" s="11"/>
    </row>
    <row r="148" spans="1:13" x14ac:dyDescent="0.2">
      <c r="A148">
        <v>123</v>
      </c>
      <c r="B148" s="11">
        <v>2.0963737693909999E-2</v>
      </c>
      <c r="C148" s="11">
        <v>1.02096373769391</v>
      </c>
      <c r="D148" s="11" t="s">
        <v>32</v>
      </c>
      <c r="E148" s="11">
        <v>2.9353118175672863E-2</v>
      </c>
      <c r="F148" s="11">
        <v>1.0293531181756728</v>
      </c>
      <c r="G148" s="11" t="s">
        <v>32</v>
      </c>
      <c r="H148" s="11">
        <v>4.1614142311330926E-2</v>
      </c>
      <c r="I148" s="11">
        <v>1.041614142311331</v>
      </c>
      <c r="J148" s="11" t="s">
        <v>32</v>
      </c>
      <c r="K148" s="29">
        <f>K$2*Data!$E126+K$3*Data!$H126+K$4*Data!$J126</f>
        <v>2.3480797607935835E-2</v>
      </c>
      <c r="L148" s="29">
        <f t="shared" si="9"/>
        <v>1.0234807976079359</v>
      </c>
      <c r="M148" s="11"/>
    </row>
    <row r="149" spans="1:13" x14ac:dyDescent="0.2">
      <c r="A149">
        <v>124</v>
      </c>
      <c r="B149" s="11">
        <v>1.2558091647247442E-2</v>
      </c>
      <c r="C149" s="11">
        <v>1.0125580916472474</v>
      </c>
      <c r="D149" s="11" t="s">
        <v>32</v>
      </c>
      <c r="E149" s="11">
        <v>1.9194450693354147E-2</v>
      </c>
      <c r="F149" s="11">
        <v>1.0191944506933541</v>
      </c>
      <c r="G149" s="11" t="s">
        <v>32</v>
      </c>
      <c r="H149" s="11">
        <v>2.9045921322122754E-2</v>
      </c>
      <c r="I149" s="11">
        <v>1.0290459213221228</v>
      </c>
      <c r="J149" s="11" t="s">
        <v>32</v>
      </c>
      <c r="K149" s="29">
        <f>K$2*Data!$E127+K$3*Data!$H127+K$4*Data!$J127</f>
        <v>1.4450084546181227E-2</v>
      </c>
      <c r="L149" s="29">
        <f t="shared" si="9"/>
        <v>1.0144500845461812</v>
      </c>
      <c r="M149" s="11"/>
    </row>
    <row r="150" spans="1:13" x14ac:dyDescent="0.2">
      <c r="A150">
        <v>125</v>
      </c>
      <c r="B150" s="11">
        <v>-2.2960176949698045E-2</v>
      </c>
      <c r="C150" s="11">
        <v>0.9770398230503019</v>
      </c>
      <c r="D150" s="11" t="s">
        <v>32</v>
      </c>
      <c r="E150" s="11">
        <v>-2.8688236301078807E-2</v>
      </c>
      <c r="F150" s="11">
        <v>0.97131176369892125</v>
      </c>
      <c r="G150" s="11" t="s">
        <v>32</v>
      </c>
      <c r="H150" s="11">
        <v>-3.6600444816128223E-2</v>
      </c>
      <c r="I150" s="11">
        <v>0.96339955518387177</v>
      </c>
      <c r="J150" s="11" t="s">
        <v>32</v>
      </c>
      <c r="K150" s="29">
        <f>K$2*Data!$E128+K$3*Data!$H128+K$4*Data!$J128</f>
        <v>-2.4977315604141875E-2</v>
      </c>
      <c r="L150" s="29">
        <f t="shared" si="9"/>
        <v>0.97502268439585815</v>
      </c>
      <c r="M150" s="11"/>
    </row>
    <row r="151" spans="1:13" x14ac:dyDescent="0.2">
      <c r="A151">
        <v>126</v>
      </c>
      <c r="B151" s="11">
        <v>9.2224614548832382E-3</v>
      </c>
      <c r="C151" s="11">
        <v>1.0092224614548833</v>
      </c>
      <c r="D151" s="11" t="s">
        <v>32</v>
      </c>
      <c r="E151" s="11">
        <v>2.0847287027005501E-2</v>
      </c>
      <c r="F151" s="11">
        <v>1.0208472870270056</v>
      </c>
      <c r="G151" s="11" t="s">
        <v>32</v>
      </c>
      <c r="H151" s="11">
        <v>3.8412168859544515E-2</v>
      </c>
      <c r="I151" s="11">
        <v>1.0384121688595445</v>
      </c>
      <c r="J151" s="11" t="s">
        <v>32</v>
      </c>
      <c r="K151" s="29">
        <f>K$2*Data!$E129+K$3*Data!$H129+K$4*Data!$J129</f>
        <v>1.2336320228885705E-2</v>
      </c>
      <c r="L151" s="29">
        <f t="shared" si="9"/>
        <v>1.0123363202288858</v>
      </c>
      <c r="M151" s="11"/>
    </row>
    <row r="152" spans="1:13" x14ac:dyDescent="0.2">
      <c r="A152">
        <v>127</v>
      </c>
      <c r="B152" s="11">
        <v>7.4378412036698949E-3</v>
      </c>
      <c r="C152" s="11">
        <v>1.00743784120367</v>
      </c>
      <c r="D152" s="11" t="s">
        <v>32</v>
      </c>
      <c r="E152" s="11">
        <v>1.4354179316552417E-3</v>
      </c>
      <c r="F152" s="11">
        <v>1.0014354179316551</v>
      </c>
      <c r="G152" s="11" t="s">
        <v>32</v>
      </c>
      <c r="H152" s="11">
        <v>-7.8262870069399897E-3</v>
      </c>
      <c r="I152" s="11">
        <v>0.99217371299306001</v>
      </c>
      <c r="J152" s="11" t="s">
        <v>32</v>
      </c>
      <c r="K152" s="29">
        <f>K$2*Data!$E130+K$3*Data!$H130+K$4*Data!$J130</f>
        <v>5.9549203237384768E-3</v>
      </c>
      <c r="L152" s="29">
        <f t="shared" si="9"/>
        <v>1.0059549203237386</v>
      </c>
      <c r="M152" s="11"/>
    </row>
    <row r="153" spans="1:13" x14ac:dyDescent="0.2">
      <c r="A153">
        <v>128</v>
      </c>
      <c r="B153" s="11">
        <v>8.9014838787687938E-3</v>
      </c>
      <c r="C153" s="11">
        <v>1.0089014838787689</v>
      </c>
      <c r="D153" s="11" t="s">
        <v>32</v>
      </c>
      <c r="E153" s="11">
        <v>9.3450767805091095E-3</v>
      </c>
      <c r="F153" s="11">
        <v>1.0093450767805092</v>
      </c>
      <c r="G153" s="11" t="s">
        <v>32</v>
      </c>
      <c r="H153" s="11">
        <v>9.8678078727736842E-3</v>
      </c>
      <c r="I153" s="11">
        <v>1.0098678078727736</v>
      </c>
      <c r="J153" s="11" t="s">
        <v>32</v>
      </c>
      <c r="K153" s="29">
        <f>K$2*Data!$E131+K$3*Data!$H131+K$4*Data!$J131</f>
        <v>9.1161997959722119E-3</v>
      </c>
      <c r="L153" s="29">
        <f t="shared" si="9"/>
        <v>1.0091161997959721</v>
      </c>
      <c r="M153" s="11"/>
    </row>
    <row r="154" spans="1:13" x14ac:dyDescent="0.2">
      <c r="A154">
        <v>129</v>
      </c>
      <c r="B154" s="11">
        <v>3.2346069800742471E-3</v>
      </c>
      <c r="C154" s="11">
        <v>1.0032346069800742</v>
      </c>
      <c r="D154" s="11" t="s">
        <v>32</v>
      </c>
      <c r="E154" s="11">
        <v>-2.2847324806799197E-3</v>
      </c>
      <c r="F154" s="11">
        <v>0.99771526751932005</v>
      </c>
      <c r="G154" s="11" t="s">
        <v>32</v>
      </c>
      <c r="H154" s="11">
        <v>-1.0676149388000659E-2</v>
      </c>
      <c r="I154" s="11">
        <v>0.98932385061199934</v>
      </c>
      <c r="J154" s="11" t="s">
        <v>32</v>
      </c>
      <c r="K154" s="29">
        <f>K$2*Data!$E132+K$3*Data!$H132+K$4*Data!$J132</f>
        <v>1.7898536438900191E-3</v>
      </c>
      <c r="L154" s="29">
        <f t="shared" si="9"/>
        <v>1.0017898536438901</v>
      </c>
      <c r="M154" s="11"/>
    </row>
    <row r="155" spans="1:13" x14ac:dyDescent="0.2">
      <c r="A155">
        <v>130</v>
      </c>
      <c r="B155" s="11">
        <v>1.3071842410827162E-2</v>
      </c>
      <c r="C155" s="11">
        <v>1.0130718424108272</v>
      </c>
      <c r="D155" s="11" t="s">
        <v>32</v>
      </c>
      <c r="E155" s="11">
        <v>2.0930762562132062E-2</v>
      </c>
      <c r="F155" s="11">
        <v>1.020930762562132</v>
      </c>
      <c r="G155" s="11" t="s">
        <v>32</v>
      </c>
      <c r="H155" s="11">
        <v>3.2637453957602786E-2</v>
      </c>
      <c r="I155" s="11">
        <v>1.0326374539576029</v>
      </c>
      <c r="J155" s="11" t="s">
        <v>32</v>
      </c>
      <c r="K155" s="29">
        <f>K$2*Data!$E133+K$3*Data!$H133+K$4*Data!$J133</f>
        <v>1.5286143192902312E-2</v>
      </c>
      <c r="L155" s="29">
        <f t="shared" ref="L155:L193" si="10">K155+1</f>
        <v>1.0152861431929023</v>
      </c>
      <c r="M155" s="11"/>
    </row>
    <row r="156" spans="1:13" x14ac:dyDescent="0.2">
      <c r="A156">
        <v>131</v>
      </c>
      <c r="B156" s="11">
        <v>7.0388758834158578E-3</v>
      </c>
      <c r="C156" s="11">
        <v>1.0070388758834159</v>
      </c>
      <c r="D156" s="11" t="s">
        <v>32</v>
      </c>
      <c r="E156" s="11">
        <v>1.4287186809588957E-2</v>
      </c>
      <c r="F156" s="11">
        <v>1.0142871868095888</v>
      </c>
      <c r="G156" s="11" t="s">
        <v>32</v>
      </c>
      <c r="H156" s="11">
        <v>2.5256420722766678E-2</v>
      </c>
      <c r="I156" s="11">
        <v>1.0252564207227666</v>
      </c>
      <c r="J156" s="11" t="s">
        <v>32</v>
      </c>
      <c r="K156" s="29">
        <f>K$2*Data!$E134+K$3*Data!$H134+K$4*Data!$J134</f>
        <v>8.9692624975667157E-3</v>
      </c>
      <c r="L156" s="29">
        <f t="shared" si="10"/>
        <v>1.0089692624975668</v>
      </c>
      <c r="M156" s="11"/>
    </row>
    <row r="157" spans="1:13" x14ac:dyDescent="0.2">
      <c r="A157">
        <v>132</v>
      </c>
      <c r="B157" s="11">
        <v>2.4433528161567124E-2</v>
      </c>
      <c r="C157" s="11">
        <v>1.0244335281615671</v>
      </c>
      <c r="D157" s="11">
        <v>5.4359728071245561E-2</v>
      </c>
      <c r="E157" s="11">
        <v>3.642029395623738E-2</v>
      </c>
      <c r="F157" s="11">
        <v>1.0364202939562375</v>
      </c>
      <c r="G157" s="11">
        <v>9.5826259926345969E-2</v>
      </c>
      <c r="H157" s="11">
        <v>5.408222970129218E-2</v>
      </c>
      <c r="I157" s="11">
        <v>1.0540822297012922</v>
      </c>
      <c r="J157" s="11">
        <v>0.16076463725876611</v>
      </c>
      <c r="K157" s="29">
        <f>K$2*Data!$E135+K$3*Data!$H135+K$4*Data!$J135</f>
        <v>2.7936727170619326E-2</v>
      </c>
      <c r="L157" s="29">
        <f t="shared" si="10"/>
        <v>1.0279367271706192</v>
      </c>
      <c r="M157" s="29">
        <f>PRODUCT(L146:L157)-1</f>
        <v>6.5089356750564153E-2</v>
      </c>
    </row>
    <row r="158" spans="1:13" x14ac:dyDescent="0.2">
      <c r="A158">
        <v>133</v>
      </c>
      <c r="B158" s="11">
        <f>B$2*Data!$E136+B$3*Data!$H136+B$4*Data!$J136</f>
        <v>-3.1205400422642072E-2</v>
      </c>
      <c r="C158" s="11">
        <f t="shared" ref="C158:C193" si="11">B158+1</f>
        <v>0.96879459957735792</v>
      </c>
      <c r="D158" s="11"/>
      <c r="E158" s="11">
        <f>E$2*Data!$E136+E$3*Data!$H136+E$4*Data!$J136</f>
        <v>-3.6611500561581488E-2</v>
      </c>
      <c r="F158" s="11">
        <f t="shared" ref="F158:F193" si="12">E158+1</f>
        <v>0.96338849943841853</v>
      </c>
      <c r="G158" s="11"/>
      <c r="H158" s="11">
        <f>H$2*Data!$E136+H$3*Data!$H136+H$4*Data!$J136</f>
        <v>-4.3761314632661946E-2</v>
      </c>
      <c r="I158" s="11">
        <f t="shared" ref="I158:I193" si="13">H158+1</f>
        <v>0.95623868536733803</v>
      </c>
      <c r="J158" s="11"/>
      <c r="K158" s="29">
        <f>K$2*Data!$E136+K$3*Data!$H136+K$4*Data!$J136</f>
        <v>-3.3315646450114041E-2</v>
      </c>
      <c r="L158" s="29">
        <f t="shared" si="10"/>
        <v>0.96668435354988591</v>
      </c>
      <c r="M158" s="11"/>
    </row>
    <row r="159" spans="1:13" x14ac:dyDescent="0.2">
      <c r="A159">
        <v>134</v>
      </c>
      <c r="B159" s="11">
        <f>B$2*Data!$E137+B$3*Data!$H137+B$4*Data!$J137</f>
        <v>4.9555122667028417E-3</v>
      </c>
      <c r="C159" s="11">
        <f t="shared" si="11"/>
        <v>1.0049555122667029</v>
      </c>
      <c r="D159" s="11"/>
      <c r="E159" s="11">
        <f>E$2*Data!$E137+E$3*Data!$H137+E$4*Data!$J137</f>
        <v>5.5702541292988964E-3</v>
      </c>
      <c r="F159" s="11">
        <f t="shared" si="12"/>
        <v>1.0055702541292988</v>
      </c>
      <c r="G159" s="11"/>
      <c r="H159" s="11">
        <f>H$2*Data!$E137+H$3*Data!$H137+H$4*Data!$J137</f>
        <v>6.5003284977433401E-3</v>
      </c>
      <c r="I159" s="11">
        <f t="shared" si="13"/>
        <v>1.0065003284977434</v>
      </c>
      <c r="J159" s="11"/>
      <c r="K159" s="29">
        <f>K$2*Data!$E137+K$3*Data!$H137+K$4*Data!$J137</f>
        <v>5.119391255459022E-3</v>
      </c>
      <c r="L159" s="29">
        <f t="shared" si="10"/>
        <v>1.005119391255459</v>
      </c>
      <c r="M159" s="11"/>
    </row>
    <row r="160" spans="1:13" x14ac:dyDescent="0.2">
      <c r="A160">
        <v>135</v>
      </c>
      <c r="B160" s="11">
        <f>B$2*Data!$E138+B$3*Data!$H138+B$4*Data!$J138</f>
        <v>2.47982234409026E-2</v>
      </c>
      <c r="C160" s="11">
        <f t="shared" si="11"/>
        <v>1.0247982234409025</v>
      </c>
      <c r="D160" s="11"/>
      <c r="E160" s="11">
        <f>E$2*Data!$E138+E$3*Data!$H138+E$4*Data!$J138</f>
        <v>3.107183744226516E-2</v>
      </c>
      <c r="F160" s="11">
        <f t="shared" si="12"/>
        <v>1.0310718374422652</v>
      </c>
      <c r="G160" s="11"/>
      <c r="H160" s="11">
        <f>H$2*Data!$E138+H$3*Data!$H138+H$4*Data!$J138</f>
        <v>4.0018652663370222E-2</v>
      </c>
      <c r="I160" s="11">
        <f t="shared" si="13"/>
        <v>1.0400186526633701</v>
      </c>
      <c r="J160" s="11"/>
      <c r="K160" s="29">
        <f>K$2*Data!$E138+K$3*Data!$H138+K$4*Data!$J138</f>
        <v>2.6824811048887506E-2</v>
      </c>
      <c r="L160" s="29">
        <f t="shared" si="10"/>
        <v>1.0268248110488876</v>
      </c>
      <c r="M160" s="11"/>
    </row>
    <row r="161" spans="1:13" x14ac:dyDescent="0.2">
      <c r="A161">
        <v>136</v>
      </c>
      <c r="B161" s="11">
        <f>B$2*Data!$E139+B$3*Data!$H139+B$4*Data!$J139</f>
        <v>-2.6124189998924408E-2</v>
      </c>
      <c r="C161" s="11">
        <f t="shared" si="11"/>
        <v>0.97387581000107559</v>
      </c>
      <c r="D161" s="11"/>
      <c r="E161" s="11">
        <f>E$2*Data!$E139+E$3*Data!$H139+E$4*Data!$J139</f>
        <v>-2.8334412278268686E-2</v>
      </c>
      <c r="F161" s="11">
        <f t="shared" si="12"/>
        <v>0.97166558772173128</v>
      </c>
      <c r="G161" s="11"/>
      <c r="H161" s="11">
        <f>H$2*Data!$E139+H$3*Data!$H139+H$4*Data!$J139</f>
        <v>-3.0747581779993868E-2</v>
      </c>
      <c r="I161" s="11">
        <f t="shared" si="13"/>
        <v>0.96925241822000618</v>
      </c>
      <c r="J161" s="11"/>
      <c r="K161" s="29">
        <f>K$2*Data!$E139+K$3*Data!$H139+K$4*Data!$J139</f>
        <v>-2.7318407671983388E-2</v>
      </c>
      <c r="L161" s="29">
        <f t="shared" si="10"/>
        <v>0.97268159232801665</v>
      </c>
      <c r="M161" s="11"/>
    </row>
    <row r="162" spans="1:13" x14ac:dyDescent="0.2">
      <c r="A162">
        <v>137</v>
      </c>
      <c r="B162" s="11">
        <f>B$2*Data!$E140+B$3*Data!$H140+B$4*Data!$J140</f>
        <v>2.6535249108305702E-3</v>
      </c>
      <c r="C162" s="11">
        <f t="shared" si="11"/>
        <v>1.0026535249108306</v>
      </c>
      <c r="D162" s="11"/>
      <c r="E162" s="11">
        <f>E$2*Data!$E140+E$3*Data!$H140+E$4*Data!$J140</f>
        <v>-1.998606587363394E-3</v>
      </c>
      <c r="F162" s="11">
        <f t="shared" si="12"/>
        <v>0.99800139341263661</v>
      </c>
      <c r="G162" s="11"/>
      <c r="H162" s="11">
        <f>H$2*Data!$E140+H$3*Data!$H140+H$4*Data!$J140</f>
        <v>-9.0306914602277331E-3</v>
      </c>
      <c r="I162" s="11">
        <f t="shared" si="13"/>
        <v>0.99096930853977228</v>
      </c>
      <c r="J162" s="11"/>
      <c r="K162" s="29">
        <f>K$2*Data!$E140+K$3*Data!$H140+K$4*Data!$J140</f>
        <v>1.409215705449936E-3</v>
      </c>
      <c r="L162" s="29">
        <f t="shared" si="10"/>
        <v>1.0014092157054499</v>
      </c>
      <c r="M162" s="11"/>
    </row>
    <row r="163" spans="1:13" x14ac:dyDescent="0.2">
      <c r="A163">
        <v>138</v>
      </c>
      <c r="B163" s="11">
        <f>B$2*Data!$E141+B$3*Data!$H141+B$4*Data!$J141</f>
        <v>1.8632604230014338E-2</v>
      </c>
      <c r="C163" s="11">
        <f t="shared" si="11"/>
        <v>1.0186326042300142</v>
      </c>
      <c r="D163" s="11"/>
      <c r="E163" s="11">
        <f>E$2*Data!$E141+E$3*Data!$H141+E$4*Data!$J141</f>
        <v>2.016581772570996E-2</v>
      </c>
      <c r="F163" s="11">
        <f t="shared" si="12"/>
        <v>1.02016581772571</v>
      </c>
      <c r="G163" s="11"/>
      <c r="H163" s="11">
        <f>H$2*Data!$E141+H$3*Data!$H141+H$4*Data!$J141</f>
        <v>2.2078508862332317E-2</v>
      </c>
      <c r="I163" s="11">
        <f t="shared" si="13"/>
        <v>1.0220785088623323</v>
      </c>
      <c r="J163" s="11"/>
      <c r="K163" s="29">
        <f>K$2*Data!$E141+K$3*Data!$H141+K$4*Data!$J141</f>
        <v>1.9305871860829327E-2</v>
      </c>
      <c r="L163" s="29">
        <f t="shared" si="10"/>
        <v>1.0193058718608294</v>
      </c>
      <c r="M163" s="11"/>
    </row>
    <row r="164" spans="1:13" x14ac:dyDescent="0.2">
      <c r="A164">
        <v>139</v>
      </c>
      <c r="B164" s="11">
        <f>B$2*Data!$E142+B$3*Data!$H142+B$4*Data!$J142</f>
        <v>-1.5803630753723933E-2</v>
      </c>
      <c r="C164" s="11">
        <f t="shared" si="11"/>
        <v>0.98419636924627607</v>
      </c>
      <c r="D164" s="11"/>
      <c r="E164" s="11">
        <f>E$2*Data!$E142+E$3*Data!$H142+E$4*Data!$J142</f>
        <v>-2.0137713041022614E-2</v>
      </c>
      <c r="F164" s="11">
        <f t="shared" si="12"/>
        <v>0.97986228695897737</v>
      </c>
      <c r="G164" s="11"/>
      <c r="H164" s="11">
        <f>H$2*Data!$E142+H$3*Data!$H142+H$4*Data!$J142</f>
        <v>-2.6106445483144395E-2</v>
      </c>
      <c r="I164" s="11">
        <f t="shared" si="13"/>
        <v>0.97389355451685555</v>
      </c>
      <c r="J164" s="11"/>
      <c r="K164" s="29">
        <f>K$2*Data!$E142+K$3*Data!$H142+K$4*Data!$J142</f>
        <v>-1.7341557525468128E-2</v>
      </c>
      <c r="L164" s="29">
        <f t="shared" si="10"/>
        <v>0.98265844247453182</v>
      </c>
      <c r="M164" s="11"/>
    </row>
    <row r="165" spans="1:13" x14ac:dyDescent="0.2">
      <c r="A165">
        <v>140</v>
      </c>
      <c r="B165" s="11">
        <f>B$2*Data!$E143+B$3*Data!$H143+B$4*Data!$J143</f>
        <v>1.2158059072560108E-2</v>
      </c>
      <c r="C165" s="11">
        <f t="shared" si="11"/>
        <v>1.0121580590725601</v>
      </c>
      <c r="D165" s="11"/>
      <c r="E165" s="11">
        <f>E$2*Data!$E143+E$3*Data!$H143+E$4*Data!$J143</f>
        <v>1.8480872032506739E-2</v>
      </c>
      <c r="F165" s="11">
        <f t="shared" si="12"/>
        <v>1.0184808720325067</v>
      </c>
      <c r="G165" s="11"/>
      <c r="H165" s="11">
        <f>H$2*Data!$E143+H$3*Data!$H143+H$4*Data!$J143</f>
        <v>2.7901766516875766E-2</v>
      </c>
      <c r="I165" s="11">
        <f t="shared" si="13"/>
        <v>1.0279017665168757</v>
      </c>
      <c r="J165" s="11"/>
      <c r="K165" s="29">
        <f>K$2*Data!$E143+K$3*Data!$H143+K$4*Data!$J143</f>
        <v>1.3937993857653529E-2</v>
      </c>
      <c r="L165" s="29">
        <f t="shared" si="10"/>
        <v>1.0139379938576536</v>
      </c>
      <c r="M165" s="11"/>
    </row>
    <row r="166" spans="1:13" x14ac:dyDescent="0.2">
      <c r="A166">
        <v>141</v>
      </c>
      <c r="B166" s="11">
        <f>B$2*Data!$E144+B$3*Data!$H144+B$4*Data!$J144</f>
        <v>-2.5619508144683535E-2</v>
      </c>
      <c r="C166" s="11">
        <f t="shared" si="11"/>
        <v>0.9743804918553165</v>
      </c>
      <c r="D166" s="11"/>
      <c r="E166" s="11">
        <f>E$2*Data!$E144+E$3*Data!$H144+E$4*Data!$J144</f>
        <v>-3.4956895702272901E-2</v>
      </c>
      <c r="F166" s="11">
        <f t="shared" si="12"/>
        <v>0.96504310429772711</v>
      </c>
      <c r="G166" s="11"/>
      <c r="H166" s="11">
        <f>H$2*Data!$E144+H$3*Data!$H144+H$4*Data!$J144</f>
        <v>-4.8244365188519794E-2</v>
      </c>
      <c r="I166" s="11">
        <f t="shared" si="13"/>
        <v>0.95175563481148018</v>
      </c>
      <c r="J166" s="11"/>
      <c r="K166" s="29">
        <f>K$2*Data!$E144+K$3*Data!$H144+K$4*Data!$J144</f>
        <v>-2.8654387425609766E-2</v>
      </c>
      <c r="L166" s="29">
        <f t="shared" si="10"/>
        <v>0.97134561257439023</v>
      </c>
      <c r="M166" s="11"/>
    </row>
    <row r="167" spans="1:13" x14ac:dyDescent="0.2">
      <c r="A167">
        <v>142</v>
      </c>
      <c r="B167" s="11">
        <f>B$2*Data!$E145+B$3*Data!$H145+B$4*Data!$J145</f>
        <v>-5.6271529534755267E-3</v>
      </c>
      <c r="C167" s="11">
        <f t="shared" si="11"/>
        <v>0.99437284704652451</v>
      </c>
      <c r="D167" s="11"/>
      <c r="E167" s="11">
        <f>E$2*Data!$E145+E$3*Data!$H145+E$4*Data!$J145</f>
        <v>-7.9160502569451518E-3</v>
      </c>
      <c r="F167" s="11">
        <f t="shared" si="12"/>
        <v>0.9920839497430548</v>
      </c>
      <c r="G167" s="11"/>
      <c r="H167" s="11">
        <f>H$2*Data!$E145+H$3*Data!$H145+H$4*Data!$J145</f>
        <v>-1.1074769452891797E-2</v>
      </c>
      <c r="I167" s="11">
        <f t="shared" si="13"/>
        <v>0.98892523054710824</v>
      </c>
      <c r="J167" s="11"/>
      <c r="K167" s="29">
        <f>K$2*Data!$E145+K$3*Data!$H145+K$4*Data!$J145</f>
        <v>-6.4351071054472419E-3</v>
      </c>
      <c r="L167" s="29">
        <f t="shared" si="10"/>
        <v>0.99356489289455274</v>
      </c>
      <c r="M167" s="11"/>
    </row>
    <row r="168" spans="1:13" x14ac:dyDescent="0.2">
      <c r="A168">
        <v>143</v>
      </c>
      <c r="B168" s="11">
        <f>B$2*Data!$E146+B$3*Data!$H146+B$4*Data!$J146</f>
        <v>-9.888662637221754E-3</v>
      </c>
      <c r="C168" s="11">
        <f t="shared" si="11"/>
        <v>0.99011133736277823</v>
      </c>
      <c r="D168" s="11"/>
      <c r="E168" s="11">
        <f>E$2*Data!$E146+E$3*Data!$H146+E$4*Data!$J146</f>
        <v>-2.2019715975304957E-2</v>
      </c>
      <c r="F168" s="11">
        <f t="shared" si="12"/>
        <v>0.97798028402469506</v>
      </c>
      <c r="G168" s="11"/>
      <c r="H168" s="11">
        <f>H$2*Data!$E146+H$3*Data!$H146+H$4*Data!$J146</f>
        <v>-4.0052851751135522E-2</v>
      </c>
      <c r="I168" s="11">
        <f t="shared" si="13"/>
        <v>0.95994714824886451</v>
      </c>
      <c r="J168" s="11"/>
      <c r="K168" s="29">
        <f>K$2*Data!$E146+K$3*Data!$H146+K$4*Data!$J146</f>
        <v>-1.3330941055535891E-2</v>
      </c>
      <c r="L168" s="29">
        <f t="shared" si="10"/>
        <v>0.98666905894446411</v>
      </c>
      <c r="M168" s="11"/>
    </row>
    <row r="169" spans="1:13" x14ac:dyDescent="0.2">
      <c r="A169">
        <v>144</v>
      </c>
      <c r="B169" s="11">
        <f>B$2*Data!$E147+B$3*Data!$H147+B$4*Data!$J147</f>
        <v>2.3145510720698599E-2</v>
      </c>
      <c r="C169" s="11">
        <f t="shared" si="11"/>
        <v>1.0231455107206986</v>
      </c>
      <c r="D169" s="11">
        <f>PRODUCT(C158:C169)-1</f>
        <v>-2.9672554054595568E-2</v>
      </c>
      <c r="E169" s="11">
        <f>E$2*Data!$E147+E$3*Data!$H147+E$4*Data!$J147</f>
        <v>2.0092284490385207E-2</v>
      </c>
      <c r="F169" s="11">
        <f t="shared" si="12"/>
        <v>1.0200922844903852</v>
      </c>
      <c r="G169" s="11">
        <f>PRODUCT(F158:F169)-1</f>
        <v>-5.8101391570695937E-2</v>
      </c>
      <c r="H169" s="11">
        <f>H$2*Data!$E147+H$3*Data!$H147+H$4*Data!$J147</f>
        <v>1.4880014658210209E-2</v>
      </c>
      <c r="I169" s="11">
        <f t="shared" si="13"/>
        <v>1.0148800146582102</v>
      </c>
      <c r="J169" s="11">
        <f>PRODUCT(I158:I169)-1</f>
        <v>-9.7978781553539673E-2</v>
      </c>
      <c r="K169" s="29">
        <f>K$2*Data!$E147+K$3*Data!$H147+K$4*Data!$J147</f>
        <v>2.2716953323720607E-2</v>
      </c>
      <c r="L169" s="29">
        <f t="shared" si="10"/>
        <v>1.0227169533237206</v>
      </c>
      <c r="M169" s="29">
        <f>PRODUCT(L158:L169)-1</f>
        <v>-3.8838263140301477E-2</v>
      </c>
    </row>
    <row r="170" spans="1:13" x14ac:dyDescent="0.2">
      <c r="A170">
        <v>145</v>
      </c>
      <c r="B170" s="11">
        <f>B$2*Data!$E148+B$3*Data!$H148+B$4*Data!$J148</f>
        <v>1.1691170140176815E-2</v>
      </c>
      <c r="C170" s="11">
        <f t="shared" si="11"/>
        <v>1.0116911701401767</v>
      </c>
      <c r="D170" s="11"/>
      <c r="E170" s="11">
        <f>E$2*Data!$E148+E$3*Data!$H148+E$4*Data!$J148</f>
        <v>1.4450706932406469E-2</v>
      </c>
      <c r="F170" s="11">
        <f t="shared" si="12"/>
        <v>1.0144507069324065</v>
      </c>
      <c r="G170" s="11"/>
      <c r="H170" s="11">
        <f>H$2*Data!$E148+H$3*Data!$H148+H$4*Data!$J148</f>
        <v>1.8431714196075966E-2</v>
      </c>
      <c r="I170" s="11">
        <f t="shared" si="13"/>
        <v>1.0184317141960759</v>
      </c>
      <c r="J170" s="11"/>
      <c r="K170" s="29">
        <f>K$2*Data!$E148+K$3*Data!$H148+K$4*Data!$J148</f>
        <v>1.2552936409078711E-2</v>
      </c>
      <c r="L170" s="29">
        <f t="shared" si="10"/>
        <v>1.0125529364090786</v>
      </c>
      <c r="M170" s="11"/>
    </row>
    <row r="171" spans="1:13" x14ac:dyDescent="0.2">
      <c r="A171">
        <v>146</v>
      </c>
      <c r="B171" s="11">
        <f>B$2*Data!$E149+B$3*Data!$H149+B$4*Data!$J149</f>
        <v>-2.7287523619101452E-2</v>
      </c>
      <c r="C171" s="11">
        <f t="shared" si="11"/>
        <v>0.97271247638089853</v>
      </c>
      <c r="D171" s="11"/>
      <c r="E171" s="11">
        <f>E$2*Data!$E149+E$3*Data!$H149+E$4*Data!$J149</f>
        <v>-4.2518595240731795E-2</v>
      </c>
      <c r="F171" s="11">
        <f t="shared" si="12"/>
        <v>0.95748140475926824</v>
      </c>
      <c r="G171" s="11"/>
      <c r="H171" s="11">
        <f>H$2*Data!$E149+H$3*Data!$H149+H$4*Data!$J149</f>
        <v>-6.4768523863618838E-2</v>
      </c>
      <c r="I171" s="11">
        <f t="shared" si="13"/>
        <v>0.93523147613638113</v>
      </c>
      <c r="J171" s="11"/>
      <c r="K171" s="29">
        <f>K$2*Data!$E149+K$3*Data!$H149+K$4*Data!$J149</f>
        <v>-3.1863909541262815E-2</v>
      </c>
      <c r="L171" s="29">
        <f t="shared" si="10"/>
        <v>0.96813609045873716</v>
      </c>
      <c r="M171" s="11"/>
    </row>
    <row r="172" spans="1:13" x14ac:dyDescent="0.2">
      <c r="A172">
        <v>147</v>
      </c>
      <c r="B172" s="11">
        <f>B$2*Data!$E150+B$3*Data!$H150+B$4*Data!$J150</f>
        <v>-4.4590927758622785E-2</v>
      </c>
      <c r="C172" s="11">
        <f t="shared" si="11"/>
        <v>0.95540907224137717</v>
      </c>
      <c r="D172" s="11"/>
      <c r="E172" s="11">
        <f>E$2*Data!$E150+E$3*Data!$H150+E$4*Data!$J150</f>
        <v>-5.2873481475555539E-2</v>
      </c>
      <c r="F172" s="11">
        <f t="shared" si="12"/>
        <v>0.94712651852444441</v>
      </c>
      <c r="G172" s="11"/>
      <c r="H172" s="11">
        <f>H$2*Data!$E150+H$3*Data!$H150+H$4*Data!$J150</f>
        <v>-6.4009542046335216E-2</v>
      </c>
      <c r="I172" s="11">
        <f t="shared" si="13"/>
        <v>0.93599045795366476</v>
      </c>
      <c r="J172" s="11"/>
      <c r="K172" s="29">
        <f>K$2*Data!$E150+K$3*Data!$H150+K$4*Data!$J150</f>
        <v>-4.770568053378195E-2</v>
      </c>
      <c r="L172" s="29">
        <f t="shared" si="10"/>
        <v>0.95229431946621801</v>
      </c>
      <c r="M172" s="11"/>
    </row>
    <row r="173" spans="1:13" x14ac:dyDescent="0.2">
      <c r="A173">
        <v>148</v>
      </c>
      <c r="B173" s="11">
        <f>B$2*Data!$E151+B$3*Data!$H151+B$4*Data!$J151</f>
        <v>3.3898031548845478E-2</v>
      </c>
      <c r="C173" s="11">
        <f t="shared" si="11"/>
        <v>1.0338980315488455</v>
      </c>
      <c r="D173" s="11"/>
      <c r="E173" s="11">
        <f>E$2*Data!$E151+E$3*Data!$H151+E$4*Data!$J151</f>
        <v>4.9428488485701125E-2</v>
      </c>
      <c r="F173" s="11">
        <f t="shared" si="12"/>
        <v>1.049428488485701</v>
      </c>
      <c r="G173" s="11"/>
      <c r="H173" s="11">
        <f>H$2*Data!$E151+H$3*Data!$H151+H$4*Data!$J151</f>
        <v>7.2179861682667837E-2</v>
      </c>
      <c r="I173" s="11">
        <f t="shared" si="13"/>
        <v>1.0721798616826679</v>
      </c>
      <c r="J173" s="11"/>
      <c r="K173" s="29">
        <f>K$2*Data!$E151+K$3*Data!$H151+K$4*Data!$J151</f>
        <v>3.8522710141886685E-2</v>
      </c>
      <c r="L173" s="29">
        <f t="shared" si="10"/>
        <v>1.0385227101418866</v>
      </c>
      <c r="M173" s="11"/>
    </row>
    <row r="174" spans="1:13" x14ac:dyDescent="0.2">
      <c r="A174">
        <v>149</v>
      </c>
      <c r="B174" s="11">
        <f>B$2*Data!$E152+B$3*Data!$H152+B$4*Data!$J152</f>
        <v>-1.1393352694746247E-2</v>
      </c>
      <c r="C174" s="11">
        <f t="shared" si="11"/>
        <v>0.98860664730525372</v>
      </c>
      <c r="D174" s="11"/>
      <c r="E174" s="11">
        <f>E$2*Data!$E152+E$3*Data!$H152+E$4*Data!$J152</f>
        <v>-1.5182252610889128E-2</v>
      </c>
      <c r="F174" s="11">
        <f t="shared" si="12"/>
        <v>0.98481774738911088</v>
      </c>
      <c r="G174" s="11"/>
      <c r="H174" s="11">
        <f>H$2*Data!$E152+H$3*Data!$H152+H$4*Data!$J152</f>
        <v>-2.0508990392841594E-2</v>
      </c>
      <c r="I174" s="11">
        <f t="shared" si="13"/>
        <v>0.9794910096071584</v>
      </c>
      <c r="J174" s="11"/>
      <c r="K174" s="29">
        <f>K$2*Data!$E152+K$3*Data!$H152+K$4*Data!$J152</f>
        <v>-1.2667098031655746E-2</v>
      </c>
      <c r="L174" s="29">
        <f t="shared" si="10"/>
        <v>0.98733290196834422</v>
      </c>
      <c r="M174" s="11"/>
    </row>
    <row r="175" spans="1:13" x14ac:dyDescent="0.2">
      <c r="A175">
        <v>150</v>
      </c>
      <c r="B175" s="11">
        <f>B$2*Data!$E153+B$3*Data!$H153+B$4*Data!$J153</f>
        <v>-1.2205107978703734E-2</v>
      </c>
      <c r="C175" s="11">
        <f t="shared" si="11"/>
        <v>0.98779489202129622</v>
      </c>
      <c r="D175" s="11"/>
      <c r="E175" s="11">
        <f>E$2*Data!$E153+E$3*Data!$H153+E$4*Data!$J153</f>
        <v>-1.5307135655459108E-2</v>
      </c>
      <c r="F175" s="11">
        <f t="shared" si="12"/>
        <v>0.98469286434454084</v>
      </c>
      <c r="G175" s="11"/>
      <c r="H175" s="11">
        <f>H$2*Data!$E153+H$3*Data!$H153+H$4*Data!$J153</f>
        <v>-1.9564607093135157E-2</v>
      </c>
      <c r="I175" s="11">
        <f t="shared" si="13"/>
        <v>0.98043539290686488</v>
      </c>
      <c r="J175" s="11"/>
      <c r="K175" s="29">
        <f>K$2*Data!$E153+K$3*Data!$H153+K$4*Data!$J153</f>
        <v>-1.3315286140158521E-2</v>
      </c>
      <c r="L175" s="29">
        <f t="shared" si="10"/>
        <v>0.98668471385984147</v>
      </c>
      <c r="M175" s="11"/>
    </row>
    <row r="176" spans="1:13" x14ac:dyDescent="0.2">
      <c r="A176">
        <v>151</v>
      </c>
      <c r="B176" s="11">
        <f>B$2*Data!$E154+B$3*Data!$H154+B$4*Data!$J154</f>
        <v>8.9319681241475952E-3</v>
      </c>
      <c r="C176" s="11">
        <f t="shared" si="11"/>
        <v>1.0089319681241475</v>
      </c>
      <c r="D176" s="11"/>
      <c r="E176" s="11">
        <f>E$2*Data!$E154+E$3*Data!$H154+E$4*Data!$J154</f>
        <v>2.6882420594957833E-3</v>
      </c>
      <c r="F176" s="11">
        <f t="shared" si="12"/>
        <v>1.0026882420594958</v>
      </c>
      <c r="G176" s="11"/>
      <c r="H176" s="11">
        <f>H$2*Data!$E154+H$3*Data!$H154+H$4*Data!$J154</f>
        <v>-7.015619174537472E-3</v>
      </c>
      <c r="I176" s="11">
        <f t="shared" si="13"/>
        <v>0.99298438082546248</v>
      </c>
      <c r="J176" s="11"/>
      <c r="K176" s="29">
        <f>K$2*Data!$E154+K$3*Data!$H154+K$4*Data!$J154</f>
        <v>7.4348203454544506E-3</v>
      </c>
      <c r="L176" s="29">
        <f t="shared" si="10"/>
        <v>1.0074348203454544</v>
      </c>
      <c r="M176" s="11"/>
    </row>
    <row r="177" spans="1:13" x14ac:dyDescent="0.2">
      <c r="A177">
        <v>152</v>
      </c>
      <c r="B177" s="11">
        <f>B$2*Data!$E155+B$3*Data!$H155+B$4*Data!$J155</f>
        <v>1.9200538324680334E-3</v>
      </c>
      <c r="C177" s="11">
        <f t="shared" si="11"/>
        <v>1.001920053832468</v>
      </c>
      <c r="D177" s="11"/>
      <c r="E177" s="11">
        <f>E$2*Data!$E155+E$3*Data!$H155+E$4*Data!$J155</f>
        <v>-1.2935877775580746E-2</v>
      </c>
      <c r="F177" s="11">
        <f t="shared" si="12"/>
        <v>0.9870641222244193</v>
      </c>
      <c r="G177" s="11"/>
      <c r="H177" s="11">
        <f>H$2*Data!$E155+H$3*Data!$H155+H$4*Data!$J155</f>
        <v>-3.5563311301842676E-2</v>
      </c>
      <c r="I177" s="11">
        <f t="shared" si="13"/>
        <v>0.96443668869815735</v>
      </c>
      <c r="J177" s="11"/>
      <c r="K177" s="29">
        <f>K$2*Data!$E155+K$3*Data!$H155+K$4*Data!$J155</f>
        <v>-1.9420288855226875E-3</v>
      </c>
      <c r="L177" s="29">
        <f t="shared" si="10"/>
        <v>0.99805797111447736</v>
      </c>
      <c r="M177" s="11"/>
    </row>
    <row r="178" spans="1:13" x14ac:dyDescent="0.2">
      <c r="A178">
        <v>153</v>
      </c>
      <c r="B178" s="11">
        <f>B$2*Data!$E156+B$3*Data!$H156+B$4*Data!$J156</f>
        <v>-2.0745618258049069E-2</v>
      </c>
      <c r="C178" s="11">
        <f t="shared" si="11"/>
        <v>0.9792543817419509</v>
      </c>
      <c r="D178" s="11"/>
      <c r="E178" s="11">
        <f>E$2*Data!$E156+E$3*Data!$H156+E$4*Data!$J156</f>
        <v>-3.6771954154180192E-2</v>
      </c>
      <c r="F178" s="11">
        <f t="shared" si="12"/>
        <v>0.96322804584581978</v>
      </c>
      <c r="G178" s="11"/>
      <c r="H178" s="11">
        <f>H$2*Data!$E156+H$3*Data!$H156+H$4*Data!$J156</f>
        <v>-6.049233585717869E-2</v>
      </c>
      <c r="I178" s="11">
        <f t="shared" si="13"/>
        <v>0.93950766414282127</v>
      </c>
      <c r="J178" s="11"/>
      <c r="K178" s="29">
        <f>K$2*Data!$E156+K$3*Data!$H156+K$4*Data!$J156</f>
        <v>-2.5360290021263967E-2</v>
      </c>
      <c r="L178" s="29">
        <f t="shared" si="10"/>
        <v>0.97463970997873606</v>
      </c>
      <c r="M178" s="11"/>
    </row>
    <row r="179" spans="1:13" x14ac:dyDescent="0.2">
      <c r="A179">
        <v>154</v>
      </c>
      <c r="B179" s="11">
        <f>B$2*Data!$E157+B$3*Data!$H157+B$4*Data!$J157</f>
        <v>2.0124651607133375E-2</v>
      </c>
      <c r="C179" s="11">
        <f t="shared" si="11"/>
        <v>1.0201246516071334</v>
      </c>
      <c r="D179" s="11"/>
      <c r="E179" s="11">
        <f>E$2*Data!$E157+E$3*Data!$H157+E$4*Data!$J157</f>
        <v>2.5233837086975915E-2</v>
      </c>
      <c r="F179" s="11">
        <f t="shared" si="12"/>
        <v>1.025233837086976</v>
      </c>
      <c r="G179" s="11"/>
      <c r="H179" s="11">
        <f>H$2*Data!$E157+H$3*Data!$H157+H$4*Data!$J157</f>
        <v>3.2470167112397474E-2</v>
      </c>
      <c r="I179" s="11">
        <f t="shared" si="13"/>
        <v>1.0324701671123975</v>
      </c>
      <c r="J179" s="11"/>
      <c r="K179" s="29">
        <f>K$2*Data!$E157+K$3*Data!$H157+K$4*Data!$J157</f>
        <v>2.1807518940412534E-2</v>
      </c>
      <c r="L179" s="29">
        <f t="shared" si="10"/>
        <v>1.0218075189404126</v>
      </c>
      <c r="M179" s="11"/>
    </row>
    <row r="180" spans="1:13" x14ac:dyDescent="0.2">
      <c r="A180">
        <v>155</v>
      </c>
      <c r="B180" s="11">
        <f>B$2*Data!$E158+B$3*Data!$H158+B$4*Data!$J158</f>
        <v>-4.06857190515928E-3</v>
      </c>
      <c r="C180" s="11">
        <f t="shared" si="11"/>
        <v>0.9959314280948407</v>
      </c>
      <c r="D180" s="11"/>
      <c r="E180" s="11">
        <f>E$2*Data!$E158+E$3*Data!$H158+E$4*Data!$J158</f>
        <v>3.6502371520152474E-3</v>
      </c>
      <c r="F180" s="11">
        <f t="shared" si="12"/>
        <v>1.0036502371520153</v>
      </c>
      <c r="G180" s="11"/>
      <c r="H180" s="11">
        <f>H$2*Data!$E158+H$3*Data!$H158+H$4*Data!$J158</f>
        <v>1.5601672066911989E-2</v>
      </c>
      <c r="I180" s="11">
        <f t="shared" si="13"/>
        <v>1.0156016720669121</v>
      </c>
      <c r="J180" s="11"/>
      <c r="K180" s="29">
        <f>K$2*Data!$E158+K$3*Data!$H158+K$4*Data!$J158</f>
        <v>-2.1884932783740037E-3</v>
      </c>
      <c r="L180" s="29">
        <f t="shared" si="10"/>
        <v>0.997811506721626</v>
      </c>
      <c r="M180" s="11"/>
    </row>
    <row r="181" spans="1:13" x14ac:dyDescent="0.2">
      <c r="A181">
        <v>156</v>
      </c>
      <c r="B181" s="11">
        <f>B$2*Data!$E159+B$3*Data!$H159+B$4*Data!$J159</f>
        <v>-7.6674513814429654E-3</v>
      </c>
      <c r="C181" s="11">
        <f t="shared" si="11"/>
        <v>0.99233254861855702</v>
      </c>
      <c r="D181" s="11">
        <f>PRODUCT(C170:C181)-1</f>
        <v>-5.2628730949392688E-2</v>
      </c>
      <c r="E181" s="11">
        <f>E$2*Data!$E159+E$3*Data!$H159+E$4*Data!$J159</f>
        <v>-2.1490226480669239E-3</v>
      </c>
      <c r="F181" s="11">
        <f t="shared" si="12"/>
        <v>0.99785097735193307</v>
      </c>
      <c r="G181" s="11">
        <f>PRODUCT(F170:F181)-1</f>
        <v>-8.358915789345267E-2</v>
      </c>
      <c r="H181" s="11">
        <f>H$2*Data!$E159+H$3*Data!$H159+H$4*Data!$J159</f>
        <v>6.5523142923092801E-3</v>
      </c>
      <c r="I181" s="11">
        <f t="shared" si="13"/>
        <v>1.0065523142923092</v>
      </c>
      <c r="J181" s="11">
        <f>PRODUCT(I170:I181)-1</f>
        <v>-0.12830757874783039</v>
      </c>
      <c r="K181" s="29">
        <f>K$2*Data!$E159+K$3*Data!$H159+K$4*Data!$J159</f>
        <v>-6.4252844759674467E-3</v>
      </c>
      <c r="L181" s="29">
        <f t="shared" si="10"/>
        <v>0.99357471552403254</v>
      </c>
      <c r="M181" s="29">
        <f>PRODUCT(L170:L181)-1</f>
        <v>-6.2398466240218831E-2</v>
      </c>
    </row>
    <row r="182" spans="1:13" x14ac:dyDescent="0.2">
      <c r="A182">
        <v>157</v>
      </c>
      <c r="B182" s="11">
        <f>B$2*Data!$E160+B$3*Data!$H160+B$4*Data!$J160</f>
        <v>-2.0230524813389883E-2</v>
      </c>
      <c r="C182" s="11">
        <f t="shared" si="11"/>
        <v>0.97976947518661017</v>
      </c>
      <c r="D182" s="11"/>
      <c r="E182" s="11">
        <f>E$2*Data!$E160+E$3*Data!$H160+E$4*Data!$J160</f>
        <v>-2.4303155138997057E-2</v>
      </c>
      <c r="F182" s="11">
        <f t="shared" si="12"/>
        <v>0.97569684486100294</v>
      </c>
      <c r="G182" s="11"/>
      <c r="H182" s="11">
        <f>H$2*Data!$E160+H$3*Data!$H160+H$4*Data!$J160</f>
        <v>-2.9848290486366728E-2</v>
      </c>
      <c r="I182" s="11">
        <f t="shared" si="13"/>
        <v>0.97015170951363328</v>
      </c>
      <c r="J182" s="11"/>
      <c r="K182" s="29">
        <f>K$2*Data!$E160+K$3*Data!$H160+K$4*Data!$J160</f>
        <v>-2.1716974744608573E-2</v>
      </c>
      <c r="L182" s="29">
        <f t="shared" si="10"/>
        <v>0.97828302525539146</v>
      </c>
      <c r="M182" s="11"/>
    </row>
    <row r="183" spans="1:13" x14ac:dyDescent="0.2">
      <c r="A183">
        <v>158</v>
      </c>
      <c r="B183" s="11">
        <f>B$2*Data!$E161+B$3*Data!$H161+B$4*Data!$J161</f>
        <v>6.4683349504043169E-3</v>
      </c>
      <c r="C183" s="11">
        <f t="shared" si="11"/>
        <v>1.0064683349504042</v>
      </c>
      <c r="D183" s="11"/>
      <c r="E183" s="11">
        <f>E$2*Data!$E161+E$3*Data!$H161+E$4*Data!$J161</f>
        <v>8.2649438580281159E-3</v>
      </c>
      <c r="F183" s="11">
        <f t="shared" si="12"/>
        <v>1.008264943858028</v>
      </c>
      <c r="G183" s="11"/>
      <c r="H183" s="11">
        <f>H$2*Data!$E161+H$3*Data!$H161+H$4*Data!$J161</f>
        <v>1.0850998220581342E-2</v>
      </c>
      <c r="I183" s="11">
        <f t="shared" si="13"/>
        <v>1.0108509982205813</v>
      </c>
      <c r="J183" s="11"/>
      <c r="K183" s="29">
        <f>K$2*Data!$E161+K$3*Data!$H161+K$4*Data!$J161</f>
        <v>7.0331607492744707E-3</v>
      </c>
      <c r="L183" s="29">
        <f t="shared" si="10"/>
        <v>1.0070331607492744</v>
      </c>
      <c r="M183" s="11"/>
    </row>
    <row r="184" spans="1:13" x14ac:dyDescent="0.2">
      <c r="A184">
        <v>159</v>
      </c>
      <c r="B184" s="11">
        <f>B$2*Data!$E162+B$3*Data!$H162+B$4*Data!$J162</f>
        <v>7.2675639288503364E-3</v>
      </c>
      <c r="C184" s="11">
        <f t="shared" si="11"/>
        <v>1.0072675639288504</v>
      </c>
      <c r="D184" s="11"/>
      <c r="E184" s="11">
        <f>E$2*Data!$E162+E$3*Data!$H162+E$4*Data!$J162</f>
        <v>1.1495506488263228E-2</v>
      </c>
      <c r="F184" s="11">
        <f t="shared" si="12"/>
        <v>1.0114955064882631</v>
      </c>
      <c r="G184" s="11"/>
      <c r="H184" s="11">
        <f>H$2*Data!$E162+H$3*Data!$H162+H$4*Data!$J162</f>
        <v>1.7763635743914565E-2</v>
      </c>
      <c r="I184" s="11">
        <f t="shared" si="13"/>
        <v>1.0177636357439146</v>
      </c>
      <c r="J184" s="11"/>
      <c r="K184" s="29">
        <f>K$2*Data!$E162+K$3*Data!$H162+K$4*Data!$J162</f>
        <v>8.4782081119430825E-3</v>
      </c>
      <c r="L184" s="29">
        <f t="shared" si="10"/>
        <v>1.008478208111943</v>
      </c>
      <c r="M184" s="11"/>
    </row>
    <row r="185" spans="1:13" x14ac:dyDescent="0.2">
      <c r="A185">
        <v>160</v>
      </c>
      <c r="B185" s="11">
        <f>B$2*Data!$E163+B$3*Data!$H163+B$4*Data!$J163</f>
        <v>1.3157175863533469E-2</v>
      </c>
      <c r="C185" s="11">
        <f t="shared" si="11"/>
        <v>1.0131571758635334</v>
      </c>
      <c r="D185" s="11"/>
      <c r="E185" s="11">
        <f>E$2*Data!$E163+E$3*Data!$H163+E$4*Data!$J163</f>
        <v>3.2676141898823033E-3</v>
      </c>
      <c r="F185" s="11">
        <f t="shared" si="12"/>
        <v>1.0032676141898822</v>
      </c>
      <c r="G185" s="11"/>
      <c r="H185" s="11">
        <f>H$2*Data!$E163+H$3*Data!$H163+H$4*Data!$J163</f>
        <v>-1.2175014986094536E-2</v>
      </c>
      <c r="I185" s="11">
        <f t="shared" si="13"/>
        <v>0.98782498501390548</v>
      </c>
      <c r="J185" s="11"/>
      <c r="K185" s="29">
        <f>K$2*Data!$E163+K$3*Data!$H163+K$4*Data!$J163</f>
        <v>1.0832932735854459E-2</v>
      </c>
      <c r="L185" s="29">
        <f t="shared" si="10"/>
        <v>1.0108329327358545</v>
      </c>
      <c r="M185" s="11"/>
    </row>
    <row r="186" spans="1:13" x14ac:dyDescent="0.2">
      <c r="A186">
        <v>161</v>
      </c>
      <c r="B186" s="11">
        <f>B$2*Data!$E164+B$3*Data!$H164+B$4*Data!$J164</f>
        <v>7.5987760723524953E-3</v>
      </c>
      <c r="C186" s="11">
        <f t="shared" si="11"/>
        <v>1.0075987760723526</v>
      </c>
      <c r="D186" s="11"/>
      <c r="E186" s="11">
        <f>E$2*Data!$E164+E$3*Data!$H164+E$4*Data!$J164</f>
        <v>7.64581350348507E-4</v>
      </c>
      <c r="F186" s="11">
        <f t="shared" si="12"/>
        <v>1.0007645813503485</v>
      </c>
      <c r="G186" s="11"/>
      <c r="H186" s="11">
        <f>H$2*Data!$E164+H$3*Data!$H164+H$4*Data!$J164</f>
        <v>-9.8484779395388768E-3</v>
      </c>
      <c r="I186" s="11">
        <f t="shared" si="13"/>
        <v>0.99015152206046109</v>
      </c>
      <c r="J186" s="11"/>
      <c r="K186" s="29">
        <f>K$2*Data!$E164+K$3*Data!$H164+K$4*Data!$J164</f>
        <v>5.9545212082743101E-3</v>
      </c>
      <c r="L186" s="29">
        <f t="shared" si="10"/>
        <v>1.0059545212082743</v>
      </c>
      <c r="M186" s="11"/>
    </row>
    <row r="187" spans="1:13" x14ac:dyDescent="0.2">
      <c r="A187">
        <v>162</v>
      </c>
      <c r="B187" s="11">
        <f>B$2*Data!$E165+B$3*Data!$H165+B$4*Data!$J165</f>
        <v>6.538519234369611E-3</v>
      </c>
      <c r="C187" s="11">
        <f t="shared" si="11"/>
        <v>1.0065385192343697</v>
      </c>
      <c r="D187" s="11"/>
      <c r="E187" s="11">
        <f>E$2*Data!$E165+E$3*Data!$H165+E$4*Data!$J165</f>
        <v>-8.9924161061244352E-3</v>
      </c>
      <c r="F187" s="11">
        <f t="shared" si="12"/>
        <v>0.99100758389387555</v>
      </c>
      <c r="G187" s="11"/>
      <c r="H187" s="11">
        <f>H$2*Data!$E165+H$3*Data!$H165+H$4*Data!$J165</f>
        <v>-3.2835567017412123E-2</v>
      </c>
      <c r="I187" s="11">
        <f t="shared" si="13"/>
        <v>0.96716443298258792</v>
      </c>
      <c r="J187" s="11"/>
      <c r="K187" s="29">
        <f>K$2*Data!$E165+K$3*Data!$H165+K$4*Data!$J165</f>
        <v>2.6228981510890508E-3</v>
      </c>
      <c r="L187" s="29">
        <f t="shared" si="10"/>
        <v>1.002622898151089</v>
      </c>
      <c r="M187" s="11"/>
    </row>
    <row r="188" spans="1:13" x14ac:dyDescent="0.2">
      <c r="A188">
        <v>163</v>
      </c>
      <c r="B188" s="11">
        <f>B$2*Data!$E166+B$3*Data!$H166+B$4*Data!$J166</f>
        <v>-2.2155100893502425E-2</v>
      </c>
      <c r="C188" s="11">
        <f t="shared" si="11"/>
        <v>0.97784489910649752</v>
      </c>
      <c r="D188" s="11"/>
      <c r="E188" s="11">
        <f>E$2*Data!$E166+E$3*Data!$H166+E$4*Data!$J166</f>
        <v>-4.1143193133004075E-2</v>
      </c>
      <c r="F188" s="11">
        <f t="shared" si="12"/>
        <v>0.95885680686699593</v>
      </c>
      <c r="G188" s="11"/>
      <c r="H188" s="11">
        <f>H$2*Data!$E166+H$3*Data!$H166+H$4*Data!$J166</f>
        <v>-6.937261801790838E-2</v>
      </c>
      <c r="I188" s="11">
        <f t="shared" si="13"/>
        <v>0.93062738198209161</v>
      </c>
      <c r="J188" s="11"/>
      <c r="K188" s="29">
        <f>K$2*Data!$E166+K$3*Data!$H166+K$4*Data!$J166</f>
        <v>-2.7541090017691682E-2</v>
      </c>
      <c r="L188" s="29">
        <f t="shared" si="10"/>
        <v>0.97245890998230833</v>
      </c>
      <c r="M188" s="11"/>
    </row>
    <row r="189" spans="1:13" x14ac:dyDescent="0.2">
      <c r="A189">
        <v>164</v>
      </c>
      <c r="B189" s="11">
        <f>B$2*Data!$E167+B$3*Data!$H167+B$4*Data!$J167</f>
        <v>1.818857468784028E-2</v>
      </c>
      <c r="C189" s="11">
        <f t="shared" si="11"/>
        <v>1.0181885746878403</v>
      </c>
      <c r="D189" s="11"/>
      <c r="E189" s="11">
        <f>E$2*Data!$E167+E$3*Data!$H167+E$4*Data!$J167</f>
        <v>2.0167558150627842E-2</v>
      </c>
      <c r="F189" s="11">
        <f t="shared" si="12"/>
        <v>1.0201675581506278</v>
      </c>
      <c r="G189" s="11"/>
      <c r="H189" s="11">
        <f>H$2*Data!$E167+H$3*Data!$H167+H$4*Data!$J167</f>
        <v>2.2666384789694918E-2</v>
      </c>
      <c r="I189" s="11">
        <f t="shared" si="13"/>
        <v>1.0226663847896948</v>
      </c>
      <c r="J189" s="11"/>
      <c r="K189" s="29">
        <f>K$2*Data!$E167+K$3*Data!$H167+K$4*Data!$J167</f>
        <v>1.9038066700931132E-2</v>
      </c>
      <c r="L189" s="29">
        <f t="shared" si="10"/>
        <v>1.0190380667009311</v>
      </c>
      <c r="M189" s="11"/>
    </row>
    <row r="190" spans="1:13" x14ac:dyDescent="0.2">
      <c r="A190">
        <v>165</v>
      </c>
      <c r="B190" s="11">
        <f>B$2*Data!$E168+B$3*Data!$H168+B$4*Data!$J168</f>
        <v>-2.4866740846324665E-2</v>
      </c>
      <c r="C190" s="11">
        <f t="shared" si="11"/>
        <v>0.97513325915367532</v>
      </c>
      <c r="D190" s="11"/>
      <c r="E190" s="11">
        <f>E$2*Data!$E168+E$3*Data!$H168+E$4*Data!$J168</f>
        <v>-3.968785587515624E-2</v>
      </c>
      <c r="F190" s="11">
        <f t="shared" si="12"/>
        <v>0.96031214412484378</v>
      </c>
      <c r="G190" s="11"/>
      <c r="H190" s="11">
        <f>H$2*Data!$E168+H$3*Data!$H168+H$4*Data!$J168</f>
        <v>-6.1480376135593456E-2</v>
      </c>
      <c r="I190" s="11">
        <f t="shared" si="13"/>
        <v>0.93851962386440657</v>
      </c>
      <c r="J190" s="11"/>
      <c r="K190" s="29">
        <f>K$2*Data!$E168+K$3*Data!$H168+K$4*Data!$J168</f>
        <v>-2.9227996463079952E-2</v>
      </c>
      <c r="L190" s="29">
        <f t="shared" si="10"/>
        <v>0.97077200353692006</v>
      </c>
      <c r="M190" s="11"/>
    </row>
    <row r="191" spans="1:13" x14ac:dyDescent="0.2">
      <c r="A191">
        <v>166</v>
      </c>
      <c r="B191" s="11">
        <f>B$2*Data!$E169+B$3*Data!$H169+B$4*Data!$J169</f>
        <v>1.8823427744961149E-2</v>
      </c>
      <c r="C191" s="11">
        <f t="shared" si="11"/>
        <v>1.018823427744961</v>
      </c>
      <c r="D191" s="11"/>
      <c r="E191" s="11">
        <f>E$2*Data!$E169+E$3*Data!$H169+E$4*Data!$J169</f>
        <v>2.8162051834272631E-2</v>
      </c>
      <c r="F191" s="11">
        <f t="shared" si="12"/>
        <v>1.0281620518342727</v>
      </c>
      <c r="G191" s="11"/>
      <c r="H191" s="11">
        <f>H$2*Data!$E169+H$3*Data!$H169+H$4*Data!$J169</f>
        <v>4.1862371149220784E-2</v>
      </c>
      <c r="I191" s="11">
        <f t="shared" si="13"/>
        <v>1.0418623711492208</v>
      </c>
      <c r="J191" s="11"/>
      <c r="K191" s="29">
        <f>K$2*Data!$E169+K$3*Data!$H169+K$4*Data!$J169</f>
        <v>2.1591500301884201E-2</v>
      </c>
      <c r="L191" s="29">
        <f t="shared" si="10"/>
        <v>1.0215915003018843</v>
      </c>
      <c r="M191" s="11"/>
    </row>
    <row r="192" spans="1:13" x14ac:dyDescent="0.2">
      <c r="A192">
        <v>167</v>
      </c>
      <c r="B192" s="11">
        <f>B$2*Data!$E170+B$3*Data!$H170+B$4*Data!$J170</f>
        <v>9.2449037464114783E-3</v>
      </c>
      <c r="C192" s="11">
        <f t="shared" si="11"/>
        <v>1.0092449037464115</v>
      </c>
      <c r="D192" s="11"/>
      <c r="E192" s="11">
        <f>E$2*Data!$E170+E$3*Data!$H170+E$4*Data!$J170</f>
        <v>1.6907053024205775E-2</v>
      </c>
      <c r="F192" s="11">
        <f t="shared" si="12"/>
        <v>1.0169070530242057</v>
      </c>
      <c r="G192" s="11"/>
      <c r="H192" s="11">
        <f>H$2*Data!$E170+H$3*Data!$H170+H$4*Data!$J170</f>
        <v>2.8343458750607023E-2</v>
      </c>
      <c r="I192" s="11">
        <f t="shared" si="13"/>
        <v>1.0283434587506071</v>
      </c>
      <c r="J192" s="11"/>
      <c r="K192" s="29">
        <f>K$2*Data!$E170+K$3*Data!$H170+K$4*Data!$J170</f>
        <v>1.1388926621493538E-2</v>
      </c>
      <c r="L192" s="29">
        <f t="shared" si="10"/>
        <v>1.0113889266214935</v>
      </c>
      <c r="M192" s="11"/>
    </row>
    <row r="193" spans="1:13" x14ac:dyDescent="0.2">
      <c r="A193">
        <v>168</v>
      </c>
      <c r="B193" s="11">
        <f>B$2*Data!$E171+B$3*Data!$H171+B$4*Data!$J171</f>
        <v>1.6729595237562189E-2</v>
      </c>
      <c r="C193" s="11">
        <f t="shared" si="11"/>
        <v>1.0167295952375621</v>
      </c>
      <c r="D193" s="11">
        <f>PRODUCT(C182:C193)-1</f>
        <v>3.5921488761804676E-2</v>
      </c>
      <c r="E193" s="11">
        <f>E$2*Data!$E171+E$3*Data!$H171+E$4*Data!$J171</f>
        <v>1.8649851569233714E-3</v>
      </c>
      <c r="F193" s="11">
        <f t="shared" si="12"/>
        <v>1.0018649851569235</v>
      </c>
      <c r="G193" s="11">
        <f>PRODUCT(F182:F193)-1</f>
        <v>-2.5753313014164947E-2</v>
      </c>
      <c r="H193" s="11">
        <f>H$2*Data!$E171+H$3*Data!$H171+H$4*Data!$J171</f>
        <v>-2.128767041224508E-2</v>
      </c>
      <c r="I193" s="11">
        <f t="shared" si="13"/>
        <v>0.97871232958775489</v>
      </c>
      <c r="J193" s="11">
        <f>PRODUCT(I182:I193)-1</f>
        <v>-0.11567382843528307</v>
      </c>
      <c r="K193" s="29">
        <f>K$2*Data!$E171+K$3*Data!$H171+K$4*Data!$J171</f>
        <v>1.3198058756723167E-2</v>
      </c>
      <c r="L193" s="29">
        <f t="shared" si="10"/>
        <v>1.0131980587567231</v>
      </c>
      <c r="M193" s="29">
        <f>PRODUCT(L182:L193)-1</f>
        <v>2.0090918155291515E-2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Returns of the SAAs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</dc:creator>
  <cp:lastModifiedBy>Joao Pedro Canhoto Espadanal</cp:lastModifiedBy>
  <dcterms:created xsi:type="dcterms:W3CDTF">2016-09-09T13:05:48Z</dcterms:created>
  <dcterms:modified xsi:type="dcterms:W3CDTF">2023-04-02T22:39:01Z</dcterms:modified>
</cp:coreProperties>
</file>