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 Silva\Desktop\"/>
    </mc:Choice>
  </mc:AlternateContent>
  <bookViews>
    <workbookView xWindow="0" yWindow="0" windowWidth="20490" windowHeight="7755" activeTab="1"/>
  </bookViews>
  <sheets>
    <sheet name="Ex6" sheetId="1" r:id="rId1"/>
    <sheet name="Ex7" sheetId="2" r:id="rId2"/>
    <sheet name="Ex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3" l="1"/>
  <c r="N6" i="3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R5" i="3"/>
  <c r="Q5" i="3"/>
  <c r="P6" i="3" s="1"/>
  <c r="F5" i="3"/>
  <c r="E5" i="3"/>
  <c r="D5" i="3"/>
  <c r="R6" i="3" l="1"/>
  <c r="Q6" i="3"/>
  <c r="P7" i="3" s="1"/>
  <c r="O7" i="3"/>
  <c r="G5" i="3"/>
  <c r="B10" i="2"/>
  <c r="B8" i="2"/>
  <c r="A4" i="2"/>
  <c r="B4" i="2" s="1"/>
  <c r="C3" i="2"/>
  <c r="B3" i="2"/>
  <c r="C2" i="2"/>
  <c r="R7" i="3" l="1"/>
  <c r="Q7" i="3"/>
  <c r="P8" i="3" s="1"/>
  <c r="H5" i="3"/>
  <c r="I5" i="3" s="1"/>
  <c r="O8" i="3"/>
  <c r="C4" i="2"/>
  <c r="B2" i="2"/>
  <c r="A10" i="1"/>
  <c r="A7" i="1"/>
  <c r="D7" i="1" s="1"/>
  <c r="H7" i="1" s="1"/>
  <c r="B7" i="1"/>
  <c r="F7" i="1" s="1"/>
  <c r="C7" i="1"/>
  <c r="G7" i="1"/>
  <c r="E6" i="1"/>
  <c r="F6" i="1"/>
  <c r="G6" i="1"/>
  <c r="H6" i="1"/>
  <c r="D6" i="1"/>
  <c r="C6" i="1"/>
  <c r="B6" i="1"/>
  <c r="A6" i="1"/>
  <c r="F5" i="1"/>
  <c r="G5" i="1"/>
  <c r="H5" i="1"/>
  <c r="E5" i="1"/>
  <c r="D5" i="1"/>
  <c r="C5" i="1"/>
  <c r="B2" i="1"/>
  <c r="B3" i="1"/>
  <c r="R8" i="3" l="1"/>
  <c r="Q8" i="3"/>
  <c r="P9" i="3" s="1"/>
  <c r="O9" i="3"/>
  <c r="J5" i="3"/>
  <c r="K5" i="3" s="1"/>
  <c r="C6" i="3" s="1"/>
  <c r="A3" i="2"/>
  <c r="E7" i="1"/>
  <c r="D6" i="3" l="1"/>
  <c r="F6" i="3" s="1"/>
  <c r="R9" i="3"/>
  <c r="O10" i="3" s="1"/>
  <c r="Q9" i="3"/>
  <c r="P10" i="3" s="1"/>
  <c r="B6" i="3"/>
  <c r="R10" i="3" l="1"/>
  <c r="P11" i="3"/>
  <c r="Q10" i="3"/>
  <c r="E6" i="3"/>
  <c r="O11" i="3"/>
  <c r="R11" i="3" l="1"/>
  <c r="O12" i="3" s="1"/>
  <c r="Q11" i="3"/>
  <c r="P12" i="3" s="1"/>
  <c r="G6" i="3"/>
  <c r="R12" i="3" l="1"/>
  <c r="Q12" i="3"/>
  <c r="P13" i="3" s="1"/>
  <c r="O13" i="3"/>
  <c r="H6" i="3"/>
  <c r="I6" i="3" s="1"/>
  <c r="R13" i="3" l="1"/>
  <c r="O14" i="3" s="1"/>
  <c r="Q13" i="3"/>
  <c r="P14" i="3" s="1"/>
  <c r="J6" i="3"/>
  <c r="K6" i="3" s="1"/>
  <c r="C7" i="3" s="1"/>
  <c r="D7" i="3" l="1"/>
  <c r="F7" i="3" s="1"/>
  <c r="R14" i="3"/>
  <c r="Q14" i="3"/>
  <c r="P15" i="3" s="1"/>
  <c r="O15" i="3"/>
  <c r="B7" i="3"/>
  <c r="E7" i="3" s="1"/>
  <c r="R15" i="3" l="1"/>
  <c r="Q15" i="3"/>
  <c r="P16" i="3" s="1"/>
  <c r="G7" i="3"/>
  <c r="O16" i="3"/>
  <c r="R16" i="3" l="1"/>
  <c r="Q16" i="3"/>
  <c r="P17" i="3" s="1"/>
  <c r="H7" i="3"/>
  <c r="O17" i="3"/>
  <c r="R17" i="3" l="1"/>
  <c r="Q17" i="3"/>
  <c r="P18" i="3" s="1"/>
  <c r="J7" i="3"/>
  <c r="K7" i="3" s="1"/>
  <c r="O18" i="3"/>
  <c r="I7" i="3"/>
  <c r="R18" i="3" l="1"/>
  <c r="Q18" i="3"/>
  <c r="P19" i="3" s="1"/>
  <c r="C8" i="3"/>
  <c r="O19" i="3"/>
  <c r="B8" i="3"/>
  <c r="R19" i="3" l="1"/>
  <c r="Q19" i="3"/>
  <c r="P20" i="3" s="1"/>
  <c r="D8" i="3"/>
  <c r="F8" i="3" s="1"/>
  <c r="E8" i="3"/>
  <c r="O20" i="3"/>
  <c r="G8" i="3" l="1"/>
  <c r="H8" i="3"/>
  <c r="J8" i="3" s="1"/>
  <c r="K8" i="3" s="1"/>
  <c r="R20" i="3"/>
  <c r="Q20" i="3"/>
  <c r="P21" i="3" s="1"/>
  <c r="O21" i="3"/>
  <c r="R21" i="3" l="1"/>
  <c r="O22" i="3" s="1"/>
  <c r="Q21" i="3"/>
  <c r="P22" i="3" s="1"/>
  <c r="B9" i="3"/>
  <c r="I8" i="3"/>
  <c r="C9" i="3" s="1"/>
  <c r="R22" i="3" l="1"/>
  <c r="O23" i="3" s="1"/>
  <c r="Q22" i="3"/>
  <c r="P23" i="3" s="1"/>
  <c r="D9" i="3"/>
  <c r="F9" i="3" s="1"/>
  <c r="E9" i="3"/>
  <c r="R23" i="3" l="1"/>
  <c r="Q23" i="3"/>
  <c r="P24" i="3" s="1"/>
  <c r="G9" i="3"/>
  <c r="O24" i="3"/>
  <c r="R24" i="3" l="1"/>
  <c r="O25" i="3" s="1"/>
  <c r="Q24" i="3"/>
  <c r="P25" i="3" s="1"/>
  <c r="H9" i="3"/>
  <c r="I9" i="3" s="1"/>
  <c r="R25" i="3" l="1"/>
  <c r="Q25" i="3"/>
  <c r="P26" i="3" s="1"/>
  <c r="O26" i="3"/>
  <c r="J9" i="3"/>
  <c r="K9" i="3" s="1"/>
  <c r="C10" i="3" s="1"/>
  <c r="D10" i="3" l="1"/>
  <c r="F10" i="3"/>
  <c r="R26" i="3"/>
  <c r="Q26" i="3"/>
  <c r="P27" i="3" s="1"/>
  <c r="B10" i="3"/>
  <c r="O27" i="3"/>
  <c r="R27" i="3" l="1"/>
  <c r="O28" i="3" s="1"/>
  <c r="Q27" i="3"/>
  <c r="P28" i="3" s="1"/>
  <c r="E10" i="3"/>
  <c r="R28" i="3" l="1"/>
  <c r="Q28" i="3"/>
  <c r="P29" i="3" s="1"/>
  <c r="G10" i="3"/>
  <c r="O29" i="3"/>
  <c r="R29" i="3" l="1"/>
  <c r="Q29" i="3"/>
  <c r="P30" i="3" s="1"/>
  <c r="H10" i="3"/>
  <c r="O30" i="3"/>
  <c r="R30" i="3" l="1"/>
  <c r="Q30" i="3"/>
  <c r="J10" i="3"/>
  <c r="K10" i="3" s="1"/>
  <c r="I10" i="3"/>
  <c r="C11" i="3" l="1"/>
  <c r="B11" i="3"/>
  <c r="D11" i="3" l="1"/>
  <c r="F11" i="3"/>
  <c r="E11" i="3"/>
  <c r="G11" i="3" s="1"/>
  <c r="B12" i="3" l="1"/>
  <c r="H11" i="3"/>
  <c r="J11" i="3" s="1"/>
  <c r="K11" i="3" s="1"/>
  <c r="I11" i="3" l="1"/>
  <c r="C12" i="3" s="1"/>
  <c r="D12" i="3" l="1"/>
  <c r="F12" i="3" s="1"/>
  <c r="E12" i="3"/>
  <c r="G12" i="3" l="1"/>
  <c r="H12" i="3" l="1"/>
  <c r="J12" i="3" l="1"/>
  <c r="K12" i="3" s="1"/>
  <c r="B13" i="3"/>
  <c r="E13" i="3" s="1"/>
  <c r="I12" i="3"/>
  <c r="C13" i="3" s="1"/>
  <c r="D13" i="3" l="1"/>
  <c r="F13" i="3"/>
  <c r="G13" i="3" s="1"/>
  <c r="H13" i="3" s="1"/>
  <c r="I13" i="3" l="1"/>
  <c r="J13" i="3"/>
  <c r="K13" i="3" s="1"/>
  <c r="C14" i="3" s="1"/>
  <c r="D14" i="3" s="1"/>
  <c r="F14" i="3" l="1"/>
  <c r="B14" i="3"/>
  <c r="E14" i="3" s="1"/>
  <c r="G14" i="3" s="1"/>
  <c r="H14" i="3" l="1"/>
  <c r="I14" i="3" s="1"/>
  <c r="J14" i="3" l="1"/>
  <c r="K14" i="3" s="1"/>
  <c r="C15" i="3" s="1"/>
  <c r="D15" i="3" l="1"/>
  <c r="F15" i="3"/>
  <c r="B15" i="3"/>
  <c r="E15" i="3" s="1"/>
  <c r="G15" i="3" l="1"/>
  <c r="H15" i="3" l="1"/>
  <c r="I15" i="3"/>
  <c r="J15" i="3" l="1"/>
  <c r="K15" i="3" s="1"/>
  <c r="C16" i="3" s="1"/>
  <c r="D16" i="3" l="1"/>
  <c r="F16" i="3"/>
  <c r="B16" i="3"/>
  <c r="E16" i="3" s="1"/>
  <c r="G16" i="3" l="1"/>
  <c r="H16" i="3" l="1"/>
  <c r="J16" i="3" l="1"/>
  <c r="K16" i="3" s="1"/>
  <c r="B17" i="3"/>
  <c r="I16" i="3"/>
  <c r="C17" i="3" s="1"/>
  <c r="D17" i="3" l="1"/>
  <c r="E17" i="3"/>
  <c r="F17" i="3" l="1"/>
  <c r="G17" i="3" l="1"/>
  <c r="H17" i="3" l="1"/>
  <c r="I17" i="3"/>
  <c r="J17" i="3" l="1"/>
  <c r="K17" i="3" s="1"/>
  <c r="C18" i="3" s="1"/>
  <c r="D18" i="3" l="1"/>
  <c r="F18" i="3"/>
  <c r="B18" i="3"/>
  <c r="E18" i="3" s="1"/>
  <c r="G18" i="3" l="1"/>
  <c r="H18" i="3" l="1"/>
  <c r="I18" i="3" s="1"/>
  <c r="J18" i="3" l="1"/>
  <c r="K18" i="3" s="1"/>
  <c r="C19" i="3" s="1"/>
  <c r="D19" i="3" l="1"/>
  <c r="F19" i="3" s="1"/>
  <c r="B19" i="3"/>
  <c r="E19" i="3" s="1"/>
  <c r="G19" i="3" l="1"/>
  <c r="H19" i="3" l="1"/>
  <c r="I19" i="3"/>
  <c r="C20" i="3" l="1"/>
  <c r="B20" i="3"/>
  <c r="J19" i="3"/>
  <c r="K19" i="3" s="1"/>
  <c r="D20" i="3" l="1"/>
  <c r="F20" i="3"/>
  <c r="E20" i="3"/>
  <c r="G20" i="3" l="1"/>
  <c r="H20" i="3" l="1"/>
  <c r="J20" i="3" l="1"/>
  <c r="K20" i="3" s="1"/>
  <c r="B21" i="3"/>
  <c r="I20" i="3"/>
  <c r="C21" i="3" s="1"/>
  <c r="D21" i="3" l="1"/>
  <c r="F21" i="3"/>
  <c r="G21" i="3" s="1"/>
  <c r="E21" i="3"/>
  <c r="H21" i="3" l="1"/>
  <c r="J21" i="3" s="1"/>
  <c r="K21" i="3" s="1"/>
  <c r="B22" i="3" l="1"/>
  <c r="I21" i="3"/>
  <c r="C22" i="3" s="1"/>
  <c r="D22" i="3" l="1"/>
  <c r="E22" i="3"/>
  <c r="F22" i="3" l="1"/>
  <c r="G22" i="3" s="1"/>
  <c r="H22" i="3" l="1"/>
  <c r="J22" i="3" s="1"/>
  <c r="K22" i="3" s="1"/>
  <c r="I22" i="3" l="1"/>
  <c r="C23" i="3" s="1"/>
  <c r="B23" i="3"/>
  <c r="D23" i="3" l="1"/>
  <c r="F23" i="3"/>
  <c r="E23" i="3"/>
  <c r="G23" i="3" l="1"/>
  <c r="I23" i="3" s="1"/>
  <c r="C24" i="3" s="1"/>
  <c r="H23" i="3"/>
  <c r="J23" i="3" s="1"/>
  <c r="K23" i="3" s="1"/>
  <c r="B24" i="3" l="1"/>
  <c r="E24" i="3" s="1"/>
  <c r="G24" i="3" s="1"/>
  <c r="D24" i="3"/>
  <c r="F24" i="3"/>
  <c r="H24" i="3" l="1"/>
  <c r="J24" i="3" s="1"/>
  <c r="K24" i="3" s="1"/>
  <c r="I24" i="3"/>
  <c r="C25" i="3" s="1"/>
  <c r="D25" i="3" l="1"/>
  <c r="F25" i="3"/>
  <c r="B25" i="3"/>
  <c r="E25" i="3" s="1"/>
  <c r="G25" i="3" l="1"/>
  <c r="H25" i="3" l="1"/>
  <c r="I25" i="3" s="1"/>
  <c r="J25" i="3" l="1"/>
  <c r="K25" i="3" s="1"/>
  <c r="C26" i="3" s="1"/>
  <c r="B26" i="3"/>
  <c r="D26" i="3" l="1"/>
  <c r="F26" i="3" s="1"/>
  <c r="G26" i="3" s="1"/>
  <c r="E26" i="3"/>
  <c r="H26" i="3" l="1"/>
  <c r="J26" i="3" s="1"/>
  <c r="K26" i="3" s="1"/>
  <c r="I26" i="3"/>
  <c r="C27" i="3" l="1"/>
  <c r="D27" i="3" s="1"/>
  <c r="F27" i="3" s="1"/>
  <c r="B27" i="3"/>
  <c r="E27" i="3" l="1"/>
  <c r="G27" i="3"/>
  <c r="H27" i="3" l="1"/>
  <c r="J27" i="3" l="1"/>
  <c r="K27" i="3" s="1"/>
  <c r="B28" i="3"/>
  <c r="I27" i="3"/>
  <c r="C28" i="3" s="1"/>
  <c r="D28" i="3" l="1"/>
  <c r="F28" i="3"/>
  <c r="G28" i="3" s="1"/>
  <c r="E28" i="3"/>
  <c r="H28" i="3" l="1"/>
  <c r="J28" i="3" s="1"/>
  <c r="K28" i="3" s="1"/>
  <c r="I28" i="3" l="1"/>
  <c r="C29" i="3" s="1"/>
  <c r="B29" i="3"/>
  <c r="D29" i="3" l="1"/>
  <c r="F29" i="3"/>
  <c r="E29" i="3"/>
  <c r="G29" i="3" l="1"/>
  <c r="H29" i="3" s="1"/>
  <c r="J29" i="3" l="1"/>
  <c r="K29" i="3" s="1"/>
  <c r="I29" i="3"/>
  <c r="C30" i="3" l="1"/>
  <c r="B30" i="3"/>
  <c r="E30" i="3" l="1"/>
  <c r="D30" i="3"/>
  <c r="F30" i="3" s="1"/>
  <c r="G30" i="3" s="1"/>
  <c r="H30" i="3" s="1"/>
  <c r="J30" i="3" s="1"/>
  <c r="K30" i="3" s="1"/>
  <c r="I30" i="3" l="1"/>
</calcChain>
</file>

<file path=xl/sharedStrings.xml><?xml version="1.0" encoding="utf-8"?>
<sst xmlns="http://schemas.openxmlformats.org/spreadsheetml/2006/main" count="39" uniqueCount="35">
  <si>
    <t>y=x+(x-2)^2/(sin(x)+4)</t>
  </si>
  <si>
    <t>x1</t>
  </si>
  <si>
    <t>x2</t>
  </si>
  <si>
    <t>x3</t>
  </si>
  <si>
    <t>x4</t>
  </si>
  <si>
    <t>f(x1)</t>
  </si>
  <si>
    <t>f(x2)</t>
  </si>
  <si>
    <t>f(x3)</t>
  </si>
  <si>
    <t>f(x4)</t>
  </si>
  <si>
    <t>A</t>
  </si>
  <si>
    <t>B</t>
  </si>
  <si>
    <t>Amplitude</t>
  </si>
  <si>
    <t>xn</t>
  </si>
  <si>
    <t>g(xn)</t>
  </si>
  <si>
    <t>g'(xn)</t>
  </si>
  <si>
    <t>Erro</t>
  </si>
  <si>
    <t>Xn Anali</t>
  </si>
  <si>
    <t>Erro Anali</t>
  </si>
  <si>
    <t>h</t>
  </si>
  <si>
    <t>tn</t>
  </si>
  <si>
    <t>yn</t>
  </si>
  <si>
    <t>dx1</t>
  </si>
  <si>
    <t>dy1</t>
  </si>
  <si>
    <t>dx2</t>
  </si>
  <si>
    <t>dy2</t>
  </si>
  <si>
    <t>dx3</t>
  </si>
  <si>
    <t>dy3</t>
  </si>
  <si>
    <t>dx4</t>
  </si>
  <si>
    <t>dy4</t>
  </si>
  <si>
    <t>f(x,y)</t>
  </si>
  <si>
    <t>g(z)</t>
  </si>
  <si>
    <t>20dy/dt+y+5x</t>
  </si>
  <si>
    <t>dy/dt=(-y-kx)/20</t>
  </si>
  <si>
    <t>k</t>
  </si>
  <si>
    <t>dx/dt=y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</si>
</sst>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0451224846894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 3'!$N$5:$N$30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</c:numCache>
            </c:numRef>
          </c:xVal>
          <c:yVal>
            <c:numRef>
              <c:f>'Ex 3'!$O$5:$O$30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0.97009999999999996</c:v>
                </c:pt>
                <c:pt idx="4">
                  <c:v>0.94049899999999997</c:v>
                </c:pt>
                <c:pt idx="5">
                  <c:v>0.90149300999999993</c:v>
                </c:pt>
                <c:pt idx="6">
                  <c:v>0.8534720898999999</c:v>
                </c:pt>
                <c:pt idx="7">
                  <c:v>0.79691644890099989</c:v>
                </c:pt>
                <c:pt idx="8">
                  <c:v>0.7323916434129899</c:v>
                </c:pt>
                <c:pt idx="9">
                  <c:v>0.66054292149085003</c:v>
                </c:pt>
                <c:pt idx="10">
                  <c:v>0.58208877035380158</c:v>
                </c:pt>
                <c:pt idx="11">
                  <c:v>0.49781373151321517</c:v>
                </c:pt>
                <c:pt idx="12">
                  <c:v>0.40856055535749658</c:v>
                </c:pt>
                <c:pt idx="13">
                  <c:v>0.31522177364820303</c:v>
                </c:pt>
                <c:pt idx="14">
                  <c:v>0.21873077420242748</c:v>
                </c:pt>
                <c:pt idx="15">
                  <c:v>0.12005246701462763</c:v>
                </c:pt>
                <c:pt idx="16">
                  <c:v>2.017363515668151E-2</c:v>
                </c:pt>
                <c:pt idx="17">
                  <c:v>-7.9906933052831419E-2</c:v>
                </c:pt>
                <c:pt idx="18">
                  <c:v>-0.17918843193181605</c:v>
                </c:pt>
                <c:pt idx="19">
                  <c:v>-0.27667804649148253</c:v>
                </c:pt>
                <c:pt idx="20">
                  <c:v>-0.37140088058623416</c:v>
                </c:pt>
                <c:pt idx="21">
                  <c:v>-0.46240970587512342</c:v>
                </c:pt>
                <c:pt idx="22">
                  <c:v>-0.54879443410526152</c:v>
                </c:pt>
                <c:pt idx="23">
                  <c:v>-0.62969121799434702</c:v>
                </c:pt>
                <c:pt idx="24">
                  <c:v>-0.70429108970348897</c:v>
                </c:pt>
                <c:pt idx="25">
                  <c:v>-0.77184805051559602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08912"/>
        <c:axId val="2089906736"/>
      </c:scatterChart>
      <c:valAx>
        <c:axId val="20899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89906736"/>
        <c:crosses val="autoZero"/>
        <c:crossBetween val="midCat"/>
      </c:valAx>
      <c:valAx>
        <c:axId val="20899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8990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 3'!$A$5:$A$30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</c:numCache>
            </c:numRef>
          </c:xVal>
          <c:yVal>
            <c:numRef>
              <c:f>'Ex 3'!$B$5:$B$30</c:f>
              <c:numCache>
                <c:formatCode>General</c:formatCode>
                <c:ptCount val="26"/>
                <c:pt idx="0">
                  <c:v>1</c:v>
                </c:pt>
                <c:pt idx="1">
                  <c:v>1.0314908333333332</c:v>
                </c:pt>
                <c:pt idx="2">
                  <c:v>1.0547413438757511</c:v>
                </c:pt>
                <c:pt idx="3">
                  <c:v>1.0693286619278002</c:v>
                </c:pt>
                <c:pt idx="4">
                  <c:v>1.0748949295240491</c:v>
                </c:pt>
                <c:pt idx="5">
                  <c:v>1.071152171160852</c:v>
                </c:pt>
                <c:pt idx="6">
                  <c:v>1.0578866787720196</c:v>
                </c:pt>
                <c:pt idx="7">
                  <c:v>1.0349628595054912</c:v>
                </c:pt>
                <c:pt idx="8">
                  <c:v>1.0023264982171338</c:v>
                </c:pt>
                <c:pt idx="9">
                  <c:v>0.96000739047291639</c:v>
                </c:pt>
                <c:pt idx="10">
                  <c:v>0.90812130621746978</c:v>
                </c:pt>
                <c:pt idx="11">
                  <c:v>0.84687124909997658</c:v>
                </c:pt>
                <c:pt idx="12">
                  <c:v>0.7765479817173343</c:v>
                </c:pt>
                <c:pt idx="13">
                  <c:v>0.69752979270476068</c:v>
                </c:pt>
                <c:pt idx="14">
                  <c:v>0.61028148763622747</c:v>
                </c:pt>
                <c:pt idx="15">
                  <c:v>0.51535259204782702</c:v>
                </c:pt>
                <c:pt idx="16">
                  <c:v>0.41337476151897362</c:v>
                </c:pt>
                <c:pt idx="17">
                  <c:v>0.30505840058813632</c:v>
                </c:pt>
                <c:pt idx="18">
                  <c:v>0.19118849928723178</c:v>
                </c:pt>
                <c:pt idx="19">
                  <c:v>7.2619703194617011E-2</c:v>
                </c:pt>
                <c:pt idx="20">
                  <c:v>-4.9729359928924022E-2</c:v>
                </c:pt>
                <c:pt idx="21">
                  <c:v>-0.17488246670544239</c:v>
                </c:pt>
                <c:pt idx="22">
                  <c:v>-0.30181286061557333</c:v>
                </c:pt>
                <c:pt idx="23">
                  <c:v>-0.4294509461596282</c:v>
                </c:pt>
                <c:pt idx="24">
                  <c:v>-0.55669256374985765</c:v>
                </c:pt>
                <c:pt idx="25">
                  <c:v>-0.68240778792067935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10000"/>
        <c:axId val="2092222320"/>
      </c:scatterChart>
      <c:valAx>
        <c:axId val="208991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2222320"/>
        <c:crosses val="autoZero"/>
        <c:crossBetween val="midCat"/>
      </c:valAx>
      <c:valAx>
        <c:axId val="20922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8991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13</xdr:row>
      <xdr:rowOff>33337</xdr:rowOff>
    </xdr:from>
    <xdr:to>
      <xdr:col>20</xdr:col>
      <xdr:colOff>257175</xdr:colOff>
      <xdr:row>27</xdr:row>
      <xdr:rowOff>109537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22</xdr:row>
      <xdr:rowOff>14287</xdr:rowOff>
    </xdr:from>
    <xdr:to>
      <xdr:col>8</xdr:col>
      <xdr:colOff>152400</xdr:colOff>
      <xdr:row>36</xdr:row>
      <xdr:rowOff>90487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5" sqref="E5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9</v>
      </c>
      <c r="B2">
        <f>B3^2</f>
        <v>0.38196601125010521</v>
      </c>
    </row>
    <row r="3" spans="1:8" x14ac:dyDescent="0.25">
      <c r="A3" t="s">
        <v>10</v>
      </c>
      <c r="B3">
        <f>(SQRT(5)-1)/2</f>
        <v>0.6180339887498949</v>
      </c>
    </row>
    <row r="4" spans="1:8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1:8" x14ac:dyDescent="0.25">
      <c r="A5">
        <v>-1</v>
      </c>
      <c r="B5">
        <v>1.5</v>
      </c>
      <c r="C5">
        <f>A5+$B$2*(B5-A5)</f>
        <v>-4.5084971874737034E-2</v>
      </c>
      <c r="D5">
        <f>A5+$B$3*(B5-A5)</f>
        <v>0.54508497187473726</v>
      </c>
      <c r="E5">
        <f>A5+((A5-2)^2)/(SIN(A5)+4)</f>
        <v>1.8494276787426047</v>
      </c>
      <c r="F5">
        <f t="shared" ref="F5:H5" si="0">B5+((B5-2)^2)/(SIN(B5)+4)</f>
        <v>1.5500250626904346</v>
      </c>
      <c r="G5">
        <f t="shared" si="0"/>
        <v>1.0124235616897554</v>
      </c>
      <c r="H5">
        <f t="shared" si="0"/>
        <v>1.0135550553592385</v>
      </c>
    </row>
    <row r="6" spans="1:8" x14ac:dyDescent="0.25">
      <c r="A6">
        <f>IF(G5&lt;H5,A5,C5)</f>
        <v>-1</v>
      </c>
      <c r="B6">
        <f>IF(G5&lt;H5,D5,B5)</f>
        <v>0.54508497187473726</v>
      </c>
      <c r="C6">
        <f>IF(G5&lt;H5,A6+$B$2*(B6-A6),D5)</f>
        <v>-0.4098300562505256</v>
      </c>
      <c r="D6">
        <f>IF(G5&lt;H5,C5,A6+$B$3*(B6-A6))</f>
        <v>-4.5084971874737034E-2</v>
      </c>
      <c r="E6">
        <f>A6+((A6-2)^2)/(SIN(A6)+4)</f>
        <v>1.8494276787426047</v>
      </c>
      <c r="F6">
        <f t="shared" ref="F6" si="1">B6+((B6-2)^2)/(SIN(B6)+4)</f>
        <v>1.0135550553592385</v>
      </c>
      <c r="G6">
        <f t="shared" ref="G6" si="2">C6+((C6-2)^2)/(SIN(C6)+4)</f>
        <v>1.2026108329052634</v>
      </c>
      <c r="H6">
        <f t="shared" ref="H6" si="3">D6+((D6-2)^2)/(SIN(D6)+4)</f>
        <v>1.0124235616897554</v>
      </c>
    </row>
    <row r="7" spans="1:8" x14ac:dyDescent="0.25">
      <c r="A7">
        <f>IF(G6&lt;H6,A6,C6)</f>
        <v>-0.4098300562505256</v>
      </c>
      <c r="B7">
        <f>IF(G6&lt;H6,D6,B6)</f>
        <v>0.54508497187473726</v>
      </c>
      <c r="C7">
        <f>IF(G6&lt;H6,A7+$B$2*(B7-A7),D6)</f>
        <v>-4.5084971874737034E-2</v>
      </c>
      <c r="D7">
        <f>IF(G6&lt;H6,C6,A7+$B$3*(B7-A7))</f>
        <v>0.18033988749894869</v>
      </c>
      <c r="E7">
        <f>A7+((A7-2)^2)/(SIN(A7)+4)</f>
        <v>1.2026108329052634</v>
      </c>
      <c r="F7">
        <f t="shared" ref="F7" si="4">B7+((B7-2)^2)/(SIN(B7)+4)</f>
        <v>1.0135550553592385</v>
      </c>
      <c r="G7">
        <f t="shared" ref="G7" si="5">C7+((C7-2)^2)/(SIN(C7)+4)</f>
        <v>1.0124235616897554</v>
      </c>
      <c r="H7">
        <f t="shared" ref="H7" si="6">D7+((D7-2)^2)/(SIN(D7)+4)</f>
        <v>0.97260468121201016</v>
      </c>
    </row>
    <row r="9" spans="1:8" x14ac:dyDescent="0.25">
      <c r="A9" t="s">
        <v>11</v>
      </c>
    </row>
    <row r="10" spans="1:8" x14ac:dyDescent="0.25">
      <c r="A10">
        <f>A7-A6</f>
        <v>0.5901699437494744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5" sqref="B5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>
        <v>1.8</v>
      </c>
      <c r="B2">
        <f>-A2+60*COS(SQRT(A2))+2</f>
        <v>13.829313218568053</v>
      </c>
      <c r="C2">
        <f>-(30*SIN(SQRT(A2)))/SQRT(A2)-1</f>
        <v>-22.776139532595728</v>
      </c>
    </row>
    <row r="3" spans="1:3" x14ac:dyDescent="0.25">
      <c r="A3">
        <f>A2-(B2/C2)</f>
        <v>2.4071842508154835</v>
      </c>
      <c r="B3">
        <f>-A3+60*COS(SQRT(A3))+2</f>
        <v>0.74990485406454366</v>
      </c>
      <c r="C3">
        <f>-(30*SIN(SQRT(A3)))/SQRT(A3)-1</f>
        <v>-20.332401898905481</v>
      </c>
    </row>
    <row r="4" spans="1:3" x14ac:dyDescent="0.25">
      <c r="A4">
        <f>A3-(B3/C3)</f>
        <v>2.4440665069204504</v>
      </c>
      <c r="B4">
        <f>-A4+60*COS(SQRT(A4))+2</f>
        <v>2.6459471437694226E-3</v>
      </c>
      <c r="C4">
        <f>-(30*SIN(SQRT(A4)))/SQRT(A4)-1</f>
        <v>-20.189016128684315</v>
      </c>
    </row>
    <row r="8" spans="1:3" x14ac:dyDescent="0.25">
      <c r="A8" t="s">
        <v>15</v>
      </c>
      <c r="B8">
        <f>A5-A4</f>
        <v>-2.4440665069204504</v>
      </c>
    </row>
    <row r="9" spans="1:3" x14ac:dyDescent="0.25">
      <c r="A9" t="s">
        <v>16</v>
      </c>
      <c r="B9" s="1">
        <v>2.44419756731731</v>
      </c>
    </row>
    <row r="10" spans="1:3" x14ac:dyDescent="0.25">
      <c r="A10" t="s">
        <v>17</v>
      </c>
      <c r="B10">
        <f>ABS(B9-A5)</f>
        <v>2.44419756731731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M32" sqref="M32"/>
    </sheetView>
  </sheetViews>
  <sheetFormatPr defaultRowHeight="15" x14ac:dyDescent="0.25"/>
  <sheetData>
    <row r="1" spans="1:18" x14ac:dyDescent="0.25">
      <c r="A1" t="s">
        <v>31</v>
      </c>
      <c r="C1" t="s">
        <v>32</v>
      </c>
      <c r="D1" t="s">
        <v>33</v>
      </c>
      <c r="E1">
        <v>5</v>
      </c>
    </row>
    <row r="2" spans="1:18" x14ac:dyDescent="0.25">
      <c r="A2" t="s">
        <v>34</v>
      </c>
    </row>
    <row r="3" spans="1:18" x14ac:dyDescent="0.25">
      <c r="A3" t="s">
        <v>18</v>
      </c>
      <c r="B3">
        <v>0.2</v>
      </c>
    </row>
    <row r="4" spans="1:18" x14ac:dyDescent="0.25">
      <c r="A4" t="s">
        <v>19</v>
      </c>
      <c r="B4" t="s">
        <v>12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N4" t="s">
        <v>19</v>
      </c>
      <c r="O4" t="s">
        <v>12</v>
      </c>
      <c r="P4" t="s">
        <v>20</v>
      </c>
      <c r="Q4" t="s">
        <v>29</v>
      </c>
      <c r="R4" t="s">
        <v>30</v>
      </c>
    </row>
    <row r="5" spans="1:18" x14ac:dyDescent="0.25">
      <c r="A5">
        <v>0</v>
      </c>
      <c r="B5">
        <v>1</v>
      </c>
      <c r="C5">
        <v>0</v>
      </c>
      <c r="D5">
        <f>$B$3*C5</f>
        <v>0</v>
      </c>
      <c r="E5">
        <f>$B$3*((-C5-B5*$E$1)/20)</f>
        <v>-0.05</v>
      </c>
      <c r="F5">
        <f>$B$3*(C5+D5/2)</f>
        <v>0</v>
      </c>
      <c r="G5">
        <f>$B$3*((-C5+E5/2-$E$1*(B5+F5/2))/20)</f>
        <v>-5.025000000000001E-2</v>
      </c>
      <c r="H5">
        <f>$B$3*(C5+G5/2)</f>
        <v>-5.0250000000000017E-3</v>
      </c>
      <c r="I5">
        <f>$B$3*((-C5+G5/2-$E$1*(B5+H5/2))/20)</f>
        <v>-5.0125625E-2</v>
      </c>
      <c r="J5">
        <f>$B$3*(B5+H5)</f>
        <v>0.19899500000000001</v>
      </c>
      <c r="K5">
        <f>$B$3*((-C5+J5-$E$1*(B5+J5))/20)</f>
        <v>-5.7959800000000006E-2</v>
      </c>
      <c r="N5">
        <v>0</v>
      </c>
      <c r="O5">
        <v>1</v>
      </c>
      <c r="P5">
        <v>0</v>
      </c>
      <c r="Q5">
        <f>(-P5-$E$1*O5)/20</f>
        <v>-0.25</v>
      </c>
      <c r="R5">
        <f>P5</f>
        <v>0</v>
      </c>
    </row>
    <row r="6" spans="1:18" x14ac:dyDescent="0.25">
      <c r="A6">
        <f>A5+$B$3</f>
        <v>0.2</v>
      </c>
      <c r="B6">
        <f>B5+D5/6+F5/3+H5/3+J5/6</f>
        <v>1.0314908333333332</v>
      </c>
      <c r="C6">
        <f>C5+E5/6+G5/3+I5/3+K5/6</f>
        <v>-5.1451841666666671E-2</v>
      </c>
      <c r="D6">
        <f>$B$3*C6</f>
        <v>-1.0290368333333334E-2</v>
      </c>
      <c r="E6">
        <f>$B$3*((-C6-B6*$E$1)/20)</f>
        <v>-5.1060023250000003E-2</v>
      </c>
      <c r="F6">
        <f>$B$3*(C6+D6/2)</f>
        <v>-1.1319405166666669E-2</v>
      </c>
      <c r="G6">
        <f>$B$3*((-C6+E6/2-$E$1*(B6+F6/2))/20)</f>
        <v>-5.1032338237083322E-2</v>
      </c>
      <c r="H6">
        <f>$B$3*(C6+G6/2)</f>
        <v>-1.5393602157041667E-2</v>
      </c>
      <c r="I6">
        <f>$B$3*((-C6+G6/2-$E$1*(B6+H6/2))/20)</f>
        <v>-5.0930344887259373E-2</v>
      </c>
      <c r="J6">
        <f>$B$3*(B6+H6)</f>
        <v>0.20321944623525831</v>
      </c>
      <c r="K6">
        <f>$B$3*((-C6+J6-$E$1*(B6+J6))/20)</f>
        <v>-5.918880109941034E-2</v>
      </c>
      <c r="N6">
        <f>N5+$B$3</f>
        <v>0.2</v>
      </c>
      <c r="O6">
        <f>O5+$B$3*R5</f>
        <v>1</v>
      </c>
      <c r="P6">
        <f>P5+$B$3*Q5</f>
        <v>-0.05</v>
      </c>
      <c r="Q6">
        <f>(-P6-$E$1*O6)/20</f>
        <v>-0.2475</v>
      </c>
      <c r="R6">
        <f>P6</f>
        <v>-0.05</v>
      </c>
    </row>
    <row r="7" spans="1:18" x14ac:dyDescent="0.25">
      <c r="A7">
        <f t="shared" ref="A7:A30" si="0">A6+$B$3</f>
        <v>0.4</v>
      </c>
      <c r="B7">
        <f t="shared" ref="B7:C30" si="1">B6+D6/6+F6/3+H6/3+J6/6</f>
        <v>1.0547413438757511</v>
      </c>
      <c r="C7">
        <f t="shared" si="1"/>
        <v>-0.1038142067663493</v>
      </c>
      <c r="D7">
        <f t="shared" ref="D7:D30" si="2">$B$3*C7</f>
        <v>-2.0762841353269862E-2</v>
      </c>
      <c r="E7">
        <f t="shared" ref="E7:E30" si="3">$B$3*((-C7-B7*$E$1)/20)</f>
        <v>-5.1698925126124062E-2</v>
      </c>
      <c r="F7">
        <f t="shared" ref="F7:F30" si="4">$B$3*(C7+D7/2)</f>
        <v>-2.2839125488596845E-2</v>
      </c>
      <c r="G7">
        <f t="shared" ref="G7:G30" si="5">$B$3*((-C7+E7/2-$E$1*(B7+F7/2))/20)</f>
        <v>-5.1386441614539771E-2</v>
      </c>
      <c r="H7">
        <f t="shared" ref="H7:H30" si="6">$B$3*(C7+G7/2)</f>
        <v>-2.5901485514723838E-2</v>
      </c>
      <c r="I7">
        <f t="shared" ref="I7:I30" si="7">$B$3*((-C7+G7/2-$E$1*(B7+H7/2))/20)</f>
        <v>-5.1308320196328673E-2</v>
      </c>
      <c r="J7">
        <f t="shared" ref="J7:J30" si="8">$B$3*(B7+H7)</f>
        <v>0.20576797167220545</v>
      </c>
      <c r="K7">
        <f t="shared" ref="K7:K30" si="9">$B$3*((-C7+J7-$E$1*(B7+J7))/20)</f>
        <v>-5.9929643993012288E-2</v>
      </c>
      <c r="N7">
        <f t="shared" ref="N7:N30" si="10">N6+$B$3</f>
        <v>0.4</v>
      </c>
      <c r="O7">
        <f t="shared" ref="O7:O30" si="11">O6+$B$3*R6</f>
        <v>0.99</v>
      </c>
      <c r="P7">
        <f t="shared" ref="P7:P30" si="12">P6+$B$3*Q6</f>
        <v>-9.9500000000000005E-2</v>
      </c>
      <c r="Q7">
        <f t="shared" ref="Q7:Q30" si="13">(-P7-$E$1*O7)/20</f>
        <v>-0.24252500000000002</v>
      </c>
      <c r="R7">
        <f t="shared" ref="R7:R30" si="14">P7</f>
        <v>-9.9500000000000005E-2</v>
      </c>
    </row>
    <row r="8" spans="1:18" x14ac:dyDescent="0.25">
      <c r="A8">
        <f t="shared" si="0"/>
        <v>0.60000000000000009</v>
      </c>
      <c r="B8">
        <f t="shared" si="1"/>
        <v>1.0693286619278002</v>
      </c>
      <c r="C8">
        <f t="shared" si="1"/>
        <v>-0.15665055555649482</v>
      </c>
      <c r="D8">
        <f t="shared" si="2"/>
        <v>-3.1330111111298964E-2</v>
      </c>
      <c r="E8">
        <f t="shared" si="3"/>
        <v>-5.1899927540825064E-2</v>
      </c>
      <c r="F8">
        <f t="shared" si="4"/>
        <v>-3.4463122222428859E-2</v>
      </c>
      <c r="G8">
        <f t="shared" si="5"/>
        <v>-5.1297849122968468E-2</v>
      </c>
      <c r="H8">
        <f t="shared" si="6"/>
        <v>-3.6459896023595811E-2</v>
      </c>
      <c r="I8">
        <f t="shared" si="7"/>
        <v>-5.1244919385850012E-2</v>
      </c>
      <c r="J8">
        <f t="shared" si="8"/>
        <v>0.2065737531808409</v>
      </c>
      <c r="K8">
        <f t="shared" si="9"/>
        <v>-6.0162877668058702E-2</v>
      </c>
      <c r="N8">
        <f t="shared" si="10"/>
        <v>0.60000000000000009</v>
      </c>
      <c r="O8">
        <f t="shared" si="11"/>
        <v>0.97009999999999996</v>
      </c>
      <c r="P8">
        <f t="shared" si="12"/>
        <v>-0.148005</v>
      </c>
      <c r="Q8">
        <f t="shared" si="13"/>
        <v>-0.23512474999999999</v>
      </c>
      <c r="R8">
        <f t="shared" si="14"/>
        <v>-0.148005</v>
      </c>
    </row>
    <row r="9" spans="1:18" x14ac:dyDescent="0.25">
      <c r="A9">
        <f t="shared" si="0"/>
        <v>0.8</v>
      </c>
      <c r="B9">
        <f t="shared" si="1"/>
        <v>1.0748949295240491</v>
      </c>
      <c r="C9">
        <f t="shared" si="1"/>
        <v>-0.2095086125942483</v>
      </c>
      <c r="D9">
        <f t="shared" si="2"/>
        <v>-4.190172251884966E-2</v>
      </c>
      <c r="E9">
        <f t="shared" si="3"/>
        <v>-5.1649660350259974E-2</v>
      </c>
      <c r="F9">
        <f t="shared" si="4"/>
        <v>-4.609189477073463E-2</v>
      </c>
      <c r="G9">
        <f t="shared" si="5"/>
        <v>-5.0755611282742912E-2</v>
      </c>
      <c r="H9">
        <f t="shared" si="6"/>
        <v>-4.6977283647123953E-2</v>
      </c>
      <c r="I9">
        <f t="shared" si="7"/>
        <v>-5.0729006315495595E-2</v>
      </c>
      <c r="J9">
        <f t="shared" si="8"/>
        <v>0.20558352917538503</v>
      </c>
      <c r="K9">
        <f t="shared" si="9"/>
        <v>-5.987300151727537E-2</v>
      </c>
      <c r="N9">
        <f t="shared" si="10"/>
        <v>0.8</v>
      </c>
      <c r="O9">
        <f t="shared" si="11"/>
        <v>0.94049899999999997</v>
      </c>
      <c r="P9">
        <f t="shared" si="12"/>
        <v>-0.19502995000000001</v>
      </c>
      <c r="Q9">
        <f t="shared" si="13"/>
        <v>-0.22537325249999998</v>
      </c>
      <c r="R9">
        <f t="shared" si="14"/>
        <v>-0.19502995000000001</v>
      </c>
    </row>
    <row r="10" spans="1:18" x14ac:dyDescent="0.25">
      <c r="A10">
        <f t="shared" si="0"/>
        <v>1</v>
      </c>
      <c r="B10">
        <f t="shared" si="1"/>
        <v>1.071152171160852</v>
      </c>
      <c r="C10">
        <f t="shared" si="1"/>
        <v>-0.26192392877158366</v>
      </c>
      <c r="D10">
        <f t="shared" si="2"/>
        <v>-5.2384785754316737E-2</v>
      </c>
      <c r="E10">
        <f t="shared" si="3"/>
        <v>-5.0938369270326772E-2</v>
      </c>
      <c r="F10">
        <f t="shared" si="4"/>
        <v>-5.7623264329748403E-2</v>
      </c>
      <c r="G10">
        <f t="shared" si="5"/>
        <v>-4.9752479508434699E-2</v>
      </c>
      <c r="H10">
        <f t="shared" si="6"/>
        <v>-5.7360033705160213E-2</v>
      </c>
      <c r="I10">
        <f t="shared" si="7"/>
        <v>-4.9753130825239938E-2</v>
      </c>
      <c r="J10">
        <f t="shared" si="8"/>
        <v>0.20275842749113837</v>
      </c>
      <c r="K10">
        <f t="shared" si="9"/>
        <v>-5.9048706369972309E-2</v>
      </c>
      <c r="N10">
        <f t="shared" si="10"/>
        <v>1</v>
      </c>
      <c r="O10">
        <f t="shared" si="11"/>
        <v>0.90149300999999993</v>
      </c>
      <c r="P10">
        <f t="shared" si="12"/>
        <v>-0.24010460050000001</v>
      </c>
      <c r="Q10">
        <f t="shared" si="13"/>
        <v>-0.213368022475</v>
      </c>
      <c r="R10">
        <f t="shared" si="14"/>
        <v>-0.24010460050000001</v>
      </c>
    </row>
    <row r="11" spans="1:18" x14ac:dyDescent="0.25">
      <c r="A11">
        <f t="shared" si="0"/>
        <v>1.2</v>
      </c>
      <c r="B11">
        <f t="shared" si="1"/>
        <v>1.0578866787720196</v>
      </c>
      <c r="C11">
        <f t="shared" si="1"/>
        <v>-0.31342364482285839</v>
      </c>
      <c r="D11">
        <f t="shared" si="2"/>
        <v>-6.2684728964571682E-2</v>
      </c>
      <c r="E11">
        <f t="shared" si="3"/>
        <v>-4.9760097490372399E-2</v>
      </c>
      <c r="F11">
        <f t="shared" si="4"/>
        <v>-6.8953201861028851E-2</v>
      </c>
      <c r="G11">
        <f t="shared" si="5"/>
        <v>-4.8285067931298532E-2</v>
      </c>
      <c r="H11">
        <f t="shared" si="6"/>
        <v>-6.7513235757701531E-2</v>
      </c>
      <c r="I11">
        <f t="shared" si="7"/>
        <v>-4.8313691936086346E-2</v>
      </c>
      <c r="J11">
        <f t="shared" si="8"/>
        <v>0.19807468860286362</v>
      </c>
      <c r="K11">
        <f t="shared" si="9"/>
        <v>-5.768308503448695E-2</v>
      </c>
      <c r="N11">
        <f t="shared" si="10"/>
        <v>1.2</v>
      </c>
      <c r="O11">
        <f t="shared" si="11"/>
        <v>0.8534720898999999</v>
      </c>
      <c r="P11">
        <f t="shared" si="12"/>
        <v>-0.282778204995</v>
      </c>
      <c r="Q11">
        <f t="shared" si="13"/>
        <v>-0.19922911222525</v>
      </c>
      <c r="R11">
        <f t="shared" si="14"/>
        <v>-0.282778204995</v>
      </c>
    </row>
    <row r="12" spans="1:18" x14ac:dyDescent="0.25">
      <c r="A12">
        <f t="shared" si="0"/>
        <v>1.4</v>
      </c>
      <c r="B12">
        <f t="shared" si="1"/>
        <v>1.0349628595054912</v>
      </c>
      <c r="C12">
        <f t="shared" si="1"/>
        <v>-0.3635304285327966</v>
      </c>
      <c r="D12">
        <f t="shared" si="2"/>
        <v>-7.2706085706559329E-2</v>
      </c>
      <c r="E12">
        <f t="shared" si="3"/>
        <v>-4.8112838689946591E-2</v>
      </c>
      <c r="F12">
        <f t="shared" si="4"/>
        <v>-7.9976694277215266E-2</v>
      </c>
      <c r="G12">
        <f t="shared" si="5"/>
        <v>-4.6353985526465948E-2</v>
      </c>
      <c r="H12">
        <f t="shared" si="6"/>
        <v>-7.7341484259205923E-2</v>
      </c>
      <c r="I12">
        <f t="shared" si="7"/>
        <v>-4.6411071511098773E-2</v>
      </c>
      <c r="J12">
        <f t="shared" si="8"/>
        <v>0.19152427504925706</v>
      </c>
      <c r="K12">
        <f t="shared" si="9"/>
        <v>-5.5773809691916892E-2</v>
      </c>
      <c r="N12">
        <f t="shared" si="10"/>
        <v>1.4</v>
      </c>
      <c r="O12">
        <f t="shared" si="11"/>
        <v>0.79691644890099989</v>
      </c>
      <c r="P12">
        <f t="shared" si="12"/>
        <v>-0.32262402744005003</v>
      </c>
      <c r="Q12">
        <f t="shared" si="13"/>
        <v>-0.18309791085324748</v>
      </c>
      <c r="R12">
        <f t="shared" si="14"/>
        <v>-0.32262402744005003</v>
      </c>
    </row>
    <row r="13" spans="1:18" x14ac:dyDescent="0.25">
      <c r="A13">
        <f t="shared" si="0"/>
        <v>1.5999999999999999</v>
      </c>
      <c r="B13">
        <f t="shared" si="1"/>
        <v>1.0023264982171338</v>
      </c>
      <c r="C13">
        <f t="shared" si="1"/>
        <v>-0.41176655560896208</v>
      </c>
      <c r="D13">
        <f t="shared" si="2"/>
        <v>-8.2353311121792422E-2</v>
      </c>
      <c r="E13">
        <f t="shared" si="3"/>
        <v>-4.5998659354767067E-2</v>
      </c>
      <c r="F13">
        <f t="shared" si="4"/>
        <v>-9.0588642233971672E-2</v>
      </c>
      <c r="G13">
        <f t="shared" si="5"/>
        <v>-4.3963936595691616E-2</v>
      </c>
      <c r="H13">
        <f t="shared" si="6"/>
        <v>-8.6749704781361583E-2</v>
      </c>
      <c r="I13">
        <f t="shared" si="7"/>
        <v>-4.4049736418211499E-2</v>
      </c>
      <c r="J13">
        <f t="shared" si="8"/>
        <v>0.18311535868715445</v>
      </c>
      <c r="K13">
        <f t="shared" si="9"/>
        <v>-5.3323273702253253E-2</v>
      </c>
      <c r="N13">
        <f t="shared" si="10"/>
        <v>1.5999999999999999</v>
      </c>
      <c r="O13">
        <f t="shared" si="11"/>
        <v>0.7323916434129899</v>
      </c>
      <c r="P13">
        <f t="shared" si="12"/>
        <v>-0.35924360961069951</v>
      </c>
      <c r="Q13">
        <f t="shared" si="13"/>
        <v>-0.16513573037271251</v>
      </c>
      <c r="R13">
        <f t="shared" si="14"/>
        <v>-0.35924360961069951</v>
      </c>
    </row>
    <row r="14" spans="1:18" x14ac:dyDescent="0.25">
      <c r="A14">
        <f t="shared" si="0"/>
        <v>1.7999999999999998</v>
      </c>
      <c r="B14">
        <f t="shared" si="1"/>
        <v>0.96000739047291639</v>
      </c>
      <c r="C14">
        <f t="shared" si="1"/>
        <v>-0.45765810212309982</v>
      </c>
      <c r="D14">
        <f t="shared" si="2"/>
        <v>-9.1531620424619972E-2</v>
      </c>
      <c r="E14">
        <f t="shared" si="3"/>
        <v>-4.342378850241483E-2</v>
      </c>
      <c r="F14">
        <f t="shared" si="4"/>
        <v>-0.10068478246708197</v>
      </c>
      <c r="G14">
        <f t="shared" si="5"/>
        <v>-4.112378788324985E-2</v>
      </c>
      <c r="H14">
        <f t="shared" si="6"/>
        <v>-9.5643999212944961E-2</v>
      </c>
      <c r="I14">
        <f t="shared" si="7"/>
        <v>-4.1238307461507445E-2</v>
      </c>
      <c r="J14">
        <f t="shared" si="8"/>
        <v>0.17287267825199429</v>
      </c>
      <c r="K14">
        <f t="shared" si="9"/>
        <v>-5.0338695632494594E-2</v>
      </c>
      <c r="N14">
        <f t="shared" si="10"/>
        <v>1.7999999999999998</v>
      </c>
      <c r="O14">
        <f t="shared" si="11"/>
        <v>0.66054292149085003</v>
      </c>
      <c r="P14">
        <f t="shared" si="12"/>
        <v>-0.392270755685242</v>
      </c>
      <c r="Q14">
        <f t="shared" si="13"/>
        <v>-0.14552219258845042</v>
      </c>
      <c r="R14">
        <f t="shared" si="14"/>
        <v>-0.392270755685242</v>
      </c>
    </row>
    <row r="15" spans="1:18" x14ac:dyDescent="0.25">
      <c r="A15">
        <f t="shared" si="0"/>
        <v>1.9999999999999998</v>
      </c>
      <c r="B15">
        <f t="shared" si="1"/>
        <v>0.90812130621746978</v>
      </c>
      <c r="C15">
        <f t="shared" si="1"/>
        <v>-0.50073921459383719</v>
      </c>
      <c r="D15">
        <f t="shared" si="2"/>
        <v>-0.10014784291876744</v>
      </c>
      <c r="E15">
        <f t="shared" si="3"/>
        <v>-4.0398673164935117E-2</v>
      </c>
      <c r="F15">
        <f t="shared" si="4"/>
        <v>-0.11016262721064418</v>
      </c>
      <c r="G15">
        <f t="shared" si="5"/>
        <v>-3.784660085049369E-2</v>
      </c>
      <c r="H15">
        <f t="shared" si="6"/>
        <v>-0.1039325030038168</v>
      </c>
      <c r="I15">
        <f t="shared" si="7"/>
        <v>-3.7989593594092166E-2</v>
      </c>
      <c r="J15">
        <f t="shared" si="8"/>
        <v>0.16083776064273059</v>
      </c>
      <c r="K15">
        <f t="shared" si="9"/>
        <v>-4.6832183590644345E-2</v>
      </c>
      <c r="N15">
        <f t="shared" si="10"/>
        <v>1.9999999999999998</v>
      </c>
      <c r="O15">
        <f t="shared" si="11"/>
        <v>0.58208877035380158</v>
      </c>
      <c r="P15">
        <f t="shared" si="12"/>
        <v>-0.42137519420293207</v>
      </c>
      <c r="Q15">
        <f t="shared" si="13"/>
        <v>-0.12445343287830379</v>
      </c>
      <c r="R15">
        <f t="shared" si="14"/>
        <v>-0.42137519420293207</v>
      </c>
    </row>
    <row r="16" spans="1:18" x14ac:dyDescent="0.25">
      <c r="A16">
        <f t="shared" si="0"/>
        <v>2.1999999999999997</v>
      </c>
      <c r="B16">
        <f t="shared" si="1"/>
        <v>0.84687124909997658</v>
      </c>
      <c r="C16">
        <f t="shared" si="1"/>
        <v>-0.54055642220129574</v>
      </c>
      <c r="D16">
        <f t="shared" si="2"/>
        <v>-0.10811128444025915</v>
      </c>
      <c r="E16">
        <f t="shared" si="3"/>
        <v>-3.6937998232985873E-2</v>
      </c>
      <c r="F16">
        <f t="shared" si="4"/>
        <v>-0.11892241288428507</v>
      </c>
      <c r="G16">
        <f t="shared" si="5"/>
        <v>-3.4149627902043678E-2</v>
      </c>
      <c r="H16">
        <f t="shared" si="6"/>
        <v>-0.11152624723046352</v>
      </c>
      <c r="I16">
        <f t="shared" si="7"/>
        <v>-3.4320590191734501E-2</v>
      </c>
      <c r="J16">
        <f t="shared" si="8"/>
        <v>0.14706900037390261</v>
      </c>
      <c r="K16">
        <f t="shared" si="9"/>
        <v>-4.2820758247941973E-2</v>
      </c>
      <c r="N16">
        <f t="shared" si="10"/>
        <v>2.1999999999999997</v>
      </c>
      <c r="O16">
        <f t="shared" si="11"/>
        <v>0.49781373151321517</v>
      </c>
      <c r="P16">
        <f t="shared" si="12"/>
        <v>-0.44626588077859281</v>
      </c>
      <c r="Q16">
        <f t="shared" si="13"/>
        <v>-0.10214013883937416</v>
      </c>
      <c r="R16">
        <f t="shared" si="14"/>
        <v>-0.44626588077859281</v>
      </c>
    </row>
    <row r="17" spans="1:18" x14ac:dyDescent="0.25">
      <c r="A17">
        <f t="shared" si="0"/>
        <v>2.4</v>
      </c>
      <c r="B17">
        <f t="shared" si="1"/>
        <v>0.7765479817173343</v>
      </c>
      <c r="C17">
        <f t="shared" si="1"/>
        <v>-0.57667295431270982</v>
      </c>
      <c r="D17">
        <f t="shared" si="2"/>
        <v>-0.11533459086254197</v>
      </c>
      <c r="E17">
        <f t="shared" si="3"/>
        <v>-3.3060669542739618E-2</v>
      </c>
      <c r="F17">
        <f t="shared" si="4"/>
        <v>-0.12686804994879616</v>
      </c>
      <c r="G17">
        <f t="shared" si="5"/>
        <v>-3.005427164173341E-2</v>
      </c>
      <c r="H17">
        <f t="shared" si="6"/>
        <v>-0.1183400180267153</v>
      </c>
      <c r="I17">
        <f t="shared" si="7"/>
        <v>-3.0252440450280405E-2</v>
      </c>
      <c r="J17">
        <f t="shared" si="8"/>
        <v>0.13164159273812379</v>
      </c>
      <c r="K17">
        <f t="shared" si="9"/>
        <v>-3.8326333252264567E-2</v>
      </c>
      <c r="N17">
        <f t="shared" si="10"/>
        <v>2.4</v>
      </c>
      <c r="O17">
        <f t="shared" si="11"/>
        <v>0.40856055535749658</v>
      </c>
      <c r="P17">
        <f t="shared" si="12"/>
        <v>-0.46669390854646764</v>
      </c>
      <c r="Q17">
        <f t="shared" si="13"/>
        <v>-7.8805443412050757E-2</v>
      </c>
      <c r="R17">
        <f t="shared" si="14"/>
        <v>-0.46669390854646764</v>
      </c>
    </row>
    <row r="18" spans="1:18" x14ac:dyDescent="0.25">
      <c r="A18">
        <f t="shared" si="0"/>
        <v>2.6</v>
      </c>
      <c r="B18">
        <f t="shared" si="1"/>
        <v>0.69752979270476068</v>
      </c>
      <c r="C18">
        <f t="shared" si="1"/>
        <v>-0.60867302547588176</v>
      </c>
      <c r="D18">
        <f t="shared" si="2"/>
        <v>-0.12173460509517636</v>
      </c>
      <c r="E18">
        <f t="shared" si="3"/>
        <v>-2.8789759380479219E-2</v>
      </c>
      <c r="F18">
        <f t="shared" si="4"/>
        <v>-0.13390806560469401</v>
      </c>
      <c r="G18">
        <f t="shared" si="5"/>
        <v>-2.5586006537264262E-2</v>
      </c>
      <c r="H18">
        <f t="shared" si="6"/>
        <v>-0.12429320574890278</v>
      </c>
      <c r="I18">
        <f t="shared" si="7"/>
        <v>-2.5810359269442969E-2</v>
      </c>
      <c r="J18">
        <f t="shared" si="8"/>
        <v>0.11464731739117158</v>
      </c>
      <c r="K18">
        <f t="shared" si="9"/>
        <v>-3.3375652076126083E-2</v>
      </c>
      <c r="N18">
        <f t="shared" si="10"/>
        <v>2.6</v>
      </c>
      <c r="O18">
        <f t="shared" si="11"/>
        <v>0.31522177364820303</v>
      </c>
      <c r="P18">
        <f t="shared" si="12"/>
        <v>-0.4824549972288778</v>
      </c>
      <c r="Q18">
        <f t="shared" si="13"/>
        <v>-5.4682693550606863E-2</v>
      </c>
      <c r="R18">
        <f t="shared" si="14"/>
        <v>-0.4824549972288778</v>
      </c>
    </row>
    <row r="19" spans="1:18" x14ac:dyDescent="0.25">
      <c r="A19">
        <f t="shared" si="0"/>
        <v>2.8000000000000003</v>
      </c>
      <c r="B19">
        <f t="shared" si="1"/>
        <v>0.61028148763622747</v>
      </c>
      <c r="C19">
        <f t="shared" si="1"/>
        <v>-0.63616604932088505</v>
      </c>
      <c r="D19">
        <f t="shared" si="2"/>
        <v>-0.12723320986417702</v>
      </c>
      <c r="E19">
        <f t="shared" si="3"/>
        <v>-2.4152413888602526E-2</v>
      </c>
      <c r="F19">
        <f t="shared" si="4"/>
        <v>-0.13995653085059473</v>
      </c>
      <c r="G19">
        <f t="shared" si="5"/>
        <v>-2.0774262686780672E-2</v>
      </c>
      <c r="H19">
        <f t="shared" si="6"/>
        <v>-0.12931063613285507</v>
      </c>
      <c r="I19">
        <f t="shared" si="7"/>
        <v>-2.102351929871505E-2</v>
      </c>
      <c r="J19">
        <f t="shared" si="8"/>
        <v>9.6194170300674481E-2</v>
      </c>
      <c r="K19">
        <f t="shared" si="9"/>
        <v>-2.8000180700629502E-2</v>
      </c>
      <c r="N19">
        <f t="shared" si="10"/>
        <v>2.8000000000000003</v>
      </c>
      <c r="O19">
        <f t="shared" si="11"/>
        <v>0.21873077420242748</v>
      </c>
      <c r="P19">
        <f t="shared" si="12"/>
        <v>-0.4933915359389992</v>
      </c>
      <c r="Q19">
        <f t="shared" si="13"/>
        <v>-3.0013116753656904E-2</v>
      </c>
      <c r="R19">
        <f t="shared" si="14"/>
        <v>-0.4933915359389992</v>
      </c>
    </row>
    <row r="20" spans="1:18" x14ac:dyDescent="0.25">
      <c r="A20">
        <f t="shared" si="0"/>
        <v>3.0000000000000004</v>
      </c>
      <c r="B20">
        <f t="shared" si="1"/>
        <v>0.51535259204782702</v>
      </c>
      <c r="C20">
        <f t="shared" si="1"/>
        <v>-0.65879074241425561</v>
      </c>
      <c r="D20">
        <f t="shared" si="2"/>
        <v>-0.13175814848285114</v>
      </c>
      <c r="E20">
        <f t="shared" si="3"/>
        <v>-1.9179722178248794E-2</v>
      </c>
      <c r="F20">
        <f t="shared" si="4"/>
        <v>-0.14493396333113626</v>
      </c>
      <c r="G20">
        <f t="shared" si="5"/>
        <v>-1.5652271705861632E-2</v>
      </c>
      <c r="H20">
        <f t="shared" si="6"/>
        <v>-0.1333233756534373</v>
      </c>
      <c r="I20">
        <f t="shared" si="7"/>
        <v>-1.5924899145442168E-2</v>
      </c>
      <c r="J20">
        <f t="shared" si="8"/>
        <v>7.640584327887795E-2</v>
      </c>
      <c r="K20">
        <f t="shared" si="9"/>
        <v>-2.2235955909403915E-2</v>
      </c>
      <c r="N20">
        <f t="shared" si="10"/>
        <v>3.0000000000000004</v>
      </c>
      <c r="O20">
        <f t="shared" si="11"/>
        <v>0.12005246701462763</v>
      </c>
      <c r="P20">
        <f t="shared" si="12"/>
        <v>-0.49939415928973058</v>
      </c>
      <c r="Q20">
        <f t="shared" si="13"/>
        <v>-5.043408789170381E-3</v>
      </c>
      <c r="R20">
        <f t="shared" si="14"/>
        <v>-0.49939415928973058</v>
      </c>
    </row>
    <row r="21" spans="1:18" x14ac:dyDescent="0.25">
      <c r="A21">
        <f t="shared" si="0"/>
        <v>3.2000000000000006</v>
      </c>
      <c r="B21">
        <f t="shared" si="1"/>
        <v>0.41337476151897362</v>
      </c>
      <c r="C21">
        <f t="shared" si="1"/>
        <v>-0.67621907904596568</v>
      </c>
      <c r="D21">
        <f t="shared" si="2"/>
        <v>-0.13524381580919315</v>
      </c>
      <c r="E21">
        <f t="shared" si="3"/>
        <v>-1.3906547285489025E-2</v>
      </c>
      <c r="F21">
        <f t="shared" si="4"/>
        <v>-0.14876819739011246</v>
      </c>
      <c r="G21">
        <f t="shared" si="5"/>
        <v>-1.025687508716366E-2</v>
      </c>
      <c r="H21">
        <f t="shared" si="6"/>
        <v>-0.13626950331790952</v>
      </c>
      <c r="I21">
        <f t="shared" si="7"/>
        <v>-1.0551094077977104E-2</v>
      </c>
      <c r="J21">
        <f t="shared" si="8"/>
        <v>5.5421051640212826E-2</v>
      </c>
      <c r="K21">
        <f t="shared" si="9"/>
        <v>-1.6123389351097538E-2</v>
      </c>
      <c r="N21">
        <f t="shared" si="10"/>
        <v>3.2000000000000006</v>
      </c>
      <c r="O21">
        <f t="shared" si="11"/>
        <v>2.017363515668151E-2</v>
      </c>
      <c r="P21">
        <f t="shared" si="12"/>
        <v>-0.50040284104756461</v>
      </c>
      <c r="Q21">
        <f t="shared" si="13"/>
        <v>1.9976733263207851E-2</v>
      </c>
      <c r="R21">
        <f t="shared" si="14"/>
        <v>-0.50040284104756461</v>
      </c>
    </row>
    <row r="22" spans="1:18" x14ac:dyDescent="0.25">
      <c r="A22">
        <f t="shared" si="0"/>
        <v>3.4000000000000008</v>
      </c>
      <c r="B22">
        <f t="shared" si="1"/>
        <v>0.30505840058813632</v>
      </c>
      <c r="C22">
        <f t="shared" si="1"/>
        <v>-0.68816005820711035</v>
      </c>
      <c r="D22">
        <f t="shared" si="2"/>
        <v>-0.13763201164142208</v>
      </c>
      <c r="E22">
        <f t="shared" si="3"/>
        <v>-8.3713194473357122E-3</v>
      </c>
      <c r="F22">
        <f t="shared" si="4"/>
        <v>-0.15139521280556428</v>
      </c>
      <c r="G22">
        <f t="shared" si="5"/>
        <v>-4.6282957244332843E-3</v>
      </c>
      <c r="H22">
        <f t="shared" si="6"/>
        <v>-0.13809484121386539</v>
      </c>
      <c r="I22">
        <f t="shared" si="7"/>
        <v>-4.9420898956112442E-3</v>
      </c>
      <c r="J22">
        <f t="shared" si="8"/>
        <v>3.3392711874854188E-2</v>
      </c>
      <c r="K22">
        <f t="shared" si="9"/>
        <v>-9.7070279223298826E-3</v>
      </c>
      <c r="N22">
        <f t="shared" si="10"/>
        <v>3.4000000000000008</v>
      </c>
      <c r="O22">
        <f t="shared" si="11"/>
        <v>-7.9906933052831419E-2</v>
      </c>
      <c r="P22">
        <f t="shared" si="12"/>
        <v>-0.49640749439492304</v>
      </c>
      <c r="Q22">
        <f t="shared" si="13"/>
        <v>4.4797107982954013E-2</v>
      </c>
      <c r="R22">
        <f t="shared" si="14"/>
        <v>-0.49640749439492304</v>
      </c>
    </row>
    <row r="23" spans="1:18" x14ac:dyDescent="0.25">
      <c r="A23">
        <f t="shared" si="0"/>
        <v>3.600000000000001</v>
      </c>
      <c r="B23">
        <f t="shared" si="1"/>
        <v>0.19118849928723178</v>
      </c>
      <c r="C23">
        <f t="shared" si="1"/>
        <v>-0.69436324464206944</v>
      </c>
      <c r="D23">
        <f t="shared" si="2"/>
        <v>-0.13887264892841389</v>
      </c>
      <c r="E23">
        <f t="shared" si="3"/>
        <v>-2.6157925179408951E-3</v>
      </c>
      <c r="F23">
        <f t="shared" si="4"/>
        <v>-0.15275991382125531</v>
      </c>
      <c r="G23">
        <f t="shared" si="5"/>
        <v>1.1901263650007845E-3</v>
      </c>
      <c r="H23">
        <f t="shared" si="6"/>
        <v>-0.13875363629191381</v>
      </c>
      <c r="I23">
        <f t="shared" si="7"/>
        <v>8.5899902118195435E-4</v>
      </c>
      <c r="J23">
        <f t="shared" si="8"/>
        <v>1.0486972599063595E-2</v>
      </c>
      <c r="K23">
        <f t="shared" si="9"/>
        <v>-3.0352714219034384E-3</v>
      </c>
      <c r="N23">
        <f t="shared" si="10"/>
        <v>3.600000000000001</v>
      </c>
      <c r="O23">
        <f t="shared" si="11"/>
        <v>-0.17918843193181605</v>
      </c>
      <c r="P23">
        <f t="shared" si="12"/>
        <v>-0.48744807279833224</v>
      </c>
      <c r="Q23">
        <f t="shared" si="13"/>
        <v>6.9169511622870619E-2</v>
      </c>
      <c r="R23">
        <f t="shared" si="14"/>
        <v>-0.48744807279833224</v>
      </c>
    </row>
    <row r="24" spans="1:18" x14ac:dyDescent="0.25">
      <c r="A24">
        <f t="shared" si="0"/>
        <v>3.8000000000000012</v>
      </c>
      <c r="B24">
        <f t="shared" si="1"/>
        <v>7.2619703194617011E-2</v>
      </c>
      <c r="C24">
        <f t="shared" si="1"/>
        <v>-0.6946220468366493</v>
      </c>
      <c r="D24">
        <f t="shared" si="2"/>
        <v>-0.13892440936732986</v>
      </c>
      <c r="E24">
        <f t="shared" si="3"/>
        <v>3.3152353086356428E-3</v>
      </c>
      <c r="F24">
        <f t="shared" si="4"/>
        <v>-0.15281685030406286</v>
      </c>
      <c r="G24">
        <f t="shared" si="5"/>
        <v>7.1522327427803933E-3</v>
      </c>
      <c r="H24">
        <f t="shared" si="6"/>
        <v>-0.13820918609305183</v>
      </c>
      <c r="I24">
        <f t="shared" si="7"/>
        <v>6.8062261246758411E-3</v>
      </c>
      <c r="J24">
        <f t="shared" si="8"/>
        <v>-1.3117896579686964E-2</v>
      </c>
      <c r="K24">
        <f t="shared" si="9"/>
        <v>3.8399511718231211E-3</v>
      </c>
      <c r="N24">
        <f t="shared" si="10"/>
        <v>3.8000000000000012</v>
      </c>
      <c r="O24">
        <f t="shared" si="11"/>
        <v>-0.27667804649148253</v>
      </c>
      <c r="P24">
        <f t="shared" si="12"/>
        <v>-0.47361417047375814</v>
      </c>
      <c r="Q24">
        <f t="shared" si="13"/>
        <v>9.2850220146558554E-2</v>
      </c>
      <c r="R24">
        <f t="shared" si="14"/>
        <v>-0.47361417047375814</v>
      </c>
    </row>
    <row r="25" spans="1:18" x14ac:dyDescent="0.25">
      <c r="A25">
        <f t="shared" si="0"/>
        <v>4.0000000000000009</v>
      </c>
      <c r="B25">
        <f t="shared" si="1"/>
        <v>-4.9729359928924022E-2</v>
      </c>
      <c r="C25">
        <f t="shared" si="1"/>
        <v>-0.68877669613408743</v>
      </c>
      <c r="D25">
        <f t="shared" si="2"/>
        <v>-0.13775533922681749</v>
      </c>
      <c r="E25">
        <f t="shared" si="3"/>
        <v>9.3742349577870757E-3</v>
      </c>
      <c r="F25">
        <f t="shared" si="4"/>
        <v>-0.15153087314949923</v>
      </c>
      <c r="G25">
        <f t="shared" si="5"/>
        <v>1.320937796131349E-2</v>
      </c>
      <c r="H25">
        <f t="shared" si="6"/>
        <v>-0.13643440143068616</v>
      </c>
      <c r="I25">
        <f t="shared" si="7"/>
        <v>1.2851141883360798E-2</v>
      </c>
      <c r="J25">
        <f t="shared" si="8"/>
        <v>-3.7232752271922041E-2</v>
      </c>
      <c r="K25">
        <f t="shared" si="9"/>
        <v>1.0863545048663959E-2</v>
      </c>
      <c r="N25">
        <f t="shared" si="10"/>
        <v>4.0000000000000009</v>
      </c>
      <c r="O25">
        <f t="shared" si="11"/>
        <v>-0.37140088058623416</v>
      </c>
      <c r="P25">
        <f t="shared" si="12"/>
        <v>-0.45504412644444642</v>
      </c>
      <c r="Q25">
        <f t="shared" si="13"/>
        <v>0.11560242646878086</v>
      </c>
      <c r="R25">
        <f t="shared" si="14"/>
        <v>-0.45504412644444642</v>
      </c>
    </row>
    <row r="26" spans="1:18" x14ac:dyDescent="0.25">
      <c r="A26">
        <f t="shared" si="0"/>
        <v>4.2000000000000011</v>
      </c>
      <c r="B26">
        <f t="shared" si="1"/>
        <v>-0.17488246670544239</v>
      </c>
      <c r="C26">
        <f t="shared" si="1"/>
        <v>-0.6767168928514542</v>
      </c>
      <c r="D26">
        <f t="shared" si="2"/>
        <v>-0.13534337857029086</v>
      </c>
      <c r="E26">
        <f t="shared" si="3"/>
        <v>1.5511292263786662E-2</v>
      </c>
      <c r="F26">
        <f t="shared" si="4"/>
        <v>-0.14887771642731992</v>
      </c>
      <c r="G26">
        <f t="shared" si="5"/>
        <v>1.9310791635788596E-2</v>
      </c>
      <c r="H26">
        <f t="shared" si="6"/>
        <v>-0.13341229940671198</v>
      </c>
      <c r="I26">
        <f t="shared" si="7"/>
        <v>1.8943153707133405E-2</v>
      </c>
      <c r="J26">
        <f t="shared" si="8"/>
        <v>-6.1658953222430868E-2</v>
      </c>
      <c r="K26">
        <f t="shared" si="9"/>
        <v>1.7977650392683894E-2</v>
      </c>
      <c r="N26">
        <f t="shared" si="10"/>
        <v>4.2000000000000011</v>
      </c>
      <c r="O26">
        <f t="shared" si="11"/>
        <v>-0.46240970587512342</v>
      </c>
      <c r="P26">
        <f t="shared" si="12"/>
        <v>-0.43192364115069026</v>
      </c>
      <c r="Q26">
        <f t="shared" si="13"/>
        <v>0.13719860852631535</v>
      </c>
      <c r="R26">
        <f t="shared" si="14"/>
        <v>-0.43192364115069026</v>
      </c>
    </row>
    <row r="27" spans="1:18" x14ac:dyDescent="0.25">
      <c r="A27">
        <f t="shared" si="0"/>
        <v>4.4000000000000012</v>
      </c>
      <c r="B27">
        <f t="shared" si="1"/>
        <v>-0.30181286061557333</v>
      </c>
      <c r="C27">
        <f t="shared" si="1"/>
        <v>-0.6583840872944019</v>
      </c>
      <c r="D27">
        <f t="shared" si="2"/>
        <v>-0.13167681745888038</v>
      </c>
      <c r="E27">
        <f t="shared" si="3"/>
        <v>2.1674483903722688E-2</v>
      </c>
      <c r="F27">
        <f t="shared" si="4"/>
        <v>-0.14484449920476844</v>
      </c>
      <c r="G27">
        <f t="shared" si="5"/>
        <v>2.5403968803360506E-2</v>
      </c>
      <c r="H27">
        <f t="shared" si="6"/>
        <v>-0.12913642057854433</v>
      </c>
      <c r="I27">
        <f t="shared" si="7"/>
        <v>2.5029914262203103E-2</v>
      </c>
      <c r="J27">
        <f t="shared" si="8"/>
        <v>-8.618985623882354E-2</v>
      </c>
      <c r="K27">
        <f t="shared" si="9"/>
        <v>2.5122078153275631E-2</v>
      </c>
      <c r="N27">
        <f t="shared" si="10"/>
        <v>4.4000000000000012</v>
      </c>
      <c r="O27">
        <f t="shared" si="11"/>
        <v>-0.54879443410526152</v>
      </c>
      <c r="P27">
        <f t="shared" si="12"/>
        <v>-0.40448391944542716</v>
      </c>
      <c r="Q27">
        <f t="shared" si="13"/>
        <v>0.15742280449858675</v>
      </c>
      <c r="R27">
        <f t="shared" si="14"/>
        <v>-0.40448391944542716</v>
      </c>
    </row>
    <row r="28" spans="1:18" x14ac:dyDescent="0.25">
      <c r="A28">
        <f t="shared" si="0"/>
        <v>4.6000000000000014</v>
      </c>
      <c r="B28">
        <f t="shared" si="1"/>
        <v>-0.4294509461596282</v>
      </c>
      <c r="C28">
        <f t="shared" si="1"/>
        <v>-0.63377336592971434</v>
      </c>
      <c r="D28">
        <f t="shared" si="2"/>
        <v>-0.12675467318594288</v>
      </c>
      <c r="E28">
        <f t="shared" si="3"/>
        <v>2.7810280967278552E-2</v>
      </c>
      <c r="F28">
        <f t="shared" si="4"/>
        <v>-0.13943014050453714</v>
      </c>
      <c r="G28">
        <f t="shared" si="5"/>
        <v>3.1435085884728375E-2</v>
      </c>
      <c r="H28">
        <f t="shared" si="6"/>
        <v>-0.12361116459747004</v>
      </c>
      <c r="I28">
        <f t="shared" si="7"/>
        <v>3.1057735511638946E-2</v>
      </c>
      <c r="J28">
        <f t="shared" si="8"/>
        <v>-0.11061242215141964</v>
      </c>
      <c r="K28">
        <f t="shared" si="9"/>
        <v>3.2234777853335339E-2</v>
      </c>
      <c r="N28">
        <f t="shared" si="10"/>
        <v>4.6000000000000014</v>
      </c>
      <c r="O28">
        <f t="shared" si="11"/>
        <v>-0.62969121799434702</v>
      </c>
      <c r="P28">
        <f t="shared" si="12"/>
        <v>-0.37299935854570981</v>
      </c>
      <c r="Q28">
        <f t="shared" si="13"/>
        <v>0.17607277242587224</v>
      </c>
      <c r="R28">
        <f t="shared" si="14"/>
        <v>-0.37299935854570981</v>
      </c>
    </row>
    <row r="29" spans="1:18" x14ac:dyDescent="0.25">
      <c r="A29">
        <f t="shared" si="0"/>
        <v>4.8000000000000016</v>
      </c>
      <c r="B29">
        <f t="shared" si="1"/>
        <v>-0.55669256374985765</v>
      </c>
      <c r="C29">
        <f t="shared" si="1"/>
        <v>-0.60293491566082291</v>
      </c>
      <c r="D29">
        <f t="shared" si="2"/>
        <v>-0.12058698313216459</v>
      </c>
      <c r="E29">
        <f t="shared" si="3"/>
        <v>3.3863977344101112E-2</v>
      </c>
      <c r="F29">
        <f t="shared" si="4"/>
        <v>-0.13264568144538105</v>
      </c>
      <c r="G29">
        <f t="shared" si="5"/>
        <v>3.734943926695615E-2</v>
      </c>
      <c r="H29">
        <f t="shared" si="6"/>
        <v>-0.11685203920546897</v>
      </c>
      <c r="I29">
        <f t="shared" si="7"/>
        <v>3.6972025520572625E-2</v>
      </c>
      <c r="J29">
        <f t="shared" si="8"/>
        <v>-0.13470892059106532</v>
      </c>
      <c r="K29">
        <f t="shared" si="9"/>
        <v>3.9252334167743728E-2</v>
      </c>
      <c r="N29">
        <f t="shared" si="10"/>
        <v>4.8000000000000016</v>
      </c>
      <c r="O29">
        <f t="shared" si="11"/>
        <v>-0.70429108970348897</v>
      </c>
      <c r="P29">
        <f t="shared" si="12"/>
        <v>-0.33778480406053535</v>
      </c>
      <c r="Q29">
        <f t="shared" si="13"/>
        <v>0.19296201262889903</v>
      </c>
      <c r="R29">
        <f t="shared" si="14"/>
        <v>-0.33778480406053535</v>
      </c>
    </row>
    <row r="30" spans="1:18" x14ac:dyDescent="0.25">
      <c r="A30">
        <f t="shared" si="0"/>
        <v>5.0000000000000018</v>
      </c>
      <c r="B30">
        <f t="shared" si="1"/>
        <v>-0.68240778792067935</v>
      </c>
      <c r="C30">
        <f t="shared" si="1"/>
        <v>-0.56597504214633909</v>
      </c>
      <c r="D30">
        <f t="shared" si="2"/>
        <v>-0.11319500842926783</v>
      </c>
      <c r="E30">
        <f t="shared" si="3"/>
        <v>3.9780139817497367E-2</v>
      </c>
      <c r="F30">
        <f t="shared" si="4"/>
        <v>-0.12451450927219461</v>
      </c>
      <c r="G30">
        <f t="shared" si="5"/>
        <v>4.3091903248389712E-2</v>
      </c>
      <c r="H30">
        <f t="shared" si="6"/>
        <v>-0.10888581810442886</v>
      </c>
      <c r="I30">
        <f t="shared" si="7"/>
        <v>4.2717744786350029E-2</v>
      </c>
      <c r="J30">
        <f t="shared" si="8"/>
        <v>-0.15825872120502166</v>
      </c>
      <c r="K30">
        <f t="shared" si="9"/>
        <v>4.6110488665698238E-2</v>
      </c>
      <c r="N30">
        <f t="shared" si="10"/>
        <v>5.0000000000000018</v>
      </c>
      <c r="O30">
        <f t="shared" si="11"/>
        <v>-0.77184805051559602</v>
      </c>
      <c r="P30">
        <f t="shared" si="12"/>
        <v>-0.29919240153475557</v>
      </c>
      <c r="Q30">
        <f t="shared" si="13"/>
        <v>0.20792163270563679</v>
      </c>
      <c r="R30">
        <f t="shared" si="14"/>
        <v>-0.29919240153475557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Ex6</vt:lpstr>
      <vt:lpstr>Ex7</vt:lpstr>
      <vt:lpstr>Ex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Silva</dc:creator>
  <cp:lastModifiedBy>Pedro Silva</cp:lastModifiedBy>
  <dcterms:created xsi:type="dcterms:W3CDTF">2015-01-18T15:10:40Z</dcterms:created>
  <dcterms:modified xsi:type="dcterms:W3CDTF">2015-01-20T17:55:42Z</dcterms:modified>
</cp:coreProperties>
</file>