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Murteira\Documents\ProjetoIntegrador\"/>
    </mc:Choice>
  </mc:AlternateContent>
  <xr:revisionPtr revIDLastSave="0" documentId="13_ncr:1_{D744286F-6FD4-4F47-BF5C-F824CD1CA52D}" xr6:coauthVersionLast="47" xr6:coauthVersionMax="47" xr10:uidLastSave="{00000000-0000-0000-0000-000000000000}"/>
  <bookViews>
    <workbookView xWindow="-108" yWindow="-108" windowWidth="23256" windowHeight="12576" xr2:uid="{BD71ADCE-B825-4B1A-BFDF-75C3D05E8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O6" i="1"/>
  <c r="M6" i="1"/>
  <c r="L6" i="1"/>
  <c r="J6" i="1"/>
  <c r="K6" i="1"/>
  <c r="I6" i="1"/>
  <c r="H6" i="1"/>
  <c r="G6" i="1"/>
  <c r="F6" i="1"/>
  <c r="D6" i="1"/>
  <c r="C6" i="1"/>
  <c r="L8" i="1"/>
  <c r="N8" i="1"/>
  <c r="F8" i="1"/>
  <c r="H8" i="1"/>
  <c r="C8" i="1"/>
</calcChain>
</file>

<file path=xl/sharedStrings.xml><?xml version="1.0" encoding="utf-8"?>
<sst xmlns="http://schemas.openxmlformats.org/spreadsheetml/2006/main" count="39" uniqueCount="23">
  <si>
    <t>Objeto</t>
  </si>
  <si>
    <t>CM posição</t>
  </si>
  <si>
    <t>Massa</t>
  </si>
  <si>
    <t>Volume (opcional)</t>
  </si>
  <si>
    <t>Densidade (opcional)</t>
  </si>
  <si>
    <t>Cauda vertical</t>
  </si>
  <si>
    <t>Ligaçãofuselagem cauda -esq</t>
  </si>
  <si>
    <t>Ligação fuselagem cauda - dir</t>
  </si>
  <si>
    <t>Fuselagem</t>
  </si>
  <si>
    <t>Cockpit - 1</t>
  </si>
  <si>
    <t>Cockpit-bico</t>
  </si>
  <si>
    <t>Turboshaft</t>
  </si>
  <si>
    <t>Notas</t>
  </si>
  <si>
    <t xml:space="preserve">filled </t>
  </si>
  <si>
    <t>filled</t>
  </si>
  <si>
    <t>oco: delta_d</t>
  </si>
  <si>
    <t>x</t>
  </si>
  <si>
    <t>y</t>
  </si>
  <si>
    <t>z</t>
  </si>
  <si>
    <t>delta_d:</t>
  </si>
  <si>
    <t>mm</t>
  </si>
  <si>
    <t>Asa1</t>
  </si>
  <si>
    <t>Asa2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</si>
</sst>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219520</xdr:colOff>
      <xdr:row>11</xdr:row>
      <xdr:rowOff>60960</xdr:rowOff>
    </xdr:from>
    <xdr:to>
      <xdr:col>15</xdr:col>
      <xdr:colOff>173735</xdr:colOff>
      <xdr:row>20</xdr:row>
      <xdr:rowOff>125009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AF875-EDB9-1F50-8DE2-8901FB83A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7360" y="2415540"/>
          <a:ext cx="3611815" cy="1709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2D37-831C-469B-8823-F05FC713D19C}">
  <dimension ref="B2:O19"/>
  <sheetViews>
    <sheetView tabSelected="1" workbookViewId="0">
      <selection activeCell="G22" sqref="G22"/>
    </sheetView>
  </sheetViews>
  <sheetFormatPr defaultRowHeight="14.4" x14ac:dyDescent="0.3"/>
  <cols>
    <col min="2" max="2" width="18.88671875" customWidth="1"/>
    <col min="3" max="3" width="13.109375" customWidth="1"/>
    <col min="4" max="4" width="19.5546875" customWidth="1"/>
    <col min="5" max="5" width="19.109375" customWidth="1"/>
    <col min="6" max="6" width="12.44140625" customWidth="1"/>
    <col min="7" max="7" width="14.5546875" customWidth="1"/>
    <col min="8" max="8" width="14.77734375" customWidth="1"/>
    <col min="9" max="9" width="15.5546875" customWidth="1"/>
  </cols>
  <sheetData>
    <row r="2" spans="2:15" x14ac:dyDescent="0.3">
      <c r="D2" t="s">
        <v>19</v>
      </c>
      <c r="E2">
        <v>2.5</v>
      </c>
      <c r="F2" t="s">
        <v>20</v>
      </c>
    </row>
    <row r="4" spans="2:15" ht="41.4" customHeight="1" x14ac:dyDescent="0.3">
      <c r="B4" s="2" t="s">
        <v>0</v>
      </c>
      <c r="C4" s="3" t="s">
        <v>5</v>
      </c>
      <c r="D4" s="3"/>
      <c r="E4" s="3"/>
      <c r="F4" s="3" t="s">
        <v>6</v>
      </c>
      <c r="G4" s="3"/>
      <c r="H4" s="7" t="s">
        <v>7</v>
      </c>
      <c r="I4" s="8"/>
      <c r="J4" s="3" t="s">
        <v>8</v>
      </c>
      <c r="K4" s="3"/>
      <c r="L4" s="7" t="s">
        <v>9</v>
      </c>
      <c r="M4" s="8"/>
      <c r="N4" s="3" t="s">
        <v>10</v>
      </c>
      <c r="O4" s="3"/>
    </row>
    <row r="5" spans="2:15" x14ac:dyDescent="0.3">
      <c r="B5" s="4" t="s">
        <v>1</v>
      </c>
      <c r="C5" s="5" t="s">
        <v>16</v>
      </c>
      <c r="D5" s="5" t="s">
        <v>17</v>
      </c>
      <c r="E5" s="5" t="s">
        <v>18</v>
      </c>
      <c r="F5" s="5" t="s">
        <v>16</v>
      </c>
      <c r="G5" s="5" t="s">
        <v>17</v>
      </c>
      <c r="H5" s="5" t="s">
        <v>16</v>
      </c>
      <c r="I5" s="5" t="s">
        <v>17</v>
      </c>
      <c r="J5" s="5" t="s">
        <v>16</v>
      </c>
      <c r="K5" s="5" t="s">
        <v>17</v>
      </c>
      <c r="L5" s="5" t="s">
        <v>16</v>
      </c>
      <c r="M5" s="5" t="s">
        <v>17</v>
      </c>
      <c r="N5" s="5" t="s">
        <v>16</v>
      </c>
      <c r="O5" s="5" t="s">
        <v>17</v>
      </c>
    </row>
    <row r="6" spans="2:15" x14ac:dyDescent="0.3">
      <c r="B6" s="4"/>
      <c r="C6" s="6">
        <f>12970.19*(10^-3)+((958.07+929.88/2)*(3234.12-1035.11)*883.55+958.07*2420.38/2*958.07*2/3+1035.11*883.55/2*(958.07+883.55/3))*(10^-3)/(C8*(10^9)/200)</f>
        <v>14.134862515166017</v>
      </c>
      <c r="D6" s="6">
        <f>2463.01*10^-3+((3234.12-1035.11)*883.55*(3234.12-1035.11)/2+958.07*2420.38/2*2420.38/3+1035.11*883.55/2*(-1035.11/3))*(10^-3)/(C8*(10^9)/200)</f>
        <v>3.295189928858151</v>
      </c>
      <c r="E6" s="6">
        <v>0</v>
      </c>
      <c r="F6" s="6">
        <f>10465.49*10^-3+1065.08*10^-3</f>
        <v>11.530570000000001</v>
      </c>
      <c r="G6" s="6">
        <f>1491*10^-3</f>
        <v>1.4910000000000001</v>
      </c>
      <c r="H6" s="6">
        <f>(6943+676.98)*10^-3</f>
        <v>7.61998</v>
      </c>
      <c r="I6" s="6">
        <f>1009.86*10^-3</f>
        <v>1.00986</v>
      </c>
      <c r="J6" s="6">
        <f>(3033.52+7436.06/2)*10^-3</f>
        <v>6.7515499999999999</v>
      </c>
      <c r="K6" s="6">
        <f>(2078.5/2*10^-3)</f>
        <v>1.03925</v>
      </c>
      <c r="L6" s="6">
        <f>(1199.05+1383.26)*10^-3</f>
        <v>2.5823100000000001</v>
      </c>
      <c r="M6" s="6">
        <f>742.05*10^-3</f>
        <v>0.74204999999999999</v>
      </c>
      <c r="N6" s="6">
        <v>921.78</v>
      </c>
      <c r="O6" s="6">
        <f>383.04*10^-3</f>
        <v>0.38304000000000005</v>
      </c>
    </row>
    <row r="7" spans="2:15" x14ac:dyDescent="0.3">
      <c r="B7" s="2" t="s"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x14ac:dyDescent="0.3">
      <c r="B8" s="2" t="s">
        <v>3</v>
      </c>
      <c r="C8" s="1">
        <f>(((3234.12-1035.11)*883.55+1035.11*883.55/2+(929.88-883.55+955.33)/2*(3234.12-1035.11))*200)*10^-9</f>
        <v>0.70031023681000015</v>
      </c>
      <c r="D8" s="1"/>
      <c r="E8" s="1"/>
      <c r="F8" s="1">
        <f>5624165687.92*10^-9</f>
        <v>5.6241656879200006</v>
      </c>
      <c r="G8" s="1"/>
      <c r="H8" s="1">
        <f>5050279102.89*10^-9</f>
        <v>5.0502791028900003</v>
      </c>
      <c r="I8" s="1"/>
      <c r="J8" s="1">
        <f>7436.06*1806*E2*10^-9</f>
        <v>3.3573810900000008E-2</v>
      </c>
      <c r="K8" s="1"/>
      <c r="L8" s="1">
        <f>(37939093.93+36506.22)*10^-9</f>
        <v>3.7975600150000004E-2</v>
      </c>
      <c r="M8" s="1"/>
      <c r="N8" s="1">
        <f>992872660.14*10^-9</f>
        <v>0.99287266014000009</v>
      </c>
      <c r="O8" s="1"/>
    </row>
    <row r="9" spans="2:15" x14ac:dyDescent="0.3">
      <c r="B9" s="2" t="s">
        <v>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x14ac:dyDescent="0.3">
      <c r="B10" s="2" t="s">
        <v>12</v>
      </c>
      <c r="C10" s="1"/>
      <c r="D10" s="1"/>
      <c r="E10" s="1"/>
      <c r="F10" s="1" t="s">
        <v>14</v>
      </c>
      <c r="G10" s="1"/>
      <c r="H10" s="1" t="s">
        <v>13</v>
      </c>
      <c r="I10" s="1"/>
      <c r="J10" s="1" t="s">
        <v>15</v>
      </c>
      <c r="K10" s="1"/>
      <c r="L10" s="1"/>
      <c r="M10" s="1"/>
      <c r="N10" s="1"/>
      <c r="O10" s="1"/>
    </row>
    <row r="13" spans="2:15" x14ac:dyDescent="0.3">
      <c r="B13" s="2" t="s">
        <v>0</v>
      </c>
      <c r="C13" s="3" t="s">
        <v>11</v>
      </c>
      <c r="D13" s="3"/>
      <c r="E13" s="1" t="s">
        <v>21</v>
      </c>
      <c r="F13" s="1"/>
      <c r="G13" s="1" t="s">
        <v>22</v>
      </c>
      <c r="H13" s="1"/>
    </row>
    <row r="14" spans="2:15" x14ac:dyDescent="0.3">
      <c r="B14" s="4" t="s">
        <v>1</v>
      </c>
      <c r="C14" s="1"/>
      <c r="D14" s="1"/>
      <c r="E14" s="1"/>
      <c r="F14" s="1"/>
      <c r="G14" s="1"/>
      <c r="H14" s="1"/>
    </row>
    <row r="15" spans="2:15" x14ac:dyDescent="0.3">
      <c r="B15" s="4"/>
      <c r="C15" s="1"/>
      <c r="D15" s="1"/>
      <c r="E15" s="1"/>
      <c r="F15" s="1"/>
      <c r="G15" s="1"/>
      <c r="H15" s="1"/>
    </row>
    <row r="16" spans="2:15" x14ac:dyDescent="0.3">
      <c r="B16" s="2" t="s">
        <v>2</v>
      </c>
      <c r="C16" s="1"/>
      <c r="D16" s="1"/>
      <c r="E16" s="1"/>
      <c r="F16" s="1"/>
      <c r="G16" s="1"/>
      <c r="H16" s="1"/>
    </row>
    <row r="17" spans="2:8" x14ac:dyDescent="0.3">
      <c r="B17" s="2" t="s">
        <v>3</v>
      </c>
      <c r="C17" s="1"/>
      <c r="D17" s="1"/>
      <c r="E17" s="1"/>
      <c r="F17" s="1"/>
      <c r="G17" s="1"/>
      <c r="H17" s="1"/>
    </row>
    <row r="18" spans="2:8" x14ac:dyDescent="0.3">
      <c r="B18" s="2" t="s">
        <v>4</v>
      </c>
      <c r="C18" s="1"/>
      <c r="D18" s="1"/>
      <c r="E18" s="1"/>
      <c r="F18" s="1"/>
      <c r="G18" s="1"/>
      <c r="H18" s="1"/>
    </row>
    <row r="19" spans="2:8" x14ac:dyDescent="0.3">
      <c r="B19" s="2" t="s">
        <v>12</v>
      </c>
      <c r="C19" s="1"/>
      <c r="D19" s="1"/>
      <c r="E19" s="1"/>
      <c r="F19" s="1"/>
      <c r="G19" s="1"/>
      <c r="H19" s="1"/>
    </row>
  </sheetData>
  <mergeCells count="9">
    <mergeCell ref="L4:M4"/>
    <mergeCell ref="N4:O4"/>
    <mergeCell ref="B14:B15"/>
    <mergeCell ref="C13:D13"/>
    <mergeCell ref="C4:E4"/>
    <mergeCell ref="B5:B6"/>
    <mergeCell ref="F4:G4"/>
    <mergeCell ref="H4:I4"/>
    <mergeCell ref="J4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Murteira</dc:creator>
  <cp:lastModifiedBy>Jose Murteira</cp:lastModifiedBy>
  <dcterms:created xsi:type="dcterms:W3CDTF">2022-06-13T19:00:17Z</dcterms:created>
  <dcterms:modified xsi:type="dcterms:W3CDTF">2022-06-13T22:57:06Z</dcterms:modified>
</cp:coreProperties>
</file>