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 Murteira\Documents\ProjetoIntegrador\"/>
    </mc:Choice>
  </mc:AlternateContent>
  <xr:revisionPtr revIDLastSave="0" documentId="13_ncr:1_{ADEBCCE3-86B4-4AE4-B41F-9E71B35E36F2}" xr6:coauthVersionLast="47" xr6:coauthVersionMax="47" xr10:uidLastSave="{00000000-0000-0000-0000-000000000000}"/>
  <bookViews>
    <workbookView minimized="1" xWindow="0" yWindow="3288" windowWidth="17280" windowHeight="8964" xr2:uid="{BD71ADCE-B825-4B1A-BFDF-75C3D05E80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8" i="1" l="1"/>
  <c r="M7" i="1" s="1"/>
  <c r="E8" i="1"/>
  <c r="E7" i="1" s="1"/>
  <c r="G8" i="1"/>
  <c r="C8" i="1"/>
  <c r="D6" i="1" s="1"/>
  <c r="M9" i="1"/>
  <c r="K9" i="1"/>
  <c r="I9" i="1"/>
  <c r="G9" i="1"/>
  <c r="E9" i="1"/>
  <c r="R15" i="1"/>
  <c r="Q6" i="1"/>
  <c r="R6" i="1"/>
  <c r="M6" i="1"/>
  <c r="P6" i="1"/>
  <c r="M16" i="1"/>
  <c r="O16" i="1"/>
  <c r="P15" i="1"/>
  <c r="O15" i="1"/>
  <c r="N15" i="1"/>
  <c r="M15" i="1"/>
  <c r="K16" i="1"/>
  <c r="I16" i="1"/>
  <c r="K15" i="1"/>
  <c r="I15" i="1"/>
  <c r="L15" i="1"/>
  <c r="J15" i="1"/>
  <c r="I7" i="1"/>
  <c r="H15" i="1"/>
  <c r="G15" i="1"/>
  <c r="F15" i="1"/>
  <c r="E15" i="1"/>
  <c r="I8" i="1"/>
  <c r="N6" i="1"/>
  <c r="L6" i="1"/>
  <c r="K6" i="1"/>
  <c r="I6" i="1"/>
  <c r="J6" i="1"/>
  <c r="H6" i="1"/>
  <c r="G6" i="1"/>
  <c r="F6" i="1"/>
  <c r="E6" i="1"/>
  <c r="K8" i="1"/>
  <c r="K7" i="1" s="1"/>
  <c r="C7" i="1" l="1"/>
  <c r="C6" i="1"/>
  <c r="G7" i="1"/>
  <c r="F22" i="1" l="1"/>
  <c r="D23" i="1" s="1"/>
  <c r="C23" i="1"/>
</calcChain>
</file>

<file path=xl/sharedStrings.xml><?xml version="1.0" encoding="utf-8"?>
<sst xmlns="http://schemas.openxmlformats.org/spreadsheetml/2006/main" count="69" uniqueCount="30">
  <si>
    <t>Objeto</t>
  </si>
  <si>
    <t>CM posição</t>
  </si>
  <si>
    <t>Massa</t>
  </si>
  <si>
    <t>Volume (opcional)</t>
  </si>
  <si>
    <t>Densidade (opcional)</t>
  </si>
  <si>
    <t>Cauda vertical</t>
  </si>
  <si>
    <t>Ligaçãofuselagem cauda -esq</t>
  </si>
  <si>
    <t>Ligação fuselagem cauda - dir</t>
  </si>
  <si>
    <t>Fuselagem</t>
  </si>
  <si>
    <t>Cockpit - 1</t>
  </si>
  <si>
    <t>Cockpit-bico</t>
  </si>
  <si>
    <t>Turboshaft</t>
  </si>
  <si>
    <t>Notas</t>
  </si>
  <si>
    <t xml:space="preserve">filled </t>
  </si>
  <si>
    <t>filled</t>
  </si>
  <si>
    <t>oco: delta_d</t>
  </si>
  <si>
    <t>x</t>
  </si>
  <si>
    <t>y</t>
  </si>
  <si>
    <t>delta_d:</t>
  </si>
  <si>
    <t>mm</t>
  </si>
  <si>
    <t>Asa1</t>
  </si>
  <si>
    <t>Asa2</t>
  </si>
  <si>
    <t>CM</t>
  </si>
  <si>
    <t>Massa total</t>
  </si>
  <si>
    <t>Motores 1</t>
  </si>
  <si>
    <t>Combustivel 1</t>
  </si>
  <si>
    <t>Combustivel 2</t>
  </si>
  <si>
    <t>Baterias</t>
  </si>
  <si>
    <t>Equipamento Médico</t>
  </si>
  <si>
    <t>Aviónica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</si>
</sst>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5" borderId="1" xfId="0" applyFill="1" applyBorder="1"/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6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857013</xdr:colOff>
      <xdr:row>19</xdr:row>
      <xdr:rowOff>127747</xdr:rowOff>
    </xdr:from>
    <xdr:to>
      <xdr:col>16</xdr:col>
      <xdr:colOff>367553</xdr:colOff>
      <xdr:row>34</xdr:row>
      <xdr:rowOff>159517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5AF875-EDB9-1F50-8DE2-8901FB83A9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63248" y="3883959"/>
          <a:ext cx="5857552" cy="27211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E2D37-831C-469B-8823-F05FC713D19C}">
  <dimension ref="B2:R23"/>
  <sheetViews>
    <sheetView tabSelected="1" zoomScale="85" zoomScaleNormal="85" workbookViewId="0">
      <selection activeCell="Q4" sqref="Q4:R4"/>
    </sheetView>
  </sheetViews>
  <sheetFormatPr defaultRowHeight="14.4" x14ac:dyDescent="0.3"/>
  <cols>
    <col min="2" max="2" width="18.88671875" customWidth="1"/>
    <col min="3" max="3" width="13.109375" customWidth="1"/>
    <col min="4" max="4" width="19.5546875" customWidth="1"/>
    <col min="5" max="5" width="19.109375" customWidth="1"/>
    <col min="6" max="6" width="12.44140625" customWidth="1"/>
    <col min="7" max="7" width="14.5546875" customWidth="1"/>
    <col min="8" max="8" width="14.77734375" customWidth="1"/>
    <col min="9" max="9" width="15.5546875" customWidth="1"/>
  </cols>
  <sheetData>
    <row r="2" spans="2:18" x14ac:dyDescent="0.3">
      <c r="D2" t="s">
        <v>18</v>
      </c>
      <c r="E2">
        <v>2.5</v>
      </c>
      <c r="F2" t="s">
        <v>19</v>
      </c>
    </row>
    <row r="4" spans="2:18" ht="41.4" customHeight="1" x14ac:dyDescent="0.3">
      <c r="B4" s="2" t="s">
        <v>0</v>
      </c>
      <c r="C4" s="11" t="s">
        <v>5</v>
      </c>
      <c r="D4" s="12"/>
      <c r="E4" s="11" t="s">
        <v>6</v>
      </c>
      <c r="F4" s="12"/>
      <c r="G4" s="11" t="s">
        <v>7</v>
      </c>
      <c r="H4" s="12"/>
      <c r="I4" s="11" t="s">
        <v>8</v>
      </c>
      <c r="J4" s="12"/>
      <c r="K4" s="11" t="s">
        <v>9</v>
      </c>
      <c r="L4" s="12"/>
      <c r="M4" s="11" t="s">
        <v>10</v>
      </c>
      <c r="N4" s="12"/>
      <c r="O4" s="17" t="s">
        <v>27</v>
      </c>
      <c r="P4" s="18"/>
      <c r="Q4" s="17" t="s">
        <v>29</v>
      </c>
      <c r="R4" s="18"/>
    </row>
    <row r="5" spans="2:18" x14ac:dyDescent="0.3">
      <c r="B5" s="14" t="s">
        <v>1</v>
      </c>
      <c r="C5" s="3" t="s">
        <v>16</v>
      </c>
      <c r="D5" s="3" t="s">
        <v>17</v>
      </c>
      <c r="E5" s="3" t="s">
        <v>16</v>
      </c>
      <c r="F5" s="3" t="s">
        <v>17</v>
      </c>
      <c r="G5" s="3" t="s">
        <v>16</v>
      </c>
      <c r="H5" s="3" t="s">
        <v>17</v>
      </c>
      <c r="I5" s="3" t="s">
        <v>16</v>
      </c>
      <c r="J5" s="3" t="s">
        <v>17</v>
      </c>
      <c r="K5" s="3" t="s">
        <v>16</v>
      </c>
      <c r="L5" s="3" t="s">
        <v>17</v>
      </c>
      <c r="M5" s="3" t="s">
        <v>16</v>
      </c>
      <c r="N5" s="3" t="s">
        <v>17</v>
      </c>
      <c r="O5" s="3" t="s">
        <v>16</v>
      </c>
      <c r="P5" s="3" t="s">
        <v>17</v>
      </c>
      <c r="Q5" s="3" t="s">
        <v>16</v>
      </c>
      <c r="R5" s="3" t="s">
        <v>17</v>
      </c>
    </row>
    <row r="6" spans="2:18" x14ac:dyDescent="0.3">
      <c r="B6" s="14"/>
      <c r="C6" s="4">
        <f>12970.19*(10^-3)+((958.07+929.88/2)*(3234.12-1035.11)*883.55+958.07*2420.38/2*958.07*2/3+1035.11*883.55/2*(958.07+883.55/3))*(10^-3)/(C8*(10^9)/5)</f>
        <v>14.134862515166017</v>
      </c>
      <c r="D6" s="4">
        <f>2463.01*10^-3+((3234.12-1035.11)*883.55*(3234.12-1035.11)/2+958.07*2420.38/2*2420.38/3+1035.11*883.55/2*(-1035.11/3))*(10^-3)/(C8*(10^9)/5)</f>
        <v>3.295189928858151</v>
      </c>
      <c r="E6" s="4">
        <f>10465.49*10^-3+1065.08*10^-3</f>
        <v>11.530570000000001</v>
      </c>
      <c r="F6" s="4">
        <f>1491*10^-3</f>
        <v>1.4910000000000001</v>
      </c>
      <c r="G6" s="4">
        <f>(6943+676.98)*10^-3</f>
        <v>7.61998</v>
      </c>
      <c r="H6" s="4">
        <f>1009.86*10^-3</f>
        <v>1.00986</v>
      </c>
      <c r="I6" s="4">
        <f>(3033.52+7436.06/2)*10^-3</f>
        <v>6.7515499999999999</v>
      </c>
      <c r="J6" s="4">
        <f>(2078.5/2*10^-3)</f>
        <v>1.03925</v>
      </c>
      <c r="K6" s="4">
        <f>(1199.05+1383.26)*10^-3</f>
        <v>2.5823100000000001</v>
      </c>
      <c r="L6" s="4">
        <f>742.05*10^-3</f>
        <v>0.74204999999999999</v>
      </c>
      <c r="M6" s="4">
        <f>921.78*10^-3</f>
        <v>0.92178000000000004</v>
      </c>
      <c r="N6" s="4">
        <f>383.04*10^-3</f>
        <v>0.38304000000000005</v>
      </c>
      <c r="O6" s="4">
        <v>6.28</v>
      </c>
      <c r="P6" s="4">
        <f>383.04*10^-3</f>
        <v>0.38304000000000005</v>
      </c>
      <c r="Q6" s="4">
        <f>(1199.05+1383.26)/2*10^-3</f>
        <v>1.2911550000000001</v>
      </c>
      <c r="R6" s="4">
        <f>742.05*10^-3</f>
        <v>0.74204999999999999</v>
      </c>
    </row>
    <row r="7" spans="2:18" x14ac:dyDescent="0.3">
      <c r="B7" s="2" t="s">
        <v>2</v>
      </c>
      <c r="C7" s="1">
        <f>C9*C8</f>
        <v>140.06204736200004</v>
      </c>
      <c r="D7" s="1"/>
      <c r="E7" s="1">
        <f>E9*E8</f>
        <v>387.91125840000001</v>
      </c>
      <c r="F7" s="1"/>
      <c r="G7" s="1">
        <f>G9*G8</f>
        <v>213.03365896</v>
      </c>
      <c r="H7" s="1"/>
      <c r="I7" s="1">
        <f>I9*I8</f>
        <v>268.59048720000004</v>
      </c>
      <c r="J7" s="1"/>
      <c r="K7" s="1">
        <f>K9*K8</f>
        <v>303.80480120000004</v>
      </c>
      <c r="L7" s="1"/>
      <c r="M7" s="1">
        <f>M9*M8</f>
        <v>87.45227392000001</v>
      </c>
      <c r="N7" s="1"/>
      <c r="O7" s="1">
        <v>185.59</v>
      </c>
      <c r="P7" s="1"/>
      <c r="Q7" s="1">
        <v>5</v>
      </c>
      <c r="R7" s="1"/>
    </row>
    <row r="8" spans="2:18" x14ac:dyDescent="0.3">
      <c r="B8" s="2" t="s">
        <v>3</v>
      </c>
      <c r="C8" s="1">
        <f>(((3234.12-1035.11)*883.55+1035.11*883.55/2+(929.88-883.55+955.33)/2*(3234.12-1035.11))*5)*10^-9</f>
        <v>1.7507755920250005E-2</v>
      </c>
      <c r="D8" s="1"/>
      <c r="E8" s="1">
        <f xml:space="preserve"> 48488907.3*10^-9</f>
        <v>4.8488907300000002E-2</v>
      </c>
      <c r="F8" s="1"/>
      <c r="G8" s="1">
        <f xml:space="preserve"> 26629207.37 *10^-9</f>
        <v>2.6629207370000001E-2</v>
      </c>
      <c r="H8" s="1"/>
      <c r="I8" s="1">
        <f>7436.06*1806*E2*10^-9</f>
        <v>3.3573810900000008E-2</v>
      </c>
      <c r="J8" s="1"/>
      <c r="K8" s="1">
        <f>(37939093.93+36506.22)*10^-9</f>
        <v>3.7975600150000004E-2</v>
      </c>
      <c r="L8" s="1"/>
      <c r="M8" s="1">
        <f>10931534.24 *10^-9</f>
        <v>1.093153424E-2</v>
      </c>
      <c r="N8" s="1"/>
      <c r="O8" s="1"/>
      <c r="P8" s="1"/>
      <c r="Q8" s="1"/>
      <c r="R8" s="1"/>
    </row>
    <row r="9" spans="2:18" x14ac:dyDescent="0.3">
      <c r="B9" s="2" t="s">
        <v>4</v>
      </c>
      <c r="C9" s="1">
        <v>8000</v>
      </c>
      <c r="D9" s="1"/>
      <c r="E9" s="1">
        <f>C9</f>
        <v>8000</v>
      </c>
      <c r="F9" s="1"/>
      <c r="G9" s="1">
        <f>$C$9</f>
        <v>8000</v>
      </c>
      <c r="H9" s="1"/>
      <c r="I9" s="1">
        <f>$C$9</f>
        <v>8000</v>
      </c>
      <c r="J9" s="1"/>
      <c r="K9" s="1">
        <f>$C$9</f>
        <v>8000</v>
      </c>
      <c r="L9" s="1"/>
      <c r="M9" s="1">
        <f>$C$9</f>
        <v>8000</v>
      </c>
      <c r="N9" s="1"/>
      <c r="O9" s="1"/>
      <c r="P9" s="1"/>
      <c r="Q9" s="1"/>
      <c r="R9" s="1"/>
    </row>
    <row r="10" spans="2:18" x14ac:dyDescent="0.3">
      <c r="B10" s="2" t="s">
        <v>12</v>
      </c>
      <c r="C10" s="1"/>
      <c r="D10" s="1"/>
      <c r="E10" s="1" t="s">
        <v>14</v>
      </c>
      <c r="F10" s="1"/>
      <c r="G10" s="1" t="s">
        <v>13</v>
      </c>
      <c r="H10" s="1"/>
      <c r="I10" s="1" t="s">
        <v>15</v>
      </c>
      <c r="J10" s="1"/>
      <c r="K10" s="1"/>
      <c r="L10" s="1"/>
      <c r="M10" s="1"/>
      <c r="N10" s="1"/>
      <c r="O10" s="1"/>
      <c r="P10" s="1"/>
      <c r="Q10" s="1"/>
      <c r="R10" s="1"/>
    </row>
    <row r="13" spans="2:18" x14ac:dyDescent="0.3">
      <c r="B13" s="2" t="s">
        <v>0</v>
      </c>
      <c r="C13" s="13" t="s">
        <v>11</v>
      </c>
      <c r="D13" s="13"/>
      <c r="E13" s="15" t="s">
        <v>20</v>
      </c>
      <c r="F13" s="16"/>
      <c r="G13" s="15" t="s">
        <v>21</v>
      </c>
      <c r="H13" s="16"/>
      <c r="I13" s="10" t="s">
        <v>24</v>
      </c>
      <c r="J13" s="10"/>
      <c r="K13" s="10" t="s">
        <v>24</v>
      </c>
      <c r="L13" s="10"/>
      <c r="M13" s="15" t="s">
        <v>25</v>
      </c>
      <c r="N13" s="16"/>
      <c r="O13" s="15" t="s">
        <v>26</v>
      </c>
      <c r="P13" s="16"/>
      <c r="Q13" s="10" t="s">
        <v>28</v>
      </c>
      <c r="R13" s="10"/>
    </row>
    <row r="14" spans="2:18" x14ac:dyDescent="0.3">
      <c r="B14" s="14" t="s">
        <v>1</v>
      </c>
      <c r="C14" s="3" t="s">
        <v>16</v>
      </c>
      <c r="D14" s="3" t="s">
        <v>17</v>
      </c>
      <c r="E14" s="3" t="s">
        <v>16</v>
      </c>
      <c r="F14" s="3" t="s">
        <v>17</v>
      </c>
      <c r="G14" s="3" t="s">
        <v>16</v>
      </c>
      <c r="H14" s="3" t="s">
        <v>17</v>
      </c>
      <c r="I14" s="3" t="s">
        <v>16</v>
      </c>
      <c r="J14" s="3" t="s">
        <v>17</v>
      </c>
      <c r="K14" s="3" t="s">
        <v>16</v>
      </c>
      <c r="L14" s="3" t="s">
        <v>17</v>
      </c>
      <c r="M14" s="3" t="s">
        <v>16</v>
      </c>
      <c r="N14" s="3" t="s">
        <v>17</v>
      </c>
      <c r="O14" s="3" t="s">
        <v>16</v>
      </c>
      <c r="P14" s="3" t="s">
        <v>17</v>
      </c>
      <c r="Q14" s="3" t="s">
        <v>16</v>
      </c>
      <c r="R14" s="3" t="s">
        <v>17</v>
      </c>
    </row>
    <row r="15" spans="2:18" x14ac:dyDescent="0.3">
      <c r="B15" s="14"/>
      <c r="C15" s="3">
        <v>7.03</v>
      </c>
      <c r="D15" s="3">
        <v>2.38</v>
      </c>
      <c r="E15" s="3">
        <f>3.04+0.84</f>
        <v>3.88</v>
      </c>
      <c r="F15" s="3">
        <f>2.01+0.9</f>
        <v>2.9099999999999997</v>
      </c>
      <c r="G15" s="3">
        <f>0.84+12.09</f>
        <v>12.93</v>
      </c>
      <c r="H15" s="3">
        <f>2.53+0.9</f>
        <v>3.4299999999999997</v>
      </c>
      <c r="I15" s="3">
        <f>3.04+0.84-0.62</f>
        <v>3.26</v>
      </c>
      <c r="J15" s="3">
        <f>2.01+0.9</f>
        <v>2.9099999999999997</v>
      </c>
      <c r="K15" s="3">
        <f>0.84+12.09-0.62</f>
        <v>12.31</v>
      </c>
      <c r="L15" s="3">
        <f>2.53+0.9</f>
        <v>3.4299999999999997</v>
      </c>
      <c r="M15" s="3">
        <f>3.04+0.84</f>
        <v>3.88</v>
      </c>
      <c r="N15" s="3">
        <f>2.01+0.9</f>
        <v>2.9099999999999997</v>
      </c>
      <c r="O15" s="3">
        <f>0.84+12.09</f>
        <v>12.93</v>
      </c>
      <c r="P15" s="3">
        <f>2.53+0.9</f>
        <v>3.4299999999999997</v>
      </c>
      <c r="Q15" s="4">
        <v>6.28</v>
      </c>
      <c r="R15" s="4">
        <f>1.5</f>
        <v>1.5</v>
      </c>
    </row>
    <row r="16" spans="2:18" x14ac:dyDescent="0.3">
      <c r="B16" s="2" t="s">
        <v>2</v>
      </c>
      <c r="C16" s="1">
        <v>200</v>
      </c>
      <c r="D16" s="1"/>
      <c r="E16" s="1">
        <v>200</v>
      </c>
      <c r="F16" s="1"/>
      <c r="G16" s="1">
        <v>200</v>
      </c>
      <c r="H16" s="1"/>
      <c r="I16" s="1">
        <f>50*4</f>
        <v>200</v>
      </c>
      <c r="J16" s="1"/>
      <c r="K16" s="1">
        <f>50*4</f>
        <v>200</v>
      </c>
      <c r="L16" s="1"/>
      <c r="M16" s="1">
        <f>350</f>
        <v>350</v>
      </c>
      <c r="N16" s="1"/>
      <c r="O16" s="1">
        <f>350</f>
        <v>350</v>
      </c>
      <c r="P16" s="1"/>
      <c r="Q16" s="1">
        <v>150</v>
      </c>
      <c r="R16" s="1"/>
    </row>
    <row r="17" spans="2:18" x14ac:dyDescent="0.3">
      <c r="B17" s="2" t="s">
        <v>3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2:18" x14ac:dyDescent="0.3">
      <c r="B18" s="2" t="s">
        <v>4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2:18" x14ac:dyDescent="0.3">
      <c r="B19" s="2" t="s">
        <v>12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1" spans="2:18" x14ac:dyDescent="0.3">
      <c r="C21" s="6" t="s">
        <v>22</v>
      </c>
      <c r="D21" s="7"/>
      <c r="F21" s="6" t="s">
        <v>23</v>
      </c>
      <c r="G21" s="7"/>
    </row>
    <row r="22" spans="2:18" x14ac:dyDescent="0.3">
      <c r="C22" s="5" t="s">
        <v>16</v>
      </c>
      <c r="D22" s="5" t="s">
        <v>17</v>
      </c>
      <c r="F22" s="8">
        <f>(C7+E7+G7+I7+K7+M7+C16+E16+G16+I16+K16+M16+O16+O7+Q16+Q7)</f>
        <v>3441.4445270420001</v>
      </c>
      <c r="G22" s="8"/>
    </row>
    <row r="23" spans="2:18" x14ac:dyDescent="0.3">
      <c r="C23" s="5">
        <f>(C6*C7+E6*E7+G6*G7+I6*I7+K6*K7+M6*M7+C15*C16+E15*E16+G15*G16+I15*I16+K15*K16+M15*M16+O15*O16+O6*O7+Q15*Q16+Q6*Q7)/F22</f>
        <v>7.7391632278943643</v>
      </c>
      <c r="D23" s="5">
        <f>(D6*C7+F6*E7+H6*G7+J6*I7+L6*K7+N6*D15*F15*H15*G16+J15*I16+L15*K16+N15*M16+P15*O16+P6*O7+R15*Q16+R6*Q7)/F22</f>
        <v>2.1404591565015867</v>
      </c>
      <c r="F23" s="9"/>
      <c r="G23" s="9"/>
    </row>
  </sheetData>
  <mergeCells count="21">
    <mergeCell ref="M4:N4"/>
    <mergeCell ref="O4:P4"/>
    <mergeCell ref="Q4:R4"/>
    <mergeCell ref="C4:D4"/>
    <mergeCell ref="E4:F4"/>
    <mergeCell ref="G4:H4"/>
    <mergeCell ref="I4:J4"/>
    <mergeCell ref="K4:L4"/>
    <mergeCell ref="B14:B15"/>
    <mergeCell ref="C13:D13"/>
    <mergeCell ref="B5:B6"/>
    <mergeCell ref="E13:F13"/>
    <mergeCell ref="G13:H13"/>
    <mergeCell ref="M13:N13"/>
    <mergeCell ref="O13:P13"/>
    <mergeCell ref="Q13:R13"/>
    <mergeCell ref="C21:D21"/>
    <mergeCell ref="F21:G21"/>
    <mergeCell ref="F22:G23"/>
    <mergeCell ref="I13:J13"/>
    <mergeCell ref="K13:L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Murteira</dc:creator>
  <cp:lastModifiedBy>Jose Murteira</cp:lastModifiedBy>
  <dcterms:created xsi:type="dcterms:W3CDTF">2022-06-13T19:00:17Z</dcterms:created>
  <dcterms:modified xsi:type="dcterms:W3CDTF">2022-06-19T12:08:13Z</dcterms:modified>
</cp:coreProperties>
</file>