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estacio-my.sharepoint.com/personal/202402568647_alunos_ibmec_edu_br/Documents/"/>
    </mc:Choice>
  </mc:AlternateContent>
  <xr:revisionPtr revIDLastSave="0" documentId="8_{4C3949F4-2C57-4E66-9D63-B32E347E0A80}" xr6:coauthVersionLast="47" xr6:coauthVersionMax="47" xr10:uidLastSave="{00000000-0000-0000-0000-000000000000}"/>
  <bookViews>
    <workbookView xWindow="-120" yWindow="-120" windowWidth="20730" windowHeight="11040" xr2:uid="{B46AD941-9ED9-4F0A-A77F-ACA617014B0C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B49" i="1"/>
  <c r="C47" i="1"/>
  <c r="C49" i="1" s="1"/>
  <c r="B47" i="1"/>
  <c r="C45" i="1"/>
  <c r="B45" i="1"/>
  <c r="C43" i="1"/>
  <c r="B43" i="1"/>
  <c r="C41" i="1"/>
  <c r="B41" i="1"/>
  <c r="B39" i="1"/>
  <c r="B37" i="1"/>
  <c r="C27" i="1"/>
  <c r="B27" i="1"/>
  <c r="C22" i="1"/>
  <c r="B22" i="1"/>
  <c r="B29" i="1" s="1"/>
  <c r="C15" i="1"/>
  <c r="B15" i="1"/>
  <c r="C6" i="1"/>
  <c r="C17" i="1" s="1"/>
  <c r="B6" i="1"/>
  <c r="B17" i="1" s="1"/>
  <c r="C29" i="1" l="1"/>
  <c r="C35" i="1" s="1"/>
  <c r="B53" i="1"/>
  <c r="B51" i="1"/>
  <c r="C53" i="1" l="1"/>
  <c r="C39" i="1"/>
  <c r="C37" i="1"/>
</calcChain>
</file>

<file path=xl/sharedStrings.xml><?xml version="1.0" encoding="utf-8"?>
<sst xmlns="http://schemas.openxmlformats.org/spreadsheetml/2006/main" count="39" uniqueCount="38">
  <si>
    <t>ACO</t>
  </si>
  <si>
    <t>3Q23</t>
  </si>
  <si>
    <t>3Q24</t>
  </si>
  <si>
    <t>Estoques</t>
  </si>
  <si>
    <t>Contas a receber de clientes</t>
  </si>
  <si>
    <t>Ativos biológicos</t>
  </si>
  <si>
    <t>Outros ativos circulantes</t>
  </si>
  <si>
    <t>total:</t>
  </si>
  <si>
    <t>PCO</t>
  </si>
  <si>
    <t>Fornecedores</t>
  </si>
  <si>
    <t>Fornecedores risco sacado</t>
  </si>
  <si>
    <t>Obrigações trabalhistas e sociais</t>
  </si>
  <si>
    <t>Arrendamentos a pagar</t>
  </si>
  <si>
    <t>Provisão para riscos processuais</t>
  </si>
  <si>
    <t>Outros passivos circulantes</t>
  </si>
  <si>
    <t>Total:</t>
  </si>
  <si>
    <t>NGC</t>
  </si>
  <si>
    <t>ACF</t>
  </si>
  <si>
    <t>Caixa e equivalentes de caixa</t>
  </si>
  <si>
    <t>Derivativos a receber</t>
  </si>
  <si>
    <t>Total</t>
  </si>
  <si>
    <t>PCF</t>
  </si>
  <si>
    <t>Empréstimos e financiamentos</t>
  </si>
  <si>
    <t>Derivativos a pagar</t>
  </si>
  <si>
    <t>-</t>
  </si>
  <si>
    <t>ST:</t>
  </si>
  <si>
    <t>CDG:</t>
  </si>
  <si>
    <t>AC:</t>
  </si>
  <si>
    <t>PC:</t>
  </si>
  <si>
    <t>CCL</t>
  </si>
  <si>
    <t>LC</t>
  </si>
  <si>
    <t>LS</t>
  </si>
  <si>
    <t>LI</t>
  </si>
  <si>
    <t>Relações Capitais</t>
  </si>
  <si>
    <t>Passivo</t>
  </si>
  <si>
    <t xml:space="preserve">End.Geral </t>
  </si>
  <si>
    <t xml:space="preserve">Solvencia </t>
  </si>
  <si>
    <t>Composição do Endividamento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</si>
</sst>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* #,##0_);_(* \(#,##0\);_(* &quot;-&quot;??_);_(@_)"/>
    <numFmt numFmtId="165" formatCode="_(* #,##0.0_);_(* \(#,##0.0\);_(* &quot;-&quot;??_);_(@_)"/>
    <numFmt numFmtId="166" formatCode="_-* #,##0.0_-;\-* #,##0.0_-;_-* &quot;-&quot;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Segoe UI Black"/>
      <family val="2"/>
    </font>
    <font>
      <sz val="11"/>
      <color theme="1"/>
      <name val="Segoe UI"/>
      <family val="2"/>
    </font>
    <font>
      <sz val="11"/>
      <name val="Segoe UI Black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6" fontId="0" fillId="0" borderId="0" xfId="0" applyNumberFormat="1"/>
    <xf numFmtId="165" fontId="0" fillId="0" borderId="0" xfId="0" applyNumberFormat="1"/>
    <xf numFmtId="165" fontId="4" fillId="3" borderId="2" xfId="0" applyNumberFormat="1" applyFont="1" applyFill="1" applyBorder="1"/>
    <xf numFmtId="4" fontId="0" fillId="0" borderId="0" xfId="0" applyNumberFormat="1"/>
    <xf numFmtId="165" fontId="5" fillId="3" borderId="2" xfId="0" applyNumberFormat="1" applyFont="1" applyFill="1" applyBorder="1"/>
    <xf numFmtId="165" fontId="0" fillId="3" borderId="2" xfId="0" applyNumberFormat="1" applyFill="1" applyBorder="1"/>
    <xf numFmtId="43" fontId="0" fillId="0" borderId="0" xfId="1" applyFont="1"/>
    <xf numFmtId="2" fontId="0" fillId="0" borderId="0" xfId="2" applyNumberFormat="1" applyFont="1"/>
    <xf numFmtId="43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liveestacio-my.sharepoint.com/personal/202402568647_alunos_ibmec_edu_br/Documents/Planilha%20de%20Fundamentos.xlsx" TargetMode="External"/><Relationship Id="rId1" Type="http://schemas.openxmlformats.org/officeDocument/2006/relationships/externalLinkPath" Target="Planilha%20de%20Fundamen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ex"/>
      <sheetName val="Assets - Ativo"/>
      <sheetName val="Planilha15"/>
      <sheetName val="Liabilitites - Passivo"/>
      <sheetName val="Income Statement - DRE"/>
      <sheetName val="Cash Flow - Fluxo de Caixa"/>
      <sheetName val="EBITDA Adj. - EBITDA Ajus."/>
      <sheetName val="Results - BU - IFRS"/>
      <sheetName val="Results - BU - US GAAP"/>
      <sheetName val="Indebtedness - Endividamento"/>
      <sheetName val="Planilha1"/>
    </sheetNames>
    <sheetDataSet>
      <sheetData sheetId="0"/>
      <sheetData sheetId="1">
        <row r="6">
          <cell r="AD6">
            <v>26789.824023130048</v>
          </cell>
          <cell r="AH6">
            <v>27622.1647696855</v>
          </cell>
        </row>
        <row r="9">
          <cell r="AH9">
            <v>29811.0834906993</v>
          </cell>
        </row>
      </sheetData>
      <sheetData sheetId="2">
        <row r="35">
          <cell r="B35">
            <v>50853.241540278977</v>
          </cell>
          <cell r="C35">
            <v>220367.2356499072</v>
          </cell>
        </row>
        <row r="47">
          <cell r="C47">
            <v>174925.52844366679</v>
          </cell>
        </row>
      </sheetData>
      <sheetData sheetId="3">
        <row r="19">
          <cell r="AD19">
            <v>50853.241540278977</v>
          </cell>
          <cell r="AE19">
            <v>47914.141112131219</v>
          </cell>
          <cell r="AH19">
            <v>62388.844199350118</v>
          </cell>
        </row>
        <row r="33">
          <cell r="AD33">
            <v>118143.01392544237</v>
          </cell>
          <cell r="AF33">
            <v>111601.46197722635</v>
          </cell>
          <cell r="AH33">
            <v>112536.68424431667</v>
          </cell>
        </row>
        <row r="47">
          <cell r="AE47">
            <v>46998.306102399234</v>
          </cell>
          <cell r="AH47">
            <v>51650.144455846072</v>
          </cell>
        </row>
        <row r="49">
          <cell r="AD49">
            <v>214514.55576464802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405-713E-4BA7-9214-7BE49EF61B73}">
  <dimension ref="A1:C53"/>
  <sheetViews>
    <sheetView tabSelected="1" workbookViewId="0">
      <selection activeCell="B1" sqref="B1:B1048576"/>
    </sheetView>
  </sheetViews>
  <sheetFormatPr defaultRowHeight="15" x14ac:dyDescent="0.25"/>
  <cols>
    <col min="1" max="1" width="32.5703125" bestFit="1" customWidth="1"/>
    <col min="2" max="3" width="12" bestFit="1" customWidth="1"/>
  </cols>
  <sheetData>
    <row r="1" spans="1:3" ht="16.5" x14ac:dyDescent="0.3">
      <c r="A1" t="s">
        <v>0</v>
      </c>
      <c r="B1" s="1" t="s">
        <v>1</v>
      </c>
      <c r="C1" s="1" t="s">
        <v>2</v>
      </c>
    </row>
    <row r="2" spans="1:3" ht="16.5" x14ac:dyDescent="0.3">
      <c r="A2" s="2" t="s">
        <v>3</v>
      </c>
      <c r="B2" s="3">
        <v>26557.27950080044</v>
      </c>
      <c r="C2" s="3">
        <v>29811.0834906993</v>
      </c>
    </row>
    <row r="3" spans="1:3" ht="16.5" x14ac:dyDescent="0.3">
      <c r="A3" s="2" t="s">
        <v>4</v>
      </c>
      <c r="B3" s="3">
        <v>16454.419027004144</v>
      </c>
      <c r="C3" s="3">
        <v>18480.150029308104</v>
      </c>
    </row>
    <row r="4" spans="1:3" ht="16.5" x14ac:dyDescent="0.3">
      <c r="A4" s="2" t="s">
        <v>5</v>
      </c>
      <c r="B4" s="3">
        <v>8406.7500233120718</v>
      </c>
      <c r="C4" s="3">
        <v>8662.5004169395907</v>
      </c>
    </row>
    <row r="5" spans="1:3" ht="16.5" x14ac:dyDescent="0.3">
      <c r="A5" s="2" t="s">
        <v>6</v>
      </c>
      <c r="B5" s="3">
        <v>1867.0689626342198</v>
      </c>
      <c r="C5" s="3">
        <v>1990.1070394517199</v>
      </c>
    </row>
    <row r="6" spans="1:3" ht="16.5" x14ac:dyDescent="0.3">
      <c r="A6" s="2" t="s">
        <v>7</v>
      </c>
      <c r="B6" s="4">
        <f>B2+B3+B4+B5</f>
        <v>53285.517513750878</v>
      </c>
      <c r="C6" s="4">
        <f>C2+C3+C4+C5</f>
        <v>58943.840976398715</v>
      </c>
    </row>
    <row r="8" spans="1:3" ht="16.5" x14ac:dyDescent="0.3">
      <c r="A8" s="2" t="s">
        <v>8</v>
      </c>
    </row>
    <row r="9" spans="1:3" ht="16.5" x14ac:dyDescent="0.3">
      <c r="A9" s="2" t="s">
        <v>9</v>
      </c>
      <c r="B9" s="3">
        <v>25165.682143952632</v>
      </c>
      <c r="C9" s="3">
        <v>25523.277887175598</v>
      </c>
    </row>
    <row r="10" spans="1:3" ht="16.5" x14ac:dyDescent="0.3">
      <c r="A10" s="2" t="s">
        <v>10</v>
      </c>
      <c r="B10" s="3">
        <v>3577.3727460125388</v>
      </c>
      <c r="C10" s="3">
        <v>6079.90198234738</v>
      </c>
    </row>
    <row r="11" spans="1:3" ht="16.5" x14ac:dyDescent="0.3">
      <c r="A11" s="2" t="s">
        <v>11</v>
      </c>
      <c r="B11" s="3">
        <v>6038.3591458516048</v>
      </c>
      <c r="C11" s="3">
        <v>7962.099518237409</v>
      </c>
    </row>
    <row r="12" spans="1:3" ht="16.5" x14ac:dyDescent="0.3">
      <c r="A12" s="2" t="s">
        <v>12</v>
      </c>
      <c r="B12" s="3">
        <v>1746.5476493885531</v>
      </c>
      <c r="C12" s="3">
        <v>1886.1624358915701</v>
      </c>
    </row>
    <row r="13" spans="1:3" ht="16.5" x14ac:dyDescent="0.3">
      <c r="A13" s="2" t="s">
        <v>13</v>
      </c>
      <c r="B13" s="3">
        <v>631.65854183723798</v>
      </c>
      <c r="C13" s="3">
        <v>1144.4117195186902</v>
      </c>
    </row>
    <row r="14" spans="1:3" ht="16.5" x14ac:dyDescent="0.3">
      <c r="A14" s="2" t="s">
        <v>14</v>
      </c>
      <c r="B14" s="3">
        <v>2599.6602243095899</v>
      </c>
      <c r="C14" s="3">
        <v>3041.1107614095495</v>
      </c>
    </row>
    <row r="15" spans="1:3" ht="16.5" x14ac:dyDescent="0.3">
      <c r="A15" s="2" t="s">
        <v>15</v>
      </c>
      <c r="B15" s="4">
        <f>B9+B10+B11+B12+B13+B14</f>
        <v>39759.280451352155</v>
      </c>
      <c r="C15" s="4">
        <f>C9+C10+C11+C12+C13+C14</f>
        <v>45636.9643045802</v>
      </c>
    </row>
    <row r="17" spans="1:3" ht="16.5" x14ac:dyDescent="0.3">
      <c r="A17" s="2" t="s">
        <v>16</v>
      </c>
      <c r="B17" s="4">
        <f>B6-B15</f>
        <v>13526.237062398723</v>
      </c>
      <c r="C17" s="4">
        <f>C6-C15</f>
        <v>13306.876671818514</v>
      </c>
    </row>
    <row r="19" spans="1:3" ht="16.5" x14ac:dyDescent="0.3">
      <c r="A19" s="2" t="s">
        <v>17</v>
      </c>
    </row>
    <row r="20" spans="1:3" ht="16.5" x14ac:dyDescent="0.3">
      <c r="A20" s="2" t="s">
        <v>18</v>
      </c>
      <c r="B20" s="3">
        <v>26789.824023130048</v>
      </c>
      <c r="C20" s="3">
        <v>27622.1647696855</v>
      </c>
    </row>
    <row r="21" spans="1:3" ht="16.5" x14ac:dyDescent="0.3">
      <c r="A21" s="2" t="s">
        <v>19</v>
      </c>
      <c r="B21" s="3">
        <v>775.31596974720776</v>
      </c>
      <c r="C21" s="3">
        <v>499.59730148610004</v>
      </c>
    </row>
    <row r="22" spans="1:3" ht="16.5" x14ac:dyDescent="0.3">
      <c r="A22" s="2" t="s">
        <v>20</v>
      </c>
      <c r="B22" s="4">
        <f>B20+B21</f>
        <v>27565.139992877255</v>
      </c>
      <c r="C22" s="4">
        <f>C20+C21</f>
        <v>28121.762071171601</v>
      </c>
    </row>
    <row r="24" spans="1:3" ht="16.5" x14ac:dyDescent="0.3">
      <c r="A24" s="2" t="s">
        <v>21</v>
      </c>
    </row>
    <row r="25" spans="1:3" ht="16.5" x14ac:dyDescent="0.3">
      <c r="A25" s="2" t="s">
        <v>22</v>
      </c>
      <c r="B25" s="3">
        <v>98874.394385798994</v>
      </c>
      <c r="C25" s="3">
        <v>93163.982854104805</v>
      </c>
    </row>
    <row r="26" spans="1:3" ht="16.5" x14ac:dyDescent="0.3">
      <c r="A26" s="2" t="s">
        <v>23</v>
      </c>
      <c r="B26" t="s">
        <v>24</v>
      </c>
      <c r="C26" s="3">
        <v>211.39969698278398</v>
      </c>
    </row>
    <row r="27" spans="1:3" ht="16.5" x14ac:dyDescent="0.3">
      <c r="A27" s="2" t="s">
        <v>15</v>
      </c>
      <c r="B27" s="5">
        <f>B25</f>
        <v>98874.394385798994</v>
      </c>
      <c r="C27" s="4">
        <f>C25+C26</f>
        <v>93375.38255108759</v>
      </c>
    </row>
    <row r="29" spans="1:3" ht="16.5" x14ac:dyDescent="0.3">
      <c r="A29" s="2" t="s">
        <v>25</v>
      </c>
      <c r="B29" s="4">
        <f>B22-B27</f>
        <v>-71309.254392921735</v>
      </c>
      <c r="C29" s="4">
        <f>C22-C27</f>
        <v>-65253.62047991599</v>
      </c>
    </row>
    <row r="30" spans="1:3" ht="16.5" x14ac:dyDescent="0.3">
      <c r="B30" s="6"/>
      <c r="C30" s="6"/>
    </row>
    <row r="31" spans="1:3" ht="16.5" x14ac:dyDescent="0.3">
      <c r="A31" s="2" t="s">
        <v>26</v>
      </c>
      <c r="B31" s="7">
        <v>-72268.899999999994</v>
      </c>
      <c r="C31" s="7">
        <v>-20894.2</v>
      </c>
    </row>
    <row r="33" spans="1:3" x14ac:dyDescent="0.25">
      <c r="A33" t="s">
        <v>27</v>
      </c>
      <c r="B33" s="8">
        <v>86249.188040948997</v>
      </c>
      <c r="C33" s="8">
        <v>91642.528956476424</v>
      </c>
    </row>
    <row r="35" spans="1:3" x14ac:dyDescent="0.25">
      <c r="A35" t="s">
        <v>28</v>
      </c>
      <c r="B35" s="9">
        <v>50853.241540278977</v>
      </c>
      <c r="C35" s="9">
        <f t="shared" ref="C35" si="0">SUM(C22:C33)</f>
        <v>220367.2356499072</v>
      </c>
    </row>
    <row r="37" spans="1:3" x14ac:dyDescent="0.25">
      <c r="A37" t="s">
        <v>29</v>
      </c>
      <c r="B37" s="4">
        <f>B33-B35</f>
        <v>35395.946500670019</v>
      </c>
      <c r="C37" s="4">
        <f>C33-C35</f>
        <v>-128724.70669343078</v>
      </c>
    </row>
    <row r="39" spans="1:3" x14ac:dyDescent="0.25">
      <c r="A39" t="s">
        <v>30</v>
      </c>
      <c r="B39">
        <f>B33/B35</f>
        <v>1.6960411063006513</v>
      </c>
      <c r="C39">
        <f>C33/C35</f>
        <v>0.4158627696454249</v>
      </c>
    </row>
    <row r="41" spans="1:3" x14ac:dyDescent="0.25">
      <c r="A41" t="s">
        <v>31</v>
      </c>
      <c r="B41" s="4">
        <f>B33-[1]Planilha15!AD9-[1]Planilha15!AD12/[1]Planilha15!B35</f>
        <v>86249.188040948997</v>
      </c>
      <c r="C41" s="4">
        <f>C33-'[1]Assets - Ativo'!AH9-[1]Planilha15!AH12/[1]Planilha15!C35</f>
        <v>61831.445465777128</v>
      </c>
    </row>
    <row r="43" spans="1:3" x14ac:dyDescent="0.25">
      <c r="A43" t="s">
        <v>32</v>
      </c>
      <c r="B43" s="10">
        <f>'[1]Assets - Ativo'!AD6/[1]Planilha15!B35</f>
        <v>0.5268066147152255</v>
      </c>
      <c r="C43" s="10">
        <f>'[1]Assets - Ativo'!AH6/[1]Planilha15!C35</f>
        <v>0.12534606012650742</v>
      </c>
    </row>
    <row r="44" spans="1:3" x14ac:dyDescent="0.25">
      <c r="B44" s="10"/>
      <c r="C44" s="10"/>
    </row>
    <row r="45" spans="1:3" x14ac:dyDescent="0.25">
      <c r="A45" t="s">
        <v>33</v>
      </c>
      <c r="B45" s="10">
        <f>'[1]Liabilitites - Passivo'!AE19+'[1]Liabilitites - Passivo'!AF33/'[1]Liabilitites - Passivo'!AE47</f>
        <v>47916.515696903152</v>
      </c>
      <c r="C45" s="10">
        <f>'[1]Liabilitites - Passivo'!AH33+'[1]Liabilitites - Passivo'!AH19/'[1]Liabilitites - Passivo'!AH47</f>
        <v>112537.89215660533</v>
      </c>
    </row>
    <row r="47" spans="1:3" x14ac:dyDescent="0.25">
      <c r="A47" t="s">
        <v>34</v>
      </c>
      <c r="B47" s="10">
        <f>'[1]Liabilitites - Passivo'!AD19+'[1]Liabilitites - Passivo'!AD33</f>
        <v>168996.25546572136</v>
      </c>
      <c r="C47" s="10">
        <f>'[1]Liabilitites - Passivo'!AH19+'[1]Liabilitites - Passivo'!AH33</f>
        <v>174925.52844366679</v>
      </c>
    </row>
    <row r="49" spans="1:3" x14ac:dyDescent="0.25">
      <c r="A49" t="s">
        <v>35</v>
      </c>
      <c r="B49" s="10">
        <f>'[1]Liabilitites - Passivo'!AD19+'[1]Liabilitites - Passivo'!AD33/'[1]Liabilitites - Passivo'!AD19+'[1]Liabilitites - Passivo'!AD33+'[1]Liabilitites - Passivo'!AD49</f>
        <v>383513.13444537681</v>
      </c>
      <c r="C49">
        <f>C47/C47+51650.01</f>
        <v>51651.01</v>
      </c>
    </row>
    <row r="51" spans="1:3" x14ac:dyDescent="0.25">
      <c r="A51" t="s">
        <v>36</v>
      </c>
      <c r="B51" s="11">
        <f>214514.555764867/B47</f>
        <v>1.2693450229042407</v>
      </c>
      <c r="C51" s="12">
        <f>226575.7/[1]Planilha15!C47</f>
        <v>1.2952694899130559</v>
      </c>
    </row>
    <row r="53" spans="1:3" x14ac:dyDescent="0.25">
      <c r="A53" t="s">
        <v>37</v>
      </c>
      <c r="B53">
        <f>B35/B47</f>
        <v>0.3009134220171753</v>
      </c>
      <c r="C53">
        <f>C35/C47</f>
        <v>1.259777447068708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VALENTE DEMITO</dc:creator>
  <cp:lastModifiedBy>JOAO VALENTE DEMITO</cp:lastModifiedBy>
  <dcterms:created xsi:type="dcterms:W3CDTF">2025-05-06T11:26:33Z</dcterms:created>
  <dcterms:modified xsi:type="dcterms:W3CDTF">2025-05-06T11:27:01Z</dcterms:modified>
</cp:coreProperties>
</file>