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isk_Reports\dashboards\"/>
    </mc:Choice>
  </mc:AlternateContent>
  <xr:revisionPtr revIDLastSave="0" documentId="13_ncr:1_{DE6631B7-B3C9-4D72-AF3A-19834D089A19}" xr6:coauthVersionLast="47" xr6:coauthVersionMax="47" xr10:uidLastSave="{00000000-0000-0000-0000-000000000000}"/>
  <bookViews>
    <workbookView xWindow="-120" yWindow="-120" windowWidth="20730" windowHeight="11160" xr2:uid="{7552CF4A-0024-42EF-9557-944B5F1E0EF6}"/>
  </bookViews>
  <sheets>
    <sheet name="DashBoard_portfolio" sheetId="1" r:id="rId1"/>
    <sheet name="series" sheetId="2" r:id="rId2"/>
    <sheet name="liquidity_matrix" sheetId="3" r:id="rId3"/>
    <sheet name="Path" sheetId="4" r:id="rId4"/>
  </sheets>
  <definedNames>
    <definedName name="_xlnm.Print_Area" localSheetId="0">DashBoard_portfolio!$A$1:$Q$66</definedName>
    <definedName name="DadosExternos_1" localSheetId="1" hidden="1">series!$A$1:$L$111</definedName>
    <definedName name="DadosExternos_2" localSheetId="2" hidden="1">liquidity_matrix!$A$1:$K$10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L26" i="1" l="1"/>
  <c r="L27" i="1"/>
  <c r="J26" i="1"/>
  <c r="I26" i="1"/>
  <c r="H26" i="1"/>
  <c r="G26" i="1"/>
  <c r="F26" i="1"/>
  <c r="J27" i="1"/>
  <c r="I27" i="1"/>
  <c r="H27" i="1"/>
  <c r="G27" i="1"/>
  <c r="F27" i="1"/>
  <c r="L25" i="1"/>
  <c r="J25" i="1"/>
  <c r="I25" i="1"/>
  <c r="H25" i="1"/>
  <c r="G25" i="1"/>
  <c r="F25" i="1"/>
  <c r="L6" i="1" a="1"/>
  <c r="L6" i="1" s="1"/>
  <c r="J6" i="1" a="1"/>
  <c r="J6" i="1" s="1"/>
  <c r="I6" i="1" a="1"/>
  <c r="I6" i="1" s="1"/>
  <c r="H6" i="1" a="1"/>
  <c r="H6" i="1" s="1"/>
  <c r="G6" i="1" a="1"/>
  <c r="G6" i="1" s="1"/>
  <c r="F6" i="1" a="1"/>
  <c r="F6" i="1" s="1"/>
  <c r="J5" i="1" a="1"/>
  <c r="J5" i="1" s="1"/>
  <c r="I5" i="1" a="1"/>
  <c r="I5" i="1" s="1"/>
  <c r="H5" i="1" a="1"/>
  <c r="H5" i="1" s="1"/>
  <c r="G5" i="1" a="1"/>
  <c r="G5" i="1" s="1"/>
  <c r="F5" i="1" a="1"/>
  <c r="F5" i="1" s="1"/>
  <c r="L5" i="1" a="1"/>
  <c r="L5" i="1" s="1"/>
  <c r="A2" i="4" a="1"/>
  <c r="A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06C447-9CF6-4DF8-8AB2-ED4652DC2EC9}" keepAlive="1" name="Consulta - liquidity_matrix" description="Conexão com a consulta 'liquidity_matrix' na pasta de trabalho." type="5" refreshedVersion="7" background="1" saveData="1">
    <dbPr connection="Provider=Microsoft.Mashup.OleDb.1;Data Source=$Workbook$;Location=liquidity_matrix;Extended Properties=&quot;&quot;" command="SELECT * FROM [liquidity_matrix]"/>
  </connection>
  <connection id="2" xr16:uid="{FD5C03F5-23B8-41B1-9F6A-B0A1D85CF2D5}" keepAlive="1" name="Consulta - series" description="Conexão com a consulta 'series' na pasta de trabalho." type="5" refreshedVersion="7" background="1" saveData="1">
    <dbPr connection="Provider=Microsoft.Mashup.OleDb.1;Data Source=$Workbook$;Location=series;Extended Properties=&quot;&quot;" command="SELECT * FROM [seri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<sst xmlns="http://schemas.openxmlformats.org/spreadsheetml/2006/main" count="59" uniqueCount="48">
  <si>
    <t>Date</t>
  </si>
  <si>
    <t>Days</t>
  </si>
  <si>
    <t>0</t>
  </si>
  <si>
    <t>1</t>
  </si>
  <si>
    <t>2</t>
  </si>
  <si>
    <t>3</t>
  </si>
  <si>
    <t>4</t>
  </si>
  <si>
    <t>5</t>
  </si>
  <si>
    <t>6</t>
  </si>
  <si>
    <t>7</t>
  </si>
  <si>
    <t>Liquidated</t>
  </si>
  <si>
    <t>BBAS3.SA</t>
  </si>
  <si>
    <t>BPAC11.SA</t>
  </si>
  <si>
    <t>GMAT3.SA</t>
  </si>
  <si>
    <t>LJQQ3.SA</t>
  </si>
  <si>
    <t>PRIO3.SA</t>
  </si>
  <si>
    <t>RDOR3.SA</t>
  </si>
  <si>
    <t>SAPR4.SA</t>
  </si>
  <si>
    <t>SUZB3.SA</t>
  </si>
  <si>
    <t>Vol % (standardize 252 days 21d window)</t>
  </si>
  <si>
    <t>Drawdown %</t>
  </si>
  <si>
    <t>VaR daily % (parametrical 95.0% confidence)</t>
  </si>
  <si>
    <t>8</t>
  </si>
  <si>
    <t>9</t>
  </si>
  <si>
    <t>Path</t>
  </si>
  <si>
    <t>Beta (252d window)</t>
  </si>
  <si>
    <t>Portfolio return cumulative %</t>
  </si>
  <si>
    <t>Portfolio NAV</t>
  </si>
  <si>
    <t>Sharpe (21d window)</t>
  </si>
  <si>
    <t>CDI (a.d.)</t>
  </si>
  <si>
    <t>Benchmark NAV</t>
  </si>
  <si>
    <t>CDI (a.d.) accumulated</t>
  </si>
  <si>
    <t>Portfolio return %</t>
  </si>
  <si>
    <t>Fund</t>
  </si>
  <si>
    <t>MONTH</t>
  </si>
  <si>
    <t>3 MONTHS</t>
  </si>
  <si>
    <t>6 MONTHS</t>
  </si>
  <si>
    <t>9 MONTHS</t>
  </si>
  <si>
    <t>12 MONTHS</t>
  </si>
  <si>
    <t>YEAR</t>
  </si>
  <si>
    <t>BEGIN</t>
  </si>
  <si>
    <t>Vol avg (p.a.)</t>
  </si>
  <si>
    <t>VaR avg (p.d.)</t>
  </si>
  <si>
    <t>-</t>
  </si>
  <si>
    <t>% CDI</t>
  </si>
  <si>
    <t>Sharpe avg</t>
  </si>
  <si>
    <t>RISK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</si>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</sst>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2"/>
      <color theme="0"/>
      <name val="Franklin Gothic Book"/>
      <family val="2"/>
    </font>
    <font>
      <sz val="12"/>
      <color theme="1"/>
      <name val="Franklin Gothic Book"/>
      <family val="2"/>
    </font>
    <font>
      <sz val="14"/>
      <color theme="1"/>
      <name val="Franklin Gothic Book"/>
      <family val="2"/>
    </font>
    <font>
      <b/>
      <sz val="16"/>
      <name val="Franklin Gothic Book"/>
      <family val="2"/>
    </font>
    <font>
      <b/>
      <sz val="18"/>
      <name val="Franklin Gothic Book"/>
      <family val="2"/>
    </font>
    <font>
      <sz val="18"/>
      <color theme="1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0" xfId="0" applyNumberFormat="1"/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6" fillId="0" borderId="0" xfId="0" applyFont="1" applyFill="1"/>
    <xf numFmtId="0" fontId="5" fillId="3" borderId="0" xfId="0" applyFont="1" applyFill="1"/>
    <xf numFmtId="0" fontId="7" fillId="3" borderId="0" xfId="0" applyFont="1" applyFill="1"/>
    <xf numFmtId="0" fontId="6" fillId="4" borderId="0" xfId="0" applyFont="1" applyFill="1"/>
    <xf numFmtId="10" fontId="6" fillId="0" borderId="0" xfId="1" applyNumberFormat="1" applyFont="1" applyAlignment="1">
      <alignment horizontal="center"/>
    </xf>
    <xf numFmtId="10" fontId="6" fillId="4" borderId="0" xfId="1" applyNumberFormat="1" applyFont="1" applyFill="1" applyAlignment="1">
      <alignment horizontal="center"/>
    </xf>
    <xf numFmtId="0" fontId="8" fillId="3" borderId="0" xfId="0" applyFont="1" applyFill="1"/>
    <xf numFmtId="0" fontId="9" fillId="3" borderId="0" xfId="0" applyFont="1" applyFill="1"/>
  </cellXfs>
  <cellStyles count="2">
    <cellStyle name="Normal" xfId="0" builtinId="0"/>
    <cellStyle name="Porcentagem" xfId="1" builtinId="5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colors>
    <mruColors>
      <color rgb="FFF3F3F3"/>
      <color rgb="FF3973AD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Days to Liquidate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liquidity_matrix!$A$2</c:f>
              <c:strCache>
                <c:ptCount val="1"/>
                <c:pt idx="0">
                  <c:v>Liquidated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liquidity_matrix!$B$1:$I$1</c:f>
              <c:strCach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strCache>
            </c:strRef>
          </c:cat>
          <c:val>
            <c:numRef>
              <c:f>liquidity_matrix!$B$2:$I$2</c:f>
              <c:numCache>
                <c:formatCode>General</c:formatCode>
                <c:ptCount val="8"/>
                <c:pt idx="0">
                  <c:v>0</c:v>
                </c:pt>
                <c:pt idx="1">
                  <c:v>0.43090020069989199</c:v>
                </c:pt>
                <c:pt idx="2">
                  <c:v>0.59835636718150553</c:v>
                </c:pt>
                <c:pt idx="3">
                  <c:v>0.6953928091064191</c:v>
                </c:pt>
                <c:pt idx="4">
                  <c:v>0.79242925103133266</c:v>
                </c:pt>
                <c:pt idx="5">
                  <c:v>0.84064681332502844</c:v>
                </c:pt>
                <c:pt idx="6">
                  <c:v>0.87258788518882935</c:v>
                </c:pt>
                <c:pt idx="7">
                  <c:v>0.90452895705263026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65-4636-AC47-FDCD3178237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-27"/>
        <c:axId val="1633619472"/>
        <c:axId val="1633619056"/>
      </c:barChart>
      <c:catAx>
        <c:axId val="1633619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3619056"/>
        <c:crosses val="autoZero"/>
        <c:auto val="1"/>
        <c:lblAlgn val="ctr"/>
        <c:lblOffset val="100"/>
        <c:noMultiLvlLbl val="0"/>
      </c:catAx>
      <c:valAx>
        <c:axId val="16336190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3361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series!$C$1</c:f>
              <c:strCache>
                <c:ptCount val="1"/>
                <c:pt idx="0">
                  <c:v>Drawdown %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19050">
              <a:solidFill>
                <a:schemeClr val="accent1">
                  <a:lumMod val="50000"/>
                </a:schemeClr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series!$A$2:$A$111</c:f>
              <c:numCache>
                <c:formatCode>m/d/yyyy</c:formatCode>
                <c:ptCount val="110"/>
                <c:pt idx="0">
                  <c:v>45904</c:v>
                </c:pt>
                <c:pt idx="1">
                  <c:v>45903</c:v>
                </c:pt>
                <c:pt idx="2">
                  <c:v>45902</c:v>
                </c:pt>
                <c:pt idx="3">
                  <c:v>45901</c:v>
                </c:pt>
                <c:pt idx="4">
                  <c:v>45898</c:v>
                </c:pt>
                <c:pt idx="5">
                  <c:v>45897</c:v>
                </c:pt>
                <c:pt idx="6">
                  <c:v>45896</c:v>
                </c:pt>
                <c:pt idx="7">
                  <c:v>45895</c:v>
                </c:pt>
                <c:pt idx="8">
                  <c:v>45894</c:v>
                </c:pt>
                <c:pt idx="9">
                  <c:v>45891</c:v>
                </c:pt>
                <c:pt idx="10">
                  <c:v>45890</c:v>
                </c:pt>
                <c:pt idx="11">
                  <c:v>45889</c:v>
                </c:pt>
                <c:pt idx="12">
                  <c:v>45888</c:v>
                </c:pt>
                <c:pt idx="13">
                  <c:v>45887</c:v>
                </c:pt>
                <c:pt idx="14">
                  <c:v>45884</c:v>
                </c:pt>
                <c:pt idx="15">
                  <c:v>45883</c:v>
                </c:pt>
                <c:pt idx="16">
                  <c:v>45882</c:v>
                </c:pt>
                <c:pt idx="17">
                  <c:v>45881</c:v>
                </c:pt>
                <c:pt idx="18">
                  <c:v>45880</c:v>
                </c:pt>
                <c:pt idx="19">
                  <c:v>45877</c:v>
                </c:pt>
                <c:pt idx="20">
                  <c:v>45876</c:v>
                </c:pt>
                <c:pt idx="21">
                  <c:v>45875</c:v>
                </c:pt>
                <c:pt idx="22">
                  <c:v>45874</c:v>
                </c:pt>
                <c:pt idx="23">
                  <c:v>45873</c:v>
                </c:pt>
                <c:pt idx="24">
                  <c:v>45870</c:v>
                </c:pt>
                <c:pt idx="25">
                  <c:v>45869</c:v>
                </c:pt>
                <c:pt idx="26">
                  <c:v>45868</c:v>
                </c:pt>
                <c:pt idx="27">
                  <c:v>45867</c:v>
                </c:pt>
                <c:pt idx="28">
                  <c:v>45866</c:v>
                </c:pt>
                <c:pt idx="29">
                  <c:v>45863</c:v>
                </c:pt>
                <c:pt idx="30">
                  <c:v>45862</c:v>
                </c:pt>
                <c:pt idx="31">
                  <c:v>45861</c:v>
                </c:pt>
                <c:pt idx="32">
                  <c:v>45860</c:v>
                </c:pt>
                <c:pt idx="33">
                  <c:v>45859</c:v>
                </c:pt>
                <c:pt idx="34">
                  <c:v>45856</c:v>
                </c:pt>
                <c:pt idx="35">
                  <c:v>45855</c:v>
                </c:pt>
                <c:pt idx="36">
                  <c:v>45854</c:v>
                </c:pt>
                <c:pt idx="37">
                  <c:v>45853</c:v>
                </c:pt>
                <c:pt idx="38">
                  <c:v>45852</c:v>
                </c:pt>
                <c:pt idx="39">
                  <c:v>45849</c:v>
                </c:pt>
                <c:pt idx="40">
                  <c:v>45848</c:v>
                </c:pt>
                <c:pt idx="41">
                  <c:v>45847</c:v>
                </c:pt>
                <c:pt idx="42">
                  <c:v>45846</c:v>
                </c:pt>
                <c:pt idx="43">
                  <c:v>45845</c:v>
                </c:pt>
                <c:pt idx="44">
                  <c:v>45842</c:v>
                </c:pt>
                <c:pt idx="45">
                  <c:v>45841</c:v>
                </c:pt>
                <c:pt idx="46">
                  <c:v>45840</c:v>
                </c:pt>
                <c:pt idx="47">
                  <c:v>45839</c:v>
                </c:pt>
                <c:pt idx="48">
                  <c:v>45838</c:v>
                </c:pt>
                <c:pt idx="49">
                  <c:v>45835</c:v>
                </c:pt>
                <c:pt idx="50">
                  <c:v>45834</c:v>
                </c:pt>
                <c:pt idx="51">
                  <c:v>45833</c:v>
                </c:pt>
                <c:pt idx="52">
                  <c:v>45832</c:v>
                </c:pt>
                <c:pt idx="53">
                  <c:v>45831</c:v>
                </c:pt>
                <c:pt idx="54">
                  <c:v>45828</c:v>
                </c:pt>
                <c:pt idx="55">
                  <c:v>45826</c:v>
                </c:pt>
                <c:pt idx="56">
                  <c:v>45825</c:v>
                </c:pt>
                <c:pt idx="57">
                  <c:v>45824</c:v>
                </c:pt>
                <c:pt idx="58">
                  <c:v>45821</c:v>
                </c:pt>
                <c:pt idx="59">
                  <c:v>45820</c:v>
                </c:pt>
                <c:pt idx="60">
                  <c:v>45819</c:v>
                </c:pt>
                <c:pt idx="61">
                  <c:v>45818</c:v>
                </c:pt>
                <c:pt idx="62">
                  <c:v>45817</c:v>
                </c:pt>
                <c:pt idx="63">
                  <c:v>45814</c:v>
                </c:pt>
                <c:pt idx="64">
                  <c:v>45813</c:v>
                </c:pt>
                <c:pt idx="65">
                  <c:v>45812</c:v>
                </c:pt>
                <c:pt idx="66">
                  <c:v>45811</c:v>
                </c:pt>
                <c:pt idx="67">
                  <c:v>45810</c:v>
                </c:pt>
                <c:pt idx="68">
                  <c:v>45807</c:v>
                </c:pt>
                <c:pt idx="69">
                  <c:v>45806</c:v>
                </c:pt>
                <c:pt idx="70">
                  <c:v>45805</c:v>
                </c:pt>
                <c:pt idx="71">
                  <c:v>45804</c:v>
                </c:pt>
                <c:pt idx="72">
                  <c:v>45803</c:v>
                </c:pt>
                <c:pt idx="73">
                  <c:v>45800</c:v>
                </c:pt>
                <c:pt idx="74">
                  <c:v>45799</c:v>
                </c:pt>
                <c:pt idx="75">
                  <c:v>45798</c:v>
                </c:pt>
                <c:pt idx="76">
                  <c:v>45797</c:v>
                </c:pt>
                <c:pt idx="77">
                  <c:v>45796</c:v>
                </c:pt>
                <c:pt idx="78">
                  <c:v>45793</c:v>
                </c:pt>
                <c:pt idx="79">
                  <c:v>45792</c:v>
                </c:pt>
                <c:pt idx="80">
                  <c:v>45791</c:v>
                </c:pt>
                <c:pt idx="81">
                  <c:v>45790</c:v>
                </c:pt>
                <c:pt idx="82">
                  <c:v>45789</c:v>
                </c:pt>
                <c:pt idx="83">
                  <c:v>45786</c:v>
                </c:pt>
                <c:pt idx="84">
                  <c:v>45785</c:v>
                </c:pt>
                <c:pt idx="85">
                  <c:v>45784</c:v>
                </c:pt>
                <c:pt idx="86">
                  <c:v>45783</c:v>
                </c:pt>
                <c:pt idx="87">
                  <c:v>45782</c:v>
                </c:pt>
                <c:pt idx="88">
                  <c:v>45779</c:v>
                </c:pt>
                <c:pt idx="89">
                  <c:v>45777</c:v>
                </c:pt>
                <c:pt idx="90">
                  <c:v>45776</c:v>
                </c:pt>
                <c:pt idx="91">
                  <c:v>45775</c:v>
                </c:pt>
                <c:pt idx="92">
                  <c:v>45772</c:v>
                </c:pt>
                <c:pt idx="93">
                  <c:v>45771</c:v>
                </c:pt>
                <c:pt idx="94">
                  <c:v>45770</c:v>
                </c:pt>
                <c:pt idx="95">
                  <c:v>45769</c:v>
                </c:pt>
                <c:pt idx="96">
                  <c:v>45764</c:v>
                </c:pt>
                <c:pt idx="97">
                  <c:v>45763</c:v>
                </c:pt>
                <c:pt idx="98">
                  <c:v>45762</c:v>
                </c:pt>
                <c:pt idx="99">
                  <c:v>45761</c:v>
                </c:pt>
                <c:pt idx="100">
                  <c:v>45758</c:v>
                </c:pt>
                <c:pt idx="101">
                  <c:v>45757</c:v>
                </c:pt>
                <c:pt idx="102">
                  <c:v>45756</c:v>
                </c:pt>
                <c:pt idx="103">
                  <c:v>45755</c:v>
                </c:pt>
                <c:pt idx="104">
                  <c:v>45754</c:v>
                </c:pt>
                <c:pt idx="105">
                  <c:v>45751</c:v>
                </c:pt>
                <c:pt idx="106">
                  <c:v>45750</c:v>
                </c:pt>
                <c:pt idx="107">
                  <c:v>45749</c:v>
                </c:pt>
                <c:pt idx="108">
                  <c:v>45748</c:v>
                </c:pt>
                <c:pt idx="109">
                  <c:v>45747</c:v>
                </c:pt>
              </c:numCache>
            </c:numRef>
          </c:cat>
          <c:val>
            <c:numRef>
              <c:f>series!$C$2:$C$111</c:f>
              <c:numCache>
                <c:formatCode>General</c:formatCode>
                <c:ptCount val="110"/>
                <c:pt idx="0">
                  <c:v>-2.9177233884647092E-2</c:v>
                </c:pt>
                <c:pt idx="1">
                  <c:v>-4.2932481004227564E-2</c:v>
                </c:pt>
                <c:pt idx="2">
                  <c:v>-3.5989160530794102E-2</c:v>
                </c:pt>
                <c:pt idx="3">
                  <c:v>-2.5427830598405962E-2</c:v>
                </c:pt>
                <c:pt idx="4">
                  <c:v>-2.0127789242000808E-2</c:v>
                </c:pt>
                <c:pt idx="5">
                  <c:v>-2.2173028498307934E-2</c:v>
                </c:pt>
                <c:pt idx="6">
                  <c:v>-3.7177459007431218E-2</c:v>
                </c:pt>
                <c:pt idx="7">
                  <c:v>-5.6633630772838769E-2</c:v>
                </c:pt>
                <c:pt idx="8">
                  <c:v>-5.4102172259996494E-2</c:v>
                </c:pt>
                <c:pt idx="9">
                  <c:v>-5.3175298238595126E-2</c:v>
                </c:pt>
                <c:pt idx="10">
                  <c:v>-7.8075192583486594E-2</c:v>
                </c:pt>
                <c:pt idx="11">
                  <c:v>-7.3088730747407224E-2</c:v>
                </c:pt>
                <c:pt idx="12">
                  <c:v>-7.4418005920131522E-2</c:v>
                </c:pt>
                <c:pt idx="13">
                  <c:v>-4.8055271309734485E-2</c:v>
                </c:pt>
                <c:pt idx="14">
                  <c:v>-5.0832760810690915E-2</c:v>
                </c:pt>
                <c:pt idx="15">
                  <c:v>-6.0724722498682625E-2</c:v>
                </c:pt>
                <c:pt idx="16">
                  <c:v>-6.0812049529403667E-2</c:v>
                </c:pt>
                <c:pt idx="17">
                  <c:v>-3.938770319097052E-2</c:v>
                </c:pt>
                <c:pt idx="18">
                  <c:v>-5.8494744864252095E-2</c:v>
                </c:pt>
                <c:pt idx="19">
                  <c:v>-5.2343002231413707E-2</c:v>
                </c:pt>
                <c:pt idx="20">
                  <c:v>-4.7469518498520366E-2</c:v>
                </c:pt>
                <c:pt idx="21">
                  <c:v>-6.310679500466132E-2</c:v>
                </c:pt>
                <c:pt idx="22">
                  <c:v>-7.5702018670647866E-2</c:v>
                </c:pt>
                <c:pt idx="23">
                  <c:v>-8.030314607880723E-2</c:v>
                </c:pt>
                <c:pt idx="24">
                  <c:v>-7.9472817741221752E-2</c:v>
                </c:pt>
                <c:pt idx="25">
                  <c:v>-7.0706490463102373E-2</c:v>
                </c:pt>
                <c:pt idx="26">
                  <c:v>-6.0816540642303844E-2</c:v>
                </c:pt>
                <c:pt idx="27">
                  <c:v>-6.9892903264866801E-2</c:v>
                </c:pt>
                <c:pt idx="28">
                  <c:v>-7.2080110195978458E-2</c:v>
                </c:pt>
                <c:pt idx="29">
                  <c:v>-5.860522484750777E-2</c:v>
                </c:pt>
                <c:pt idx="30">
                  <c:v>-6.09837184831723E-2</c:v>
                </c:pt>
                <c:pt idx="31">
                  <c:v>-4.9067927590208706E-2</c:v>
                </c:pt>
                <c:pt idx="32">
                  <c:v>-6.1115315375680941E-2</c:v>
                </c:pt>
                <c:pt idx="33">
                  <c:v>-5.954561107619169E-2</c:v>
                </c:pt>
                <c:pt idx="34">
                  <c:v>-5.3542988504306964E-2</c:v>
                </c:pt>
                <c:pt idx="35">
                  <c:v>-3.5495111217010288E-2</c:v>
                </c:pt>
                <c:pt idx="36">
                  <c:v>-4.2032396919567561E-2</c:v>
                </c:pt>
                <c:pt idx="37">
                  <c:v>-4.779463725424285E-2</c:v>
                </c:pt>
                <c:pt idx="38">
                  <c:v>-5.0558774820483258E-2</c:v>
                </c:pt>
                <c:pt idx="39">
                  <c:v>-4.0060502963381768E-2</c:v>
                </c:pt>
                <c:pt idx="40">
                  <c:v>-4.0196080384321695E-2</c:v>
                </c:pt>
                <c:pt idx="41">
                  <c:v>-2.9759111424726623E-2</c:v>
                </c:pt>
                <c:pt idx="42">
                  <c:v>-1.4989690286910157E-2</c:v>
                </c:pt>
                <c:pt idx="43">
                  <c:v>-1.8087104379338574E-2</c:v>
                </c:pt>
                <c:pt idx="44">
                  <c:v>-3.0332932245015942E-3</c:v>
                </c:pt>
                <c:pt idx="45">
                  <c:v>-6.3727922894540705E-3</c:v>
                </c:pt>
                <c:pt idx="46">
                  <c:v>-2.0450017701503863E-2</c:v>
                </c:pt>
                <c:pt idx="47">
                  <c:v>-7.723026743660398E-3</c:v>
                </c:pt>
                <c:pt idx="48">
                  <c:v>-6.0692459624930818E-3</c:v>
                </c:pt>
                <c:pt idx="49">
                  <c:v>-2.2564371472725712E-2</c:v>
                </c:pt>
                <c:pt idx="50">
                  <c:v>-1.8749888774119823E-2</c:v>
                </c:pt>
                <c:pt idx="51">
                  <c:v>-3.6437229309489297E-2</c:v>
                </c:pt>
                <c:pt idx="52">
                  <c:v>-2.5188684059745305E-2</c:v>
                </c:pt>
                <c:pt idx="53">
                  <c:v>-3.4321662165611812E-2</c:v>
                </c:pt>
                <c:pt idx="54">
                  <c:v>-2.6265747063067574E-2</c:v>
                </c:pt>
                <c:pt idx="55">
                  <c:v>-1.6202303912479683E-2</c:v>
                </c:pt>
                <c:pt idx="56">
                  <c:v>-1.2124945839545485E-2</c:v>
                </c:pt>
                <c:pt idx="57">
                  <c:v>-1.4126239006812135E-2</c:v>
                </c:pt>
                <c:pt idx="58">
                  <c:v>-2.6487394098067309E-2</c:v>
                </c:pt>
                <c:pt idx="59">
                  <c:v>-2.2222981312708705E-2</c:v>
                </c:pt>
                <c:pt idx="60">
                  <c:v>-3.008186087666008E-2</c:v>
                </c:pt>
                <c:pt idx="61">
                  <c:v>-3.328590673786494E-2</c:v>
                </c:pt>
                <c:pt idx="62">
                  <c:v>-3.3400720122597136E-2</c:v>
                </c:pt>
                <c:pt idx="63">
                  <c:v>-2.9911945075931288E-2</c:v>
                </c:pt>
                <c:pt idx="64">
                  <c:v>-2.5184594416229986E-2</c:v>
                </c:pt>
                <c:pt idx="65">
                  <c:v>-2.4381049763252741E-2</c:v>
                </c:pt>
                <c:pt idx="66">
                  <c:v>-1.8664925305560312E-2</c:v>
                </c:pt>
                <c:pt idx="67">
                  <c:v>-3.8180969999602458E-2</c:v>
                </c:pt>
                <c:pt idx="68">
                  <c:v>-2.9389584336202867E-2</c:v>
                </c:pt>
                <c:pt idx="69">
                  <c:v>-1.4106012508680498E-2</c:v>
                </c:pt>
                <c:pt idx="70">
                  <c:v>-8.9463629063801179E-3</c:v>
                </c:pt>
                <c:pt idx="71">
                  <c:v>0</c:v>
                </c:pt>
                <c:pt idx="72">
                  <c:v>-8.8361072662581121E-3</c:v>
                </c:pt>
                <c:pt idx="73">
                  <c:v>-1.4408189729670406E-2</c:v>
                </c:pt>
                <c:pt idx="74">
                  <c:v>-1.0388569068032798E-2</c:v>
                </c:pt>
                <c:pt idx="75">
                  <c:v>-1.0507334620275421E-2</c:v>
                </c:pt>
                <c:pt idx="76">
                  <c:v>0</c:v>
                </c:pt>
                <c:pt idx="77">
                  <c:v>-1.2292515554192305E-2</c:v>
                </c:pt>
                <c:pt idx="78">
                  <c:v>-1.405057208805699E-2</c:v>
                </c:pt>
                <c:pt idx="79">
                  <c:v>-1.5993298232168326E-3</c:v>
                </c:pt>
                <c:pt idx="80">
                  <c:v>-9.3157994653983456E-4</c:v>
                </c:pt>
                <c:pt idx="81">
                  <c:v>0</c:v>
                </c:pt>
                <c:pt idx="82">
                  <c:v>0</c:v>
                </c:pt>
                <c:pt idx="83">
                  <c:v>-2.1907471653479214E-3</c:v>
                </c:pt>
                <c:pt idx="84">
                  <c:v>0</c:v>
                </c:pt>
                <c:pt idx="85">
                  <c:v>-5.6289474110831073E-3</c:v>
                </c:pt>
                <c:pt idx="86">
                  <c:v>-1.0989454076965237E-2</c:v>
                </c:pt>
                <c:pt idx="87">
                  <c:v>-8.2673593885974079E-3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-2.3666649338999835E-3</c:v>
                </c:pt>
                <c:pt idx="92">
                  <c:v>0</c:v>
                </c:pt>
                <c:pt idx="93">
                  <c:v>0</c:v>
                </c:pt>
                <c:pt idx="94">
                  <c:v>-1.4845980635988604E-2</c:v>
                </c:pt>
                <c:pt idx="95">
                  <c:v>-1.8332931154094338E-2</c:v>
                </c:pt>
                <c:pt idx="96">
                  <c:v>-1.9861602564962621E-2</c:v>
                </c:pt>
                <c:pt idx="97">
                  <c:v>-3.4805426707637727E-2</c:v>
                </c:pt>
                <c:pt idx="98">
                  <c:v>-2.8487604542993185E-2</c:v>
                </c:pt>
                <c:pt idx="99">
                  <c:v>-3.24315440069598E-2</c:v>
                </c:pt>
                <c:pt idx="100">
                  <c:v>-3.4031581223751703E-2</c:v>
                </c:pt>
                <c:pt idx="101">
                  <c:v>-4.4476323237788724E-2</c:v>
                </c:pt>
                <c:pt idx="102">
                  <c:v>-2.3424333328682507E-2</c:v>
                </c:pt>
                <c:pt idx="103">
                  <c:v>-5.6339769830512976E-2</c:v>
                </c:pt>
                <c:pt idx="104">
                  <c:v>-4.8554975730653045E-2</c:v>
                </c:pt>
                <c:pt idx="105">
                  <c:v>-3.6049570187304446E-2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A2-4C96-9FDB-B57948B82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057904"/>
        <c:axId val="619047920"/>
      </c:areaChart>
      <c:dateAx>
        <c:axId val="619057904"/>
        <c:scaling>
          <c:orientation val="minMax"/>
          <c:min val="45809"/>
        </c:scaling>
        <c:delete val="0"/>
        <c:axPos val="b"/>
        <c:numFmt formatCode="[$-409]mmm\-yy;@" sourceLinked="0"/>
        <c:majorTickMark val="none"/>
        <c:minorTickMark val="none"/>
        <c:tickLblPos val="low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9047920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619047920"/>
        <c:scaling>
          <c:orientation val="minMax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905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series!$B$1</c:f>
              <c:strCache>
                <c:ptCount val="1"/>
                <c:pt idx="0">
                  <c:v>Vol % (standardize 252 days 21d window)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28575" cap="rnd">
                <a:solidFill>
                  <a:schemeClr val="bg2">
                    <a:lumMod val="1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series!$A$2:$A$111</c:f>
              <c:numCache>
                <c:formatCode>m/d/yyyy</c:formatCode>
                <c:ptCount val="110"/>
                <c:pt idx="0">
                  <c:v>45904</c:v>
                </c:pt>
                <c:pt idx="1">
                  <c:v>45903</c:v>
                </c:pt>
                <c:pt idx="2">
                  <c:v>45902</c:v>
                </c:pt>
                <c:pt idx="3">
                  <c:v>45901</c:v>
                </c:pt>
                <c:pt idx="4">
                  <c:v>45898</c:v>
                </c:pt>
                <c:pt idx="5">
                  <c:v>45897</c:v>
                </c:pt>
                <c:pt idx="6">
                  <c:v>45896</c:v>
                </c:pt>
                <c:pt idx="7">
                  <c:v>45895</c:v>
                </c:pt>
                <c:pt idx="8">
                  <c:v>45894</c:v>
                </c:pt>
                <c:pt idx="9">
                  <c:v>45891</c:v>
                </c:pt>
                <c:pt idx="10">
                  <c:v>45890</c:v>
                </c:pt>
                <c:pt idx="11">
                  <c:v>45889</c:v>
                </c:pt>
                <c:pt idx="12">
                  <c:v>45888</c:v>
                </c:pt>
                <c:pt idx="13">
                  <c:v>45887</c:v>
                </c:pt>
                <c:pt idx="14">
                  <c:v>45884</c:v>
                </c:pt>
                <c:pt idx="15">
                  <c:v>45883</c:v>
                </c:pt>
                <c:pt idx="16">
                  <c:v>45882</c:v>
                </c:pt>
                <c:pt idx="17">
                  <c:v>45881</c:v>
                </c:pt>
                <c:pt idx="18">
                  <c:v>45880</c:v>
                </c:pt>
                <c:pt idx="19">
                  <c:v>45877</c:v>
                </c:pt>
                <c:pt idx="20">
                  <c:v>45876</c:v>
                </c:pt>
                <c:pt idx="21">
                  <c:v>45875</c:v>
                </c:pt>
                <c:pt idx="22">
                  <c:v>45874</c:v>
                </c:pt>
                <c:pt idx="23">
                  <c:v>45873</c:v>
                </c:pt>
                <c:pt idx="24">
                  <c:v>45870</c:v>
                </c:pt>
                <c:pt idx="25">
                  <c:v>45869</c:v>
                </c:pt>
                <c:pt idx="26">
                  <c:v>45868</c:v>
                </c:pt>
                <c:pt idx="27">
                  <c:v>45867</c:v>
                </c:pt>
                <c:pt idx="28">
                  <c:v>45866</c:v>
                </c:pt>
                <c:pt idx="29">
                  <c:v>45863</c:v>
                </c:pt>
                <c:pt idx="30">
                  <c:v>45862</c:v>
                </c:pt>
                <c:pt idx="31">
                  <c:v>45861</c:v>
                </c:pt>
                <c:pt idx="32">
                  <c:v>45860</c:v>
                </c:pt>
                <c:pt idx="33">
                  <c:v>45859</c:v>
                </c:pt>
                <c:pt idx="34">
                  <c:v>45856</c:v>
                </c:pt>
                <c:pt idx="35">
                  <c:v>45855</c:v>
                </c:pt>
                <c:pt idx="36">
                  <c:v>45854</c:v>
                </c:pt>
                <c:pt idx="37">
                  <c:v>45853</c:v>
                </c:pt>
                <c:pt idx="38">
                  <c:v>45852</c:v>
                </c:pt>
                <c:pt idx="39">
                  <c:v>45849</c:v>
                </c:pt>
                <c:pt idx="40">
                  <c:v>45848</c:v>
                </c:pt>
                <c:pt idx="41">
                  <c:v>45847</c:v>
                </c:pt>
                <c:pt idx="42">
                  <c:v>45846</c:v>
                </c:pt>
                <c:pt idx="43">
                  <c:v>45845</c:v>
                </c:pt>
                <c:pt idx="44">
                  <c:v>45842</c:v>
                </c:pt>
                <c:pt idx="45">
                  <c:v>45841</c:v>
                </c:pt>
                <c:pt idx="46">
                  <c:v>45840</c:v>
                </c:pt>
                <c:pt idx="47">
                  <c:v>45839</c:v>
                </c:pt>
                <c:pt idx="48">
                  <c:v>45838</c:v>
                </c:pt>
                <c:pt idx="49">
                  <c:v>45835</c:v>
                </c:pt>
                <c:pt idx="50">
                  <c:v>45834</c:v>
                </c:pt>
                <c:pt idx="51">
                  <c:v>45833</c:v>
                </c:pt>
                <c:pt idx="52">
                  <c:v>45832</c:v>
                </c:pt>
                <c:pt idx="53">
                  <c:v>45831</c:v>
                </c:pt>
                <c:pt idx="54">
                  <c:v>45828</c:v>
                </c:pt>
                <c:pt idx="55">
                  <c:v>45826</c:v>
                </c:pt>
                <c:pt idx="56">
                  <c:v>45825</c:v>
                </c:pt>
                <c:pt idx="57">
                  <c:v>45824</c:v>
                </c:pt>
                <c:pt idx="58">
                  <c:v>45821</c:v>
                </c:pt>
                <c:pt idx="59">
                  <c:v>45820</c:v>
                </c:pt>
                <c:pt idx="60">
                  <c:v>45819</c:v>
                </c:pt>
                <c:pt idx="61">
                  <c:v>45818</c:v>
                </c:pt>
                <c:pt idx="62">
                  <c:v>45817</c:v>
                </c:pt>
                <c:pt idx="63">
                  <c:v>45814</c:v>
                </c:pt>
                <c:pt idx="64">
                  <c:v>45813</c:v>
                </c:pt>
                <c:pt idx="65">
                  <c:v>45812</c:v>
                </c:pt>
                <c:pt idx="66">
                  <c:v>45811</c:v>
                </c:pt>
                <c:pt idx="67">
                  <c:v>45810</c:v>
                </c:pt>
                <c:pt idx="68">
                  <c:v>45807</c:v>
                </c:pt>
                <c:pt idx="69">
                  <c:v>45806</c:v>
                </c:pt>
                <c:pt idx="70">
                  <c:v>45805</c:v>
                </c:pt>
                <c:pt idx="71">
                  <c:v>45804</c:v>
                </c:pt>
                <c:pt idx="72">
                  <c:v>45803</c:v>
                </c:pt>
                <c:pt idx="73">
                  <c:v>45800</c:v>
                </c:pt>
                <c:pt idx="74">
                  <c:v>45799</c:v>
                </c:pt>
                <c:pt idx="75">
                  <c:v>45798</c:v>
                </c:pt>
                <c:pt idx="76">
                  <c:v>45797</c:v>
                </c:pt>
                <c:pt idx="77">
                  <c:v>45796</c:v>
                </c:pt>
                <c:pt idx="78">
                  <c:v>45793</c:v>
                </c:pt>
                <c:pt idx="79">
                  <c:v>45792</c:v>
                </c:pt>
                <c:pt idx="80">
                  <c:v>45791</c:v>
                </c:pt>
                <c:pt idx="81">
                  <c:v>45790</c:v>
                </c:pt>
                <c:pt idx="82">
                  <c:v>45789</c:v>
                </c:pt>
                <c:pt idx="83">
                  <c:v>45786</c:v>
                </c:pt>
                <c:pt idx="84">
                  <c:v>45785</c:v>
                </c:pt>
                <c:pt idx="85">
                  <c:v>45784</c:v>
                </c:pt>
                <c:pt idx="86">
                  <c:v>45783</c:v>
                </c:pt>
                <c:pt idx="87">
                  <c:v>45782</c:v>
                </c:pt>
                <c:pt idx="88">
                  <c:v>45779</c:v>
                </c:pt>
                <c:pt idx="89">
                  <c:v>45777</c:v>
                </c:pt>
                <c:pt idx="90">
                  <c:v>45776</c:v>
                </c:pt>
                <c:pt idx="91">
                  <c:v>45775</c:v>
                </c:pt>
                <c:pt idx="92">
                  <c:v>45772</c:v>
                </c:pt>
                <c:pt idx="93">
                  <c:v>45771</c:v>
                </c:pt>
                <c:pt idx="94">
                  <c:v>45770</c:v>
                </c:pt>
                <c:pt idx="95">
                  <c:v>45769</c:v>
                </c:pt>
                <c:pt idx="96">
                  <c:v>45764</c:v>
                </c:pt>
                <c:pt idx="97">
                  <c:v>45763</c:v>
                </c:pt>
                <c:pt idx="98">
                  <c:v>45762</c:v>
                </c:pt>
                <c:pt idx="99">
                  <c:v>45761</c:v>
                </c:pt>
                <c:pt idx="100">
                  <c:v>45758</c:v>
                </c:pt>
                <c:pt idx="101">
                  <c:v>45757</c:v>
                </c:pt>
                <c:pt idx="102">
                  <c:v>45756</c:v>
                </c:pt>
                <c:pt idx="103">
                  <c:v>45755</c:v>
                </c:pt>
                <c:pt idx="104">
                  <c:v>45754</c:v>
                </c:pt>
                <c:pt idx="105">
                  <c:v>45751</c:v>
                </c:pt>
                <c:pt idx="106">
                  <c:v>45750</c:v>
                </c:pt>
                <c:pt idx="107">
                  <c:v>45749</c:v>
                </c:pt>
                <c:pt idx="108">
                  <c:v>45748</c:v>
                </c:pt>
                <c:pt idx="109">
                  <c:v>45747</c:v>
                </c:pt>
              </c:numCache>
            </c:numRef>
          </c:cat>
          <c:val>
            <c:numRef>
              <c:f>series!$B$2:$B$111</c:f>
              <c:numCache>
                <c:formatCode>General</c:formatCode>
                <c:ptCount val="110"/>
                <c:pt idx="0">
                  <c:v>0.2222909866367328</c:v>
                </c:pt>
                <c:pt idx="1">
                  <c:v>0.22177365808031954</c:v>
                </c:pt>
                <c:pt idx="2">
                  <c:v>0.2195828301441175</c:v>
                </c:pt>
                <c:pt idx="3">
                  <c:v>0.2147171762645193</c:v>
                </c:pt>
                <c:pt idx="4">
                  <c:v>0.21709697185329105</c:v>
                </c:pt>
                <c:pt idx="5">
                  <c:v>0.22183247710523532</c:v>
                </c:pt>
                <c:pt idx="6">
                  <c:v>0.218231434756506</c:v>
                </c:pt>
                <c:pt idx="7">
                  <c:v>0.2072078100440034</c:v>
                </c:pt>
                <c:pt idx="8">
                  <c:v>0.21354051707095298</c:v>
                </c:pt>
                <c:pt idx="9">
                  <c:v>0.21361922983510395</c:v>
                </c:pt>
                <c:pt idx="10">
                  <c:v>0.1948366133563329</c:v>
                </c:pt>
                <c:pt idx="11">
                  <c:v>0.20028907112450328</c:v>
                </c:pt>
                <c:pt idx="12">
                  <c:v>0.20019286449953658</c:v>
                </c:pt>
                <c:pt idx="13">
                  <c:v>0.17610929855717231</c:v>
                </c:pt>
                <c:pt idx="14">
                  <c:v>0.18766871178937555</c:v>
                </c:pt>
                <c:pt idx="15">
                  <c:v>0.18529842152476811</c:v>
                </c:pt>
                <c:pt idx="16">
                  <c:v>0.18683305564278216</c:v>
                </c:pt>
                <c:pt idx="17">
                  <c:v>0.16952553961820541</c:v>
                </c:pt>
                <c:pt idx="18">
                  <c:v>0.15796386376457697</c:v>
                </c:pt>
                <c:pt idx="19">
                  <c:v>0.15665838733570114</c:v>
                </c:pt>
                <c:pt idx="20">
                  <c:v>0.15991044566959001</c:v>
                </c:pt>
                <c:pt idx="21">
                  <c:v>0.15372128709990154</c:v>
                </c:pt>
                <c:pt idx="22">
                  <c:v>0.14399063280559066</c:v>
                </c:pt>
                <c:pt idx="23">
                  <c:v>0.14700882880410787</c:v>
                </c:pt>
                <c:pt idx="24">
                  <c:v>0.14879603188189144</c:v>
                </c:pt>
                <c:pt idx="25">
                  <c:v>0.15948346091311333</c:v>
                </c:pt>
                <c:pt idx="26">
                  <c:v>0.16113747635661538</c:v>
                </c:pt>
                <c:pt idx="27">
                  <c:v>0.15486584045099883</c:v>
                </c:pt>
                <c:pt idx="28">
                  <c:v>0.16885860396792179</c:v>
                </c:pt>
                <c:pt idx="29">
                  <c:v>0.16337791675587585</c:v>
                </c:pt>
                <c:pt idx="30">
                  <c:v>0.17740704601876772</c:v>
                </c:pt>
                <c:pt idx="31">
                  <c:v>0.17663856342633344</c:v>
                </c:pt>
                <c:pt idx="32">
                  <c:v>0.17364168879950695</c:v>
                </c:pt>
                <c:pt idx="33">
                  <c:v>0.17532605356596248</c:v>
                </c:pt>
                <c:pt idx="34">
                  <c:v>0.17715918386792531</c:v>
                </c:pt>
                <c:pt idx="35">
                  <c:v>0.16647947961328322</c:v>
                </c:pt>
                <c:pt idx="36">
                  <c:v>0.1644245968868504</c:v>
                </c:pt>
                <c:pt idx="37">
                  <c:v>0.16970350670208378</c:v>
                </c:pt>
                <c:pt idx="38">
                  <c:v>0.16946192389998119</c:v>
                </c:pt>
                <c:pt idx="39">
                  <c:v>0.16871715739869345</c:v>
                </c:pt>
                <c:pt idx="40">
                  <c:v>0.16921191173037342</c:v>
                </c:pt>
                <c:pt idx="41">
                  <c:v>0.16487167723419227</c:v>
                </c:pt>
                <c:pt idx="42">
                  <c:v>0.15610482825288863</c:v>
                </c:pt>
                <c:pt idx="43">
                  <c:v>0.15702599155074776</c:v>
                </c:pt>
                <c:pt idx="44">
                  <c:v>0.14672977521107808</c:v>
                </c:pt>
                <c:pt idx="45">
                  <c:v>0.14836535476541321</c:v>
                </c:pt>
                <c:pt idx="46">
                  <c:v>0.1564671376194835</c:v>
                </c:pt>
                <c:pt idx="47">
                  <c:v>0.15279835711467132</c:v>
                </c:pt>
                <c:pt idx="48">
                  <c:v>0.16311863955564548</c:v>
                </c:pt>
                <c:pt idx="49">
                  <c:v>0.15268019042481945</c:v>
                </c:pt>
                <c:pt idx="50">
                  <c:v>0.15503410350874419</c:v>
                </c:pt>
                <c:pt idx="51">
                  <c:v>0.14635179419064298</c:v>
                </c:pt>
                <c:pt idx="52">
                  <c:v>0.14307295566259867</c:v>
                </c:pt>
                <c:pt idx="53">
                  <c:v>0.13901137361460303</c:v>
                </c:pt>
                <c:pt idx="54">
                  <c:v>0.1364858948309641</c:v>
                </c:pt>
                <c:pt idx="55">
                  <c:v>0.13673665615811997</c:v>
                </c:pt>
                <c:pt idx="56">
                  <c:v>0.14326516622274815</c:v>
                </c:pt>
                <c:pt idx="57">
                  <c:v>0.14322775443195818</c:v>
                </c:pt>
                <c:pt idx="58">
                  <c:v>0.14203894696850491</c:v>
                </c:pt>
                <c:pt idx="59">
                  <c:v>0.1415197475873318</c:v>
                </c:pt>
                <c:pt idx="60">
                  <c:v>0.13773242589846943</c:v>
                </c:pt>
                <c:pt idx="61">
                  <c:v>0.15117862655346881</c:v>
                </c:pt>
                <c:pt idx="62">
                  <c:v>0.17196319813772906</c:v>
                </c:pt>
                <c:pt idx="63">
                  <c:v>0.17161270117853267</c:v>
                </c:pt>
                <c:pt idx="64">
                  <c:v>0.18848385253788708</c:v>
                </c:pt>
                <c:pt idx="65">
                  <c:v>0.18858218267679644</c:v>
                </c:pt>
                <c:pt idx="66">
                  <c:v>0.18722537386455418</c:v>
                </c:pt>
                <c:pt idx="67">
                  <c:v>0.1787022395227765</c:v>
                </c:pt>
                <c:pt idx="68">
                  <c:v>0.17844117728756825</c:v>
                </c:pt>
                <c:pt idx="69">
                  <c:v>0.16672149752254078</c:v>
                </c:pt>
                <c:pt idx="70">
                  <c:v>0.16412477434213746</c:v>
                </c:pt>
                <c:pt idx="71">
                  <c:v>0.1594516411352338</c:v>
                </c:pt>
                <c:pt idx="72">
                  <c:v>0.15717626390925629</c:v>
                </c:pt>
                <c:pt idx="73">
                  <c:v>0.16676214544120571</c:v>
                </c:pt>
                <c:pt idx="74">
                  <c:v>0.16415723795873424</c:v>
                </c:pt>
                <c:pt idx="75">
                  <c:v>0.16375745699082131</c:v>
                </c:pt>
                <c:pt idx="76">
                  <c:v>0.15843399763381272</c:v>
                </c:pt>
                <c:pt idx="77">
                  <c:v>0.16185751689939212</c:v>
                </c:pt>
                <c:pt idx="78">
                  <c:v>0.16150956648211098</c:v>
                </c:pt>
                <c:pt idx="79">
                  <c:v>0.14928101766824831</c:v>
                </c:pt>
                <c:pt idx="80">
                  <c:v>0.14854587657225857</c:v>
                </c:pt>
                <c:pt idx="81">
                  <c:v>0.17565543062726491</c:v>
                </c:pt>
                <c:pt idx="82">
                  <c:v>0.1999650551918967</c:v>
                </c:pt>
                <c:pt idx="83">
                  <c:v>0.1957132567061651</c:v>
                </c:pt>
                <c:pt idx="84">
                  <c:v>0.20377950761204136</c:v>
                </c:pt>
                <c:pt idx="85">
                  <c:v>0.23357711946540802</c:v>
                </c:pt>
                <c:pt idx="86">
                  <c:v>0.23313183733371912</c:v>
                </c:pt>
                <c:pt idx="87">
                  <c:v>0.23354411263347807</c:v>
                </c:pt>
                <c:pt idx="88">
                  <c:v>0.23882522591571204</c:v>
                </c:pt>
                <c:pt idx="89">
                  <c:v>0.23677701278108915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A7-4636-AFC0-5923227C8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618895"/>
        <c:axId val="595612655"/>
      </c:lineChart>
      <c:dateAx>
        <c:axId val="595618895"/>
        <c:scaling>
          <c:orientation val="minMax"/>
          <c:min val="45748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5612655"/>
        <c:crosses val="autoZero"/>
        <c:auto val="1"/>
        <c:lblOffset val="100"/>
        <c:baseTimeUnit val="days"/>
        <c:majorUnit val="15"/>
        <c:majorTimeUnit val="days"/>
      </c:dateAx>
      <c:valAx>
        <c:axId val="59561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5618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series!$D$1</c:f>
              <c:strCache>
                <c:ptCount val="1"/>
                <c:pt idx="0">
                  <c:v>VaR daily % (parametrical 95.0% confidence)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28575" cap="rnd">
                <a:solidFill>
                  <a:schemeClr val="bg2">
                    <a:lumMod val="1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series!$A$2:$A$111</c:f>
              <c:numCache>
                <c:formatCode>m/d/yyyy</c:formatCode>
                <c:ptCount val="110"/>
                <c:pt idx="0">
                  <c:v>45904</c:v>
                </c:pt>
                <c:pt idx="1">
                  <c:v>45903</c:v>
                </c:pt>
                <c:pt idx="2">
                  <c:v>45902</c:v>
                </c:pt>
                <c:pt idx="3">
                  <c:v>45901</c:v>
                </c:pt>
                <c:pt idx="4">
                  <c:v>45898</c:v>
                </c:pt>
                <c:pt idx="5">
                  <c:v>45897</c:v>
                </c:pt>
                <c:pt idx="6">
                  <c:v>45896</c:v>
                </c:pt>
                <c:pt idx="7">
                  <c:v>45895</c:v>
                </c:pt>
                <c:pt idx="8">
                  <c:v>45894</c:v>
                </c:pt>
                <c:pt idx="9">
                  <c:v>45891</c:v>
                </c:pt>
                <c:pt idx="10">
                  <c:v>45890</c:v>
                </c:pt>
                <c:pt idx="11">
                  <c:v>45889</c:v>
                </c:pt>
                <c:pt idx="12">
                  <c:v>45888</c:v>
                </c:pt>
                <c:pt idx="13">
                  <c:v>45887</c:v>
                </c:pt>
                <c:pt idx="14">
                  <c:v>45884</c:v>
                </c:pt>
                <c:pt idx="15">
                  <c:v>45883</c:v>
                </c:pt>
                <c:pt idx="16">
                  <c:v>45882</c:v>
                </c:pt>
                <c:pt idx="17">
                  <c:v>45881</c:v>
                </c:pt>
                <c:pt idx="18">
                  <c:v>45880</c:v>
                </c:pt>
                <c:pt idx="19">
                  <c:v>45877</c:v>
                </c:pt>
                <c:pt idx="20">
                  <c:v>45876</c:v>
                </c:pt>
                <c:pt idx="21">
                  <c:v>45875</c:v>
                </c:pt>
                <c:pt idx="22">
                  <c:v>45874</c:v>
                </c:pt>
                <c:pt idx="23">
                  <c:v>45873</c:v>
                </c:pt>
                <c:pt idx="24">
                  <c:v>45870</c:v>
                </c:pt>
                <c:pt idx="25">
                  <c:v>45869</c:v>
                </c:pt>
                <c:pt idx="26">
                  <c:v>45868</c:v>
                </c:pt>
                <c:pt idx="27">
                  <c:v>45867</c:v>
                </c:pt>
                <c:pt idx="28">
                  <c:v>45866</c:v>
                </c:pt>
                <c:pt idx="29">
                  <c:v>45863</c:v>
                </c:pt>
                <c:pt idx="30">
                  <c:v>45862</c:v>
                </c:pt>
                <c:pt idx="31">
                  <c:v>45861</c:v>
                </c:pt>
                <c:pt idx="32">
                  <c:v>45860</c:v>
                </c:pt>
                <c:pt idx="33">
                  <c:v>45859</c:v>
                </c:pt>
                <c:pt idx="34">
                  <c:v>45856</c:v>
                </c:pt>
                <c:pt idx="35">
                  <c:v>45855</c:v>
                </c:pt>
                <c:pt idx="36">
                  <c:v>45854</c:v>
                </c:pt>
                <c:pt idx="37">
                  <c:v>45853</c:v>
                </c:pt>
                <c:pt idx="38">
                  <c:v>45852</c:v>
                </c:pt>
                <c:pt idx="39">
                  <c:v>45849</c:v>
                </c:pt>
                <c:pt idx="40">
                  <c:v>45848</c:v>
                </c:pt>
                <c:pt idx="41">
                  <c:v>45847</c:v>
                </c:pt>
                <c:pt idx="42">
                  <c:v>45846</c:v>
                </c:pt>
                <c:pt idx="43">
                  <c:v>45845</c:v>
                </c:pt>
                <c:pt idx="44">
                  <c:v>45842</c:v>
                </c:pt>
                <c:pt idx="45">
                  <c:v>45841</c:v>
                </c:pt>
                <c:pt idx="46">
                  <c:v>45840</c:v>
                </c:pt>
                <c:pt idx="47">
                  <c:v>45839</c:v>
                </c:pt>
                <c:pt idx="48">
                  <c:v>45838</c:v>
                </c:pt>
                <c:pt idx="49">
                  <c:v>45835</c:v>
                </c:pt>
                <c:pt idx="50">
                  <c:v>45834</c:v>
                </c:pt>
                <c:pt idx="51">
                  <c:v>45833</c:v>
                </c:pt>
                <c:pt idx="52">
                  <c:v>45832</c:v>
                </c:pt>
                <c:pt idx="53">
                  <c:v>45831</c:v>
                </c:pt>
                <c:pt idx="54">
                  <c:v>45828</c:v>
                </c:pt>
                <c:pt idx="55">
                  <c:v>45826</c:v>
                </c:pt>
                <c:pt idx="56">
                  <c:v>45825</c:v>
                </c:pt>
                <c:pt idx="57">
                  <c:v>45824</c:v>
                </c:pt>
                <c:pt idx="58">
                  <c:v>45821</c:v>
                </c:pt>
                <c:pt idx="59">
                  <c:v>45820</c:v>
                </c:pt>
                <c:pt idx="60">
                  <c:v>45819</c:v>
                </c:pt>
                <c:pt idx="61">
                  <c:v>45818</c:v>
                </c:pt>
                <c:pt idx="62">
                  <c:v>45817</c:v>
                </c:pt>
                <c:pt idx="63">
                  <c:v>45814</c:v>
                </c:pt>
                <c:pt idx="64">
                  <c:v>45813</c:v>
                </c:pt>
                <c:pt idx="65">
                  <c:v>45812</c:v>
                </c:pt>
                <c:pt idx="66">
                  <c:v>45811</c:v>
                </c:pt>
                <c:pt idx="67">
                  <c:v>45810</c:v>
                </c:pt>
                <c:pt idx="68">
                  <c:v>45807</c:v>
                </c:pt>
                <c:pt idx="69">
                  <c:v>45806</c:v>
                </c:pt>
                <c:pt idx="70">
                  <c:v>45805</c:v>
                </c:pt>
                <c:pt idx="71">
                  <c:v>45804</c:v>
                </c:pt>
                <c:pt idx="72">
                  <c:v>45803</c:v>
                </c:pt>
                <c:pt idx="73">
                  <c:v>45800</c:v>
                </c:pt>
                <c:pt idx="74">
                  <c:v>45799</c:v>
                </c:pt>
                <c:pt idx="75">
                  <c:v>45798</c:v>
                </c:pt>
                <c:pt idx="76">
                  <c:v>45797</c:v>
                </c:pt>
                <c:pt idx="77">
                  <c:v>45796</c:v>
                </c:pt>
                <c:pt idx="78">
                  <c:v>45793</c:v>
                </c:pt>
                <c:pt idx="79">
                  <c:v>45792</c:v>
                </c:pt>
                <c:pt idx="80">
                  <c:v>45791</c:v>
                </c:pt>
                <c:pt idx="81">
                  <c:v>45790</c:v>
                </c:pt>
                <c:pt idx="82">
                  <c:v>45789</c:v>
                </c:pt>
                <c:pt idx="83">
                  <c:v>45786</c:v>
                </c:pt>
                <c:pt idx="84">
                  <c:v>45785</c:v>
                </c:pt>
                <c:pt idx="85">
                  <c:v>45784</c:v>
                </c:pt>
                <c:pt idx="86">
                  <c:v>45783</c:v>
                </c:pt>
                <c:pt idx="87">
                  <c:v>45782</c:v>
                </c:pt>
                <c:pt idx="88">
                  <c:v>45779</c:v>
                </c:pt>
                <c:pt idx="89">
                  <c:v>45777</c:v>
                </c:pt>
                <c:pt idx="90">
                  <c:v>45776</c:v>
                </c:pt>
                <c:pt idx="91">
                  <c:v>45775</c:v>
                </c:pt>
                <c:pt idx="92">
                  <c:v>45772</c:v>
                </c:pt>
                <c:pt idx="93">
                  <c:v>45771</c:v>
                </c:pt>
                <c:pt idx="94">
                  <c:v>45770</c:v>
                </c:pt>
                <c:pt idx="95">
                  <c:v>45769</c:v>
                </c:pt>
                <c:pt idx="96">
                  <c:v>45764</c:v>
                </c:pt>
                <c:pt idx="97">
                  <c:v>45763</c:v>
                </c:pt>
                <c:pt idx="98">
                  <c:v>45762</c:v>
                </c:pt>
                <c:pt idx="99">
                  <c:v>45761</c:v>
                </c:pt>
                <c:pt idx="100">
                  <c:v>45758</c:v>
                </c:pt>
                <c:pt idx="101">
                  <c:v>45757</c:v>
                </c:pt>
                <c:pt idx="102">
                  <c:v>45756</c:v>
                </c:pt>
                <c:pt idx="103">
                  <c:v>45755</c:v>
                </c:pt>
                <c:pt idx="104">
                  <c:v>45754</c:v>
                </c:pt>
                <c:pt idx="105">
                  <c:v>45751</c:v>
                </c:pt>
                <c:pt idx="106">
                  <c:v>45750</c:v>
                </c:pt>
                <c:pt idx="107">
                  <c:v>45749</c:v>
                </c:pt>
                <c:pt idx="108">
                  <c:v>45748</c:v>
                </c:pt>
                <c:pt idx="109">
                  <c:v>45747</c:v>
                </c:pt>
              </c:numCache>
            </c:numRef>
          </c:cat>
          <c:val>
            <c:numRef>
              <c:f>series!$D$2:$D$111</c:f>
              <c:numCache>
                <c:formatCode>General</c:formatCode>
                <c:ptCount val="110"/>
                <c:pt idx="0">
                  <c:v>2.0072215442887439E-2</c:v>
                </c:pt>
                <c:pt idx="1">
                  <c:v>2.0018345729476722E-2</c:v>
                </c:pt>
                <c:pt idx="2">
                  <c:v>2.0048481544894987E-2</c:v>
                </c:pt>
                <c:pt idx="3">
                  <c:v>2.0017448802350311E-2</c:v>
                </c:pt>
                <c:pt idx="4">
                  <c:v>2.0009807392856099E-2</c:v>
                </c:pt>
                <c:pt idx="5">
                  <c:v>2.0013807797631303E-2</c:v>
                </c:pt>
                <c:pt idx="6">
                  <c:v>2.0033998846849154E-2</c:v>
                </c:pt>
                <c:pt idx="7">
                  <c:v>1.9960403263413959E-2</c:v>
                </c:pt>
                <c:pt idx="8">
                  <c:v>1.9961851970033168E-2</c:v>
                </c:pt>
                <c:pt idx="9">
                  <c:v>1.9969193098089446E-2</c:v>
                </c:pt>
                <c:pt idx="10">
                  <c:v>1.982011617304185E-2</c:v>
                </c:pt>
                <c:pt idx="11">
                  <c:v>1.9814725934404354E-2</c:v>
                </c:pt>
                <c:pt idx="12">
                  <c:v>1.981551408210349E-2</c:v>
                </c:pt>
                <c:pt idx="13">
                  <c:v>1.9610073288538286E-2</c:v>
                </c:pt>
                <c:pt idx="14">
                  <c:v>1.9609259621611773E-2</c:v>
                </c:pt>
                <c:pt idx="15">
                  <c:v>1.9609764293848014E-2</c:v>
                </c:pt>
                <c:pt idx="16">
                  <c:v>1.9705811503035121E-2</c:v>
                </c:pt>
                <c:pt idx="17">
                  <c:v>1.9674650339746521E-2</c:v>
                </c:pt>
                <c:pt idx="18">
                  <c:v>1.9795919011220516E-2</c:v>
                </c:pt>
                <c:pt idx="19">
                  <c:v>1.9783329449328913E-2</c:v>
                </c:pt>
                <c:pt idx="20">
                  <c:v>1.9856808735854024E-2</c:v>
                </c:pt>
                <c:pt idx="21">
                  <c:v>1.9783664364517846E-2</c:v>
                </c:pt>
                <c:pt idx="22">
                  <c:v>1.974966767428574E-2</c:v>
                </c:pt>
                <c:pt idx="23">
                  <c:v>1.9744487003666326E-2</c:v>
                </c:pt>
                <c:pt idx="24">
                  <c:v>1.9744639414700626E-2</c:v>
                </c:pt>
                <c:pt idx="25">
                  <c:v>1.9736962610064517E-2</c:v>
                </c:pt>
                <c:pt idx="26">
                  <c:v>1.9757365456537175E-2</c:v>
                </c:pt>
                <c:pt idx="27">
                  <c:v>1.9736597923836752E-2</c:v>
                </c:pt>
                <c:pt idx="28">
                  <c:v>1.973627566698901E-2</c:v>
                </c:pt>
                <c:pt idx="29">
                  <c:v>1.9726266622223015E-2</c:v>
                </c:pt>
                <c:pt idx="30">
                  <c:v>1.9737770983682124E-2</c:v>
                </c:pt>
                <c:pt idx="31">
                  <c:v>1.9704663138673952E-2</c:v>
                </c:pt>
                <c:pt idx="32">
                  <c:v>1.9816738765620737E-2</c:v>
                </c:pt>
                <c:pt idx="33">
                  <c:v>1.981844780389987E-2</c:v>
                </c:pt>
                <c:pt idx="34">
                  <c:v>1.9807055848011693E-2</c:v>
                </c:pt>
                <c:pt idx="35">
                  <c:v>1.9728089959291616E-2</c:v>
                </c:pt>
                <c:pt idx="36">
                  <c:v>1.9720880290043374E-2</c:v>
                </c:pt>
                <c:pt idx="37">
                  <c:v>1.9712102779832437E-2</c:v>
                </c:pt>
                <c:pt idx="38">
                  <c:v>1.971287771191315E-2</c:v>
                </c:pt>
                <c:pt idx="39">
                  <c:v>1.9679202974749222E-2</c:v>
                </c:pt>
                <c:pt idx="40">
                  <c:v>1.9693470536609345E-2</c:v>
                </c:pt>
                <c:pt idx="41">
                  <c:v>1.9660039274390841E-2</c:v>
                </c:pt>
                <c:pt idx="42">
                  <c:v>1.9638094284966559E-2</c:v>
                </c:pt>
                <c:pt idx="43">
                  <c:v>1.9742967550815119E-2</c:v>
                </c:pt>
                <c:pt idx="44">
                  <c:v>1.9680495085677725E-2</c:v>
                </c:pt>
                <c:pt idx="45">
                  <c:v>1.9679148818040417E-2</c:v>
                </c:pt>
                <c:pt idx="46">
                  <c:v>1.9679048669822421E-2</c:v>
                </c:pt>
                <c:pt idx="47">
                  <c:v>1.9831260013227291E-2</c:v>
                </c:pt>
                <c:pt idx="48">
                  <c:v>1.9829900381517974E-2</c:v>
                </c:pt>
                <c:pt idx="49">
                  <c:v>1.9765535279755182E-2</c:v>
                </c:pt>
                <c:pt idx="50">
                  <c:v>1.9792356420238775E-2</c:v>
                </c:pt>
                <c:pt idx="51">
                  <c:v>1.9772142682231181E-2</c:v>
                </c:pt>
                <c:pt idx="52">
                  <c:v>1.9749074549836307E-2</c:v>
                </c:pt>
                <c:pt idx="53">
                  <c:v>1.973642772467037E-2</c:v>
                </c:pt>
                <c:pt idx="54">
                  <c:v>1.9715074946666317E-2</c:v>
                </c:pt>
                <c:pt idx="55">
                  <c:v>1.9789062821121164E-2</c:v>
                </c:pt>
                <c:pt idx="56">
                  <c:v>1.9784853305620829E-2</c:v>
                </c:pt>
                <c:pt idx="57">
                  <c:v>1.98138019875717E-2</c:v>
                </c:pt>
                <c:pt idx="58">
                  <c:v>1.9832211705459259E-2</c:v>
                </c:pt>
                <c:pt idx="59">
                  <c:v>1.9910709894116873E-2</c:v>
                </c:pt>
                <c:pt idx="60">
                  <c:v>1.9902631742524313E-2</c:v>
                </c:pt>
                <c:pt idx="61">
                  <c:v>1.9974440829744242E-2</c:v>
                </c:pt>
                <c:pt idx="62">
                  <c:v>2.0046614779728588E-2</c:v>
                </c:pt>
                <c:pt idx="63">
                  <c:v>2.0043398228380131E-2</c:v>
                </c:pt>
                <c:pt idx="64">
                  <c:v>2.0050862430505863E-2</c:v>
                </c:pt>
                <c:pt idx="65">
                  <c:v>2.0052932847420445E-2</c:v>
                </c:pt>
                <c:pt idx="66">
                  <c:v>2.0137130288330231E-2</c:v>
                </c:pt>
                <c:pt idx="67">
                  <c:v>2.0030952790474229E-2</c:v>
                </c:pt>
                <c:pt idx="68">
                  <c:v>2.0032269903415861E-2</c:v>
                </c:pt>
                <c:pt idx="69">
                  <c:v>1.9967032415802003E-2</c:v>
                </c:pt>
                <c:pt idx="70">
                  <c:v>2.0019516997621445E-2</c:v>
                </c:pt>
                <c:pt idx="71">
                  <c:v>2.0003508427611855E-2</c:v>
                </c:pt>
                <c:pt idx="72">
                  <c:v>2.0201174705972862E-2</c:v>
                </c:pt>
                <c:pt idx="73">
                  <c:v>2.0274011970106021E-2</c:v>
                </c:pt>
                <c:pt idx="74">
                  <c:v>2.0269364157171406E-2</c:v>
                </c:pt>
                <c:pt idx="75">
                  <c:v>2.0273379608490558E-2</c:v>
                </c:pt>
                <c:pt idx="76">
                  <c:v>2.0242994612683324E-2</c:v>
                </c:pt>
                <c:pt idx="77">
                  <c:v>2.0325716106393572E-2</c:v>
                </c:pt>
                <c:pt idx="78">
                  <c:v>2.0370846519308816E-2</c:v>
                </c:pt>
                <c:pt idx="79">
                  <c:v>2.0327779744434244E-2</c:v>
                </c:pt>
                <c:pt idx="80">
                  <c:v>2.0329377696845809E-2</c:v>
                </c:pt>
                <c:pt idx="81">
                  <c:v>2.0352546716627874E-2</c:v>
                </c:pt>
                <c:pt idx="82">
                  <c:v>2.0302101237548296E-2</c:v>
                </c:pt>
                <c:pt idx="83">
                  <c:v>2.0175050442318432E-2</c:v>
                </c:pt>
                <c:pt idx="84">
                  <c:v>2.0190058678942684E-2</c:v>
                </c:pt>
                <c:pt idx="85">
                  <c:v>2.0252563320370391E-2</c:v>
                </c:pt>
                <c:pt idx="86">
                  <c:v>2.0280140082482009E-2</c:v>
                </c:pt>
                <c:pt idx="87">
                  <c:v>2.0412041845438943E-2</c:v>
                </c:pt>
                <c:pt idx="88">
                  <c:v>2.0399300343786085E-2</c:v>
                </c:pt>
                <c:pt idx="89">
                  <c:v>2.0404240522602039E-2</c:v>
                </c:pt>
                <c:pt idx="90">
                  <c:v>2.0403324899587814E-2</c:v>
                </c:pt>
                <c:pt idx="91">
                  <c:v>2.0404669971678425E-2</c:v>
                </c:pt>
                <c:pt idx="92">
                  <c:v>2.0403017935748665E-2</c:v>
                </c:pt>
                <c:pt idx="93">
                  <c:v>2.0390708343026743E-2</c:v>
                </c:pt>
                <c:pt idx="94">
                  <c:v>2.0328339162625435E-2</c:v>
                </c:pt>
                <c:pt idx="95">
                  <c:v>2.0325272910284794E-2</c:v>
                </c:pt>
                <c:pt idx="96">
                  <c:v>2.0346477155291913E-2</c:v>
                </c:pt>
                <c:pt idx="97">
                  <c:v>2.0330241202328722E-2</c:v>
                </c:pt>
                <c:pt idx="98">
                  <c:v>2.0429274152854136E-2</c:v>
                </c:pt>
                <c:pt idx="99">
                  <c:v>2.0456051166959605E-2</c:v>
                </c:pt>
                <c:pt idx="100">
                  <c:v>2.0461664135684201E-2</c:v>
                </c:pt>
                <c:pt idx="101">
                  <c:v>2.0491166926890628E-2</c:v>
                </c:pt>
                <c:pt idx="102">
                  <c:v>2.0383855844544808E-2</c:v>
                </c:pt>
                <c:pt idx="103">
                  <c:v>2.0063109503525921E-2</c:v>
                </c:pt>
                <c:pt idx="104">
                  <c:v>2.0050777925643547E-2</c:v>
                </c:pt>
                <c:pt idx="105">
                  <c:v>2.0008200331732961E-2</c:v>
                </c:pt>
                <c:pt idx="106">
                  <c:v>1.9670560686025653E-2</c:v>
                </c:pt>
                <c:pt idx="107">
                  <c:v>1.9668537400979531E-2</c:v>
                </c:pt>
                <c:pt idx="108">
                  <c:v>1.9655061511962703E-2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F2-4CF5-8EEC-3CDEF6CF6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596015"/>
        <c:axId val="595598511"/>
      </c:lineChart>
      <c:dateAx>
        <c:axId val="595596015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5598511"/>
        <c:crosses val="autoZero"/>
        <c:auto val="1"/>
        <c:lblOffset val="100"/>
        <c:baseTimeUnit val="days"/>
        <c:majorUnit val="15"/>
        <c:majorTimeUnit val="days"/>
      </c:dateAx>
      <c:valAx>
        <c:axId val="595598511"/>
        <c:scaling>
          <c:orientation val="minMax"/>
          <c:max val="2.1000000000000005E-2"/>
          <c:min val="1.7000000000000005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5596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series!$F$1</c:f>
              <c:strCache>
                <c:ptCount val="1"/>
                <c:pt idx="0">
                  <c:v>Beta (252d window)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28575" cap="rnd">
                <a:solidFill>
                  <a:schemeClr val="bg2">
                    <a:lumMod val="1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series!$A$2:$A$111</c:f>
              <c:numCache>
                <c:formatCode>m/d/yyyy</c:formatCode>
                <c:ptCount val="110"/>
                <c:pt idx="0">
                  <c:v>45904</c:v>
                </c:pt>
                <c:pt idx="1">
                  <c:v>45903</c:v>
                </c:pt>
                <c:pt idx="2">
                  <c:v>45902</c:v>
                </c:pt>
                <c:pt idx="3">
                  <c:v>45901</c:v>
                </c:pt>
                <c:pt idx="4">
                  <c:v>45898</c:v>
                </c:pt>
                <c:pt idx="5">
                  <c:v>45897</c:v>
                </c:pt>
                <c:pt idx="6">
                  <c:v>45896</c:v>
                </c:pt>
                <c:pt idx="7">
                  <c:v>45895</c:v>
                </c:pt>
                <c:pt idx="8">
                  <c:v>45894</c:v>
                </c:pt>
                <c:pt idx="9">
                  <c:v>45891</c:v>
                </c:pt>
                <c:pt idx="10">
                  <c:v>45890</c:v>
                </c:pt>
                <c:pt idx="11">
                  <c:v>45889</c:v>
                </c:pt>
                <c:pt idx="12">
                  <c:v>45888</c:v>
                </c:pt>
                <c:pt idx="13">
                  <c:v>45887</c:v>
                </c:pt>
                <c:pt idx="14">
                  <c:v>45884</c:v>
                </c:pt>
                <c:pt idx="15">
                  <c:v>45883</c:v>
                </c:pt>
                <c:pt idx="16">
                  <c:v>45882</c:v>
                </c:pt>
                <c:pt idx="17">
                  <c:v>45881</c:v>
                </c:pt>
                <c:pt idx="18">
                  <c:v>45880</c:v>
                </c:pt>
                <c:pt idx="19">
                  <c:v>45877</c:v>
                </c:pt>
                <c:pt idx="20">
                  <c:v>45876</c:v>
                </c:pt>
                <c:pt idx="21">
                  <c:v>45875</c:v>
                </c:pt>
                <c:pt idx="22">
                  <c:v>45874</c:v>
                </c:pt>
                <c:pt idx="23">
                  <c:v>45873</c:v>
                </c:pt>
                <c:pt idx="24">
                  <c:v>45870</c:v>
                </c:pt>
                <c:pt idx="25">
                  <c:v>45869</c:v>
                </c:pt>
                <c:pt idx="26">
                  <c:v>45868</c:v>
                </c:pt>
                <c:pt idx="27">
                  <c:v>45867</c:v>
                </c:pt>
                <c:pt idx="28">
                  <c:v>45866</c:v>
                </c:pt>
                <c:pt idx="29">
                  <c:v>45863</c:v>
                </c:pt>
                <c:pt idx="30">
                  <c:v>45862</c:v>
                </c:pt>
                <c:pt idx="31">
                  <c:v>45861</c:v>
                </c:pt>
                <c:pt idx="32">
                  <c:v>45860</c:v>
                </c:pt>
                <c:pt idx="33">
                  <c:v>45859</c:v>
                </c:pt>
                <c:pt idx="34">
                  <c:v>45856</c:v>
                </c:pt>
                <c:pt idx="35">
                  <c:v>45855</c:v>
                </c:pt>
                <c:pt idx="36">
                  <c:v>45854</c:v>
                </c:pt>
                <c:pt idx="37">
                  <c:v>45853</c:v>
                </c:pt>
                <c:pt idx="38">
                  <c:v>45852</c:v>
                </c:pt>
                <c:pt idx="39">
                  <c:v>45849</c:v>
                </c:pt>
                <c:pt idx="40">
                  <c:v>45848</c:v>
                </c:pt>
                <c:pt idx="41">
                  <c:v>45847</c:v>
                </c:pt>
                <c:pt idx="42">
                  <c:v>45846</c:v>
                </c:pt>
                <c:pt idx="43">
                  <c:v>45845</c:v>
                </c:pt>
                <c:pt idx="44">
                  <c:v>45842</c:v>
                </c:pt>
                <c:pt idx="45">
                  <c:v>45841</c:v>
                </c:pt>
                <c:pt idx="46">
                  <c:v>45840</c:v>
                </c:pt>
                <c:pt idx="47">
                  <c:v>45839</c:v>
                </c:pt>
                <c:pt idx="48">
                  <c:v>45838</c:v>
                </c:pt>
                <c:pt idx="49">
                  <c:v>45835</c:v>
                </c:pt>
                <c:pt idx="50">
                  <c:v>45834</c:v>
                </c:pt>
                <c:pt idx="51">
                  <c:v>45833</c:v>
                </c:pt>
                <c:pt idx="52">
                  <c:v>45832</c:v>
                </c:pt>
                <c:pt idx="53">
                  <c:v>45831</c:v>
                </c:pt>
                <c:pt idx="54">
                  <c:v>45828</c:v>
                </c:pt>
                <c:pt idx="55">
                  <c:v>45826</c:v>
                </c:pt>
                <c:pt idx="56">
                  <c:v>45825</c:v>
                </c:pt>
                <c:pt idx="57">
                  <c:v>45824</c:v>
                </c:pt>
                <c:pt idx="58">
                  <c:v>45821</c:v>
                </c:pt>
                <c:pt idx="59">
                  <c:v>45820</c:v>
                </c:pt>
                <c:pt idx="60">
                  <c:v>45819</c:v>
                </c:pt>
                <c:pt idx="61">
                  <c:v>45818</c:v>
                </c:pt>
                <c:pt idx="62">
                  <c:v>45817</c:v>
                </c:pt>
                <c:pt idx="63">
                  <c:v>45814</c:v>
                </c:pt>
                <c:pt idx="64">
                  <c:v>45813</c:v>
                </c:pt>
                <c:pt idx="65">
                  <c:v>45812</c:v>
                </c:pt>
                <c:pt idx="66">
                  <c:v>45811</c:v>
                </c:pt>
                <c:pt idx="67">
                  <c:v>45810</c:v>
                </c:pt>
                <c:pt idx="68">
                  <c:v>45807</c:v>
                </c:pt>
                <c:pt idx="69">
                  <c:v>45806</c:v>
                </c:pt>
                <c:pt idx="70">
                  <c:v>45805</c:v>
                </c:pt>
                <c:pt idx="71">
                  <c:v>45804</c:v>
                </c:pt>
                <c:pt idx="72">
                  <c:v>45803</c:v>
                </c:pt>
                <c:pt idx="73">
                  <c:v>45800</c:v>
                </c:pt>
                <c:pt idx="74">
                  <c:v>45799</c:v>
                </c:pt>
                <c:pt idx="75">
                  <c:v>45798</c:v>
                </c:pt>
                <c:pt idx="76">
                  <c:v>45797</c:v>
                </c:pt>
                <c:pt idx="77">
                  <c:v>45796</c:v>
                </c:pt>
                <c:pt idx="78">
                  <c:v>45793</c:v>
                </c:pt>
                <c:pt idx="79">
                  <c:v>45792</c:v>
                </c:pt>
                <c:pt idx="80">
                  <c:v>45791</c:v>
                </c:pt>
                <c:pt idx="81">
                  <c:v>45790</c:v>
                </c:pt>
                <c:pt idx="82">
                  <c:v>45789</c:v>
                </c:pt>
                <c:pt idx="83">
                  <c:v>45786</c:v>
                </c:pt>
                <c:pt idx="84">
                  <c:v>45785</c:v>
                </c:pt>
                <c:pt idx="85">
                  <c:v>45784</c:v>
                </c:pt>
                <c:pt idx="86">
                  <c:v>45783</c:v>
                </c:pt>
                <c:pt idx="87">
                  <c:v>45782</c:v>
                </c:pt>
                <c:pt idx="88">
                  <c:v>45779</c:v>
                </c:pt>
                <c:pt idx="89">
                  <c:v>45777</c:v>
                </c:pt>
                <c:pt idx="90">
                  <c:v>45776</c:v>
                </c:pt>
                <c:pt idx="91">
                  <c:v>45775</c:v>
                </c:pt>
                <c:pt idx="92">
                  <c:v>45772</c:v>
                </c:pt>
                <c:pt idx="93">
                  <c:v>45771</c:v>
                </c:pt>
                <c:pt idx="94">
                  <c:v>45770</c:v>
                </c:pt>
                <c:pt idx="95">
                  <c:v>45769</c:v>
                </c:pt>
                <c:pt idx="96">
                  <c:v>45764</c:v>
                </c:pt>
                <c:pt idx="97">
                  <c:v>45763</c:v>
                </c:pt>
                <c:pt idx="98">
                  <c:v>45762</c:v>
                </c:pt>
                <c:pt idx="99">
                  <c:v>45761</c:v>
                </c:pt>
                <c:pt idx="100">
                  <c:v>45758</c:v>
                </c:pt>
                <c:pt idx="101">
                  <c:v>45757</c:v>
                </c:pt>
                <c:pt idx="102">
                  <c:v>45756</c:v>
                </c:pt>
                <c:pt idx="103">
                  <c:v>45755</c:v>
                </c:pt>
                <c:pt idx="104">
                  <c:v>45754</c:v>
                </c:pt>
                <c:pt idx="105">
                  <c:v>45751</c:v>
                </c:pt>
                <c:pt idx="106">
                  <c:v>45750</c:v>
                </c:pt>
                <c:pt idx="107">
                  <c:v>45749</c:v>
                </c:pt>
                <c:pt idx="108">
                  <c:v>45748</c:v>
                </c:pt>
                <c:pt idx="109">
                  <c:v>45747</c:v>
                </c:pt>
              </c:numCache>
            </c:numRef>
          </c:cat>
          <c:val>
            <c:numRef>
              <c:f>series!$F$2:$F$111</c:f>
              <c:numCache>
                <c:formatCode>General</c:formatCode>
                <c:ptCount val="110"/>
                <c:pt idx="0">
                  <c:v>1.0799472648105291</c:v>
                </c:pt>
                <c:pt idx="1">
                  <c:v>1.0780661398792086</c:v>
                </c:pt>
                <c:pt idx="2">
                  <c:v>1.0785364088203111</c:v>
                </c:pt>
                <c:pt idx="3">
                  <c:v>1.0764514151116473</c:v>
                </c:pt>
                <c:pt idx="4">
                  <c:v>1.0760739682736222</c:v>
                </c:pt>
                <c:pt idx="5">
                  <c:v>1.0706247824969992</c:v>
                </c:pt>
                <c:pt idx="6">
                  <c:v>1.0716124977436827</c:v>
                </c:pt>
                <c:pt idx="7">
                  <c:v>1.0683159653778727</c:v>
                </c:pt>
                <c:pt idx="8">
                  <c:v>1.0683425925483707</c:v>
                </c:pt>
                <c:pt idx="9">
                  <c:v>1.0686288727092434</c:v>
                </c:pt>
                <c:pt idx="10">
                  <c:v>1.0684058196347794</c:v>
                </c:pt>
                <c:pt idx="11">
                  <c:v>1.0682772721659195</c:v>
                </c:pt>
                <c:pt idx="12">
                  <c:v>1.0659453496356892</c:v>
                </c:pt>
                <c:pt idx="13">
                  <c:v>1.0602120678167115</c:v>
                </c:pt>
                <c:pt idx="14">
                  <c:v>1.0583383001127666</c:v>
                </c:pt>
                <c:pt idx="15">
                  <c:v>1.0595487778847585</c:v>
                </c:pt>
                <c:pt idx="16">
                  <c:v>1.0617286049944048</c:v>
                </c:pt>
                <c:pt idx="17">
                  <c:v>1.0606454861844952</c:v>
                </c:pt>
                <c:pt idx="18">
                  <c:v>1.0666910990637704</c:v>
                </c:pt>
                <c:pt idx="19">
                  <c:v>1.0636411558143353</c:v>
                </c:pt>
                <c:pt idx="20">
                  <c:v>1.0661797473465446</c:v>
                </c:pt>
                <c:pt idx="21">
                  <c:v>1.0578082541285072</c:v>
                </c:pt>
                <c:pt idx="22">
                  <c:v>1.0556747764742509</c:v>
                </c:pt>
                <c:pt idx="23">
                  <c:v>1.0502409705226914</c:v>
                </c:pt>
                <c:pt idx="24">
                  <c:v>1.0486893479385828</c:v>
                </c:pt>
                <c:pt idx="25">
                  <c:v>1.0483908077045654</c:v>
                </c:pt>
                <c:pt idx="26">
                  <c:v>1.0480345005103477</c:v>
                </c:pt>
                <c:pt idx="27">
                  <c:v>1.0480459187944979</c:v>
                </c:pt>
                <c:pt idx="28">
                  <c:v>1.048498367518615</c:v>
                </c:pt>
                <c:pt idx="29">
                  <c:v>1.0480825251557226</c:v>
                </c:pt>
                <c:pt idx="30">
                  <c:v>1.0489356607353411</c:v>
                </c:pt>
                <c:pt idx="31">
                  <c:v>1.0488518693128384</c:v>
                </c:pt>
                <c:pt idx="32">
                  <c:v>1.0533570977769759</c:v>
                </c:pt>
                <c:pt idx="33">
                  <c:v>1.0533826142769702</c:v>
                </c:pt>
                <c:pt idx="34">
                  <c:v>1.0563659785070063</c:v>
                </c:pt>
                <c:pt idx="35">
                  <c:v>1.0558281894942663</c:v>
                </c:pt>
                <c:pt idx="36">
                  <c:v>1.0556649327999552</c:v>
                </c:pt>
                <c:pt idx="37">
                  <c:v>1.0527188662723632</c:v>
                </c:pt>
                <c:pt idx="38">
                  <c:v>1.0528775748331634</c:v>
                </c:pt>
                <c:pt idx="39">
                  <c:v>1.0512010734927879</c:v>
                </c:pt>
                <c:pt idx="40">
                  <c:v>1.0513137232350718</c:v>
                </c:pt>
                <c:pt idx="41">
                  <c:v>1.050053962362433</c:v>
                </c:pt>
                <c:pt idx="42">
                  <c:v>1.0507190509228459</c:v>
                </c:pt>
                <c:pt idx="43">
                  <c:v>1.0547881864318838</c:v>
                </c:pt>
                <c:pt idx="44">
                  <c:v>1.0546174064537068</c:v>
                </c:pt>
                <c:pt idx="45">
                  <c:v>1.0525988543704983</c:v>
                </c:pt>
                <c:pt idx="46">
                  <c:v>1.0541364498022312</c:v>
                </c:pt>
                <c:pt idx="47">
                  <c:v>1.0602330021454918</c:v>
                </c:pt>
                <c:pt idx="48">
                  <c:v>1.061387999935715</c:v>
                </c:pt>
                <c:pt idx="49">
                  <c:v>1.060795636003022</c:v>
                </c:pt>
                <c:pt idx="50">
                  <c:v>1.0606260207577034</c:v>
                </c:pt>
                <c:pt idx="51">
                  <c:v>1.0598871203244822</c:v>
                </c:pt>
                <c:pt idx="52">
                  <c:v>1.0591234008712758</c:v>
                </c:pt>
                <c:pt idx="53">
                  <c:v>1.0584412023764633</c:v>
                </c:pt>
                <c:pt idx="54">
                  <c:v>1.0571594273961051</c:v>
                </c:pt>
                <c:pt idx="55">
                  <c:v>1.0615129085068196</c:v>
                </c:pt>
                <c:pt idx="56">
                  <c:v>1.0612805823916363</c:v>
                </c:pt>
                <c:pt idx="57">
                  <c:v>1.0632291140065555</c:v>
                </c:pt>
                <c:pt idx="58">
                  <c:v>1.0646807841917956</c:v>
                </c:pt>
                <c:pt idx="59">
                  <c:v>1.0679226596796934</c:v>
                </c:pt>
                <c:pt idx="60">
                  <c:v>1.0674727865059532</c:v>
                </c:pt>
                <c:pt idx="61">
                  <c:v>1.0658911948157648</c:v>
                </c:pt>
                <c:pt idx="62">
                  <c:v>1.0690965218389337</c:v>
                </c:pt>
                <c:pt idx="63">
                  <c:v>1.0687349875797438</c:v>
                </c:pt>
                <c:pt idx="64">
                  <c:v>1.0690108069504907</c:v>
                </c:pt>
                <c:pt idx="65">
                  <c:v>1.0705039135965415</c:v>
                </c:pt>
                <c:pt idx="66">
                  <c:v>1.0733399837641775</c:v>
                </c:pt>
                <c:pt idx="67">
                  <c:v>1.0657839129261364</c:v>
                </c:pt>
                <c:pt idx="68">
                  <c:v>1.0659384800553209</c:v>
                </c:pt>
                <c:pt idx="69">
                  <c:v>1.0641235015402211</c:v>
                </c:pt>
                <c:pt idx="70">
                  <c:v>1.0656754057838134</c:v>
                </c:pt>
                <c:pt idx="71">
                  <c:v>1.06374664172287</c:v>
                </c:pt>
                <c:pt idx="72">
                  <c:v>1.0722418451941711</c:v>
                </c:pt>
                <c:pt idx="73">
                  <c:v>1.0738357757637198</c:v>
                </c:pt>
                <c:pt idx="74">
                  <c:v>1.0746717273530069</c:v>
                </c:pt>
                <c:pt idx="75">
                  <c:v>1.0754034931699064</c:v>
                </c:pt>
                <c:pt idx="76">
                  <c:v>1.0801779790743933</c:v>
                </c:pt>
                <c:pt idx="77">
                  <c:v>1.0741331856011045</c:v>
                </c:pt>
                <c:pt idx="78">
                  <c:v>1.0754741934036121</c:v>
                </c:pt>
                <c:pt idx="79">
                  <c:v>1.0738253243489924</c:v>
                </c:pt>
                <c:pt idx="80">
                  <c:v>1.0753603391535358</c:v>
                </c:pt>
                <c:pt idx="81">
                  <c:v>1.0752132996406951</c:v>
                </c:pt>
                <c:pt idx="82">
                  <c:v>1.0771973384144622</c:v>
                </c:pt>
                <c:pt idx="83">
                  <c:v>1.0772212986711573</c:v>
                </c:pt>
                <c:pt idx="84">
                  <c:v>1.0777637914974822</c:v>
                </c:pt>
                <c:pt idx="85">
                  <c:v>1.0848044738066864</c:v>
                </c:pt>
                <c:pt idx="86">
                  <c:v>1.0857233778901576</c:v>
                </c:pt>
                <c:pt idx="87">
                  <c:v>1.0909257286169505</c:v>
                </c:pt>
                <c:pt idx="88">
                  <c:v>1.0905210270585461</c:v>
                </c:pt>
                <c:pt idx="89">
                  <c:v>1.0879287747823088</c:v>
                </c:pt>
                <c:pt idx="90">
                  <c:v>1.0878392816395965</c:v>
                </c:pt>
                <c:pt idx="91">
                  <c:v>1.0878772612441996</c:v>
                </c:pt>
                <c:pt idx="92">
                  <c:v>1.0875091249221638</c:v>
                </c:pt>
                <c:pt idx="93">
                  <c:v>1.0870265106937249</c:v>
                </c:pt>
                <c:pt idx="94">
                  <c:v>1.0881029765099501</c:v>
                </c:pt>
                <c:pt idx="95">
                  <c:v>1.0946498876760609</c:v>
                </c:pt>
                <c:pt idx="96">
                  <c:v>1.0966994195945687</c:v>
                </c:pt>
                <c:pt idx="97">
                  <c:v>1.096426328492184</c:v>
                </c:pt>
                <c:pt idx="98">
                  <c:v>1.1004033686345882</c:v>
                </c:pt>
                <c:pt idx="99">
                  <c:v>1.0999824883938321</c:v>
                </c:pt>
                <c:pt idx="100">
                  <c:v>1.1082839468522796</c:v>
                </c:pt>
                <c:pt idx="101">
                  <c:v>1.1083534903044014</c:v>
                </c:pt>
                <c:pt idx="102">
                  <c:v>1.1030021152314609</c:v>
                </c:pt>
                <c:pt idx="103">
                  <c:v>1.0923829509254477</c:v>
                </c:pt>
                <c:pt idx="104">
                  <c:v>1.096153446108395</c:v>
                </c:pt>
                <c:pt idx="105">
                  <c:v>1.0972566929670375</c:v>
                </c:pt>
                <c:pt idx="106">
                  <c:v>1.0928222839345922</c:v>
                </c:pt>
                <c:pt idx="107">
                  <c:v>1.0918550101408968</c:v>
                </c:pt>
                <c:pt idx="108">
                  <c:v>1.0917968517842154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1F-4928-8A96-29F9031D1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6269120"/>
        <c:axId val="1966262048"/>
      </c:lineChart>
      <c:dateAx>
        <c:axId val="196626912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66262048"/>
        <c:crosses val="autoZero"/>
        <c:auto val="1"/>
        <c:lblOffset val="100"/>
        <c:baseTimeUnit val="days"/>
        <c:majorUnit val="15"/>
        <c:majorTimeUnit val="days"/>
      </c:dateAx>
      <c:valAx>
        <c:axId val="196626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6626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1"/>
              <a:t>Portfolio NAV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series!$H$1</c:f>
              <c:strCache>
                <c:ptCount val="1"/>
                <c:pt idx="0">
                  <c:v>Portfolio NAV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series!$A$2:$A$111</c:f>
              <c:numCache>
                <c:formatCode>m/d/yyyy</c:formatCode>
                <c:ptCount val="110"/>
                <c:pt idx="0">
                  <c:v>45904</c:v>
                </c:pt>
                <c:pt idx="1">
                  <c:v>45903</c:v>
                </c:pt>
                <c:pt idx="2">
                  <c:v>45902</c:v>
                </c:pt>
                <c:pt idx="3">
                  <c:v>45901</c:v>
                </c:pt>
                <c:pt idx="4">
                  <c:v>45898</c:v>
                </c:pt>
                <c:pt idx="5">
                  <c:v>45897</c:v>
                </c:pt>
                <c:pt idx="6">
                  <c:v>45896</c:v>
                </c:pt>
                <c:pt idx="7">
                  <c:v>45895</c:v>
                </c:pt>
                <c:pt idx="8">
                  <c:v>45894</c:v>
                </c:pt>
                <c:pt idx="9">
                  <c:v>45891</c:v>
                </c:pt>
                <c:pt idx="10">
                  <c:v>45890</c:v>
                </c:pt>
                <c:pt idx="11">
                  <c:v>45889</c:v>
                </c:pt>
                <c:pt idx="12">
                  <c:v>45888</c:v>
                </c:pt>
                <c:pt idx="13">
                  <c:v>45887</c:v>
                </c:pt>
                <c:pt idx="14">
                  <c:v>45884</c:v>
                </c:pt>
                <c:pt idx="15">
                  <c:v>45883</c:v>
                </c:pt>
                <c:pt idx="16">
                  <c:v>45882</c:v>
                </c:pt>
                <c:pt idx="17">
                  <c:v>45881</c:v>
                </c:pt>
                <c:pt idx="18">
                  <c:v>45880</c:v>
                </c:pt>
                <c:pt idx="19">
                  <c:v>45877</c:v>
                </c:pt>
                <c:pt idx="20">
                  <c:v>45876</c:v>
                </c:pt>
                <c:pt idx="21">
                  <c:v>45875</c:v>
                </c:pt>
                <c:pt idx="22">
                  <c:v>45874</c:v>
                </c:pt>
                <c:pt idx="23">
                  <c:v>45873</c:v>
                </c:pt>
                <c:pt idx="24">
                  <c:v>45870</c:v>
                </c:pt>
                <c:pt idx="25">
                  <c:v>45869</c:v>
                </c:pt>
                <c:pt idx="26">
                  <c:v>45868</c:v>
                </c:pt>
                <c:pt idx="27">
                  <c:v>45867</c:v>
                </c:pt>
                <c:pt idx="28">
                  <c:v>45866</c:v>
                </c:pt>
                <c:pt idx="29">
                  <c:v>45863</c:v>
                </c:pt>
                <c:pt idx="30">
                  <c:v>45862</c:v>
                </c:pt>
                <c:pt idx="31">
                  <c:v>45861</c:v>
                </c:pt>
                <c:pt idx="32">
                  <c:v>45860</c:v>
                </c:pt>
                <c:pt idx="33">
                  <c:v>45859</c:v>
                </c:pt>
                <c:pt idx="34">
                  <c:v>45856</c:v>
                </c:pt>
                <c:pt idx="35">
                  <c:v>45855</c:v>
                </c:pt>
                <c:pt idx="36">
                  <c:v>45854</c:v>
                </c:pt>
                <c:pt idx="37">
                  <c:v>45853</c:v>
                </c:pt>
                <c:pt idx="38">
                  <c:v>45852</c:v>
                </c:pt>
                <c:pt idx="39">
                  <c:v>45849</c:v>
                </c:pt>
                <c:pt idx="40">
                  <c:v>45848</c:v>
                </c:pt>
                <c:pt idx="41">
                  <c:v>45847</c:v>
                </c:pt>
                <c:pt idx="42">
                  <c:v>45846</c:v>
                </c:pt>
                <c:pt idx="43">
                  <c:v>45845</c:v>
                </c:pt>
                <c:pt idx="44">
                  <c:v>45842</c:v>
                </c:pt>
                <c:pt idx="45">
                  <c:v>45841</c:v>
                </c:pt>
                <c:pt idx="46">
                  <c:v>45840</c:v>
                </c:pt>
                <c:pt idx="47">
                  <c:v>45839</c:v>
                </c:pt>
                <c:pt idx="48">
                  <c:v>45838</c:v>
                </c:pt>
                <c:pt idx="49">
                  <c:v>45835</c:v>
                </c:pt>
                <c:pt idx="50">
                  <c:v>45834</c:v>
                </c:pt>
                <c:pt idx="51">
                  <c:v>45833</c:v>
                </c:pt>
                <c:pt idx="52">
                  <c:v>45832</c:v>
                </c:pt>
                <c:pt idx="53">
                  <c:v>45831</c:v>
                </c:pt>
                <c:pt idx="54">
                  <c:v>45828</c:v>
                </c:pt>
                <c:pt idx="55">
                  <c:v>45826</c:v>
                </c:pt>
                <c:pt idx="56">
                  <c:v>45825</c:v>
                </c:pt>
                <c:pt idx="57">
                  <c:v>45824</c:v>
                </c:pt>
                <c:pt idx="58">
                  <c:v>45821</c:v>
                </c:pt>
                <c:pt idx="59">
                  <c:v>45820</c:v>
                </c:pt>
                <c:pt idx="60">
                  <c:v>45819</c:v>
                </c:pt>
                <c:pt idx="61">
                  <c:v>45818</c:v>
                </c:pt>
                <c:pt idx="62">
                  <c:v>45817</c:v>
                </c:pt>
                <c:pt idx="63">
                  <c:v>45814</c:v>
                </c:pt>
                <c:pt idx="64">
                  <c:v>45813</c:v>
                </c:pt>
                <c:pt idx="65">
                  <c:v>45812</c:v>
                </c:pt>
                <c:pt idx="66">
                  <c:v>45811</c:v>
                </c:pt>
                <c:pt idx="67">
                  <c:v>45810</c:v>
                </c:pt>
                <c:pt idx="68">
                  <c:v>45807</c:v>
                </c:pt>
                <c:pt idx="69">
                  <c:v>45806</c:v>
                </c:pt>
                <c:pt idx="70">
                  <c:v>45805</c:v>
                </c:pt>
                <c:pt idx="71">
                  <c:v>45804</c:v>
                </c:pt>
                <c:pt idx="72">
                  <c:v>45803</c:v>
                </c:pt>
                <c:pt idx="73">
                  <c:v>45800</c:v>
                </c:pt>
                <c:pt idx="74">
                  <c:v>45799</c:v>
                </c:pt>
                <c:pt idx="75">
                  <c:v>45798</c:v>
                </c:pt>
                <c:pt idx="76">
                  <c:v>45797</c:v>
                </c:pt>
                <c:pt idx="77">
                  <c:v>45796</c:v>
                </c:pt>
                <c:pt idx="78">
                  <c:v>45793</c:v>
                </c:pt>
                <c:pt idx="79">
                  <c:v>45792</c:v>
                </c:pt>
                <c:pt idx="80">
                  <c:v>45791</c:v>
                </c:pt>
                <c:pt idx="81">
                  <c:v>45790</c:v>
                </c:pt>
                <c:pt idx="82">
                  <c:v>45789</c:v>
                </c:pt>
                <c:pt idx="83">
                  <c:v>45786</c:v>
                </c:pt>
                <c:pt idx="84">
                  <c:v>45785</c:v>
                </c:pt>
                <c:pt idx="85">
                  <c:v>45784</c:v>
                </c:pt>
                <c:pt idx="86">
                  <c:v>45783</c:v>
                </c:pt>
                <c:pt idx="87">
                  <c:v>45782</c:v>
                </c:pt>
                <c:pt idx="88">
                  <c:v>45779</c:v>
                </c:pt>
                <c:pt idx="89">
                  <c:v>45777</c:v>
                </c:pt>
                <c:pt idx="90">
                  <c:v>45776</c:v>
                </c:pt>
                <c:pt idx="91">
                  <c:v>45775</c:v>
                </c:pt>
                <c:pt idx="92">
                  <c:v>45772</c:v>
                </c:pt>
                <c:pt idx="93">
                  <c:v>45771</c:v>
                </c:pt>
                <c:pt idx="94">
                  <c:v>45770</c:v>
                </c:pt>
                <c:pt idx="95">
                  <c:v>45769</c:v>
                </c:pt>
                <c:pt idx="96">
                  <c:v>45764</c:v>
                </c:pt>
                <c:pt idx="97">
                  <c:v>45763</c:v>
                </c:pt>
                <c:pt idx="98">
                  <c:v>45762</c:v>
                </c:pt>
                <c:pt idx="99">
                  <c:v>45761</c:v>
                </c:pt>
                <c:pt idx="100">
                  <c:v>45758</c:v>
                </c:pt>
                <c:pt idx="101">
                  <c:v>45757</c:v>
                </c:pt>
                <c:pt idx="102">
                  <c:v>45756</c:v>
                </c:pt>
                <c:pt idx="103">
                  <c:v>45755</c:v>
                </c:pt>
                <c:pt idx="104">
                  <c:v>45754</c:v>
                </c:pt>
                <c:pt idx="105">
                  <c:v>45751</c:v>
                </c:pt>
                <c:pt idx="106">
                  <c:v>45750</c:v>
                </c:pt>
                <c:pt idx="107">
                  <c:v>45749</c:v>
                </c:pt>
                <c:pt idx="108">
                  <c:v>45748</c:v>
                </c:pt>
                <c:pt idx="109">
                  <c:v>45747</c:v>
                </c:pt>
              </c:numCache>
            </c:numRef>
          </c:cat>
          <c:val>
            <c:numRef>
              <c:f>series!$H$2:$H$111</c:f>
              <c:numCache>
                <c:formatCode>General</c:formatCode>
                <c:ptCount val="110"/>
                <c:pt idx="0">
                  <c:v>108949676.75497453</c:v>
                </c:pt>
                <c:pt idx="1">
                  <c:v>107406007.01455456</c:v>
                </c:pt>
                <c:pt idx="2">
                  <c:v>108185214.65944089</c:v>
                </c:pt>
                <c:pt idx="3">
                  <c:v>109370450.03133121</c:v>
                </c:pt>
                <c:pt idx="4">
                  <c:v>109965242.21454185</c:v>
                </c:pt>
                <c:pt idx="5">
                  <c:v>109735717.15225589</c:v>
                </c:pt>
                <c:pt idx="6">
                  <c:v>108051858.97451389</c:v>
                </c:pt>
                <c:pt idx="7">
                  <c:v>105868408.29874085</c:v>
                </c:pt>
                <c:pt idx="8">
                  <c:v>106152498.86224955</c:v>
                </c:pt>
                <c:pt idx="9">
                  <c:v>106256516.43224159</c:v>
                </c:pt>
                <c:pt idx="10">
                  <c:v>103462149.08240689</c:v>
                </c:pt>
                <c:pt idx="11">
                  <c:v>104021750.09729216</c:v>
                </c:pt>
                <c:pt idx="12">
                  <c:v>103872573.43452576</c:v>
                </c:pt>
                <c:pt idx="13">
                  <c:v>106831106.66471854</c:v>
                </c:pt>
                <c:pt idx="14">
                  <c:v>106519405.5037225</c:v>
                </c:pt>
                <c:pt idx="15">
                  <c:v>105409289.35688789</c:v>
                </c:pt>
                <c:pt idx="16">
                  <c:v>105399489.16255675</c:v>
                </c:pt>
                <c:pt idx="17">
                  <c:v>107803816.3886259</c:v>
                </c:pt>
                <c:pt idx="18">
                  <c:v>105659546.51084214</c:v>
                </c:pt>
                <c:pt idx="19">
                  <c:v>106349920.07306236</c:v>
                </c:pt>
                <c:pt idx="20">
                  <c:v>106896842.22600482</c:v>
                </c:pt>
                <c:pt idx="21">
                  <c:v>105141963.49825382</c:v>
                </c:pt>
                <c:pt idx="22">
                  <c:v>103728476.30475017</c:v>
                </c:pt>
                <c:pt idx="23">
                  <c:v>103212119.08557074</c:v>
                </c:pt>
                <c:pt idx="24">
                  <c:v>103305301.9065118</c:v>
                </c:pt>
                <c:pt idx="25">
                  <c:v>104289094.78469193</c:v>
                </c:pt>
                <c:pt idx="26">
                  <c:v>105398985.15161282</c:v>
                </c:pt>
                <c:pt idx="27">
                  <c:v>104380398.84693022</c:v>
                </c:pt>
                <c:pt idx="28">
                  <c:v>104134941.59514536</c:v>
                </c:pt>
                <c:pt idx="29">
                  <c:v>105647147.99807163</c:v>
                </c:pt>
                <c:pt idx="30">
                  <c:v>105380223.77481064</c:v>
                </c:pt>
                <c:pt idx="31">
                  <c:v>106717462.26094849</c:v>
                </c:pt>
                <c:pt idx="32">
                  <c:v>105365455.43665336</c:v>
                </c:pt>
                <c:pt idx="33">
                  <c:v>105541614.03325753</c:v>
                </c:pt>
                <c:pt idx="34">
                  <c:v>106215252.73613405</c:v>
                </c:pt>
                <c:pt idx="35">
                  <c:v>108240658.88151363</c:v>
                </c:pt>
                <c:pt idx="36">
                  <c:v>107507018.10895689</c:v>
                </c:pt>
                <c:pt idx="37">
                  <c:v>106860356.07778162</c:v>
                </c:pt>
                <c:pt idx="38">
                  <c:v>106550153.32516879</c:v>
                </c:pt>
                <c:pt idx="39">
                  <c:v>107728312.0635488</c:v>
                </c:pt>
                <c:pt idx="40">
                  <c:v>107713097.01431197</c:v>
                </c:pt>
                <c:pt idx="41">
                  <c:v>108884376.09236614</c:v>
                </c:pt>
                <c:pt idx="42">
                  <c:v>110541860.56325668</c:v>
                </c:pt>
                <c:pt idx="43">
                  <c:v>110194256.16426149</c:v>
                </c:pt>
                <c:pt idx="44">
                  <c:v>111883656.03877477</c:v>
                </c:pt>
                <c:pt idx="45">
                  <c:v>111508883.88020048</c:v>
                </c:pt>
                <c:pt idx="46">
                  <c:v>109929080.42710809</c:v>
                </c:pt>
                <c:pt idx="47">
                  <c:v>111357355.08167648</c:v>
                </c:pt>
                <c:pt idx="48">
                  <c:v>111542949.08278622</c:v>
                </c:pt>
                <c:pt idx="49">
                  <c:v>109691799.05304016</c:v>
                </c:pt>
                <c:pt idx="50">
                  <c:v>110119875.80556986</c:v>
                </c:pt>
                <c:pt idx="51">
                  <c:v>108134930.55990522</c:v>
                </c:pt>
                <c:pt idx="52">
                  <c:v>109397288.02791879</c:v>
                </c:pt>
                <c:pt idx="53">
                  <c:v>108372348.10358436</c:v>
                </c:pt>
                <c:pt idx="54">
                  <c:v>109276415.63992748</c:v>
                </c:pt>
                <c:pt idx="55">
                  <c:v>110405776.13348675</c:v>
                </c:pt>
                <c:pt idx="56">
                  <c:v>110863353.82898928</c:v>
                </c:pt>
                <c:pt idx="57">
                  <c:v>110638760.5754358</c:v>
                </c:pt>
                <c:pt idx="58">
                  <c:v>109251541.50876804</c:v>
                </c:pt>
                <c:pt idx="59">
                  <c:v>109730111.24438897</c:v>
                </c:pt>
                <c:pt idx="60">
                  <c:v>108848155.83704425</c:v>
                </c:pt>
                <c:pt idx="61">
                  <c:v>108488584.78754859</c:v>
                </c:pt>
                <c:pt idx="62">
                  <c:v>108475699.96285111</c:v>
                </c:pt>
                <c:pt idx="63">
                  <c:v>108867224.47883049</c:v>
                </c:pt>
                <c:pt idx="64">
                  <c:v>109397746.98433657</c:v>
                </c:pt>
                <c:pt idx="65">
                  <c:v>109487924.03132772</c:v>
                </c:pt>
                <c:pt idx="66">
                  <c:v>110129410.75134845</c:v>
                </c:pt>
                <c:pt idx="67">
                  <c:v>107939240.89216854</c:v>
                </c:pt>
                <c:pt idx="68">
                  <c:v>108925845.92419545</c:v>
                </c:pt>
                <c:pt idx="69">
                  <c:v>110641030.47526741</c:v>
                </c:pt>
                <c:pt idx="70">
                  <c:v>111220067.32520545</c:v>
                </c:pt>
                <c:pt idx="71">
                  <c:v>112224064.53334981</c:v>
                </c:pt>
                <c:pt idx="72">
                  <c:v>110901383.12546216</c:v>
                </c:pt>
                <c:pt idx="73">
                  <c:v>110277922.50849278</c:v>
                </c:pt>
                <c:pt idx="74">
                  <c:v>110727678.08805266</c:v>
                </c:pt>
                <c:pt idx="75">
                  <c:v>110714389.40380183</c:v>
                </c:pt>
                <c:pt idx="76">
                  <c:v>111890055.65929529</c:v>
                </c:pt>
                <c:pt idx="77">
                  <c:v>110512869.63426016</c:v>
                </c:pt>
                <c:pt idx="78">
                  <c:v>110316163.75160134</c:v>
                </c:pt>
                <c:pt idx="79">
                  <c:v>111709311.55585326</c:v>
                </c:pt>
                <c:pt idx="80">
                  <c:v>111784024.92618974</c:v>
                </c:pt>
                <c:pt idx="81">
                  <c:v>111888257.78339402</c:v>
                </c:pt>
                <c:pt idx="82">
                  <c:v>110004752.37494938</c:v>
                </c:pt>
                <c:pt idx="83">
                  <c:v>107529835.59241049</c:v>
                </c:pt>
                <c:pt idx="84">
                  <c:v>107765923.48380373</c:v>
                </c:pt>
                <c:pt idx="85">
                  <c:v>105239113.63719007</c:v>
                </c:pt>
                <c:pt idx="86">
                  <c:v>104671785.20511743</c:v>
                </c:pt>
                <c:pt idx="87">
                  <c:v>104959877.69483191</c:v>
                </c:pt>
                <c:pt idx="88">
                  <c:v>105834852.45592421</c:v>
                </c:pt>
                <c:pt idx="89">
                  <c:v>104612503.19486105</c:v>
                </c:pt>
                <c:pt idx="90">
                  <c:v>104285382.47438431</c:v>
                </c:pt>
                <c:pt idx="91">
                  <c:v>103881189.72640373</c:v>
                </c:pt>
                <c:pt idx="92">
                  <c:v>104127624.92496392</c:v>
                </c:pt>
                <c:pt idx="93">
                  <c:v>103382305.3187781</c:v>
                </c:pt>
                <c:pt idx="94">
                  <c:v>101400691.87629028</c:v>
                </c:pt>
                <c:pt idx="95">
                  <c:v>101041784.3469858</c:v>
                </c:pt>
                <c:pt idx="96">
                  <c:v>100884440.07830626</c:v>
                </c:pt>
                <c:pt idx="97">
                  <c:v>99346290.634097412</c:v>
                </c:pt>
                <c:pt idx="98">
                  <c:v>99996576.30116488</c:v>
                </c:pt>
                <c:pt idx="99">
                  <c:v>99590631.461572587</c:v>
                </c:pt>
                <c:pt idx="100">
                  <c:v>99425941.598240092</c:v>
                </c:pt>
                <c:pt idx="101">
                  <c:v>98350877.145499557</c:v>
                </c:pt>
                <c:pt idx="102">
                  <c:v>100517732.58149946</c:v>
                </c:pt>
                <c:pt idx="103">
                  <c:v>97129787.174901605</c:v>
                </c:pt>
                <c:pt idx="104">
                  <c:v>97931066.459484801</c:v>
                </c:pt>
                <c:pt idx="105">
                  <c:v>99218232.475523368</c:v>
                </c:pt>
                <c:pt idx="106">
                  <c:v>102928770.40866342</c:v>
                </c:pt>
                <c:pt idx="107">
                  <c:v>102663327.57001764</c:v>
                </c:pt>
                <c:pt idx="108">
                  <c:v>101965320.91295063</c:v>
                </c:pt>
                <c:pt idx="109">
                  <c:v>100000000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10-4BE3-8799-EECE483EF13A}"/>
            </c:ext>
          </c:extLst>
        </c:ser>
        <c:ser>
          <c:idx val="1"/>
          <c:order val="1"/>
          <c:tx>
            <c:strRef>
              <c:f>series!$I$1</c:f>
              <c:strCache>
                <c:ptCount val="1"/>
                <c:pt idx="0">
                  <c:v>Benchmark NAV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series!$I$2:$I$111</c:f>
              <c:numCache>
                <c:formatCode>General</c:formatCode>
                <c:ptCount val="110"/>
                <c:pt idx="1">
                  <c:v>106039560.49482295</c:v>
                </c:pt>
                <c:pt idx="2">
                  <c:v>105981132.03691965</c:v>
                </c:pt>
                <c:pt idx="3">
                  <c:v>105922735.77346039</c:v>
                </c:pt>
                <c:pt idx="4">
                  <c:v>105864371.68670577</c:v>
                </c:pt>
                <c:pt idx="5">
                  <c:v>105806039.75892626</c:v>
                </c:pt>
                <c:pt idx="6">
                  <c:v>105747739.97240208</c:v>
                </c:pt>
                <c:pt idx="7">
                  <c:v>105689472.30942316</c:v>
                </c:pt>
                <c:pt idx="8">
                  <c:v>105631236.75228925</c:v>
                </c:pt>
                <c:pt idx="9">
                  <c:v>105573033.28330983</c:v>
                </c:pt>
                <c:pt idx="10">
                  <c:v>105514861.8848041</c:v>
                </c:pt>
                <c:pt idx="11">
                  <c:v>105456722.53910105</c:v>
                </c:pt>
                <c:pt idx="12">
                  <c:v>105398615.22853939</c:v>
                </c:pt>
                <c:pt idx="13">
                  <c:v>105340539.93546757</c:v>
                </c:pt>
                <c:pt idx="14">
                  <c:v>105282496.64224371</c:v>
                </c:pt>
                <c:pt idx="15">
                  <c:v>105224485.33123574</c:v>
                </c:pt>
                <c:pt idx="16">
                  <c:v>105166505.98482125</c:v>
                </c:pt>
                <c:pt idx="17">
                  <c:v>105108558.58538753</c:v>
                </c:pt>
                <c:pt idx="18">
                  <c:v>105050643.11533161</c:v>
                </c:pt>
                <c:pt idx="19">
                  <c:v>104992759.5570602</c:v>
                </c:pt>
                <c:pt idx="20">
                  <c:v>104934907.89298971</c:v>
                </c:pt>
                <c:pt idx="21">
                  <c:v>104877088.10554624</c:v>
                </c:pt>
                <c:pt idx="22">
                  <c:v>104819300.17716554</c:v>
                </c:pt>
                <c:pt idx="23">
                  <c:v>104761544.09029312</c:v>
                </c:pt>
                <c:pt idx="24">
                  <c:v>104703819.82738408</c:v>
                </c:pt>
                <c:pt idx="25">
                  <c:v>104646127.37090322</c:v>
                </c:pt>
                <c:pt idx="26">
                  <c:v>104588466.703325</c:v>
                </c:pt>
                <c:pt idx="27">
                  <c:v>104530837.80713354</c:v>
                </c:pt>
                <c:pt idx="28">
                  <c:v>104473240.66482262</c:v>
                </c:pt>
                <c:pt idx="29">
                  <c:v>104415675.25889564</c:v>
                </c:pt>
                <c:pt idx="30">
                  <c:v>104358141.57186565</c:v>
                </c:pt>
                <c:pt idx="31">
                  <c:v>104300639.58625536</c:v>
                </c:pt>
                <c:pt idx="32">
                  <c:v>104243169.28459705</c:v>
                </c:pt>
                <c:pt idx="33">
                  <c:v>104185730.6494327</c:v>
                </c:pt>
                <c:pt idx="34">
                  <c:v>104128323.66331388</c:v>
                </c:pt>
                <c:pt idx="35">
                  <c:v>104070948.30880174</c:v>
                </c:pt>
                <c:pt idx="36">
                  <c:v>104013604.5684671</c:v>
                </c:pt>
                <c:pt idx="37">
                  <c:v>103956292.42489031</c:v>
                </c:pt>
                <c:pt idx="38">
                  <c:v>103899011.86066139</c:v>
                </c:pt>
                <c:pt idx="39">
                  <c:v>103841762.85837995</c:v>
                </c:pt>
                <c:pt idx="40">
                  <c:v>103784545.40065509</c:v>
                </c:pt>
                <c:pt idx="41">
                  <c:v>103727359.47010563</c:v>
                </c:pt>
                <c:pt idx="42">
                  <c:v>103670205.04935986</c:v>
                </c:pt>
                <c:pt idx="43">
                  <c:v>103613082.12105569</c:v>
                </c:pt>
                <c:pt idx="44">
                  <c:v>103555990.6678406</c:v>
                </c:pt>
                <c:pt idx="45">
                  <c:v>103498930.67237161</c:v>
                </c:pt>
                <c:pt idx="46">
                  <c:v>103441902.11731529</c:v>
                </c:pt>
                <c:pt idx="47">
                  <c:v>103384904.98534782</c:v>
                </c:pt>
                <c:pt idx="48">
                  <c:v>103327939.25915484</c:v>
                </c:pt>
                <c:pt idx="49">
                  <c:v>103271004.9214316</c:v>
                </c:pt>
                <c:pt idx="50">
                  <c:v>103214101.95488286</c:v>
                </c:pt>
                <c:pt idx="51">
                  <c:v>103157230.34222288</c:v>
                </c:pt>
                <c:pt idx="52">
                  <c:v>103100390.06617549</c:v>
                </c:pt>
                <c:pt idx="53">
                  <c:v>103043581.109474</c:v>
                </c:pt>
                <c:pt idx="54">
                  <c:v>102986803.45486128</c:v>
                </c:pt>
                <c:pt idx="55">
                  <c:v>102930057.08508968</c:v>
                </c:pt>
                <c:pt idx="56">
                  <c:v>102874231.35470276</c:v>
                </c:pt>
                <c:pt idx="57">
                  <c:v>102818435.90227602</c:v>
                </c:pt>
                <c:pt idx="58">
                  <c:v>102762670.71138778</c:v>
                </c:pt>
                <c:pt idx="59">
                  <c:v>102706935.76562519</c:v>
                </c:pt>
                <c:pt idx="60">
                  <c:v>102651231.04858436</c:v>
                </c:pt>
                <c:pt idx="61">
                  <c:v>102595556.54387024</c:v>
                </c:pt>
                <c:pt idx="62">
                  <c:v>102539912.23509675</c:v>
                </c:pt>
                <c:pt idx="63">
                  <c:v>102484298.10588662</c:v>
                </c:pt>
                <c:pt idx="64">
                  <c:v>102428714.13987146</c:v>
                </c:pt>
                <c:pt idx="65">
                  <c:v>102373160.32069184</c:v>
                </c:pt>
                <c:pt idx="66">
                  <c:v>102317636.63199711</c:v>
                </c:pt>
                <c:pt idx="67">
                  <c:v>102262143.05744557</c:v>
                </c:pt>
                <c:pt idx="68">
                  <c:v>102206679.5807043</c:v>
                </c:pt>
                <c:pt idx="69">
                  <c:v>102151246.1854493</c:v>
                </c:pt>
                <c:pt idx="70">
                  <c:v>102095842.85536541</c:v>
                </c:pt>
                <c:pt idx="71">
                  <c:v>102040469.5741463</c:v>
                </c:pt>
                <c:pt idx="72">
                  <c:v>101985126.3254945</c:v>
                </c:pt>
                <c:pt idx="73">
                  <c:v>101929813.09312139</c:v>
                </c:pt>
                <c:pt idx="74">
                  <c:v>101874529.86074716</c:v>
                </c:pt>
                <c:pt idx="75">
                  <c:v>101819276.61210084</c:v>
                </c:pt>
                <c:pt idx="76">
                  <c:v>101764053.33092029</c:v>
                </c:pt>
                <c:pt idx="77">
                  <c:v>101708860.00095215</c:v>
                </c:pt>
                <c:pt idx="78">
                  <c:v>101653696.60595198</c:v>
                </c:pt>
                <c:pt idx="79">
                  <c:v>101598563.12968403</c:v>
                </c:pt>
                <c:pt idx="80">
                  <c:v>101543459.55592141</c:v>
                </c:pt>
                <c:pt idx="81">
                  <c:v>101488385.86844604</c:v>
                </c:pt>
                <c:pt idx="82">
                  <c:v>101433342.05104861</c:v>
                </c:pt>
                <c:pt idx="83">
                  <c:v>101378328.08752863</c:v>
                </c:pt>
                <c:pt idx="84">
                  <c:v>101323343.96169437</c:v>
                </c:pt>
                <c:pt idx="85">
                  <c:v>101268389.65736291</c:v>
                </c:pt>
                <c:pt idx="86">
                  <c:v>101215220.28999236</c:v>
                </c:pt>
                <c:pt idx="87">
                  <c:v>101162078.83835779</c:v>
                </c:pt>
                <c:pt idx="88">
                  <c:v>101108965.28780247</c:v>
                </c:pt>
                <c:pt idx="89">
                  <c:v>101055879.62367734</c:v>
                </c:pt>
                <c:pt idx="90">
                  <c:v>101002821.83134113</c:v>
                </c:pt>
                <c:pt idx="91">
                  <c:v>100949791.89616016</c:v>
                </c:pt>
                <c:pt idx="92">
                  <c:v>100896789.80350848</c:v>
                </c:pt>
                <c:pt idx="93">
                  <c:v>100843815.5387678</c:v>
                </c:pt>
                <c:pt idx="94">
                  <c:v>100790869.08732753</c:v>
                </c:pt>
                <c:pt idx="95">
                  <c:v>100737950.43458474</c:v>
                </c:pt>
                <c:pt idx="96">
                  <c:v>100685059.56594415</c:v>
                </c:pt>
                <c:pt idx="97">
                  <c:v>100632196.46681818</c:v>
                </c:pt>
                <c:pt idx="98">
                  <c:v>100579361.12262684</c:v>
                </c:pt>
                <c:pt idx="99">
                  <c:v>100526553.51879789</c:v>
                </c:pt>
                <c:pt idx="100">
                  <c:v>100473773.64076667</c:v>
                </c:pt>
                <c:pt idx="101">
                  <c:v>100421021.47397615</c:v>
                </c:pt>
                <c:pt idx="102">
                  <c:v>100368297.00387706</c:v>
                </c:pt>
                <c:pt idx="103">
                  <c:v>100315600.21592763</c:v>
                </c:pt>
                <c:pt idx="104">
                  <c:v>100262931.0955938</c:v>
                </c:pt>
                <c:pt idx="105">
                  <c:v>100210289.62834913</c:v>
                </c:pt>
                <c:pt idx="106">
                  <c:v>100157675.79967481</c:v>
                </c:pt>
                <c:pt idx="107">
                  <c:v>100105089.59505962</c:v>
                </c:pt>
                <c:pt idx="108">
                  <c:v>100052531</c:v>
                </c:pt>
                <c:pt idx="109">
                  <c:v>100000000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2D-4DF3-B16F-FEC3C3B4D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5931696"/>
        <c:axId val="2125916720"/>
      </c:lineChart>
      <c:dateAx>
        <c:axId val="212593169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5916720"/>
        <c:crosses val="autoZero"/>
        <c:auto val="1"/>
        <c:lblOffset val="100"/>
        <c:baseTimeUnit val="days"/>
        <c:majorUnit val="15"/>
        <c:majorTimeUnit val="days"/>
      </c:dateAx>
      <c:valAx>
        <c:axId val="212591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R$-416]\ #,##0;[Red][$R$-416]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5931696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series!$E$1</c:f>
              <c:strCache>
                <c:ptCount val="1"/>
                <c:pt idx="0">
                  <c:v>Sharpe (21d window)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series!$A$2:$A$111</c:f>
              <c:numCache>
                <c:formatCode>m/d/yyyy</c:formatCode>
                <c:ptCount val="110"/>
                <c:pt idx="0">
                  <c:v>45904</c:v>
                </c:pt>
                <c:pt idx="1">
                  <c:v>45903</c:v>
                </c:pt>
                <c:pt idx="2">
                  <c:v>45902</c:v>
                </c:pt>
                <c:pt idx="3">
                  <c:v>45901</c:v>
                </c:pt>
                <c:pt idx="4">
                  <c:v>45898</c:v>
                </c:pt>
                <c:pt idx="5">
                  <c:v>45897</c:v>
                </c:pt>
                <c:pt idx="6">
                  <c:v>45896</c:v>
                </c:pt>
                <c:pt idx="7">
                  <c:v>45895</c:v>
                </c:pt>
                <c:pt idx="8">
                  <c:v>45894</c:v>
                </c:pt>
                <c:pt idx="9">
                  <c:v>45891</c:v>
                </c:pt>
                <c:pt idx="10">
                  <c:v>45890</c:v>
                </c:pt>
                <c:pt idx="11">
                  <c:v>45889</c:v>
                </c:pt>
                <c:pt idx="12">
                  <c:v>45888</c:v>
                </c:pt>
                <c:pt idx="13">
                  <c:v>45887</c:v>
                </c:pt>
                <c:pt idx="14">
                  <c:v>45884</c:v>
                </c:pt>
                <c:pt idx="15">
                  <c:v>45883</c:v>
                </c:pt>
                <c:pt idx="16">
                  <c:v>45882</c:v>
                </c:pt>
                <c:pt idx="17">
                  <c:v>45881</c:v>
                </c:pt>
                <c:pt idx="18">
                  <c:v>45880</c:v>
                </c:pt>
                <c:pt idx="19">
                  <c:v>45877</c:v>
                </c:pt>
                <c:pt idx="20">
                  <c:v>45876</c:v>
                </c:pt>
                <c:pt idx="21">
                  <c:v>45875</c:v>
                </c:pt>
                <c:pt idx="22">
                  <c:v>45874</c:v>
                </c:pt>
                <c:pt idx="23">
                  <c:v>45873</c:v>
                </c:pt>
                <c:pt idx="24">
                  <c:v>45870</c:v>
                </c:pt>
                <c:pt idx="25">
                  <c:v>45869</c:v>
                </c:pt>
                <c:pt idx="26">
                  <c:v>45868</c:v>
                </c:pt>
                <c:pt idx="27">
                  <c:v>45867</c:v>
                </c:pt>
                <c:pt idx="28">
                  <c:v>45866</c:v>
                </c:pt>
                <c:pt idx="29">
                  <c:v>45863</c:v>
                </c:pt>
                <c:pt idx="30">
                  <c:v>45862</c:v>
                </c:pt>
                <c:pt idx="31">
                  <c:v>45861</c:v>
                </c:pt>
                <c:pt idx="32">
                  <c:v>45860</c:v>
                </c:pt>
                <c:pt idx="33">
                  <c:v>45859</c:v>
                </c:pt>
                <c:pt idx="34">
                  <c:v>45856</c:v>
                </c:pt>
                <c:pt idx="35">
                  <c:v>45855</c:v>
                </c:pt>
                <c:pt idx="36">
                  <c:v>45854</c:v>
                </c:pt>
                <c:pt idx="37">
                  <c:v>45853</c:v>
                </c:pt>
                <c:pt idx="38">
                  <c:v>45852</c:v>
                </c:pt>
                <c:pt idx="39">
                  <c:v>45849</c:v>
                </c:pt>
                <c:pt idx="40">
                  <c:v>45848</c:v>
                </c:pt>
                <c:pt idx="41">
                  <c:v>45847</c:v>
                </c:pt>
                <c:pt idx="42">
                  <c:v>45846</c:v>
                </c:pt>
                <c:pt idx="43">
                  <c:v>45845</c:v>
                </c:pt>
                <c:pt idx="44">
                  <c:v>45842</c:v>
                </c:pt>
                <c:pt idx="45">
                  <c:v>45841</c:v>
                </c:pt>
                <c:pt idx="46">
                  <c:v>45840</c:v>
                </c:pt>
                <c:pt idx="47">
                  <c:v>45839</c:v>
                </c:pt>
                <c:pt idx="48">
                  <c:v>45838</c:v>
                </c:pt>
                <c:pt idx="49">
                  <c:v>45835</c:v>
                </c:pt>
                <c:pt idx="50">
                  <c:v>45834</c:v>
                </c:pt>
                <c:pt idx="51">
                  <c:v>45833</c:v>
                </c:pt>
                <c:pt idx="52">
                  <c:v>45832</c:v>
                </c:pt>
                <c:pt idx="53">
                  <c:v>45831</c:v>
                </c:pt>
                <c:pt idx="54">
                  <c:v>45828</c:v>
                </c:pt>
                <c:pt idx="55">
                  <c:v>45826</c:v>
                </c:pt>
                <c:pt idx="56">
                  <c:v>45825</c:v>
                </c:pt>
                <c:pt idx="57">
                  <c:v>45824</c:v>
                </c:pt>
                <c:pt idx="58">
                  <c:v>45821</c:v>
                </c:pt>
                <c:pt idx="59">
                  <c:v>45820</c:v>
                </c:pt>
                <c:pt idx="60">
                  <c:v>45819</c:v>
                </c:pt>
                <c:pt idx="61">
                  <c:v>45818</c:v>
                </c:pt>
                <c:pt idx="62">
                  <c:v>45817</c:v>
                </c:pt>
                <c:pt idx="63">
                  <c:v>45814</c:v>
                </c:pt>
                <c:pt idx="64">
                  <c:v>45813</c:v>
                </c:pt>
                <c:pt idx="65">
                  <c:v>45812</c:v>
                </c:pt>
                <c:pt idx="66">
                  <c:v>45811</c:v>
                </c:pt>
                <c:pt idx="67">
                  <c:v>45810</c:v>
                </c:pt>
                <c:pt idx="68">
                  <c:v>45807</c:v>
                </c:pt>
                <c:pt idx="69">
                  <c:v>45806</c:v>
                </c:pt>
                <c:pt idx="70">
                  <c:v>45805</c:v>
                </c:pt>
                <c:pt idx="71">
                  <c:v>45804</c:v>
                </c:pt>
                <c:pt idx="72">
                  <c:v>45803</c:v>
                </c:pt>
                <c:pt idx="73">
                  <c:v>45800</c:v>
                </c:pt>
                <c:pt idx="74">
                  <c:v>45799</c:v>
                </c:pt>
                <c:pt idx="75">
                  <c:v>45798</c:v>
                </c:pt>
                <c:pt idx="76">
                  <c:v>45797</c:v>
                </c:pt>
                <c:pt idx="77">
                  <c:v>45796</c:v>
                </c:pt>
                <c:pt idx="78">
                  <c:v>45793</c:v>
                </c:pt>
                <c:pt idx="79">
                  <c:v>45792</c:v>
                </c:pt>
                <c:pt idx="80">
                  <c:v>45791</c:v>
                </c:pt>
                <c:pt idx="81">
                  <c:v>45790</c:v>
                </c:pt>
                <c:pt idx="82">
                  <c:v>45789</c:v>
                </c:pt>
                <c:pt idx="83">
                  <c:v>45786</c:v>
                </c:pt>
                <c:pt idx="84">
                  <c:v>45785</c:v>
                </c:pt>
                <c:pt idx="85">
                  <c:v>45784</c:v>
                </c:pt>
                <c:pt idx="86">
                  <c:v>45783</c:v>
                </c:pt>
                <c:pt idx="87">
                  <c:v>45782</c:v>
                </c:pt>
                <c:pt idx="88">
                  <c:v>45779</c:v>
                </c:pt>
                <c:pt idx="89">
                  <c:v>45777</c:v>
                </c:pt>
                <c:pt idx="90">
                  <c:v>45776</c:v>
                </c:pt>
                <c:pt idx="91">
                  <c:v>45775</c:v>
                </c:pt>
                <c:pt idx="92">
                  <c:v>45772</c:v>
                </c:pt>
                <c:pt idx="93">
                  <c:v>45771</c:v>
                </c:pt>
                <c:pt idx="94">
                  <c:v>45770</c:v>
                </c:pt>
                <c:pt idx="95">
                  <c:v>45769</c:v>
                </c:pt>
                <c:pt idx="96">
                  <c:v>45764</c:v>
                </c:pt>
                <c:pt idx="97">
                  <c:v>45763</c:v>
                </c:pt>
                <c:pt idx="98">
                  <c:v>45762</c:v>
                </c:pt>
                <c:pt idx="99">
                  <c:v>45761</c:v>
                </c:pt>
                <c:pt idx="100">
                  <c:v>45758</c:v>
                </c:pt>
                <c:pt idx="101">
                  <c:v>45757</c:v>
                </c:pt>
                <c:pt idx="102">
                  <c:v>45756</c:v>
                </c:pt>
                <c:pt idx="103">
                  <c:v>45755</c:v>
                </c:pt>
                <c:pt idx="104">
                  <c:v>45754</c:v>
                </c:pt>
                <c:pt idx="105">
                  <c:v>45751</c:v>
                </c:pt>
                <c:pt idx="106">
                  <c:v>45750</c:v>
                </c:pt>
                <c:pt idx="107">
                  <c:v>45749</c:v>
                </c:pt>
                <c:pt idx="108">
                  <c:v>45748</c:v>
                </c:pt>
                <c:pt idx="109">
                  <c:v>45747</c:v>
                </c:pt>
              </c:numCache>
            </c:numRef>
          </c:cat>
          <c:val>
            <c:numRef>
              <c:f>series!$E$2:$E$111</c:f>
              <c:numCache>
                <c:formatCode>General</c:formatCode>
                <c:ptCount val="110"/>
                <c:pt idx="0">
                  <c:v>0.12774337227242644</c:v>
                </c:pt>
                <c:pt idx="1">
                  <c:v>0.12550032667189853</c:v>
                </c:pt>
                <c:pt idx="2">
                  <c:v>0.16877042419939012</c:v>
                </c:pt>
                <c:pt idx="3">
                  <c:v>0.2075714082556499</c:v>
                </c:pt>
                <c:pt idx="4">
                  <c:v>0.19128307241615461</c:v>
                </c:pt>
                <c:pt idx="5">
                  <c:v>0.14418831128021933</c:v>
                </c:pt>
                <c:pt idx="6">
                  <c:v>0.12638907395384674</c:v>
                </c:pt>
                <c:pt idx="7">
                  <c:v>6.6471668682047777E-2</c:v>
                </c:pt>
                <c:pt idx="8">
                  <c:v>2.3303908419235068E-2</c:v>
                </c:pt>
                <c:pt idx="9">
                  <c:v>3.5722764656566118E-2</c:v>
                </c:pt>
                <c:pt idx="10">
                  <c:v>-0.114238210168303</c:v>
                </c:pt>
                <c:pt idx="11">
                  <c:v>-4.2395603185297399E-2</c:v>
                </c:pt>
                <c:pt idx="12">
                  <c:v>-5.4141381733345213E-2</c:v>
                </c:pt>
                <c:pt idx="13">
                  <c:v>3.0102824908282463E-2</c:v>
                </c:pt>
                <c:pt idx="14">
                  <c:v>-5.8910361815535002E-2</c:v>
                </c:pt>
                <c:pt idx="15">
                  <c:v>-7.4788197333544554E-2</c:v>
                </c:pt>
                <c:pt idx="16">
                  <c:v>-5.0065778571843488E-2</c:v>
                </c:pt>
                <c:pt idx="17">
                  <c:v>5.7254800123845422E-2</c:v>
                </c:pt>
                <c:pt idx="18">
                  <c:v>-8.800691189978159E-2</c:v>
                </c:pt>
                <c:pt idx="19">
                  <c:v>-5.6734902761885732E-2</c:v>
                </c:pt>
                <c:pt idx="20">
                  <c:v>-8.2245995729505292E-2</c:v>
                </c:pt>
                <c:pt idx="21">
                  <c:v>-0.24136805971083658</c:v>
                </c:pt>
                <c:pt idx="22">
                  <c:v>-0.31265746788320176</c:v>
                </c:pt>
                <c:pt idx="23">
                  <c:v>-0.40960667922723965</c:v>
                </c:pt>
                <c:pt idx="24">
                  <c:v>-0.38302987121009369</c:v>
                </c:pt>
                <c:pt idx="25">
                  <c:v>-0.24453231595050129</c:v>
                </c:pt>
                <c:pt idx="26">
                  <c:v>-0.25279177237061334</c:v>
                </c:pt>
                <c:pt idx="27">
                  <c:v>-0.31878343297982437</c:v>
                </c:pt>
                <c:pt idx="28">
                  <c:v>-0.22737054972412429</c:v>
                </c:pt>
                <c:pt idx="29">
                  <c:v>-0.18675641986896616</c:v>
                </c:pt>
                <c:pt idx="30">
                  <c:v>-0.10456540838881383</c:v>
                </c:pt>
                <c:pt idx="31">
                  <c:v>-0.10077743444658722</c:v>
                </c:pt>
                <c:pt idx="32">
                  <c:v>-0.1172051388415162</c:v>
                </c:pt>
                <c:pt idx="33">
                  <c:v>-0.14455323503925335</c:v>
                </c:pt>
                <c:pt idx="34">
                  <c:v>-0.15964301451702151</c:v>
                </c:pt>
                <c:pt idx="35">
                  <c:v>-0.10365997313163169</c:v>
                </c:pt>
                <c:pt idx="36">
                  <c:v>-0.1269961803529408</c:v>
                </c:pt>
                <c:pt idx="37">
                  <c:v>-9.3441700908829015E-2</c:v>
                </c:pt>
                <c:pt idx="38">
                  <c:v>-0.12601652463206306</c:v>
                </c:pt>
                <c:pt idx="39">
                  <c:v>-4.1269445249280001E-2</c:v>
                </c:pt>
                <c:pt idx="40">
                  <c:v>-2.6973373427367435E-2</c:v>
                </c:pt>
                <c:pt idx="41">
                  <c:v>2.2181916264438179E-2</c:v>
                </c:pt>
                <c:pt idx="42">
                  <c:v>7.8621012567463608E-2</c:v>
                </c:pt>
                <c:pt idx="43">
                  <c:v>3.9628474436515765E-2</c:v>
                </c:pt>
                <c:pt idx="44">
                  <c:v>0.11595691757350185</c:v>
                </c:pt>
                <c:pt idx="45">
                  <c:v>6.7876687884702053E-2</c:v>
                </c:pt>
                <c:pt idx="46">
                  <c:v>9.2961273053597623E-2</c:v>
                </c:pt>
                <c:pt idx="47">
                  <c:v>0.11383678832321419</c:v>
                </c:pt>
                <c:pt idx="48">
                  <c:v>4.2504349842950671E-2</c:v>
                </c:pt>
                <c:pt idx="49">
                  <c:v>-6.3919765421911176E-2</c:v>
                </c:pt>
                <c:pt idx="50">
                  <c:v>-8.761634037413206E-2</c:v>
                </c:pt>
                <c:pt idx="51">
                  <c:v>-0.12602373336467759</c:v>
                </c:pt>
                <c:pt idx="52">
                  <c:v>-3.807363793133809E-2</c:v>
                </c:pt>
                <c:pt idx="53">
                  <c:v>-0.11270307989385098</c:v>
                </c:pt>
                <c:pt idx="54">
                  <c:v>-6.8302397329111197E-2</c:v>
                </c:pt>
                <c:pt idx="55">
                  <c:v>-6.9714878588154505E-2</c:v>
                </c:pt>
                <c:pt idx="56">
                  <c:v>2.0993636356227873E-2</c:v>
                </c:pt>
                <c:pt idx="57">
                  <c:v>1.9696246339605237E-2</c:v>
                </c:pt>
                <c:pt idx="58">
                  <c:v>-0.11408613186652218</c:v>
                </c:pt>
                <c:pt idx="59">
                  <c:v>-9.4778695526371956E-2</c:v>
                </c:pt>
                <c:pt idx="60">
                  <c:v>-0.14696808910823481</c:v>
                </c:pt>
                <c:pt idx="61">
                  <c:v>-6.4854767519039208E-2</c:v>
                </c:pt>
                <c:pt idx="62">
                  <c:v>4.3637749975898123E-2</c:v>
                </c:pt>
                <c:pt idx="63">
                  <c:v>4.9918345061905442E-2</c:v>
                </c:pt>
                <c:pt idx="64">
                  <c:v>0.16119404742495103</c:v>
                </c:pt>
                <c:pt idx="65">
                  <c:v>0.18613776201935309</c:v>
                </c:pt>
                <c:pt idx="66">
                  <c:v>0.19992252976447319</c:v>
                </c:pt>
                <c:pt idx="67">
                  <c:v>8.8653935933169142E-2</c:v>
                </c:pt>
                <c:pt idx="68">
                  <c:v>0.17665334637929286</c:v>
                </c:pt>
                <c:pt idx="69">
                  <c:v>0.27358207927004624</c:v>
                </c:pt>
                <c:pt idx="70">
                  <c:v>0.31981037421579783</c:v>
                </c:pt>
                <c:pt idx="71">
                  <c:v>0.36037628239375646</c:v>
                </c:pt>
                <c:pt idx="72">
                  <c:v>0.34290580146205984</c:v>
                </c:pt>
                <c:pt idx="73">
                  <c:v>0.38615267429522254</c:v>
                </c:pt>
                <c:pt idx="74">
                  <c:v>0.42734153708741479</c:v>
                </c:pt>
                <c:pt idx="75">
                  <c:v>0.43503031559728533</c:v>
                </c:pt>
                <c:pt idx="76">
                  <c:v>0.57365264921833392</c:v>
                </c:pt>
                <c:pt idx="77">
                  <c:v>0.47294685448428025</c:v>
                </c:pt>
                <c:pt idx="78">
                  <c:v>0.48469802026859582</c:v>
                </c:pt>
                <c:pt idx="79">
                  <c:v>0.59594198014590682</c:v>
                </c:pt>
                <c:pt idx="80">
                  <c:v>0.65791834754191547</c:v>
                </c:pt>
                <c:pt idx="81">
                  <c:v>0.46761859488717283</c:v>
                </c:pt>
                <c:pt idx="82">
                  <c:v>0.4779032955360849</c:v>
                </c:pt>
                <c:pt idx="83">
                  <c:v>0.36778479687316423</c:v>
                </c:pt>
                <c:pt idx="84">
                  <c:v>0.31322915638946952</c:v>
                </c:pt>
                <c:pt idx="85">
                  <c:v>7.8898058110485877E-2</c:v>
                </c:pt>
                <c:pt idx="86">
                  <c:v>6.9857886917142412E-2</c:v>
                </c:pt>
                <c:pt idx="87">
                  <c:v>0.10077623156190521</c:v>
                </c:pt>
                <c:pt idx="88">
                  <c:v>0.18692188538974741</c:v>
                </c:pt>
                <c:pt idx="89">
                  <c:v>0.15123502503244993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B4-46D3-85F8-3D6FECBFB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9403600"/>
        <c:axId val="1274565344"/>
      </c:lineChart>
      <c:dateAx>
        <c:axId val="1399403600"/>
        <c:scaling>
          <c:orientation val="minMax"/>
          <c:min val="45748"/>
        </c:scaling>
        <c:delete val="0"/>
        <c:axPos val="b"/>
        <c:numFmt formatCode="[$-409]mmm\-yy;@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4565344"/>
        <c:crosses val="autoZero"/>
        <c:auto val="1"/>
        <c:lblOffset val="100"/>
        <c:baseTimeUnit val="days"/>
        <c:majorUnit val="15"/>
        <c:majorTimeUnit val="days"/>
      </c:dateAx>
      <c:valAx>
        <c:axId val="127456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9940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Cumulative return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series!$G$1</c:f>
              <c:strCache>
                <c:ptCount val="1"/>
                <c:pt idx="0">
                  <c:v>Portfolio return cumulative %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series!$A$2:$A$111</c:f>
              <c:numCache>
                <c:formatCode>m/d/yyyy</c:formatCode>
                <c:ptCount val="110"/>
                <c:pt idx="0">
                  <c:v>45904</c:v>
                </c:pt>
                <c:pt idx="1">
                  <c:v>45903</c:v>
                </c:pt>
                <c:pt idx="2">
                  <c:v>45902</c:v>
                </c:pt>
                <c:pt idx="3">
                  <c:v>45901</c:v>
                </c:pt>
                <c:pt idx="4">
                  <c:v>45898</c:v>
                </c:pt>
                <c:pt idx="5">
                  <c:v>45897</c:v>
                </c:pt>
                <c:pt idx="6">
                  <c:v>45896</c:v>
                </c:pt>
                <c:pt idx="7">
                  <c:v>45895</c:v>
                </c:pt>
                <c:pt idx="8">
                  <c:v>45894</c:v>
                </c:pt>
                <c:pt idx="9">
                  <c:v>45891</c:v>
                </c:pt>
                <c:pt idx="10">
                  <c:v>45890</c:v>
                </c:pt>
                <c:pt idx="11">
                  <c:v>45889</c:v>
                </c:pt>
                <c:pt idx="12">
                  <c:v>45888</c:v>
                </c:pt>
                <c:pt idx="13">
                  <c:v>45887</c:v>
                </c:pt>
                <c:pt idx="14">
                  <c:v>45884</c:v>
                </c:pt>
                <c:pt idx="15">
                  <c:v>45883</c:v>
                </c:pt>
                <c:pt idx="16">
                  <c:v>45882</c:v>
                </c:pt>
                <c:pt idx="17">
                  <c:v>45881</c:v>
                </c:pt>
                <c:pt idx="18">
                  <c:v>45880</c:v>
                </c:pt>
                <c:pt idx="19">
                  <c:v>45877</c:v>
                </c:pt>
                <c:pt idx="20">
                  <c:v>45876</c:v>
                </c:pt>
                <c:pt idx="21">
                  <c:v>45875</c:v>
                </c:pt>
                <c:pt idx="22">
                  <c:v>45874</c:v>
                </c:pt>
                <c:pt idx="23">
                  <c:v>45873</c:v>
                </c:pt>
                <c:pt idx="24">
                  <c:v>45870</c:v>
                </c:pt>
                <c:pt idx="25">
                  <c:v>45869</c:v>
                </c:pt>
                <c:pt idx="26">
                  <c:v>45868</c:v>
                </c:pt>
                <c:pt idx="27">
                  <c:v>45867</c:v>
                </c:pt>
                <c:pt idx="28">
                  <c:v>45866</c:v>
                </c:pt>
                <c:pt idx="29">
                  <c:v>45863</c:v>
                </c:pt>
                <c:pt idx="30">
                  <c:v>45862</c:v>
                </c:pt>
                <c:pt idx="31">
                  <c:v>45861</c:v>
                </c:pt>
                <c:pt idx="32">
                  <c:v>45860</c:v>
                </c:pt>
                <c:pt idx="33">
                  <c:v>45859</c:v>
                </c:pt>
                <c:pt idx="34">
                  <c:v>45856</c:v>
                </c:pt>
                <c:pt idx="35">
                  <c:v>45855</c:v>
                </c:pt>
                <c:pt idx="36">
                  <c:v>45854</c:v>
                </c:pt>
                <c:pt idx="37">
                  <c:v>45853</c:v>
                </c:pt>
                <c:pt idx="38">
                  <c:v>45852</c:v>
                </c:pt>
                <c:pt idx="39">
                  <c:v>45849</c:v>
                </c:pt>
                <c:pt idx="40">
                  <c:v>45848</c:v>
                </c:pt>
                <c:pt idx="41">
                  <c:v>45847</c:v>
                </c:pt>
                <c:pt idx="42">
                  <c:v>45846</c:v>
                </c:pt>
                <c:pt idx="43">
                  <c:v>45845</c:v>
                </c:pt>
                <c:pt idx="44">
                  <c:v>45842</c:v>
                </c:pt>
                <c:pt idx="45">
                  <c:v>45841</c:v>
                </c:pt>
                <c:pt idx="46">
                  <c:v>45840</c:v>
                </c:pt>
                <c:pt idx="47">
                  <c:v>45839</c:v>
                </c:pt>
                <c:pt idx="48">
                  <c:v>45838</c:v>
                </c:pt>
                <c:pt idx="49">
                  <c:v>45835</c:v>
                </c:pt>
                <c:pt idx="50">
                  <c:v>45834</c:v>
                </c:pt>
                <c:pt idx="51">
                  <c:v>45833</c:v>
                </c:pt>
                <c:pt idx="52">
                  <c:v>45832</c:v>
                </c:pt>
                <c:pt idx="53">
                  <c:v>45831</c:v>
                </c:pt>
                <c:pt idx="54">
                  <c:v>45828</c:v>
                </c:pt>
                <c:pt idx="55">
                  <c:v>45826</c:v>
                </c:pt>
                <c:pt idx="56">
                  <c:v>45825</c:v>
                </c:pt>
                <c:pt idx="57">
                  <c:v>45824</c:v>
                </c:pt>
                <c:pt idx="58">
                  <c:v>45821</c:v>
                </c:pt>
                <c:pt idx="59">
                  <c:v>45820</c:v>
                </c:pt>
                <c:pt idx="60">
                  <c:v>45819</c:v>
                </c:pt>
                <c:pt idx="61">
                  <c:v>45818</c:v>
                </c:pt>
                <c:pt idx="62">
                  <c:v>45817</c:v>
                </c:pt>
                <c:pt idx="63">
                  <c:v>45814</c:v>
                </c:pt>
                <c:pt idx="64">
                  <c:v>45813</c:v>
                </c:pt>
                <c:pt idx="65">
                  <c:v>45812</c:v>
                </c:pt>
                <c:pt idx="66">
                  <c:v>45811</c:v>
                </c:pt>
                <c:pt idx="67">
                  <c:v>45810</c:v>
                </c:pt>
                <c:pt idx="68">
                  <c:v>45807</c:v>
                </c:pt>
                <c:pt idx="69">
                  <c:v>45806</c:v>
                </c:pt>
                <c:pt idx="70">
                  <c:v>45805</c:v>
                </c:pt>
                <c:pt idx="71">
                  <c:v>45804</c:v>
                </c:pt>
                <c:pt idx="72">
                  <c:v>45803</c:v>
                </c:pt>
                <c:pt idx="73">
                  <c:v>45800</c:v>
                </c:pt>
                <c:pt idx="74">
                  <c:v>45799</c:v>
                </c:pt>
                <c:pt idx="75">
                  <c:v>45798</c:v>
                </c:pt>
                <c:pt idx="76">
                  <c:v>45797</c:v>
                </c:pt>
                <c:pt idx="77">
                  <c:v>45796</c:v>
                </c:pt>
                <c:pt idx="78">
                  <c:v>45793</c:v>
                </c:pt>
                <c:pt idx="79">
                  <c:v>45792</c:v>
                </c:pt>
                <c:pt idx="80">
                  <c:v>45791</c:v>
                </c:pt>
                <c:pt idx="81">
                  <c:v>45790</c:v>
                </c:pt>
                <c:pt idx="82">
                  <c:v>45789</c:v>
                </c:pt>
                <c:pt idx="83">
                  <c:v>45786</c:v>
                </c:pt>
                <c:pt idx="84">
                  <c:v>45785</c:v>
                </c:pt>
                <c:pt idx="85">
                  <c:v>45784</c:v>
                </c:pt>
                <c:pt idx="86">
                  <c:v>45783</c:v>
                </c:pt>
                <c:pt idx="87">
                  <c:v>45782</c:v>
                </c:pt>
                <c:pt idx="88">
                  <c:v>45779</c:v>
                </c:pt>
                <c:pt idx="89">
                  <c:v>45777</c:v>
                </c:pt>
                <c:pt idx="90">
                  <c:v>45776</c:v>
                </c:pt>
                <c:pt idx="91">
                  <c:v>45775</c:v>
                </c:pt>
                <c:pt idx="92">
                  <c:v>45772</c:v>
                </c:pt>
                <c:pt idx="93">
                  <c:v>45771</c:v>
                </c:pt>
                <c:pt idx="94">
                  <c:v>45770</c:v>
                </c:pt>
                <c:pt idx="95">
                  <c:v>45769</c:v>
                </c:pt>
                <c:pt idx="96">
                  <c:v>45764</c:v>
                </c:pt>
                <c:pt idx="97">
                  <c:v>45763</c:v>
                </c:pt>
                <c:pt idx="98">
                  <c:v>45762</c:v>
                </c:pt>
                <c:pt idx="99">
                  <c:v>45761</c:v>
                </c:pt>
                <c:pt idx="100">
                  <c:v>45758</c:v>
                </c:pt>
                <c:pt idx="101">
                  <c:v>45757</c:v>
                </c:pt>
                <c:pt idx="102">
                  <c:v>45756</c:v>
                </c:pt>
                <c:pt idx="103">
                  <c:v>45755</c:v>
                </c:pt>
                <c:pt idx="104">
                  <c:v>45754</c:v>
                </c:pt>
                <c:pt idx="105">
                  <c:v>45751</c:v>
                </c:pt>
                <c:pt idx="106">
                  <c:v>45750</c:v>
                </c:pt>
                <c:pt idx="107">
                  <c:v>45749</c:v>
                </c:pt>
                <c:pt idx="108">
                  <c:v>45748</c:v>
                </c:pt>
                <c:pt idx="109">
                  <c:v>45747</c:v>
                </c:pt>
              </c:numCache>
            </c:numRef>
          </c:cat>
          <c:val>
            <c:numRef>
              <c:f>series!$G$2:$G$111</c:f>
              <c:numCache>
                <c:formatCode>General</c:formatCode>
                <c:ptCount val="110"/>
                <c:pt idx="0">
                  <c:v>8.9496767549745337E-2</c:v>
                </c:pt>
                <c:pt idx="1">
                  <c:v>7.4060070145545609E-2</c:v>
                </c:pt>
                <c:pt idx="2">
                  <c:v>8.185214659440887E-2</c:v>
                </c:pt>
                <c:pt idx="3">
                  <c:v>9.3704500313312122E-2</c:v>
                </c:pt>
                <c:pt idx="4">
                  <c:v>9.9652422145418473E-2</c:v>
                </c:pt>
                <c:pt idx="5">
                  <c:v>9.7357171522558961E-2</c:v>
                </c:pt>
                <c:pt idx="6">
                  <c:v>8.0518589745138813E-2</c:v>
                </c:pt>
                <c:pt idx="7">
                  <c:v>5.8684082987408459E-2</c:v>
                </c:pt>
                <c:pt idx="8">
                  <c:v>6.1524988622495558E-2</c:v>
                </c:pt>
                <c:pt idx="9">
                  <c:v>6.2565164322415878E-2</c:v>
                </c:pt>
                <c:pt idx="10">
                  <c:v>3.4621490824068957E-2</c:v>
                </c:pt>
                <c:pt idx="11">
                  <c:v>4.0217500972921538E-2</c:v>
                </c:pt>
                <c:pt idx="12">
                  <c:v>3.8725734345257612E-2</c:v>
                </c:pt>
                <c:pt idx="13">
                  <c:v>6.8311066647185337E-2</c:v>
                </c:pt>
                <c:pt idx="14">
                  <c:v>6.5194055037224974E-2</c:v>
                </c:pt>
                <c:pt idx="15">
                  <c:v>5.4092893568878919E-2</c:v>
                </c:pt>
                <c:pt idx="16">
                  <c:v>5.3994891625567476E-2</c:v>
                </c:pt>
                <c:pt idx="17">
                  <c:v>7.803816388625906E-2</c:v>
                </c:pt>
                <c:pt idx="18">
                  <c:v>5.6595465108421505E-2</c:v>
                </c:pt>
                <c:pt idx="19">
                  <c:v>6.3499200730623651E-2</c:v>
                </c:pt>
                <c:pt idx="20">
                  <c:v>6.8968422260048179E-2</c:v>
                </c:pt>
                <c:pt idx="21">
                  <c:v>5.1419634982538209E-2</c:v>
                </c:pt>
                <c:pt idx="22">
                  <c:v>3.7284763047501723E-2</c:v>
                </c:pt>
                <c:pt idx="23">
                  <c:v>3.2121190855707304E-2</c:v>
                </c:pt>
                <c:pt idx="24">
                  <c:v>3.3053019065117928E-2</c:v>
                </c:pt>
                <c:pt idx="25">
                  <c:v>4.289094784691927E-2</c:v>
                </c:pt>
                <c:pt idx="26">
                  <c:v>5.3989851516128118E-2</c:v>
                </c:pt>
                <c:pt idx="27">
                  <c:v>4.3803988469302224E-2</c:v>
                </c:pt>
                <c:pt idx="28">
                  <c:v>4.1349415951453583E-2</c:v>
                </c:pt>
                <c:pt idx="29">
                  <c:v>5.6471479980716222E-2</c:v>
                </c:pt>
                <c:pt idx="30">
                  <c:v>5.3802237748106441E-2</c:v>
                </c:pt>
                <c:pt idx="31">
                  <c:v>6.7174622609484924E-2</c:v>
                </c:pt>
                <c:pt idx="32">
                  <c:v>5.3654554366533658E-2</c:v>
                </c:pt>
                <c:pt idx="33">
                  <c:v>5.5416140332575248E-2</c:v>
                </c:pt>
                <c:pt idx="34">
                  <c:v>6.2152527361340582E-2</c:v>
                </c:pt>
                <c:pt idx="35">
                  <c:v>8.2406588815136184E-2</c:v>
                </c:pt>
                <c:pt idx="36">
                  <c:v>7.5070181089568866E-2</c:v>
                </c:pt>
                <c:pt idx="37">
                  <c:v>6.8603560777816153E-2</c:v>
                </c:pt>
                <c:pt idx="38">
                  <c:v>6.5501533251687949E-2</c:v>
                </c:pt>
                <c:pt idx="39">
                  <c:v>7.7283120635488034E-2</c:v>
                </c:pt>
                <c:pt idx="40">
                  <c:v>7.7130970143119759E-2</c:v>
                </c:pt>
                <c:pt idx="41">
                  <c:v>8.8843760923661419E-2</c:v>
                </c:pt>
                <c:pt idx="42">
                  <c:v>0.10541860563256678</c:v>
                </c:pt>
                <c:pt idx="43">
                  <c:v>0.10194256164261484</c:v>
                </c:pt>
                <c:pt idx="44">
                  <c:v>0.1188365603877477</c:v>
                </c:pt>
                <c:pt idx="45">
                  <c:v>0.11508883880200482</c:v>
                </c:pt>
                <c:pt idx="46">
                  <c:v>9.9290804271080946E-2</c:v>
                </c:pt>
                <c:pt idx="47">
                  <c:v>0.11357355081676479</c:v>
                </c:pt>
                <c:pt idx="48">
                  <c:v>0.11542949082786214</c:v>
                </c:pt>
                <c:pt idx="49">
                  <c:v>9.6917990530401621E-2</c:v>
                </c:pt>
                <c:pt idx="50">
                  <c:v>0.10119875805569856</c:v>
                </c:pt>
                <c:pt idx="51">
                  <c:v>8.134930559905218E-2</c:v>
                </c:pt>
                <c:pt idx="52">
                  <c:v>9.3972880279187931E-2</c:v>
                </c:pt>
                <c:pt idx="53">
                  <c:v>8.3723481035843594E-2</c:v>
                </c:pt>
                <c:pt idx="54">
                  <c:v>9.2764156399274711E-2</c:v>
                </c:pt>
                <c:pt idx="55">
                  <c:v>0.10405776133486744</c:v>
                </c:pt>
                <c:pt idx="56">
                  <c:v>0.10863353828989286</c:v>
                </c:pt>
                <c:pt idx="57">
                  <c:v>0.10638760575435802</c:v>
                </c:pt>
                <c:pt idx="58">
                  <c:v>9.2515415087680353E-2</c:v>
                </c:pt>
                <c:pt idx="59">
                  <c:v>9.7301112443889615E-2</c:v>
                </c:pt>
                <c:pt idx="60">
                  <c:v>8.8481558370442581E-2</c:v>
                </c:pt>
                <c:pt idx="61">
                  <c:v>8.488584787548592E-2</c:v>
                </c:pt>
                <c:pt idx="62">
                  <c:v>8.4756999628511132E-2</c:v>
                </c:pt>
                <c:pt idx="63">
                  <c:v>8.8672244788304821E-2</c:v>
                </c:pt>
                <c:pt idx="64">
                  <c:v>9.3977469843365746E-2</c:v>
                </c:pt>
                <c:pt idx="65">
                  <c:v>9.4879240313277213E-2</c:v>
                </c:pt>
                <c:pt idx="66">
                  <c:v>0.10129410751348455</c:v>
                </c:pt>
                <c:pt idx="67">
                  <c:v>7.9392408921685309E-2</c:v>
                </c:pt>
                <c:pt idx="68">
                  <c:v>8.9258459241954524E-2</c:v>
                </c:pt>
                <c:pt idx="69">
                  <c:v>0.1064103047526741</c:v>
                </c:pt>
                <c:pt idx="70">
                  <c:v>0.11220067325205441</c:v>
                </c:pt>
                <c:pt idx="71">
                  <c:v>0.1222406453334981</c:v>
                </c:pt>
                <c:pt idx="72">
                  <c:v>0.10901383125462161</c:v>
                </c:pt>
                <c:pt idx="73">
                  <c:v>0.10277922508492776</c:v>
                </c:pt>
                <c:pt idx="74">
                  <c:v>0.10727678088052661</c:v>
                </c:pt>
                <c:pt idx="75">
                  <c:v>0.10714389403801827</c:v>
                </c:pt>
                <c:pt idx="76">
                  <c:v>0.11890055659295284</c:v>
                </c:pt>
                <c:pt idx="77">
                  <c:v>0.10512869634260169</c:v>
                </c:pt>
                <c:pt idx="78">
                  <c:v>0.10316163751601337</c:v>
                </c:pt>
                <c:pt idx="79">
                  <c:v>0.11709311555853263</c:v>
                </c:pt>
                <c:pt idx="80">
                  <c:v>0.11784024926189729</c:v>
                </c:pt>
                <c:pt idx="81">
                  <c:v>0.11888257783394018</c:v>
                </c:pt>
                <c:pt idx="82">
                  <c:v>0.10004752374949377</c:v>
                </c:pt>
                <c:pt idx="83">
                  <c:v>7.5298355924104943E-2</c:v>
                </c:pt>
                <c:pt idx="84">
                  <c:v>7.7659234838037383E-2</c:v>
                </c:pt>
                <c:pt idx="85">
                  <c:v>5.2391136371900737E-2</c:v>
                </c:pt>
                <c:pt idx="86">
                  <c:v>4.6717852051174402E-2</c:v>
                </c:pt>
                <c:pt idx="87">
                  <c:v>4.9598776948319045E-2</c:v>
                </c:pt>
                <c:pt idx="88">
                  <c:v>5.834852455924211E-2</c:v>
                </c:pt>
                <c:pt idx="89">
                  <c:v>4.6125031948610618E-2</c:v>
                </c:pt>
                <c:pt idx="90">
                  <c:v>4.2853824743843028E-2</c:v>
                </c:pt>
                <c:pt idx="91">
                  <c:v>3.8811897264037221E-2</c:v>
                </c:pt>
                <c:pt idx="92">
                  <c:v>4.1276249249639241E-2</c:v>
                </c:pt>
                <c:pt idx="93">
                  <c:v>3.3823053187781005E-2</c:v>
                </c:pt>
                <c:pt idx="94">
                  <c:v>1.4006918762902831E-2</c:v>
                </c:pt>
                <c:pt idx="95">
                  <c:v>1.0417843469858079E-2</c:v>
                </c:pt>
                <c:pt idx="96">
                  <c:v>8.8444007830625893E-3</c:v>
                </c:pt>
                <c:pt idx="97">
                  <c:v>-6.5370936590258832E-3</c:v>
                </c:pt>
                <c:pt idx="98">
                  <c:v>-3.4236988351254993E-5</c:v>
                </c:pt>
                <c:pt idx="99">
                  <c:v>-4.0936853842741261E-3</c:v>
                </c:pt>
                <c:pt idx="100">
                  <c:v>-5.7405840175990264E-3</c:v>
                </c:pt>
                <c:pt idx="101">
                  <c:v>-1.6491228545004399E-2</c:v>
                </c:pt>
                <c:pt idx="102">
                  <c:v>5.1773258149945267E-3</c:v>
                </c:pt>
                <c:pt idx="103">
                  <c:v>-2.8702128250983949E-2</c:v>
                </c:pt>
                <c:pt idx="104">
                  <c:v>-2.0689335405151943E-2</c:v>
                </c:pt>
                <c:pt idx="105">
                  <c:v>-7.8176752447663977E-3</c:v>
                </c:pt>
                <c:pt idx="106">
                  <c:v>2.928770408663417E-2</c:v>
                </c:pt>
                <c:pt idx="107">
                  <c:v>2.6633275700176373E-2</c:v>
                </c:pt>
                <c:pt idx="108">
                  <c:v>1.9653209129506299E-2</c:v>
                </c:pt>
                <c:pt idx="10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C3-4135-97CB-673699CD50FD}"/>
            </c:ext>
          </c:extLst>
        </c:ser>
        <c:ser>
          <c:idx val="1"/>
          <c:order val="1"/>
          <c:tx>
            <c:strRef>
              <c:f>series!$K$1</c:f>
              <c:strCache>
                <c:ptCount val="1"/>
                <c:pt idx="0">
                  <c:v>CDI (a.d.) accumulated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series!$A$2:$A$111</c:f>
              <c:numCache>
                <c:formatCode>m/d/yyyy</c:formatCode>
                <c:ptCount val="110"/>
                <c:pt idx="0">
                  <c:v>45904</c:v>
                </c:pt>
                <c:pt idx="1">
                  <c:v>45903</c:v>
                </c:pt>
                <c:pt idx="2">
                  <c:v>45902</c:v>
                </c:pt>
                <c:pt idx="3">
                  <c:v>45901</c:v>
                </c:pt>
                <c:pt idx="4">
                  <c:v>45898</c:v>
                </c:pt>
                <c:pt idx="5">
                  <c:v>45897</c:v>
                </c:pt>
                <c:pt idx="6">
                  <c:v>45896</c:v>
                </c:pt>
                <c:pt idx="7">
                  <c:v>45895</c:v>
                </c:pt>
                <c:pt idx="8">
                  <c:v>45894</c:v>
                </c:pt>
                <c:pt idx="9">
                  <c:v>45891</c:v>
                </c:pt>
                <c:pt idx="10">
                  <c:v>45890</c:v>
                </c:pt>
                <c:pt idx="11">
                  <c:v>45889</c:v>
                </c:pt>
                <c:pt idx="12">
                  <c:v>45888</c:v>
                </c:pt>
                <c:pt idx="13">
                  <c:v>45887</c:v>
                </c:pt>
                <c:pt idx="14">
                  <c:v>45884</c:v>
                </c:pt>
                <c:pt idx="15">
                  <c:v>45883</c:v>
                </c:pt>
                <c:pt idx="16">
                  <c:v>45882</c:v>
                </c:pt>
                <c:pt idx="17">
                  <c:v>45881</c:v>
                </c:pt>
                <c:pt idx="18">
                  <c:v>45880</c:v>
                </c:pt>
                <c:pt idx="19">
                  <c:v>45877</c:v>
                </c:pt>
                <c:pt idx="20">
                  <c:v>45876</c:v>
                </c:pt>
                <c:pt idx="21">
                  <c:v>45875</c:v>
                </c:pt>
                <c:pt idx="22">
                  <c:v>45874</c:v>
                </c:pt>
                <c:pt idx="23">
                  <c:v>45873</c:v>
                </c:pt>
                <c:pt idx="24">
                  <c:v>45870</c:v>
                </c:pt>
                <c:pt idx="25">
                  <c:v>45869</c:v>
                </c:pt>
                <c:pt idx="26">
                  <c:v>45868</c:v>
                </c:pt>
                <c:pt idx="27">
                  <c:v>45867</c:v>
                </c:pt>
                <c:pt idx="28">
                  <c:v>45866</c:v>
                </c:pt>
                <c:pt idx="29">
                  <c:v>45863</c:v>
                </c:pt>
                <c:pt idx="30">
                  <c:v>45862</c:v>
                </c:pt>
                <c:pt idx="31">
                  <c:v>45861</c:v>
                </c:pt>
                <c:pt idx="32">
                  <c:v>45860</c:v>
                </c:pt>
                <c:pt idx="33">
                  <c:v>45859</c:v>
                </c:pt>
                <c:pt idx="34">
                  <c:v>45856</c:v>
                </c:pt>
                <c:pt idx="35">
                  <c:v>45855</c:v>
                </c:pt>
                <c:pt idx="36">
                  <c:v>45854</c:v>
                </c:pt>
                <c:pt idx="37">
                  <c:v>45853</c:v>
                </c:pt>
                <c:pt idx="38">
                  <c:v>45852</c:v>
                </c:pt>
                <c:pt idx="39">
                  <c:v>45849</c:v>
                </c:pt>
                <c:pt idx="40">
                  <c:v>45848</c:v>
                </c:pt>
                <c:pt idx="41">
                  <c:v>45847</c:v>
                </c:pt>
                <c:pt idx="42">
                  <c:v>45846</c:v>
                </c:pt>
                <c:pt idx="43">
                  <c:v>45845</c:v>
                </c:pt>
                <c:pt idx="44">
                  <c:v>45842</c:v>
                </c:pt>
                <c:pt idx="45">
                  <c:v>45841</c:v>
                </c:pt>
                <c:pt idx="46">
                  <c:v>45840</c:v>
                </c:pt>
                <c:pt idx="47">
                  <c:v>45839</c:v>
                </c:pt>
                <c:pt idx="48">
                  <c:v>45838</c:v>
                </c:pt>
                <c:pt idx="49">
                  <c:v>45835</c:v>
                </c:pt>
                <c:pt idx="50">
                  <c:v>45834</c:v>
                </c:pt>
                <c:pt idx="51">
                  <c:v>45833</c:v>
                </c:pt>
                <c:pt idx="52">
                  <c:v>45832</c:v>
                </c:pt>
                <c:pt idx="53">
                  <c:v>45831</c:v>
                </c:pt>
                <c:pt idx="54">
                  <c:v>45828</c:v>
                </c:pt>
                <c:pt idx="55">
                  <c:v>45826</c:v>
                </c:pt>
                <c:pt idx="56">
                  <c:v>45825</c:v>
                </c:pt>
                <c:pt idx="57">
                  <c:v>45824</c:v>
                </c:pt>
                <c:pt idx="58">
                  <c:v>45821</c:v>
                </c:pt>
                <c:pt idx="59">
                  <c:v>45820</c:v>
                </c:pt>
                <c:pt idx="60">
                  <c:v>45819</c:v>
                </c:pt>
                <c:pt idx="61">
                  <c:v>45818</c:v>
                </c:pt>
                <c:pt idx="62">
                  <c:v>45817</c:v>
                </c:pt>
                <c:pt idx="63">
                  <c:v>45814</c:v>
                </c:pt>
                <c:pt idx="64">
                  <c:v>45813</c:v>
                </c:pt>
                <c:pt idx="65">
                  <c:v>45812</c:v>
                </c:pt>
                <c:pt idx="66">
                  <c:v>45811</c:v>
                </c:pt>
                <c:pt idx="67">
                  <c:v>45810</c:v>
                </c:pt>
                <c:pt idx="68">
                  <c:v>45807</c:v>
                </c:pt>
                <c:pt idx="69">
                  <c:v>45806</c:v>
                </c:pt>
                <c:pt idx="70">
                  <c:v>45805</c:v>
                </c:pt>
                <c:pt idx="71">
                  <c:v>45804</c:v>
                </c:pt>
                <c:pt idx="72">
                  <c:v>45803</c:v>
                </c:pt>
                <c:pt idx="73">
                  <c:v>45800</c:v>
                </c:pt>
                <c:pt idx="74">
                  <c:v>45799</c:v>
                </c:pt>
                <c:pt idx="75">
                  <c:v>45798</c:v>
                </c:pt>
                <c:pt idx="76">
                  <c:v>45797</c:v>
                </c:pt>
                <c:pt idx="77">
                  <c:v>45796</c:v>
                </c:pt>
                <c:pt idx="78">
                  <c:v>45793</c:v>
                </c:pt>
                <c:pt idx="79">
                  <c:v>45792</c:v>
                </c:pt>
                <c:pt idx="80">
                  <c:v>45791</c:v>
                </c:pt>
                <c:pt idx="81">
                  <c:v>45790</c:v>
                </c:pt>
                <c:pt idx="82">
                  <c:v>45789</c:v>
                </c:pt>
                <c:pt idx="83">
                  <c:v>45786</c:v>
                </c:pt>
                <c:pt idx="84">
                  <c:v>45785</c:v>
                </c:pt>
                <c:pt idx="85">
                  <c:v>45784</c:v>
                </c:pt>
                <c:pt idx="86">
                  <c:v>45783</c:v>
                </c:pt>
                <c:pt idx="87">
                  <c:v>45782</c:v>
                </c:pt>
                <c:pt idx="88">
                  <c:v>45779</c:v>
                </c:pt>
                <c:pt idx="89">
                  <c:v>45777</c:v>
                </c:pt>
                <c:pt idx="90">
                  <c:v>45776</c:v>
                </c:pt>
                <c:pt idx="91">
                  <c:v>45775</c:v>
                </c:pt>
                <c:pt idx="92">
                  <c:v>45772</c:v>
                </c:pt>
                <c:pt idx="93">
                  <c:v>45771</c:v>
                </c:pt>
                <c:pt idx="94">
                  <c:v>45770</c:v>
                </c:pt>
                <c:pt idx="95">
                  <c:v>45769</c:v>
                </c:pt>
                <c:pt idx="96">
                  <c:v>45764</c:v>
                </c:pt>
                <c:pt idx="97">
                  <c:v>45763</c:v>
                </c:pt>
                <c:pt idx="98">
                  <c:v>45762</c:v>
                </c:pt>
                <c:pt idx="99">
                  <c:v>45761</c:v>
                </c:pt>
                <c:pt idx="100">
                  <c:v>45758</c:v>
                </c:pt>
                <c:pt idx="101">
                  <c:v>45757</c:v>
                </c:pt>
                <c:pt idx="102">
                  <c:v>45756</c:v>
                </c:pt>
                <c:pt idx="103">
                  <c:v>45755</c:v>
                </c:pt>
                <c:pt idx="104">
                  <c:v>45754</c:v>
                </c:pt>
                <c:pt idx="105">
                  <c:v>45751</c:v>
                </c:pt>
                <c:pt idx="106">
                  <c:v>45750</c:v>
                </c:pt>
                <c:pt idx="107">
                  <c:v>45749</c:v>
                </c:pt>
                <c:pt idx="108">
                  <c:v>45748</c:v>
                </c:pt>
                <c:pt idx="109">
                  <c:v>45747</c:v>
                </c:pt>
              </c:numCache>
            </c:numRef>
          </c:cat>
          <c:val>
            <c:numRef>
              <c:f>series!$K$2:$K$111</c:f>
              <c:numCache>
                <c:formatCode>General</c:formatCode>
                <c:ptCount val="110"/>
                <c:pt idx="1">
                  <c:v>6.0395604948229487E-2</c:v>
                </c:pt>
                <c:pt idx="2">
                  <c:v>5.9811320369196563E-2</c:v>
                </c:pt>
                <c:pt idx="3">
                  <c:v>5.9227357734603858E-2</c:v>
                </c:pt>
                <c:pt idx="4">
                  <c:v>5.8643716867057716E-2</c:v>
                </c:pt>
                <c:pt idx="5">
                  <c:v>5.8060397589262625E-2</c:v>
                </c:pt>
                <c:pt idx="6">
                  <c:v>5.7477399724020772E-2</c:v>
                </c:pt>
                <c:pt idx="7">
                  <c:v>5.6894723094231603E-2</c:v>
                </c:pt>
                <c:pt idx="8">
                  <c:v>5.6312367522892481E-2</c:v>
                </c:pt>
                <c:pt idx="9">
                  <c:v>5.5730332833098251E-2</c:v>
                </c:pt>
                <c:pt idx="10">
                  <c:v>5.5148618848041009E-2</c:v>
                </c:pt>
                <c:pt idx="11">
                  <c:v>5.4567225391010554E-2</c:v>
                </c:pt>
                <c:pt idx="12">
                  <c:v>5.398615228539394E-2</c:v>
                </c:pt>
                <c:pt idx="13">
                  <c:v>5.3405399354675698E-2</c:v>
                </c:pt>
                <c:pt idx="14">
                  <c:v>5.282496642243717E-2</c:v>
                </c:pt>
                <c:pt idx="15">
                  <c:v>5.2244853312357398E-2</c:v>
                </c:pt>
                <c:pt idx="16">
                  <c:v>5.1665059848212458E-2</c:v>
                </c:pt>
                <c:pt idx="17">
                  <c:v>5.1085585853875237E-2</c:v>
                </c:pt>
                <c:pt idx="18">
                  <c:v>5.05064311533161E-2</c:v>
                </c:pt>
                <c:pt idx="19">
                  <c:v>4.9927595570602001E-2</c:v>
                </c:pt>
                <c:pt idx="20">
                  <c:v>4.934907892989715E-2</c:v>
                </c:pt>
                <c:pt idx="21">
                  <c:v>4.8770881055462345E-2</c:v>
                </c:pt>
                <c:pt idx="22">
                  <c:v>4.8193001771655419E-2</c:v>
                </c:pt>
                <c:pt idx="23">
                  <c:v>4.7615440902931239E-2</c:v>
                </c:pt>
                <c:pt idx="24">
                  <c:v>4.7038198273840814E-2</c:v>
                </c:pt>
                <c:pt idx="25">
                  <c:v>4.6461273709032191E-2</c:v>
                </c:pt>
                <c:pt idx="26">
                  <c:v>4.5884667033250004E-2</c:v>
                </c:pt>
                <c:pt idx="27">
                  <c:v>4.5308378071335476E-2</c:v>
                </c:pt>
                <c:pt idx="28">
                  <c:v>4.4732406648226197E-2</c:v>
                </c:pt>
                <c:pt idx="29">
                  <c:v>4.4156752588956349E-2</c:v>
                </c:pt>
                <c:pt idx="30">
                  <c:v>4.358141571865648E-2</c:v>
                </c:pt>
                <c:pt idx="31">
                  <c:v>4.3006395862553504E-2</c:v>
                </c:pt>
                <c:pt idx="32">
                  <c:v>4.2431692845970481E-2</c:v>
                </c:pt>
                <c:pt idx="33">
                  <c:v>4.1857306494327062E-2</c:v>
                </c:pt>
                <c:pt idx="34">
                  <c:v>4.128323663313882E-2</c:v>
                </c:pt>
                <c:pt idx="35">
                  <c:v>4.0709483088017473E-2</c:v>
                </c:pt>
                <c:pt idx="36">
                  <c:v>4.0136045684670885E-2</c:v>
                </c:pt>
                <c:pt idx="37">
                  <c:v>3.9562924248903064E-2</c:v>
                </c:pt>
                <c:pt idx="38">
                  <c:v>3.8990118606613944E-2</c:v>
                </c:pt>
                <c:pt idx="39">
                  <c:v>3.8417628583799379E-2</c:v>
                </c:pt>
                <c:pt idx="40">
                  <c:v>3.7845454006550927E-2</c:v>
                </c:pt>
                <c:pt idx="41">
                  <c:v>3.727359470105629E-2</c:v>
                </c:pt>
                <c:pt idx="42">
                  <c:v>3.6702050493598648E-2</c:v>
                </c:pt>
                <c:pt idx="43">
                  <c:v>3.6130821210556885E-2</c:v>
                </c:pt>
                <c:pt idx="44">
                  <c:v>3.5559906678406028E-2</c:v>
                </c:pt>
                <c:pt idx="45">
                  <c:v>3.498930672371614E-2</c:v>
                </c:pt>
                <c:pt idx="46">
                  <c:v>3.4419021173152986E-2</c:v>
                </c:pt>
                <c:pt idx="47">
                  <c:v>3.3849049853478252E-2</c:v>
                </c:pt>
                <c:pt idx="48">
                  <c:v>3.327939259154844E-2</c:v>
                </c:pt>
                <c:pt idx="49">
                  <c:v>3.2710049214315973E-2</c:v>
                </c:pt>
                <c:pt idx="50">
                  <c:v>3.2141019548828531E-2</c:v>
                </c:pt>
                <c:pt idx="51">
                  <c:v>3.1572303422228831E-2</c:v>
                </c:pt>
                <c:pt idx="52">
                  <c:v>3.1003900661754846E-2</c:v>
                </c:pt>
                <c:pt idx="53">
                  <c:v>3.0435811094740028E-2</c:v>
                </c:pt>
                <c:pt idx="54">
                  <c:v>2.9868034548612865E-2</c:v>
                </c:pt>
                <c:pt idx="55">
                  <c:v>2.9300570850896879E-2</c:v>
                </c:pt>
                <c:pt idx="56">
                  <c:v>2.8742313547027498E-2</c:v>
                </c:pt>
                <c:pt idx="57">
                  <c:v>2.8184359022760175E-2</c:v>
                </c:pt>
                <c:pt idx="58">
                  <c:v>2.7626707113877824E-2</c:v>
                </c:pt>
                <c:pt idx="59">
                  <c:v>2.7069357656251958E-2</c:v>
                </c:pt>
                <c:pt idx="60">
                  <c:v>2.6512310485843571E-2</c:v>
                </c:pt>
                <c:pt idx="61">
                  <c:v>2.5955565438702477E-2</c:v>
                </c:pt>
                <c:pt idx="62">
                  <c:v>2.5399122350967529E-2</c:v>
                </c:pt>
                <c:pt idx="63">
                  <c:v>2.4842981058866176E-2</c:v>
                </c:pt>
                <c:pt idx="64">
                  <c:v>2.4287141398714684E-2</c:v>
                </c:pt>
                <c:pt idx="65">
                  <c:v>2.3731603206918361E-2</c:v>
                </c:pt>
                <c:pt idx="66">
                  <c:v>2.3176366319971109E-2</c:v>
                </c:pt>
                <c:pt idx="67">
                  <c:v>2.2621430574455648E-2</c:v>
                </c:pt>
                <c:pt idx="68">
                  <c:v>2.2066795807043071E-2</c:v>
                </c:pt>
                <c:pt idx="69">
                  <c:v>2.151246185449307E-2</c:v>
                </c:pt>
                <c:pt idx="70">
                  <c:v>2.0958428553654151E-2</c:v>
                </c:pt>
                <c:pt idx="71">
                  <c:v>2.0404695741462975E-2</c:v>
                </c:pt>
                <c:pt idx="72">
                  <c:v>1.9851263254945017E-2</c:v>
                </c:pt>
                <c:pt idx="73">
                  <c:v>1.9298130931213908E-2</c:v>
                </c:pt>
                <c:pt idx="74">
                  <c:v>1.874529860747165E-2</c:v>
                </c:pt>
                <c:pt idx="75">
                  <c:v>1.8192766121008397E-2</c:v>
                </c:pt>
                <c:pt idx="76">
                  <c:v>1.7640533309202899E-2</c:v>
                </c:pt>
                <c:pt idx="77">
                  <c:v>1.7088600009521615E-2</c:v>
                </c:pt>
                <c:pt idx="78">
                  <c:v>1.653696605951982E-2</c:v>
                </c:pt>
                <c:pt idx="79">
                  <c:v>1.5985631296840275E-2</c:v>
                </c:pt>
                <c:pt idx="80">
                  <c:v>1.5434595559214115E-2</c:v>
                </c:pt>
                <c:pt idx="81">
                  <c:v>1.4883858684460405E-2</c:v>
                </c:pt>
                <c:pt idx="82">
                  <c:v>1.4333420510486139E-2</c:v>
                </c:pt>
                <c:pt idx="83">
                  <c:v>1.3783280875286241E-2</c:v>
                </c:pt>
                <c:pt idx="84">
                  <c:v>1.3233439616943787E-2</c:v>
                </c:pt>
                <c:pt idx="85">
                  <c:v>1.2683896573629116E-2</c:v>
                </c:pt>
                <c:pt idx="86">
                  <c:v>1.2152202899923692E-2</c:v>
                </c:pt>
                <c:pt idx="87">
                  <c:v>1.162078838357794E-2</c:v>
                </c:pt>
                <c:pt idx="88">
                  <c:v>1.1089652878024658E-2</c:v>
                </c:pt>
                <c:pt idx="89">
                  <c:v>1.0558796236773471E-2</c:v>
                </c:pt>
                <c:pt idx="90">
                  <c:v>1.0028218313411275E-2</c:v>
                </c:pt>
                <c:pt idx="91">
                  <c:v>9.4979189616015702E-3</c:v>
                </c:pt>
                <c:pt idx="92">
                  <c:v>8.9678980350846871E-3</c:v>
                </c:pt>
                <c:pt idx="93">
                  <c:v>8.4381553876780035E-3</c:v>
                </c:pt>
                <c:pt idx="94">
                  <c:v>7.9086908732752814E-3</c:v>
                </c:pt>
                <c:pt idx="95">
                  <c:v>7.3795043458473319E-3</c:v>
                </c:pt>
                <c:pt idx="96">
                  <c:v>6.8505956594415718E-3</c:v>
                </c:pt>
                <c:pt idx="97">
                  <c:v>6.3219646681818009E-3</c:v>
                </c:pt>
                <c:pt idx="98">
                  <c:v>5.7936112262684247E-3</c:v>
                </c:pt>
                <c:pt idx="99">
                  <c:v>5.2655351879788981E-3</c:v>
                </c:pt>
                <c:pt idx="100">
                  <c:v>4.7377364076666151E-3</c:v>
                </c:pt>
                <c:pt idx="101">
                  <c:v>4.2102147397615752E-3</c:v>
                </c:pt>
                <c:pt idx="102">
                  <c:v>3.6829700387706055E-3</c:v>
                </c:pt>
                <c:pt idx="103">
                  <c:v>3.1560021592762499E-3</c:v>
                </c:pt>
                <c:pt idx="104">
                  <c:v>2.6293109559378802E-3</c:v>
                </c:pt>
                <c:pt idx="105">
                  <c:v>2.1028962834912512E-3</c:v>
                </c:pt>
                <c:pt idx="106">
                  <c:v>1.5767579967480572E-3</c:v>
                </c:pt>
                <c:pt idx="107">
                  <c:v>1.0508959505961535E-3</c:v>
                </c:pt>
                <c:pt idx="108">
                  <c:v>5.2531000000000105E-4</c:v>
                </c:pt>
                <c:pt idx="10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C3-4135-97CB-673699CD5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6530879"/>
        <c:axId val="1126546271"/>
      </c:lineChart>
      <c:dateAx>
        <c:axId val="1126530879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26546271"/>
        <c:crosses val="autoZero"/>
        <c:auto val="1"/>
        <c:lblOffset val="100"/>
        <c:baseTimeUnit val="days"/>
        <c:majorUnit val="15"/>
        <c:majorTimeUnit val="days"/>
      </c:dateAx>
      <c:valAx>
        <c:axId val="112654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26530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402166</xdr:colOff>
      <xdr:row>42</xdr:row>
      <xdr:rowOff>97458</xdr:rowOff>
    </xdr:from>
    <xdr:to>
      <xdr:col>9</xdr:col>
      <xdr:colOff>819150</xdr:colOff>
      <xdr:row>56</xdr:row>
      <xdr:rowOff>184150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448FC96-24B1-4DA7-B64A-1930A64556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406400</xdr:colOff>
      <xdr:row>27</xdr:row>
      <xdr:rowOff>171539</xdr:rowOff>
    </xdr:from>
    <xdr:to>
      <xdr:col>9</xdr:col>
      <xdr:colOff>793750</xdr:colOff>
      <xdr:row>41</xdr:row>
      <xdr:rowOff>175003</xdr:rowOff>
    </xdr:to>
    <xdr:graphicFrame macro="">
      <xdr:nvGraphicFramePr>
        <xdr:cNvPr id="5" name="Drawdown">
          <a:extLst>
            <a:ext uri="{FF2B5EF4-FFF2-40B4-BE49-F238E27FC236}">
              <a16:creationId xmlns:a16="http://schemas.microsoft.com/office/drawing/2014/main" id="{12737A6B-F584-4AC4-9ED9-0A9A0A5A63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400050</xdr:colOff>
      <xdr:row>27</xdr:row>
      <xdr:rowOff>152490</xdr:rowOff>
    </xdr:from>
    <xdr:to>
      <xdr:col>6</xdr:col>
      <xdr:colOff>302245</xdr:colOff>
      <xdr:row>41</xdr:row>
      <xdr:rowOff>158840</xdr:rowOff>
    </xdr:to>
    <xdr:graphicFrame macro="">
      <xdr:nvGraphicFramePr>
        <xdr:cNvPr id="6" name="Vol">
          <a:extLst>
            <a:ext uri="{FF2B5EF4-FFF2-40B4-BE49-F238E27FC236}">
              <a16:creationId xmlns:a16="http://schemas.microsoft.com/office/drawing/2014/main" id="{0FD2EB9A-4252-4B38-8C56-05FB6C952F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945092</xdr:colOff>
      <xdr:row>27</xdr:row>
      <xdr:rowOff>172598</xdr:rowOff>
    </xdr:from>
    <xdr:to>
      <xdr:col>13</xdr:col>
      <xdr:colOff>209549</xdr:colOff>
      <xdr:row>41</xdr:row>
      <xdr:rowOff>185298</xdr:rowOff>
    </xdr:to>
    <xdr:graphicFrame macro="">
      <xdr:nvGraphicFramePr>
        <xdr:cNvPr id="7" name="VaR">
          <a:extLst>
            <a:ext uri="{FF2B5EF4-FFF2-40B4-BE49-F238E27FC236}">
              <a16:creationId xmlns:a16="http://schemas.microsoft.com/office/drawing/2014/main" id="{F8B31114-1DB5-4291-833A-0B01E7A108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952501</xdr:colOff>
      <xdr:row>42</xdr:row>
      <xdr:rowOff>88900</xdr:rowOff>
    </xdr:from>
    <xdr:to>
      <xdr:col>13</xdr:col>
      <xdr:colOff>206375</xdr:colOff>
      <xdr:row>56</xdr:row>
      <xdr:rowOff>184149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2DB170BB-4573-4E6B-8FE4-FA1AF814DE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1044575</xdr:colOff>
      <xdr:row>6</xdr:row>
      <xdr:rowOff>153556</xdr:rowOff>
    </xdr:from>
    <xdr:to>
      <xdr:col>13</xdr:col>
      <xdr:colOff>19050</xdr:colOff>
      <xdr:row>19</xdr:row>
      <xdr:rowOff>29729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4A4AA18-253F-4F28-93F6-152CB49228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400050</xdr:colOff>
      <xdr:row>42</xdr:row>
      <xdr:rowOff>44739</xdr:rowOff>
    </xdr:from>
    <xdr:to>
      <xdr:col>6</xdr:col>
      <xdr:colOff>323850</xdr:colOff>
      <xdr:row>56</xdr:row>
      <xdr:rowOff>146050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D7EF5662-B430-421C-B747-0E2F7D1C90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38100</xdr:colOff>
      <xdr:row>6</xdr:row>
      <xdr:rowOff>160482</xdr:rowOff>
    </xdr:from>
    <xdr:to>
      <xdr:col>7</xdr:col>
      <xdr:colOff>914401</xdr:colOff>
      <xdr:row>19</xdr:row>
      <xdr:rowOff>28287</xdr:rowOff>
    </xdr:to>
    <xdr:graphicFrame macro="">
      <xdr:nvGraphicFramePr>
        <xdr:cNvPr id="9" name="Cumulative returm">
          <a:extLst>
            <a:ext uri="{FF2B5EF4-FFF2-40B4-BE49-F238E27FC236}">
              <a16:creationId xmlns:a16="http://schemas.microsoft.com/office/drawing/2014/main" id="{B94290E5-4E25-43C3-82D5-FCC9FEE0E7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B657244B-6411-4CFA-8C79-4AB8589246EA}" autoFormatId="16" applyNumberFormats="0" applyBorderFormats="0" applyFontFormats="0" applyPatternFormats="0" applyAlignmentFormats="0" applyWidthHeightFormats="0">
  <queryTableRefresh nextId="21">
    <queryTableFields count="12">
      <queryTableField id="1" name="Date" tableColumnId="1"/>
      <queryTableField id="6" name="Vol % (standardize 252 days 21d window)" tableColumnId="2"/>
      <queryTableField id="7" name="Drawdown %" tableColumnId="3"/>
      <queryTableField id="8" name="VaR daily % (parametrical 95.0% confidence)" tableColumnId="4"/>
      <queryTableField id="14" name="Sharpe (21d window)" tableColumnId="5"/>
      <queryTableField id="11" name="Beta (252d window)" tableColumnId="6"/>
      <queryTableField id="12" name="Portfolio return cumulative %" tableColumnId="7"/>
      <queryTableField id="13" name="Portfolio NAV" tableColumnId="8"/>
      <queryTableField id="17" name="Benchmark NAV" tableColumnId="10"/>
      <queryTableField id="15" name="CDI (a.d.)" tableColumnId="9"/>
      <queryTableField id="18" name="CDI (a.d.) accumulated" tableColumnId="11"/>
      <queryTableField id="20" name="Portfolio return %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CEB15536-5269-4C5D-AAB4-BE305503357C}" autoFormatId="16" applyNumberFormats="0" applyBorderFormats="0" applyFontFormats="0" applyPatternFormats="0" applyAlignmentFormats="0" applyWidthHeightFormats="0">
  <queryTableRefresh nextId="18">
    <queryTableFields count="11">
      <queryTableField id="1" name="Days" tableColumnId="1"/>
      <queryTableField id="2" name="0" tableColumnId="2"/>
      <queryTableField id="3" name="1" tableColumnId="3"/>
      <queryTableField id="4" name="2" tableColumnId="4"/>
      <queryTableField id="5" name="3" tableColumnId="5"/>
      <queryTableField id="6" name="4" tableColumnId="6"/>
      <queryTableField id="7" name="5" tableColumnId="7"/>
      <queryTableField id="8" name="6" tableColumnId="8"/>
      <queryTableField id="9" name="7" tableColumnId="9"/>
      <queryTableField id="11" name="8" tableColumnId="10"/>
      <queryTableField id="12" name="9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15C827-2047-4520-97B7-021A44F43E38}" name="series" displayName="series" ref="A1:L111" tableType="queryTable" totalsRowShown="0">
  <autoFilter ref="A1:L111" xr:uid="{0615C827-2047-4520-97B7-021A44F43E38}"/>
  <tableColumns count="12">
    <tableColumn id="1" xr3:uid="{9E43BF0C-47AD-4A51-995F-E2B80BAD0E13}" uniqueName="1" name="Date" queryTableFieldId="1" dataDxfId="12"/>
    <tableColumn id="2" xr3:uid="{5D02BC33-F438-442D-B664-C236866FF5E1}" uniqueName="2" name="Vol % (standardize 252 days 21d window)" queryTableFieldId="6" dataDxfId="11"/>
    <tableColumn id="3" xr3:uid="{D883F289-409D-46D8-9663-1CF82E1CDC24}" uniqueName="3" name="Drawdown %" queryTableFieldId="7" dataDxfId="10"/>
    <tableColumn id="4" xr3:uid="{D45A6ECA-499B-4FD7-814C-2A9364C3EDBD}" uniqueName="4" name="VaR daily % (parametrical 95.0% confidence)" queryTableFieldId="8" dataDxfId="9"/>
    <tableColumn id="5" xr3:uid="{0873DAE3-BAA6-40E9-BA69-F49E8880A2B4}" uniqueName="5" name="Sharpe (21d window)" queryTableFieldId="14"/>
    <tableColumn id="6" xr3:uid="{D56A23FF-6C7C-4A3D-BE8F-1E2702A8967A}" uniqueName="6" name="Beta (252d window)" queryTableFieldId="11"/>
    <tableColumn id="7" xr3:uid="{78F5E5ED-3C13-4538-9F00-3E5651220806}" uniqueName="7" name="Portfolio return cumulative %" queryTableFieldId="12"/>
    <tableColumn id="8" xr3:uid="{13695303-B7D7-4E38-A482-8F7A555C907F}" uniqueName="8" name="Portfolio NAV" queryTableFieldId="13"/>
    <tableColumn id="10" xr3:uid="{0B7F3AA9-A9F3-435D-B92C-2F8356681A3A}" uniqueName="10" name="Benchmark NAV" queryTableFieldId="17"/>
    <tableColumn id="9" xr3:uid="{02AC3DB9-7F15-4D68-97F9-F59B9D66C01D}" uniqueName="9" name="CDI (a.d.)" queryTableFieldId="15"/>
    <tableColumn id="11" xr3:uid="{38C56670-AD8B-4438-BFE7-309A9D2FA003}" uniqueName="11" name="CDI (a.d.) accumulated" queryTableFieldId="18"/>
    <tableColumn id="12" xr3:uid="{08F400BD-CEEB-4ED1-B4ED-376DB6AE8F2B}" uniqueName="12" name="Portfolio return %" queryTableFieldId="2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29D5B6-D34B-4AAC-BC32-255042665981}" name="liquidity_matrix" displayName="liquidity_matrix" ref="A1:K10" tableType="queryTable" totalsRowShown="0">
  <autoFilter ref="A1:K10" xr:uid="{6F29D5B6-D34B-4AAC-BC32-255042665981}"/>
  <tableColumns count="11">
    <tableColumn id="1" xr3:uid="{FF21E05A-1452-435F-8270-E00A3532B458}" uniqueName="1" name="Days" queryTableFieldId="1" dataDxfId="8"/>
    <tableColumn id="2" xr3:uid="{BDCDFF3B-2C2A-4FCA-A10E-9BB54AE1AFAB}" uniqueName="2" name="0" queryTableFieldId="2" dataDxfId="7"/>
    <tableColumn id="3" xr3:uid="{BC3F4811-FCF0-449E-B124-9368CD5FD607}" uniqueName="3" name="1" queryTableFieldId="3" dataDxfId="6"/>
    <tableColumn id="4" xr3:uid="{019BBF08-7929-495E-926E-BA6FC2BCBCF3}" uniqueName="4" name="2" queryTableFieldId="4" dataDxfId="5"/>
    <tableColumn id="5" xr3:uid="{A2A579C5-DCCD-4880-BA61-92DB85D0E47A}" uniqueName="5" name="3" queryTableFieldId="5" dataDxfId="4"/>
    <tableColumn id="6" xr3:uid="{C9A24BA0-BB0F-4773-9A88-177E89118856}" uniqueName="6" name="4" queryTableFieldId="6" dataDxfId="3"/>
    <tableColumn id="7" xr3:uid="{16B49447-607C-43BB-BD0B-2F0A7DB5D3B5}" uniqueName="7" name="5" queryTableFieldId="7" dataDxfId="2"/>
    <tableColumn id="8" xr3:uid="{40F43FB1-0CCF-42D8-A160-C8F9F22FE206}" uniqueName="8" name="6" queryTableFieldId="8" dataDxfId="1"/>
    <tableColumn id="9" xr3:uid="{ABD0C811-51CA-42DC-8941-082E66E00896}" uniqueName="9" name="7" queryTableFieldId="9" dataDxfId="0"/>
    <tableColumn id="10" xr3:uid="{828294E5-00F5-4DB5-87EC-834329035DA7}" uniqueName="10" name="8" queryTableFieldId="11"/>
    <tableColumn id="11" xr3:uid="{411F3BA0-1CCD-4881-87D7-3435D01F0E5B}" uniqueName="11" name="9" queryTableField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6E9140-1E00-4673-854A-D90CEA0DEB01}" name="Path" displayName="Path" ref="A1:A2" totalsRowShown="0">
  <autoFilter ref="A1:A2" xr:uid="{BC6E9140-1E00-4673-854A-D90CEA0DEB01}">
    <filterColumn colId="0" hiddenButton="1"/>
  </autoFilter>
  <tableColumns count="1">
    <tableColumn id="1" xr3:uid="{CAC2BB29-2522-4A83-8392-48DF9D8F4785}" name="Path">
      <calculatedColumnFormula array="1">CELL("nome.arquivo", A2)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8D92-81BF-4FC5-914A-96365AABBA43}">
  <dimension ref="D2:M32"/>
  <sheetViews>
    <sheetView showGridLines="0" showRowColHeaders="0" tabSelected="1" topLeftCell="A2" zoomScale="52" zoomScaleNormal="52" zoomScaleSheetLayoutView="50" workbookViewId="0">
      <selection activeCell="G10" sqref="G10"/>
    </sheetView>
  </sheetViews>
  <sheetFormatPr defaultRowHeight="15" x14ac:dyDescent="0.25"/>
  <cols>
    <col min="5" max="5" width="28.42578125" customWidth="1"/>
    <col min="6" max="12" width="21.140625" customWidth="1"/>
    <col min="13" max="13" width="14.28515625" customWidth="1"/>
  </cols>
  <sheetData>
    <row r="2" spans="4:13" ht="21" x14ac:dyDescent="0.35">
      <c r="D2" s="10"/>
      <c r="E2" s="10" t="s">
        <v>47</v>
      </c>
      <c r="F2" s="9"/>
      <c r="G2" s="9"/>
      <c r="H2" s="9"/>
      <c r="I2" s="9"/>
      <c r="J2" s="9"/>
      <c r="K2" s="9"/>
      <c r="L2" s="9"/>
      <c r="M2" s="9"/>
    </row>
    <row r="3" spans="4:13" ht="5.25" customHeight="1" x14ac:dyDescent="0.3">
      <c r="D3" s="3"/>
      <c r="E3" s="3"/>
      <c r="F3" s="3"/>
      <c r="G3" s="3"/>
      <c r="H3" s="3"/>
      <c r="I3" s="3"/>
      <c r="J3" s="3"/>
      <c r="K3" s="3"/>
      <c r="L3" s="3"/>
      <c r="M3" s="3"/>
    </row>
    <row r="4" spans="4:13" ht="16.5" x14ac:dyDescent="0.3">
      <c r="D4" s="6"/>
      <c r="E4" s="6"/>
      <c r="F4" s="7" t="s">
        <v>34</v>
      </c>
      <c r="G4" s="7" t="s">
        <v>35</v>
      </c>
      <c r="H4" s="7" t="s">
        <v>36</v>
      </c>
      <c r="I4" s="7" t="s">
        <v>37</v>
      </c>
      <c r="J4" s="7" t="s">
        <v>38</v>
      </c>
      <c r="K4" s="7" t="s">
        <v>39</v>
      </c>
      <c r="L4" s="7" t="s">
        <v>40</v>
      </c>
      <c r="M4" s="7"/>
    </row>
    <row r="5" spans="4:13" ht="19.5" x14ac:dyDescent="0.35">
      <c r="D5" s="5"/>
      <c r="E5" s="5" t="s">
        <v>33</v>
      </c>
      <c r="F5" s="12" cm="1">
        <f t="array" aca="1" ref="F5" ca="1">IF(COUNT(series[Portfolio return %]) &gt;= 31, PRODUCT(1 + OFFSET(series[Portfolio return %],0,0,30,1)) - 1, "-")</f>
        <v>3.3872133236228397E-2</v>
      </c>
      <c r="G5" s="12" cm="1">
        <f t="array" aca="1" ref="G5" ca="1">IF(COUNT(series[Portfolio return %]) &gt;= 91, PRODUCT(1 + OFFSET(series[Portfolio return %],0,0,90,1)) - 1, "-")</f>
        <v>4.4726251847770016E-2</v>
      </c>
      <c r="H5" s="12" t="str" cm="1">
        <f t="array" aca="1" ref="H5" ca="1">IF(COUNT(series[Portfolio return %]) &gt;= 181, PRODUCT(1 + OFFSET(series[Portfolio return %],0,0,180,1)) - 1, "-")</f>
        <v>-</v>
      </c>
      <c r="I5" s="12" t="str" cm="1">
        <f t="array" aca="1" ref="I5" ca="1">IF(COUNT(series[Portfolio return %]) &gt;= 271, PRODUCT(1 + OFFSET(series[Portfolio return %],0,0,271,1)) - 1, "-")</f>
        <v>-</v>
      </c>
      <c r="J5" s="12" t="str" cm="1">
        <f t="array" aca="1" ref="J5" ca="1">IF(COUNT(series[Portfolio return %]) &gt;= 361, PRODUCT(1 + OFFSET(series[Portfolio return %],0,0,361,1)) - 1, "-")</f>
        <v>-</v>
      </c>
      <c r="K5" s="12" t="s">
        <v>43</v>
      </c>
      <c r="L5" s="12" cm="1">
        <f t="array" ref="L5">PRODUCT(1 + series[Portfolio return %]) - 1</f>
        <v>8.9496767549746226E-2</v>
      </c>
      <c r="M5" s="12"/>
    </row>
    <row r="6" spans="4:13" ht="19.5" x14ac:dyDescent="0.35">
      <c r="D6" s="11"/>
      <c r="E6" s="11" t="s">
        <v>44</v>
      </c>
      <c r="F6" s="13" cm="1">
        <f t="array" aca="1" ref="F6" ca="1">IF(COUNT(series[CDI (a.d.)]) &gt;= 31, PRODUCT(1 + OFFSET(series[CDI (a.d.)],0,0,30,1)) - 1, "-")</f>
        <v>1.611200523151668E-2</v>
      </c>
      <c r="G6" s="13" cm="1">
        <f t="array" aca="1" ref="G6" ca="1">IF(COUNT(series[CDI (a.d.)]) &gt;= 91, PRODUCT(1 + OFFSET(series[CDI (a.d.)],0,0,90,1)) - 1, "-")</f>
        <v>4.9867306399542066E-2</v>
      </c>
      <c r="H6" s="13" t="str" cm="1">
        <f t="array" aca="1" ref="H6" ca="1">IF(COUNT(series[CDI (a.d.)]) &gt;= 181, PRODUCT(1 + OFFSET(series[CDI (a.d.)],0,0,180,1)) - 1, "-")</f>
        <v>-</v>
      </c>
      <c r="I6" s="13" t="str" cm="1">
        <f t="array" aca="1" ref="I6" ca="1">IF(COUNT(series[CDI (a.d.)]) &gt;= 271, PRODUCT(1 + OFFSET(series[CDI (a.d.)],0,0,271,1)) - 1, "-")</f>
        <v>-</v>
      </c>
      <c r="J6" s="13" t="str" cm="1">
        <f t="array" aca="1" ref="J6" ca="1">IF(COUNT(series[CDI (a.d.)]) &gt;= 361, PRODUCT(1 + OFFSET(series[CDI (a.d.)],0,0,361,1)) - 1, "-")</f>
        <v>-</v>
      </c>
      <c r="K6" s="13" t="s">
        <v>43</v>
      </c>
      <c r="L6" s="13" cm="1">
        <f t="array" ref="L6">PRODUCT(1 + series[CDI (a.d.)]) - 1</f>
        <v>6.0395604948229931E-2</v>
      </c>
      <c r="M6" s="13"/>
    </row>
    <row r="7" spans="4:13" ht="19.5" x14ac:dyDescent="0.35">
      <c r="D7" s="3"/>
      <c r="E7" s="5"/>
      <c r="F7" s="4"/>
      <c r="G7" s="4"/>
      <c r="H7" s="4"/>
      <c r="I7" s="4"/>
      <c r="J7" s="4"/>
      <c r="K7" s="4"/>
      <c r="L7" s="4"/>
      <c r="M7" s="3"/>
    </row>
    <row r="8" spans="4:13" ht="15.75" x14ac:dyDescent="0.3">
      <c r="D8" s="3"/>
      <c r="E8" s="3"/>
      <c r="F8" s="3"/>
      <c r="G8" s="3"/>
      <c r="H8" s="3"/>
      <c r="I8" s="3"/>
      <c r="J8" s="3"/>
      <c r="K8" s="3"/>
      <c r="L8" s="3"/>
      <c r="M8" s="3"/>
    </row>
    <row r="9" spans="4:13" ht="15.75" x14ac:dyDescent="0.3">
      <c r="D9" s="3"/>
      <c r="E9" s="3"/>
      <c r="F9" s="3"/>
      <c r="G9" s="3"/>
      <c r="H9" s="3"/>
      <c r="I9" s="3"/>
      <c r="J9" s="3"/>
      <c r="K9" s="3"/>
      <c r="L9" s="3"/>
      <c r="M9" s="3"/>
    </row>
    <row r="10" spans="4:13" ht="15.75" x14ac:dyDescent="0.3"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4:13" ht="15.75" x14ac:dyDescent="0.3"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4:13" ht="15.75" x14ac:dyDescent="0.3"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4:13" ht="15.75" x14ac:dyDescent="0.3"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4:13" ht="15.75" x14ac:dyDescent="0.3"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4:13" ht="15.75" x14ac:dyDescent="0.3"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4:13" ht="15.75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4:13" ht="15.75" x14ac:dyDescent="0.3"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4:13" ht="15.75" x14ac:dyDescent="0.3"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4:13" ht="15.75" x14ac:dyDescent="0.3"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4:13" ht="15.75" x14ac:dyDescent="0.3"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4:13" ht="15.75" x14ac:dyDescent="0.3"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4:13" ht="24" x14ac:dyDescent="0.4">
      <c r="D22" s="14"/>
      <c r="E22" s="14" t="s">
        <v>46</v>
      </c>
      <c r="F22" s="15"/>
      <c r="G22" s="15"/>
      <c r="H22" s="15"/>
      <c r="I22" s="15"/>
      <c r="J22" s="15"/>
      <c r="K22" s="15"/>
      <c r="L22" s="15"/>
      <c r="M22" s="15"/>
    </row>
    <row r="23" spans="4:13" ht="5.25" customHeight="1" x14ac:dyDescent="0.3"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4:13" ht="16.5" x14ac:dyDescent="0.3">
      <c r="D24" s="6"/>
      <c r="E24" s="6"/>
      <c r="F24" s="7" t="s">
        <v>34</v>
      </c>
      <c r="G24" s="7" t="s">
        <v>35</v>
      </c>
      <c r="H24" s="7" t="s">
        <v>36</v>
      </c>
      <c r="I24" s="7" t="s">
        <v>37</v>
      </c>
      <c r="J24" s="7" t="s">
        <v>38</v>
      </c>
      <c r="K24" s="7" t="s">
        <v>39</v>
      </c>
      <c r="L24" s="7" t="s">
        <v>40</v>
      </c>
      <c r="M24" s="7"/>
    </row>
    <row r="25" spans="4:13" ht="19.5" x14ac:dyDescent="0.35">
      <c r="D25" s="3"/>
      <c r="E25" s="5" t="s">
        <v>41</v>
      </c>
      <c r="F25" s="12">
        <f ca="1">IF(COUNT(series[Vol % (standardize 252 days 21d window)]) &gt;= 31, AVERAGE(OFFSET(series[Vol % (standardize 252 days 21d window)],0,0,30,1)), "-")</f>
        <v>0.18488064812364474</v>
      </c>
      <c r="G25" s="12" t="str">
        <f ca="1">IF(COUNT(series[Vol % (standardize 252 days 21d window)]) &gt;= 91, AVERAGE(OFFSET(series[Vol % (standardize 252 days 21d window)],0,0,90,1)), "-")</f>
        <v>-</v>
      </c>
      <c r="H25" s="12" t="str">
        <f ca="1">IF(COUNT(series[Vol % (standardize 252 days 21d window)]) &gt;= 181, AVERAGE(OFFSET(series[Vol % (standardize 252 days 21d window)],0,0,180,1)), "-")</f>
        <v>-</v>
      </c>
      <c r="I25" s="12" t="str">
        <f ca="1">IF(COUNT(series[Vol % (standardize 252 days 21d window)]) &gt;= 271, AVERAGE(OFFSET(series[Vol % (standardize 252 days 21d window)],0,0,270,1)), "-")</f>
        <v>-</v>
      </c>
      <c r="J25" s="12" t="str">
        <f ca="1">IF(COUNT(series[Vol % (standardize 252 days 21d window)]) &gt;= 361, AVERAGE(OFFSET(series[Vol % (standardize 252 days 21d window)],0,0,360,1)), "-")</f>
        <v>-</v>
      </c>
      <c r="K25" s="12" t="s">
        <v>43</v>
      </c>
      <c r="L25" s="12">
        <f>AVERAGE(series[Vol % (standardize 252 days 21d window)])</f>
        <v>0.17429073587782853</v>
      </c>
      <c r="M25" s="3"/>
    </row>
    <row r="26" spans="4:13" ht="19.5" x14ac:dyDescent="0.35">
      <c r="D26" s="3"/>
      <c r="E26" s="8" t="s">
        <v>45</v>
      </c>
      <c r="F26" s="12">
        <f ca="1">IF(COUNT(series[Sharpe (21d window)]) &gt;= 31, AVERAGE(OFFSET(series[Sharpe (21d window)],0,0,30,1)), "-")</f>
        <v>-6.3137398542829334E-2</v>
      </c>
      <c r="G26" s="12" t="str">
        <f ca="1">IF(COUNT(series[Sharpe (21d window)]) &gt;= 91, AVERAGE(OFFSET(series[Sharpe (21d window)],0,0,90,1)), "-")</f>
        <v>-</v>
      </c>
      <c r="H26" s="12" t="str">
        <f ca="1">IF(COUNT(series[Sharpe (21d window)]) &gt;= 181, AVERAGE(OFFSET(series[Sharpe (21d window)],0,0,180,1)), "-")</f>
        <v>-</v>
      </c>
      <c r="I26" s="12" t="str">
        <f ca="1">IF(COUNT(series[Sharpe (21d window)]) &gt;= 271, AVERAGE(OFFSET(series[Sharpe (21d window)],0,0,270,1)), "-")</f>
        <v>-</v>
      </c>
      <c r="J26" s="12" t="str">
        <f ca="1">IF(COUNT(series[Sharpe (21d window)]) &gt;= 361, AVERAGE(OFFSET(series[Sharpe (21d window)],0,0,360,1)), "-")</f>
        <v>-</v>
      </c>
      <c r="K26" s="12" t="s">
        <v>43</v>
      </c>
      <c r="L26" s="12">
        <f>AVERAGE(series[Sharpe (21d window)])</f>
        <v>5.5985466263733005E-2</v>
      </c>
      <c r="M26" s="3"/>
    </row>
    <row r="27" spans="4:13" ht="19.5" x14ac:dyDescent="0.35">
      <c r="D27" s="3"/>
      <c r="E27" s="8" t="s">
        <v>42</v>
      </c>
      <c r="F27" s="12">
        <f ca="1">IF(COUNT(series[VaR daily % (parametrical 95.0% confidence)]) &gt;= 31, AVERAGE(OFFSET(series[VaR daily % (parametrical 95.0% confidence)],0,0,30,1)), "-")</f>
        <v>1.9830581768601214E-2</v>
      </c>
      <c r="G27" s="12">
        <f ca="1">IF(COUNT(series[VaR daily % (parametrical 95.0% confidence)]) &gt;= 91, AVERAGE(OFFSET(series[VaR daily % (parametrical 95.0% confidence)],0,0,90,1)), "-")</f>
        <v>1.9923277102657708E-2</v>
      </c>
      <c r="H27" s="12" t="str">
        <f ca="1">IF(COUNT(series[VaR daily % (parametrical 95.0% confidence)]) &gt;= 181, AVERAGE(OFFSET(series[VaR daily % (parametrical 95.0% confidence)],0,0,180,1)), "-")</f>
        <v>-</v>
      </c>
      <c r="I27" s="12" t="str">
        <f ca="1">IF(COUNT(series[VaR daily % (parametrical 95.0% confidence)]) &gt;= 271, AVERAGE(OFFSET(series[VaR daily % (parametrical 95.0% confidence)],0,0,270,1)), "-")</f>
        <v>-</v>
      </c>
      <c r="J27" s="12" t="str">
        <f ca="1">IF(COUNT(series[VaR daily % (parametrical 95.0% confidence)]) &gt;= 361, AVERAGE(OFFSET(series[VaR daily % (parametrical 95.0% confidence)],0,0,360,1)), "-")</f>
        <v>-</v>
      </c>
      <c r="K27" s="12" t="s">
        <v>43</v>
      </c>
      <c r="L27" s="12">
        <f>AVERAGE(series[VaR daily % (parametrical 95.0% confidence)])</f>
        <v>1.9975827985381372E-2</v>
      </c>
      <c r="M27" s="3"/>
    </row>
    <row r="28" spans="4:13" ht="19.5" x14ac:dyDescent="0.35">
      <c r="D28" s="3"/>
      <c r="E28" s="8"/>
      <c r="F28" s="8"/>
      <c r="G28" s="8"/>
      <c r="H28" s="8"/>
      <c r="I28" s="8"/>
      <c r="J28" s="8"/>
      <c r="K28" s="8"/>
      <c r="L28" s="8"/>
      <c r="M28" s="3"/>
    </row>
    <row r="29" spans="4:13" ht="15.75" x14ac:dyDescent="0.3"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4:13" ht="15.75" x14ac:dyDescent="0.3"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4:13" ht="15.75" x14ac:dyDescent="0.3"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4:13" ht="15.75" x14ac:dyDescent="0.3">
      <c r="D32" s="3"/>
      <c r="E32" s="3"/>
      <c r="F32" s="3"/>
      <c r="G32" s="3"/>
      <c r="H32" s="3"/>
      <c r="I32" s="3"/>
      <c r="J32" s="3"/>
      <c r="K32" s="3"/>
      <c r="L32" s="3"/>
      <c r="M32" s="3"/>
    </row>
  </sheetData>
  <pageMargins left="0.511811024" right="0.511811024" top="0.78740157499999996" bottom="0.78740157499999996" header="0.31496062000000002" footer="0.31496062000000002"/>
  <pageSetup paperSize="9" scale="34" orientation="portrait" r:id="rId1"/>
  <ignoredErrors>
    <ignoredError sqref="I5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3CAD5-A90C-476A-8E4E-960B074E0F87}">
  <dimension ref="A1:L111"/>
  <sheetViews>
    <sheetView showGridLines="0" zoomScale="85" zoomScaleNormal="85" workbookViewId="0">
      <selection activeCell="B1" sqref="B1"/>
    </sheetView>
  </sheetViews>
  <sheetFormatPr defaultRowHeight="15" x14ac:dyDescent="0.25"/>
  <cols>
    <col min="1" max="1" width="9.85546875" bestFit="1" customWidth="1"/>
    <col min="2" max="2" width="40.42578125" bestFit="1" customWidth="1"/>
    <col min="3" max="3" width="15" bestFit="1" customWidth="1"/>
    <col min="4" max="4" width="43.28515625" bestFit="1" customWidth="1"/>
    <col min="5" max="5" width="22.28515625" bestFit="1" customWidth="1"/>
    <col min="6" max="6" width="21.140625" bestFit="1" customWidth="1"/>
    <col min="7" max="7" width="30" bestFit="1" customWidth="1"/>
    <col min="8" max="8" width="15.7109375" bestFit="1" customWidth="1"/>
    <col min="9" max="9" width="17.7109375" bestFit="1" customWidth="1"/>
    <col min="10" max="10" width="11.5703125" customWidth="1"/>
    <col min="11" max="11" width="23.42578125" bestFit="1" customWidth="1"/>
    <col min="12" max="12" width="19.28515625" bestFit="1" customWidth="1"/>
    <col min="13" max="13" width="15.7109375" bestFit="1" customWidth="1"/>
    <col min="14" max="14" width="44.5703125" bestFit="1" customWidth="1"/>
    <col min="15" max="15" width="12" bestFit="1" customWidth="1"/>
    <col min="16" max="16" width="12.85546875" bestFit="1" customWidth="1"/>
    <col min="17" max="17" width="12" bestFit="1" customWidth="1"/>
    <col min="18" max="18" width="12.7109375" bestFit="1" customWidth="1"/>
  </cols>
  <sheetData>
    <row r="1" spans="1:12" x14ac:dyDescent="0.25">
      <c r="A1" t="s">
        <v>0</v>
      </c>
      <c r="B1" t="s">
        <v>19</v>
      </c>
      <c r="C1" t="s">
        <v>20</v>
      </c>
      <c r="D1" t="s">
        <v>21</v>
      </c>
      <c r="E1" t="s">
        <v>28</v>
      </c>
      <c r="F1" t="s">
        <v>25</v>
      </c>
      <c r="G1" t="s">
        <v>26</v>
      </c>
      <c r="H1" t="s">
        <v>27</v>
      </c>
      <c r="I1" t="s">
        <v>30</v>
      </c>
      <c r="J1" t="s">
        <v>29</v>
      </c>
      <c r="K1" t="s">
        <v>31</v>
      </c>
      <c r="L1" t="s">
        <v>32</v>
      </c>
    </row>
    <row r="2" spans="1:12" x14ac:dyDescent="0.25">
      <c r="A2" s="1">
        <v>45904</v>
      </c>
      <c r="B2" s="2">
        <v>0.2222909866367328</v>
      </c>
      <c r="C2" s="2">
        <v>-2.9177233884647092E-2</v>
      </c>
      <c r="D2" s="2">
        <v>2.0072215442887439E-2</v>
      </c>
      <c r="E2">
        <v>0.12774337227242644</v>
      </c>
      <c r="F2">
        <v>1.0799472648105291</v>
      </c>
      <c r="G2">
        <v>8.9496767549745337E-2</v>
      </c>
      <c r="H2">
        <v>108949676.75497453</v>
      </c>
      <c r="L2">
        <v>1.4372284971088986E-2</v>
      </c>
    </row>
    <row r="3" spans="1:12" x14ac:dyDescent="0.25">
      <c r="A3" s="1">
        <v>45903</v>
      </c>
      <c r="B3" s="2">
        <v>0.22177365808031954</v>
      </c>
      <c r="C3" s="2">
        <v>-4.2932481004227564E-2</v>
      </c>
      <c r="D3" s="2">
        <v>2.0018345729476722E-2</v>
      </c>
      <c r="E3">
        <v>0.12550032667189853</v>
      </c>
      <c r="F3">
        <v>1.0780661398792086</v>
      </c>
      <c r="G3">
        <v>7.4060070145545609E-2</v>
      </c>
      <c r="H3">
        <v>107406007.01455456</v>
      </c>
      <c r="I3">
        <v>106039560.49482295</v>
      </c>
      <c r="J3">
        <v>5.5131000000000006E-4</v>
      </c>
      <c r="K3">
        <v>6.0395604948229487E-2</v>
      </c>
      <c r="L3">
        <v>-7.2025336118174965E-3</v>
      </c>
    </row>
    <row r="4" spans="1:12" x14ac:dyDescent="0.25">
      <c r="A4" s="1">
        <v>45902</v>
      </c>
      <c r="B4" s="2">
        <v>0.2195828301441175</v>
      </c>
      <c r="C4" s="2">
        <v>-3.5989160530794102E-2</v>
      </c>
      <c r="D4" s="2">
        <v>2.0048481544894987E-2</v>
      </c>
      <c r="E4">
        <v>0.16877042419939012</v>
      </c>
      <c r="F4">
        <v>1.0785364088203111</v>
      </c>
      <c r="G4">
        <v>8.185214659440887E-2</v>
      </c>
      <c r="H4">
        <v>108185214.65944089</v>
      </c>
      <c r="I4">
        <v>105981132.03691965</v>
      </c>
      <c r="J4">
        <v>5.5131000000000006E-4</v>
      </c>
      <c r="K4">
        <v>5.9811320369196563E-2</v>
      </c>
      <c r="L4">
        <v>-1.0836888497311681E-2</v>
      </c>
    </row>
    <row r="5" spans="1:12" x14ac:dyDescent="0.25">
      <c r="A5" s="1">
        <v>45901</v>
      </c>
      <c r="B5" s="2">
        <v>0.2147171762645193</v>
      </c>
      <c r="C5" s="2">
        <v>-2.5427830598405962E-2</v>
      </c>
      <c r="D5" s="2">
        <v>2.0017448802350311E-2</v>
      </c>
      <c r="E5">
        <v>0.2075714082556499</v>
      </c>
      <c r="F5">
        <v>1.0764514151116473</v>
      </c>
      <c r="G5">
        <v>9.3704500313312122E-2</v>
      </c>
      <c r="H5">
        <v>109370450.03133121</v>
      </c>
      <c r="I5">
        <v>105922735.77346039</v>
      </c>
      <c r="J5">
        <v>5.5131000000000006E-4</v>
      </c>
      <c r="K5">
        <v>5.9227357734603858E-2</v>
      </c>
      <c r="L5">
        <v>-5.4089107724619723E-3</v>
      </c>
    </row>
    <row r="6" spans="1:12" x14ac:dyDescent="0.25">
      <c r="A6" s="1">
        <v>45898</v>
      </c>
      <c r="B6" s="2">
        <v>0.21709697185329105</v>
      </c>
      <c r="C6" s="2">
        <v>-2.0127789242000808E-2</v>
      </c>
      <c r="D6" s="2">
        <v>2.0009807392856099E-2</v>
      </c>
      <c r="E6">
        <v>0.19128307241615461</v>
      </c>
      <c r="F6">
        <v>1.0760739682736222</v>
      </c>
      <c r="G6">
        <v>9.9652422145418473E-2</v>
      </c>
      <c r="H6">
        <v>109965242.21454185</v>
      </c>
      <c r="I6">
        <v>105864371.68670577</v>
      </c>
      <c r="J6">
        <v>5.5131000000000006E-4</v>
      </c>
      <c r="K6">
        <v>5.8643716867057716E-2</v>
      </c>
      <c r="L6">
        <v>2.0916167337521469E-3</v>
      </c>
    </row>
    <row r="7" spans="1:12" x14ac:dyDescent="0.25">
      <c r="A7" s="1">
        <v>45897</v>
      </c>
      <c r="B7" s="2">
        <v>0.22183247710523532</v>
      </c>
      <c r="C7" s="2">
        <v>-2.2173028498307934E-2</v>
      </c>
      <c r="D7" s="2">
        <v>2.0013807797631303E-2</v>
      </c>
      <c r="E7">
        <v>0.14418831128021933</v>
      </c>
      <c r="F7">
        <v>1.0706247824969992</v>
      </c>
      <c r="G7">
        <v>9.7357171522558961E-2</v>
      </c>
      <c r="H7">
        <v>109735717.15225589</v>
      </c>
      <c r="I7">
        <v>105806039.75892626</v>
      </c>
      <c r="J7">
        <v>5.5131000000000006E-4</v>
      </c>
      <c r="K7">
        <v>5.8060397589262625E-2</v>
      </c>
      <c r="L7">
        <v>1.558379646331845E-2</v>
      </c>
    </row>
    <row r="8" spans="1:12" x14ac:dyDescent="0.25">
      <c r="A8" s="1">
        <v>45896</v>
      </c>
      <c r="B8" s="2">
        <v>0.218231434756506</v>
      </c>
      <c r="C8" s="2">
        <v>-3.7177459007431218E-2</v>
      </c>
      <c r="D8" s="2">
        <v>2.0033998846849154E-2</v>
      </c>
      <c r="E8">
        <v>0.12638907395384674</v>
      </c>
      <c r="F8">
        <v>1.0716124977436827</v>
      </c>
      <c r="G8">
        <v>8.0518589745138813E-2</v>
      </c>
      <c r="H8">
        <v>108051858.97451389</v>
      </c>
      <c r="I8">
        <v>105747739.97240208</v>
      </c>
      <c r="J8">
        <v>5.5131000000000006E-4</v>
      </c>
      <c r="K8">
        <v>5.7477399724020772E-2</v>
      </c>
      <c r="L8">
        <v>2.0624194798619711E-2</v>
      </c>
    </row>
    <row r="9" spans="1:12" x14ac:dyDescent="0.25">
      <c r="A9" s="1">
        <v>45895</v>
      </c>
      <c r="B9" s="2">
        <v>0.2072078100440034</v>
      </c>
      <c r="C9" s="2">
        <v>-5.6633630772838769E-2</v>
      </c>
      <c r="D9" s="2">
        <v>1.9960403263413959E-2</v>
      </c>
      <c r="E9">
        <v>6.6471668682047777E-2</v>
      </c>
      <c r="F9">
        <v>1.0683159653778727</v>
      </c>
      <c r="G9">
        <v>5.8684082987408459E-2</v>
      </c>
      <c r="H9">
        <v>105868408.29874085</v>
      </c>
      <c r="I9">
        <v>105689472.30942316</v>
      </c>
      <c r="J9">
        <v>5.5131000000000006E-4</v>
      </c>
      <c r="K9">
        <v>5.6894723094231603E-2</v>
      </c>
      <c r="L9">
        <v>-2.6762494199724096E-3</v>
      </c>
    </row>
    <row r="10" spans="1:12" x14ac:dyDescent="0.25">
      <c r="A10" s="1">
        <v>45894</v>
      </c>
      <c r="B10" s="2">
        <v>0.21354051707095298</v>
      </c>
      <c r="C10" s="2">
        <v>-5.4102172259996494E-2</v>
      </c>
      <c r="D10" s="2">
        <v>1.9961851970033168E-2</v>
      </c>
      <c r="E10">
        <v>2.3303908419235068E-2</v>
      </c>
      <c r="F10">
        <v>1.0683425925483707</v>
      </c>
      <c r="G10">
        <v>6.1524988622495558E-2</v>
      </c>
      <c r="H10">
        <v>106152498.86224955</v>
      </c>
      <c r="I10">
        <v>105631236.75228925</v>
      </c>
      <c r="J10">
        <v>5.5131000000000006E-4</v>
      </c>
      <c r="K10">
        <v>5.6312367522892481E-2</v>
      </c>
      <c r="L10">
        <v>-9.7892885523276352E-4</v>
      </c>
    </row>
    <row r="11" spans="1:12" x14ac:dyDescent="0.25">
      <c r="A11" s="1">
        <v>45891</v>
      </c>
      <c r="B11" s="2">
        <v>0.21361922983510395</v>
      </c>
      <c r="C11" s="2">
        <v>-5.3175298238595126E-2</v>
      </c>
      <c r="D11" s="2">
        <v>1.9969193098089446E-2</v>
      </c>
      <c r="E11">
        <v>3.5722764656566118E-2</v>
      </c>
      <c r="F11">
        <v>1.0686288727092434</v>
      </c>
      <c r="G11">
        <v>6.2565164322415878E-2</v>
      </c>
      <c r="H11">
        <v>106256516.43224159</v>
      </c>
      <c r="I11">
        <v>105573033.28330983</v>
      </c>
      <c r="J11">
        <v>5.5131000000000006E-4</v>
      </c>
      <c r="K11">
        <v>5.5730332833098251E-2</v>
      </c>
      <c r="L11">
        <v>2.7008595651816458E-2</v>
      </c>
    </row>
    <row r="12" spans="1:12" x14ac:dyDescent="0.25">
      <c r="A12" s="1">
        <v>45890</v>
      </c>
      <c r="B12" s="2">
        <v>0.1948366133563329</v>
      </c>
      <c r="C12" s="2">
        <v>-7.8075192583486594E-2</v>
      </c>
      <c r="D12" s="2">
        <v>1.982011617304185E-2</v>
      </c>
      <c r="E12">
        <v>-0.114238210168303</v>
      </c>
      <c r="F12">
        <v>1.0684058196347794</v>
      </c>
      <c r="G12">
        <v>3.4621490824068957E-2</v>
      </c>
      <c r="H12">
        <v>103462149.08240689</v>
      </c>
      <c r="I12">
        <v>105514861.8848041</v>
      </c>
      <c r="J12">
        <v>5.5131000000000006E-4</v>
      </c>
      <c r="K12">
        <v>5.5148618848041009E-2</v>
      </c>
      <c r="L12">
        <v>-5.3796539123966425E-3</v>
      </c>
    </row>
    <row r="13" spans="1:12" x14ac:dyDescent="0.25">
      <c r="A13" s="1">
        <v>45889</v>
      </c>
      <c r="B13" s="2">
        <v>0.20028907112450328</v>
      </c>
      <c r="C13" s="2">
        <v>-7.3088730747407224E-2</v>
      </c>
      <c r="D13" s="2">
        <v>1.9814725934404354E-2</v>
      </c>
      <c r="E13">
        <v>-4.2395603185297399E-2</v>
      </c>
      <c r="F13">
        <v>1.0682772721659195</v>
      </c>
      <c r="G13">
        <v>4.0217500972921538E-2</v>
      </c>
      <c r="H13">
        <v>104021750.09729216</v>
      </c>
      <c r="I13">
        <v>105456722.53910105</v>
      </c>
      <c r="J13">
        <v>5.5131000000000006E-4</v>
      </c>
      <c r="K13">
        <v>5.4567225391010554E-2</v>
      </c>
      <c r="L13">
        <v>1.4361506395182966E-3</v>
      </c>
    </row>
    <row r="14" spans="1:12" x14ac:dyDescent="0.25">
      <c r="A14" s="1">
        <v>45888</v>
      </c>
      <c r="B14" s="2">
        <v>0.20019286449953658</v>
      </c>
      <c r="C14" s="2">
        <v>-7.4418005920131522E-2</v>
      </c>
      <c r="D14" s="2">
        <v>1.981551408210349E-2</v>
      </c>
      <c r="E14">
        <v>-5.4141381733345213E-2</v>
      </c>
      <c r="F14">
        <v>1.0659453496356892</v>
      </c>
      <c r="G14">
        <v>3.8725734345257612E-2</v>
      </c>
      <c r="H14">
        <v>103872573.43452576</v>
      </c>
      <c r="I14">
        <v>105398615.22853939</v>
      </c>
      <c r="J14">
        <v>5.5131000000000006E-4</v>
      </c>
      <c r="K14">
        <v>5.398615228539394E-2</v>
      </c>
      <c r="L14">
        <v>-2.7693555955363366E-2</v>
      </c>
    </row>
    <row r="15" spans="1:12" x14ac:dyDescent="0.25">
      <c r="A15" s="1">
        <v>45887</v>
      </c>
      <c r="B15" s="2">
        <v>0.17610929855717231</v>
      </c>
      <c r="C15" s="2">
        <v>-4.8055271309734485E-2</v>
      </c>
      <c r="D15" s="2">
        <v>1.9610073288538286E-2</v>
      </c>
      <c r="E15">
        <v>3.0102824908282463E-2</v>
      </c>
      <c r="F15">
        <v>1.0602120678167115</v>
      </c>
      <c r="G15">
        <v>6.8311066647185337E-2</v>
      </c>
      <c r="H15">
        <v>106831106.66471854</v>
      </c>
      <c r="I15">
        <v>105340539.93546757</v>
      </c>
      <c r="J15">
        <v>5.5131000000000006E-4</v>
      </c>
      <c r="K15">
        <v>5.3405399354675698E-2</v>
      </c>
      <c r="L15">
        <v>2.9262382710646823E-3</v>
      </c>
    </row>
    <row r="16" spans="1:12" x14ac:dyDescent="0.25">
      <c r="A16" s="1">
        <v>45884</v>
      </c>
      <c r="B16" s="2">
        <v>0.18766871178937555</v>
      </c>
      <c r="C16" s="2">
        <v>-5.0832760810690915E-2</v>
      </c>
      <c r="D16" s="2">
        <v>1.9609259621611773E-2</v>
      </c>
      <c r="E16">
        <v>-5.8910361815535002E-2</v>
      </c>
      <c r="F16">
        <v>1.0583383001127666</v>
      </c>
      <c r="G16">
        <v>6.5194055037224974E-2</v>
      </c>
      <c r="H16">
        <v>106519405.5037225</v>
      </c>
      <c r="I16">
        <v>105282496.64224371</v>
      </c>
      <c r="J16">
        <v>5.5131000000000006E-4</v>
      </c>
      <c r="K16">
        <v>5.282496642243717E-2</v>
      </c>
      <c r="L16">
        <v>1.053148307523509E-2</v>
      </c>
    </row>
    <row r="17" spans="1:12" x14ac:dyDescent="0.25">
      <c r="A17" s="1">
        <v>45883</v>
      </c>
      <c r="B17" s="2">
        <v>0.18529842152476811</v>
      </c>
      <c r="C17" s="2">
        <v>-6.0724722498682625E-2</v>
      </c>
      <c r="D17" s="2">
        <v>1.9609764293848014E-2</v>
      </c>
      <c r="E17">
        <v>-7.4788197333544554E-2</v>
      </c>
      <c r="F17">
        <v>1.0595487778847585</v>
      </c>
      <c r="G17">
        <v>5.4092893568878919E-2</v>
      </c>
      <c r="H17">
        <v>105409289.35688789</v>
      </c>
      <c r="I17">
        <v>105224485.33123574</v>
      </c>
      <c r="J17">
        <v>5.5131000000000006E-4</v>
      </c>
      <c r="K17">
        <v>5.2244853312357398E-2</v>
      </c>
      <c r="L17">
        <v>9.2981421532731257E-5</v>
      </c>
    </row>
    <row r="18" spans="1:12" x14ac:dyDescent="0.25">
      <c r="A18" s="1">
        <v>45882</v>
      </c>
      <c r="B18" s="2">
        <v>0.18683305564278216</v>
      </c>
      <c r="C18" s="2">
        <v>-6.0812049529403667E-2</v>
      </c>
      <c r="D18" s="2">
        <v>1.9705811503035121E-2</v>
      </c>
      <c r="E18">
        <v>-5.0065778571843488E-2</v>
      </c>
      <c r="F18">
        <v>1.0617286049944048</v>
      </c>
      <c r="G18">
        <v>5.3994891625567476E-2</v>
      </c>
      <c r="H18">
        <v>105399489.16255675</v>
      </c>
      <c r="I18">
        <v>105166505.98482125</v>
      </c>
      <c r="J18">
        <v>5.5131000000000006E-4</v>
      </c>
      <c r="K18">
        <v>5.1665059848212458E-2</v>
      </c>
      <c r="L18">
        <v>-2.2302802503778821E-2</v>
      </c>
    </row>
    <row r="19" spans="1:12" x14ac:dyDescent="0.25">
      <c r="A19" s="1">
        <v>45881</v>
      </c>
      <c r="B19" s="2">
        <v>0.16952553961820541</v>
      </c>
      <c r="C19" s="2">
        <v>-3.938770319097052E-2</v>
      </c>
      <c r="D19" s="2">
        <v>1.9674650339746521E-2</v>
      </c>
      <c r="E19">
        <v>5.7254800123845422E-2</v>
      </c>
      <c r="F19">
        <v>1.0606454861844952</v>
      </c>
      <c r="G19">
        <v>7.803816388625906E-2</v>
      </c>
      <c r="H19">
        <v>107803816.3886259</v>
      </c>
      <c r="I19">
        <v>105108558.58538753</v>
      </c>
      <c r="J19">
        <v>5.5131000000000006E-4</v>
      </c>
      <c r="K19">
        <v>5.1085585853875237E-2</v>
      </c>
      <c r="L19">
        <v>2.0294142352425423E-2</v>
      </c>
    </row>
    <row r="20" spans="1:12" x14ac:dyDescent="0.25">
      <c r="A20" s="1">
        <v>45880</v>
      </c>
      <c r="B20" s="2">
        <v>0.15796386376457697</v>
      </c>
      <c r="C20" s="2">
        <v>-5.8494744864252095E-2</v>
      </c>
      <c r="D20" s="2">
        <v>1.9795919011220516E-2</v>
      </c>
      <c r="E20">
        <v>-8.800691189978159E-2</v>
      </c>
      <c r="F20">
        <v>1.0666910990637704</v>
      </c>
      <c r="G20">
        <v>5.6595465108421505E-2</v>
      </c>
      <c r="H20">
        <v>105659546.51084214</v>
      </c>
      <c r="I20">
        <v>105050643.11533161</v>
      </c>
      <c r="J20">
        <v>5.5131000000000006E-4</v>
      </c>
      <c r="K20">
        <v>5.05064311533161E-2</v>
      </c>
      <c r="L20">
        <v>-6.4915287359493395E-3</v>
      </c>
    </row>
    <row r="21" spans="1:12" x14ac:dyDescent="0.25">
      <c r="A21" s="1">
        <v>45877</v>
      </c>
      <c r="B21" s="2">
        <v>0.15665838733570114</v>
      </c>
      <c r="C21" s="2">
        <v>-5.2343002231413707E-2</v>
      </c>
      <c r="D21" s="2">
        <v>1.9783329449328913E-2</v>
      </c>
      <c r="E21">
        <v>-5.6734902761885732E-2</v>
      </c>
      <c r="F21">
        <v>1.0636411558143353</v>
      </c>
      <c r="G21">
        <v>6.3499200730623651E-2</v>
      </c>
      <c r="H21">
        <v>106349920.07306236</v>
      </c>
      <c r="I21">
        <v>104992759.5570602</v>
      </c>
      <c r="J21">
        <v>5.5131000000000006E-4</v>
      </c>
      <c r="K21">
        <v>4.9927595570602001E-2</v>
      </c>
      <c r="L21">
        <v>-5.116354623330488E-3</v>
      </c>
    </row>
    <row r="22" spans="1:12" x14ac:dyDescent="0.25">
      <c r="A22" s="1">
        <v>45876</v>
      </c>
      <c r="B22" s="2">
        <v>0.15991044566959001</v>
      </c>
      <c r="C22" s="2">
        <v>-4.7469518498520366E-2</v>
      </c>
      <c r="D22" s="2">
        <v>1.9856808735854024E-2</v>
      </c>
      <c r="E22">
        <v>-8.2245995729505292E-2</v>
      </c>
      <c r="F22">
        <v>1.0661797473465446</v>
      </c>
      <c r="G22">
        <v>6.8968422260048179E-2</v>
      </c>
      <c r="H22">
        <v>106896842.22600482</v>
      </c>
      <c r="I22">
        <v>104934907.89298971</v>
      </c>
      <c r="J22">
        <v>5.5131000000000006E-4</v>
      </c>
      <c r="K22">
        <v>4.934907892989715E-2</v>
      </c>
      <c r="L22">
        <v>1.669056454115149E-2</v>
      </c>
    </row>
    <row r="23" spans="1:12" x14ac:dyDescent="0.25">
      <c r="A23" s="1">
        <v>45875</v>
      </c>
      <c r="B23" s="2">
        <v>0.15372128709990154</v>
      </c>
      <c r="C23" s="2">
        <v>-6.310679500466132E-2</v>
      </c>
      <c r="D23" s="2">
        <v>1.9783664364517846E-2</v>
      </c>
      <c r="E23">
        <v>-0.24136805971083658</v>
      </c>
      <c r="F23">
        <v>1.0578082541285072</v>
      </c>
      <c r="G23">
        <v>5.1419634982538209E-2</v>
      </c>
      <c r="H23">
        <v>105141963.49825382</v>
      </c>
      <c r="I23">
        <v>104877088.10554624</v>
      </c>
      <c r="J23">
        <v>5.5131000000000006E-4</v>
      </c>
      <c r="K23">
        <v>4.8770881055462345E-2</v>
      </c>
      <c r="L23">
        <v>1.3626799928602815E-2</v>
      </c>
    </row>
    <row r="24" spans="1:12" x14ac:dyDescent="0.25">
      <c r="A24" s="1">
        <v>45874</v>
      </c>
      <c r="B24" s="2">
        <v>0.14399063280559066</v>
      </c>
      <c r="C24" s="2">
        <v>-7.5702018670647866E-2</v>
      </c>
      <c r="D24" s="2">
        <v>1.974966767428574E-2</v>
      </c>
      <c r="E24">
        <v>-0.31265746788320176</v>
      </c>
      <c r="F24">
        <v>1.0556747764742509</v>
      </c>
      <c r="G24">
        <v>3.7284763047501723E-2</v>
      </c>
      <c r="H24">
        <v>103728476.30475017</v>
      </c>
      <c r="I24">
        <v>104819300.17716554</v>
      </c>
      <c r="J24">
        <v>5.5131000000000006E-4</v>
      </c>
      <c r="K24">
        <v>4.8193001771655419E-2</v>
      </c>
      <c r="L24">
        <v>5.0028739236654268E-3</v>
      </c>
    </row>
    <row r="25" spans="1:12" x14ac:dyDescent="0.25">
      <c r="A25" s="1">
        <v>45873</v>
      </c>
      <c r="B25" s="2">
        <v>0.14700882880410787</v>
      </c>
      <c r="C25" s="2">
        <v>-8.030314607880723E-2</v>
      </c>
      <c r="D25" s="2">
        <v>1.9744487003666326E-2</v>
      </c>
      <c r="E25">
        <v>-0.40960667922723965</v>
      </c>
      <c r="F25">
        <v>1.0502409705226914</v>
      </c>
      <c r="G25">
        <v>3.2121190855707304E-2</v>
      </c>
      <c r="H25">
        <v>103212119.08557074</v>
      </c>
      <c r="I25">
        <v>104761544.09029312</v>
      </c>
      <c r="J25">
        <v>5.5131000000000006E-4</v>
      </c>
      <c r="K25">
        <v>4.7615440902931239E-2</v>
      </c>
      <c r="L25">
        <v>-9.0201392592016705E-4</v>
      </c>
    </row>
    <row r="26" spans="1:12" x14ac:dyDescent="0.25">
      <c r="A26" s="1">
        <v>45870</v>
      </c>
      <c r="B26" s="2">
        <v>0.14879603188189144</v>
      </c>
      <c r="C26" s="2">
        <v>-7.9472817741221752E-2</v>
      </c>
      <c r="D26" s="2">
        <v>1.9744639414700626E-2</v>
      </c>
      <c r="E26">
        <v>-0.38302987121009369</v>
      </c>
      <c r="F26">
        <v>1.0486893479385828</v>
      </c>
      <c r="G26">
        <v>3.3053019065117928E-2</v>
      </c>
      <c r="H26">
        <v>103305301.9065118</v>
      </c>
      <c r="I26">
        <v>104703819.82738408</v>
      </c>
      <c r="J26">
        <v>5.5131000000000006E-4</v>
      </c>
      <c r="K26">
        <v>4.7038198273840814E-2</v>
      </c>
      <c r="L26">
        <v>-9.4333245504834573E-3</v>
      </c>
    </row>
    <row r="27" spans="1:12" x14ac:dyDescent="0.25">
      <c r="A27" s="1">
        <v>45869</v>
      </c>
      <c r="B27" s="2">
        <v>0.15948346091311333</v>
      </c>
      <c r="C27" s="2">
        <v>-7.0706490463102373E-2</v>
      </c>
      <c r="D27" s="2">
        <v>1.9736962610064517E-2</v>
      </c>
      <c r="E27">
        <v>-0.24453231595050129</v>
      </c>
      <c r="F27">
        <v>1.0483908077045654</v>
      </c>
      <c r="G27">
        <v>4.289094784691927E-2</v>
      </c>
      <c r="H27">
        <v>104289094.78469193</v>
      </c>
      <c r="I27">
        <v>104646127.37090322</v>
      </c>
      <c r="J27">
        <v>5.5131000000000006E-4</v>
      </c>
      <c r="K27">
        <v>4.6461273709032191E-2</v>
      </c>
      <c r="L27">
        <v>-1.0530370527992716E-2</v>
      </c>
    </row>
    <row r="28" spans="1:12" x14ac:dyDescent="0.25">
      <c r="A28" s="1">
        <v>45868</v>
      </c>
      <c r="B28" s="2">
        <v>0.16113747635661538</v>
      </c>
      <c r="C28" s="2">
        <v>-6.0816540642303844E-2</v>
      </c>
      <c r="D28" s="2">
        <v>1.9757365456537175E-2</v>
      </c>
      <c r="E28">
        <v>-0.25279177237061334</v>
      </c>
      <c r="F28">
        <v>1.0480345005103477</v>
      </c>
      <c r="G28">
        <v>5.3989851516128118E-2</v>
      </c>
      <c r="H28">
        <v>105398985.15161282</v>
      </c>
      <c r="I28">
        <v>104588466.703325</v>
      </c>
      <c r="J28">
        <v>5.5131000000000006E-4</v>
      </c>
      <c r="K28">
        <v>4.5884667033250004E-2</v>
      </c>
      <c r="L28">
        <v>9.7584059453183908E-3</v>
      </c>
    </row>
    <row r="29" spans="1:12" x14ac:dyDescent="0.25">
      <c r="A29" s="1">
        <v>45867</v>
      </c>
      <c r="B29" s="2">
        <v>0.15486584045099883</v>
      </c>
      <c r="C29" s="2">
        <v>-6.9892903264866801E-2</v>
      </c>
      <c r="D29" s="2">
        <v>1.9736597923836752E-2</v>
      </c>
      <c r="E29">
        <v>-0.31878343297982437</v>
      </c>
      <c r="F29">
        <v>1.0480459187944979</v>
      </c>
      <c r="G29">
        <v>4.3803988469302224E-2</v>
      </c>
      <c r="H29">
        <v>104380398.84693022</v>
      </c>
      <c r="I29">
        <v>104530837.80713354</v>
      </c>
      <c r="J29">
        <v>5.5131000000000006E-4</v>
      </c>
      <c r="K29">
        <v>4.5308378071335476E-2</v>
      </c>
      <c r="L29">
        <v>2.3571074994130081E-3</v>
      </c>
    </row>
    <row r="30" spans="1:12" x14ac:dyDescent="0.25">
      <c r="A30" s="1">
        <v>45866</v>
      </c>
      <c r="B30" s="2">
        <v>0.16885860396792179</v>
      </c>
      <c r="C30" s="2">
        <v>-7.2080110195978458E-2</v>
      </c>
      <c r="D30" s="2">
        <v>1.973627566698901E-2</v>
      </c>
      <c r="E30">
        <v>-0.22737054972412429</v>
      </c>
      <c r="F30">
        <v>1.048498367518615</v>
      </c>
      <c r="G30">
        <v>4.1349415951453583E-2</v>
      </c>
      <c r="H30">
        <v>104134941.59514536</v>
      </c>
      <c r="I30">
        <v>104473240.66482262</v>
      </c>
      <c r="J30">
        <v>5.5131000000000006E-4</v>
      </c>
      <c r="K30">
        <v>4.4732406648226197E-2</v>
      </c>
      <c r="L30">
        <v>-1.431374562949754E-2</v>
      </c>
    </row>
    <row r="31" spans="1:12" x14ac:dyDescent="0.25">
      <c r="A31" s="1">
        <v>45863</v>
      </c>
      <c r="B31" s="2">
        <v>0.16337791675587585</v>
      </c>
      <c r="C31" s="2">
        <v>-5.860522484750777E-2</v>
      </c>
      <c r="D31" s="2">
        <v>1.9726266622223015E-2</v>
      </c>
      <c r="E31">
        <v>-0.18675641986896616</v>
      </c>
      <c r="F31">
        <v>1.0480825251557226</v>
      </c>
      <c r="G31">
        <v>5.6471479980716222E-2</v>
      </c>
      <c r="H31">
        <v>105647147.99807163</v>
      </c>
      <c r="I31">
        <v>104415675.25889564</v>
      </c>
      <c r="J31">
        <v>5.5131000000000006E-4</v>
      </c>
      <c r="K31">
        <v>4.4156752588956349E-2</v>
      </c>
      <c r="L31">
        <v>2.5329631471591174E-3</v>
      </c>
    </row>
    <row r="32" spans="1:12" x14ac:dyDescent="0.25">
      <c r="A32" s="1">
        <v>45862</v>
      </c>
      <c r="B32" s="2">
        <v>0.17740704601876772</v>
      </c>
      <c r="C32" s="2">
        <v>-6.09837184831723E-2</v>
      </c>
      <c r="D32" s="2">
        <v>1.9737770983682124E-2</v>
      </c>
      <c r="E32">
        <v>-0.10456540838881383</v>
      </c>
      <c r="F32">
        <v>1.0489356607353411</v>
      </c>
      <c r="G32">
        <v>5.3802237748106441E-2</v>
      </c>
      <c r="H32">
        <v>105380223.77481064</v>
      </c>
      <c r="I32">
        <v>104358141.57186565</v>
      </c>
      <c r="J32">
        <v>5.5131000000000006E-4</v>
      </c>
      <c r="K32">
        <v>4.358141571865648E-2</v>
      </c>
      <c r="L32">
        <v>-1.2530643606085676E-2</v>
      </c>
    </row>
    <row r="33" spans="1:12" x14ac:dyDescent="0.25">
      <c r="A33" s="1">
        <v>45861</v>
      </c>
      <c r="B33" s="2">
        <v>0.17663856342633344</v>
      </c>
      <c r="C33" s="2">
        <v>-4.9067927590208706E-2</v>
      </c>
      <c r="D33" s="2">
        <v>1.9704663138673952E-2</v>
      </c>
      <c r="E33">
        <v>-0.10077743444658722</v>
      </c>
      <c r="F33">
        <v>1.0488518693128384</v>
      </c>
      <c r="G33">
        <v>6.7174622609484924E-2</v>
      </c>
      <c r="H33">
        <v>106717462.26094849</v>
      </c>
      <c r="I33">
        <v>104300639.58625536</v>
      </c>
      <c r="J33">
        <v>5.5131000000000006E-4</v>
      </c>
      <c r="K33">
        <v>4.3006395862553504E-2</v>
      </c>
      <c r="L33">
        <v>1.2831594745091351E-2</v>
      </c>
    </row>
    <row r="34" spans="1:12" x14ac:dyDescent="0.25">
      <c r="A34" s="1">
        <v>45860</v>
      </c>
      <c r="B34" s="2">
        <v>0.17364168879950695</v>
      </c>
      <c r="C34" s="2">
        <v>-6.1115315375680941E-2</v>
      </c>
      <c r="D34" s="2">
        <v>1.9816738765620737E-2</v>
      </c>
      <c r="E34">
        <v>-0.1172051388415162</v>
      </c>
      <c r="F34">
        <v>1.0533570977769759</v>
      </c>
      <c r="G34">
        <v>5.3654554366533658E-2</v>
      </c>
      <c r="H34">
        <v>105365455.43665336</v>
      </c>
      <c r="I34">
        <v>104243169.28459705</v>
      </c>
      <c r="J34">
        <v>5.5131000000000006E-4</v>
      </c>
      <c r="K34">
        <v>4.2431692845970481E-2</v>
      </c>
      <c r="L34">
        <v>-1.6690913647450373E-3</v>
      </c>
    </row>
    <row r="35" spans="1:12" x14ac:dyDescent="0.25">
      <c r="A35" s="1">
        <v>45859</v>
      </c>
      <c r="B35" s="2">
        <v>0.17532605356596248</v>
      </c>
      <c r="C35" s="2">
        <v>-5.954561107619169E-2</v>
      </c>
      <c r="D35" s="2">
        <v>1.981844780389987E-2</v>
      </c>
      <c r="E35">
        <v>-0.14455323503925335</v>
      </c>
      <c r="F35">
        <v>1.0533826142769702</v>
      </c>
      <c r="G35">
        <v>5.5416140332575248E-2</v>
      </c>
      <c r="H35">
        <v>105541614.03325753</v>
      </c>
      <c r="I35">
        <v>104185730.6494327</v>
      </c>
      <c r="J35">
        <v>5.5131000000000006E-4</v>
      </c>
      <c r="K35">
        <v>4.1857306494327062E-2</v>
      </c>
      <c r="L35">
        <v>-6.3422030784036493E-3</v>
      </c>
    </row>
    <row r="36" spans="1:12" x14ac:dyDescent="0.25">
      <c r="A36" s="1">
        <v>45856</v>
      </c>
      <c r="B36" s="2">
        <v>0.17715918386792531</v>
      </c>
      <c r="C36" s="2">
        <v>-5.3542988504306964E-2</v>
      </c>
      <c r="D36" s="2">
        <v>1.9807055848011693E-2</v>
      </c>
      <c r="E36">
        <v>-0.15964301451702151</v>
      </c>
      <c r="F36">
        <v>1.0563659785070063</v>
      </c>
      <c r="G36">
        <v>6.2152527361340582E-2</v>
      </c>
      <c r="H36">
        <v>106215252.73613405</v>
      </c>
      <c r="I36">
        <v>104128323.66331388</v>
      </c>
      <c r="J36">
        <v>5.5131000000000006E-4</v>
      </c>
      <c r="K36">
        <v>4.128323663313882E-2</v>
      </c>
      <c r="L36">
        <v>-1.8712064083023422E-2</v>
      </c>
    </row>
    <row r="37" spans="1:12" x14ac:dyDescent="0.25">
      <c r="A37" s="1">
        <v>45855</v>
      </c>
      <c r="B37" s="2">
        <v>0.16647947961328322</v>
      </c>
      <c r="C37" s="2">
        <v>-3.5495111217010288E-2</v>
      </c>
      <c r="D37" s="2">
        <v>1.9728089959291616E-2</v>
      </c>
      <c r="E37">
        <v>-0.10365997313163169</v>
      </c>
      <c r="F37">
        <v>1.0558281894942663</v>
      </c>
      <c r="G37">
        <v>8.2406588815136184E-2</v>
      </c>
      <c r="H37">
        <v>108240658.88151363</v>
      </c>
      <c r="I37">
        <v>104070948.30880174</v>
      </c>
      <c r="J37">
        <v>5.5131000000000006E-4</v>
      </c>
      <c r="K37">
        <v>4.0709483088017473E-2</v>
      </c>
      <c r="L37">
        <v>6.824119815259086E-3</v>
      </c>
    </row>
    <row r="38" spans="1:12" x14ac:dyDescent="0.25">
      <c r="A38" s="1">
        <v>45854</v>
      </c>
      <c r="B38" s="2">
        <v>0.1644245968868504</v>
      </c>
      <c r="C38" s="2">
        <v>-4.2032396919567561E-2</v>
      </c>
      <c r="D38" s="2">
        <v>1.9720880290043374E-2</v>
      </c>
      <c r="E38">
        <v>-0.1269961803529408</v>
      </c>
      <c r="F38">
        <v>1.0556649327999552</v>
      </c>
      <c r="G38">
        <v>7.5070181089568866E-2</v>
      </c>
      <c r="H38">
        <v>107507018.10895689</v>
      </c>
      <c r="I38">
        <v>104013604.5684671</v>
      </c>
      <c r="J38">
        <v>5.5131000000000006E-4</v>
      </c>
      <c r="K38">
        <v>4.0136045684670885E-2</v>
      </c>
      <c r="L38">
        <v>6.0514680552305328E-3</v>
      </c>
    </row>
    <row r="39" spans="1:12" x14ac:dyDescent="0.25">
      <c r="A39" s="1">
        <v>45853</v>
      </c>
      <c r="B39" s="2">
        <v>0.16970350670208378</v>
      </c>
      <c r="C39" s="2">
        <v>-4.779463725424285E-2</v>
      </c>
      <c r="D39" s="2">
        <v>1.9712102779832437E-2</v>
      </c>
      <c r="E39">
        <v>-9.3441700908829015E-2</v>
      </c>
      <c r="F39">
        <v>1.0527188662723632</v>
      </c>
      <c r="G39">
        <v>6.8603560777816153E-2</v>
      </c>
      <c r="H39">
        <v>106860356.07778162</v>
      </c>
      <c r="I39">
        <v>103956292.42489031</v>
      </c>
      <c r="J39">
        <v>5.5131000000000006E-4</v>
      </c>
      <c r="K39">
        <v>3.9562924248903064E-2</v>
      </c>
      <c r="L39">
        <v>2.9113308890897083E-3</v>
      </c>
    </row>
    <row r="40" spans="1:12" x14ac:dyDescent="0.25">
      <c r="A40" s="1">
        <v>45852</v>
      </c>
      <c r="B40" s="2">
        <v>0.16946192389998119</v>
      </c>
      <c r="C40" s="2">
        <v>-5.0558774820483258E-2</v>
      </c>
      <c r="D40" s="2">
        <v>1.971287771191315E-2</v>
      </c>
      <c r="E40">
        <v>-0.12601652463206306</v>
      </c>
      <c r="F40">
        <v>1.0528775748331634</v>
      </c>
      <c r="G40">
        <v>6.5501533251687949E-2</v>
      </c>
      <c r="H40">
        <v>106550153.32516879</v>
      </c>
      <c r="I40">
        <v>103899011.86066139</v>
      </c>
      <c r="J40">
        <v>5.5131000000000006E-4</v>
      </c>
      <c r="K40">
        <v>3.8990118606613944E-2</v>
      </c>
      <c r="L40">
        <v>-1.0936389105261679E-2</v>
      </c>
    </row>
    <row r="41" spans="1:12" x14ac:dyDescent="0.25">
      <c r="A41" s="1">
        <v>45849</v>
      </c>
      <c r="B41" s="2">
        <v>0.16871715739869345</v>
      </c>
      <c r="C41" s="2">
        <v>-4.0060502963381768E-2</v>
      </c>
      <c r="D41" s="2">
        <v>1.9679202974749222E-2</v>
      </c>
      <c r="E41">
        <v>-4.1269445249280001E-2</v>
      </c>
      <c r="F41">
        <v>1.0512010734927879</v>
      </c>
      <c r="G41">
        <v>7.7283120635488034E-2</v>
      </c>
      <c r="H41">
        <v>107728312.0635488</v>
      </c>
      <c r="I41">
        <v>103841762.85837995</v>
      </c>
      <c r="J41">
        <v>5.5131000000000006E-4</v>
      </c>
      <c r="K41">
        <v>3.8417628583799379E-2</v>
      </c>
      <c r="L41">
        <v>1.412553316037235E-4</v>
      </c>
    </row>
    <row r="42" spans="1:12" x14ac:dyDescent="0.25">
      <c r="A42" s="1">
        <v>45848</v>
      </c>
      <c r="B42" s="2">
        <v>0.16921191173037342</v>
      </c>
      <c r="C42" s="2">
        <v>-4.0196080384321695E-2</v>
      </c>
      <c r="D42" s="2">
        <v>1.9693470536609345E-2</v>
      </c>
      <c r="E42">
        <v>-2.6973373427367435E-2</v>
      </c>
      <c r="F42">
        <v>1.0513137232350718</v>
      </c>
      <c r="G42">
        <v>7.7130970143119759E-2</v>
      </c>
      <c r="H42">
        <v>107713097.01431197</v>
      </c>
      <c r="I42">
        <v>103784545.40065509</v>
      </c>
      <c r="J42">
        <v>5.5131000000000006E-4</v>
      </c>
      <c r="K42">
        <v>3.7845454006550927E-2</v>
      </c>
      <c r="L42">
        <v>-1.0757090411764564E-2</v>
      </c>
    </row>
    <row r="43" spans="1:12" x14ac:dyDescent="0.25">
      <c r="A43" s="1">
        <v>45847</v>
      </c>
      <c r="B43" s="2">
        <v>0.16487167723419227</v>
      </c>
      <c r="C43" s="2">
        <v>-2.9759111424726623E-2</v>
      </c>
      <c r="D43" s="2">
        <v>1.9660039274390841E-2</v>
      </c>
      <c r="E43">
        <v>2.2181916264438179E-2</v>
      </c>
      <c r="F43">
        <v>1.050053962362433</v>
      </c>
      <c r="G43">
        <v>8.8843760923661419E-2</v>
      </c>
      <c r="H43">
        <v>108884376.09236614</v>
      </c>
      <c r="I43">
        <v>103727359.47010563</v>
      </c>
      <c r="J43">
        <v>5.5131000000000006E-4</v>
      </c>
      <c r="K43">
        <v>3.727359470105629E-2</v>
      </c>
      <c r="L43">
        <v>-1.4994179240741687E-2</v>
      </c>
    </row>
    <row r="44" spans="1:12" x14ac:dyDescent="0.25">
      <c r="A44" s="1">
        <v>45846</v>
      </c>
      <c r="B44" s="2">
        <v>0.15610482825288863</v>
      </c>
      <c r="C44" s="2">
        <v>-1.4989690286910157E-2</v>
      </c>
      <c r="D44" s="2">
        <v>1.9638094284966559E-2</v>
      </c>
      <c r="E44">
        <v>7.8621012567463608E-2</v>
      </c>
      <c r="F44">
        <v>1.0507190509228459</v>
      </c>
      <c r="G44">
        <v>0.10541860563256678</v>
      </c>
      <c r="H44">
        <v>110541860.56325668</v>
      </c>
      <c r="I44">
        <v>103670205.04935986</v>
      </c>
      <c r="J44">
        <v>5.5131000000000006E-4</v>
      </c>
      <c r="K44">
        <v>3.6702050493598648E-2</v>
      </c>
      <c r="L44">
        <v>3.1544693080647196E-3</v>
      </c>
    </row>
    <row r="45" spans="1:12" x14ac:dyDescent="0.25">
      <c r="A45" s="1">
        <v>45845</v>
      </c>
      <c r="B45" s="2">
        <v>0.15702599155074776</v>
      </c>
      <c r="C45" s="2">
        <v>-1.8087104379338574E-2</v>
      </c>
      <c r="D45" s="2">
        <v>1.9742967550815119E-2</v>
      </c>
      <c r="E45">
        <v>3.9628474436515765E-2</v>
      </c>
      <c r="F45">
        <v>1.0547881864318838</v>
      </c>
      <c r="G45">
        <v>0.10194256164261484</v>
      </c>
      <c r="H45">
        <v>110194256.16426149</v>
      </c>
      <c r="I45">
        <v>103613082.12105569</v>
      </c>
      <c r="J45">
        <v>5.5131000000000006E-4</v>
      </c>
      <c r="K45">
        <v>3.6130821210556885E-2</v>
      </c>
      <c r="L45">
        <v>-1.5099612707756074E-2</v>
      </c>
    </row>
    <row r="46" spans="1:12" x14ac:dyDescent="0.25">
      <c r="A46" s="1">
        <v>45842</v>
      </c>
      <c r="B46" s="2">
        <v>0.14672977521107808</v>
      </c>
      <c r="C46" s="2">
        <v>-3.0332932245015942E-3</v>
      </c>
      <c r="D46" s="2">
        <v>1.9680495085677725E-2</v>
      </c>
      <c r="E46">
        <v>0.11595691757350185</v>
      </c>
      <c r="F46">
        <v>1.0546174064537068</v>
      </c>
      <c r="G46">
        <v>0.1188365603877477</v>
      </c>
      <c r="H46">
        <v>111883656.03877477</v>
      </c>
      <c r="I46">
        <v>103555990.6678406</v>
      </c>
      <c r="J46">
        <v>5.5131000000000006E-4</v>
      </c>
      <c r="K46">
        <v>3.5559906678406028E-2</v>
      </c>
      <c r="L46">
        <v>3.3609174940440745E-3</v>
      </c>
    </row>
    <row r="47" spans="1:12" x14ac:dyDescent="0.25">
      <c r="A47" s="1">
        <v>45841</v>
      </c>
      <c r="B47" s="2">
        <v>0.14836535476541321</v>
      </c>
      <c r="C47" s="2">
        <v>-6.3727922894540705E-3</v>
      </c>
      <c r="D47" s="2">
        <v>1.9679148818040417E-2</v>
      </c>
      <c r="E47">
        <v>6.7876687884702053E-2</v>
      </c>
      <c r="F47">
        <v>1.0525988543704983</v>
      </c>
      <c r="G47">
        <v>0.11508883880200482</v>
      </c>
      <c r="H47">
        <v>111508883.88020048</v>
      </c>
      <c r="I47">
        <v>103498930.67237161</v>
      </c>
      <c r="J47">
        <v>5.5131000000000006E-4</v>
      </c>
      <c r="K47">
        <v>3.498930672371614E-2</v>
      </c>
      <c r="L47">
        <v>1.4371114967526077E-2</v>
      </c>
    </row>
    <row r="48" spans="1:12" x14ac:dyDescent="0.25">
      <c r="A48" s="1">
        <v>45840</v>
      </c>
      <c r="B48" s="2">
        <v>0.1564671376194835</v>
      </c>
      <c r="C48" s="2">
        <v>-2.0450017701503863E-2</v>
      </c>
      <c r="D48" s="2">
        <v>1.9679048669822421E-2</v>
      </c>
      <c r="E48">
        <v>9.2961273053597623E-2</v>
      </c>
      <c r="F48">
        <v>1.0541364498022312</v>
      </c>
      <c r="G48">
        <v>9.9290804271080946E-2</v>
      </c>
      <c r="H48">
        <v>109929080.42710809</v>
      </c>
      <c r="I48">
        <v>103441902.11731529</v>
      </c>
      <c r="J48">
        <v>5.5131000000000006E-4</v>
      </c>
      <c r="K48">
        <v>3.4419021173152986E-2</v>
      </c>
      <c r="L48">
        <v>-1.2826046860764592E-2</v>
      </c>
    </row>
    <row r="49" spans="1:12" x14ac:dyDescent="0.25">
      <c r="A49" s="1">
        <v>45839</v>
      </c>
      <c r="B49" s="2">
        <v>0.15279835711467132</v>
      </c>
      <c r="C49" s="2">
        <v>-7.723026743660398E-3</v>
      </c>
      <c r="D49" s="2">
        <v>1.9831260013227291E-2</v>
      </c>
      <c r="E49">
        <v>0.11383678832321419</v>
      </c>
      <c r="F49">
        <v>1.0602330021454918</v>
      </c>
      <c r="G49">
        <v>0.11357355081676479</v>
      </c>
      <c r="H49">
        <v>111357355.08167648</v>
      </c>
      <c r="I49">
        <v>103384904.98534782</v>
      </c>
      <c r="J49">
        <v>5.5131000000000006E-4</v>
      </c>
      <c r="K49">
        <v>3.3849049853478252E-2</v>
      </c>
      <c r="L49">
        <v>-1.6638792737315028E-3</v>
      </c>
    </row>
    <row r="50" spans="1:12" x14ac:dyDescent="0.25">
      <c r="A50" s="1">
        <v>45838</v>
      </c>
      <c r="B50" s="2">
        <v>0.16311863955564548</v>
      </c>
      <c r="C50" s="2">
        <v>-6.0692459624930818E-3</v>
      </c>
      <c r="D50" s="2">
        <v>1.9829900381517974E-2</v>
      </c>
      <c r="E50">
        <v>4.2504349842950671E-2</v>
      </c>
      <c r="F50">
        <v>1.061387999935715</v>
      </c>
      <c r="G50">
        <v>0.11542949082786214</v>
      </c>
      <c r="H50">
        <v>111542949.08278622</v>
      </c>
      <c r="I50">
        <v>103327939.25915484</v>
      </c>
      <c r="J50">
        <v>5.5131000000000006E-4</v>
      </c>
      <c r="K50">
        <v>3.327939259154844E-2</v>
      </c>
      <c r="L50">
        <v>1.6875920038935288E-2</v>
      </c>
    </row>
    <row r="51" spans="1:12" x14ac:dyDescent="0.25">
      <c r="A51" s="1">
        <v>45835</v>
      </c>
      <c r="B51" s="2">
        <v>0.15268019042481945</v>
      </c>
      <c r="C51" s="2">
        <v>-2.2564371472725712E-2</v>
      </c>
      <c r="D51" s="2">
        <v>1.9765535279755182E-2</v>
      </c>
      <c r="E51">
        <v>-6.3919765421911176E-2</v>
      </c>
      <c r="F51">
        <v>1.060795636003022</v>
      </c>
      <c r="G51">
        <v>9.6917990530401621E-2</v>
      </c>
      <c r="H51">
        <v>109691799.05304016</v>
      </c>
      <c r="I51">
        <v>103271004.9214316</v>
      </c>
      <c r="J51">
        <v>5.5131000000000006E-4</v>
      </c>
      <c r="K51">
        <v>3.2710049214315973E-2</v>
      </c>
      <c r="L51">
        <v>-3.8873704623997585E-3</v>
      </c>
    </row>
    <row r="52" spans="1:12" x14ac:dyDescent="0.25">
      <c r="A52" s="1">
        <v>45834</v>
      </c>
      <c r="B52" s="2">
        <v>0.15503410350874419</v>
      </c>
      <c r="C52" s="2">
        <v>-1.8749888774119823E-2</v>
      </c>
      <c r="D52" s="2">
        <v>1.9792356420238775E-2</v>
      </c>
      <c r="E52">
        <v>-8.761634037413206E-2</v>
      </c>
      <c r="F52">
        <v>1.0606260207577034</v>
      </c>
      <c r="G52">
        <v>0.10119875805569856</v>
      </c>
      <c r="H52">
        <v>110119875.80556986</v>
      </c>
      <c r="I52">
        <v>103214101.95488286</v>
      </c>
      <c r="J52">
        <v>5.5131000000000006E-4</v>
      </c>
      <c r="K52">
        <v>3.2141019548828531E-2</v>
      </c>
      <c r="L52">
        <v>1.8356189210895268E-2</v>
      </c>
    </row>
    <row r="53" spans="1:12" x14ac:dyDescent="0.25">
      <c r="A53" s="1">
        <v>45833</v>
      </c>
      <c r="B53" s="2">
        <v>0.14635179419064298</v>
      </c>
      <c r="C53" s="2">
        <v>-3.6437229309489297E-2</v>
      </c>
      <c r="D53" s="2">
        <v>1.9772142682231181E-2</v>
      </c>
      <c r="E53">
        <v>-0.12602373336467759</v>
      </c>
      <c r="F53">
        <v>1.0598871203244822</v>
      </c>
      <c r="G53">
        <v>8.134930559905218E-2</v>
      </c>
      <c r="H53">
        <v>108134930.55990522</v>
      </c>
      <c r="I53">
        <v>103157230.34222288</v>
      </c>
      <c r="J53">
        <v>5.5131000000000006E-4</v>
      </c>
      <c r="K53">
        <v>3.1572303422228831E-2</v>
      </c>
      <c r="L53">
        <v>-1.153920257777695E-2</v>
      </c>
    </row>
    <row r="54" spans="1:12" x14ac:dyDescent="0.25">
      <c r="A54" s="1">
        <v>45832</v>
      </c>
      <c r="B54" s="2">
        <v>0.14307295566259867</v>
      </c>
      <c r="C54" s="2">
        <v>-2.5188684059745305E-2</v>
      </c>
      <c r="D54" s="2">
        <v>1.9749074549836307E-2</v>
      </c>
      <c r="E54">
        <v>-3.807363793133809E-2</v>
      </c>
      <c r="F54">
        <v>1.0591234008712758</v>
      </c>
      <c r="G54">
        <v>9.3972880279187931E-2</v>
      </c>
      <c r="H54">
        <v>109397288.02791879</v>
      </c>
      <c r="I54">
        <v>103100390.06617549</v>
      </c>
      <c r="J54">
        <v>5.5131000000000006E-4</v>
      </c>
      <c r="K54">
        <v>3.1003900661754846E-2</v>
      </c>
      <c r="L54">
        <v>9.4575778994358123E-3</v>
      </c>
    </row>
    <row r="55" spans="1:12" x14ac:dyDescent="0.25">
      <c r="A55" s="1">
        <v>45831</v>
      </c>
      <c r="B55" s="2">
        <v>0.13901137361460303</v>
      </c>
      <c r="C55" s="2">
        <v>-3.4321662165611812E-2</v>
      </c>
      <c r="D55" s="2">
        <v>1.973642772467037E-2</v>
      </c>
      <c r="E55">
        <v>-0.11270307989385098</v>
      </c>
      <c r="F55">
        <v>1.0584412023764633</v>
      </c>
      <c r="G55">
        <v>8.3723481035843594E-2</v>
      </c>
      <c r="H55">
        <v>108372348.10358436</v>
      </c>
      <c r="I55">
        <v>103043581.109474</v>
      </c>
      <c r="J55">
        <v>5.5131000000000006E-4</v>
      </c>
      <c r="K55">
        <v>3.0435811094740028E-2</v>
      </c>
      <c r="L55">
        <v>-8.2732173365025197E-3</v>
      </c>
    </row>
    <row r="56" spans="1:12" x14ac:dyDescent="0.25">
      <c r="A56" s="1">
        <v>45828</v>
      </c>
      <c r="B56" s="2">
        <v>0.1364858948309641</v>
      </c>
      <c r="C56" s="2">
        <v>-2.6265747063067574E-2</v>
      </c>
      <c r="D56" s="2">
        <v>1.9715074946666317E-2</v>
      </c>
      <c r="E56">
        <v>-6.8302397329111197E-2</v>
      </c>
      <c r="F56">
        <v>1.0571594273961051</v>
      </c>
      <c r="G56">
        <v>9.2764156399274711E-2</v>
      </c>
      <c r="H56">
        <v>109276415.63992748</v>
      </c>
      <c r="I56">
        <v>102986803.45486128</v>
      </c>
      <c r="J56">
        <v>5.5131000000000006E-4</v>
      </c>
      <c r="K56">
        <v>2.9868034548612865E-2</v>
      </c>
      <c r="L56">
        <v>-1.0229179424397217E-2</v>
      </c>
    </row>
    <row r="57" spans="1:12" x14ac:dyDescent="0.25">
      <c r="A57" s="1">
        <v>45826</v>
      </c>
      <c r="B57" s="2">
        <v>0.13673665615811997</v>
      </c>
      <c r="C57" s="2">
        <v>-1.6202303912479683E-2</v>
      </c>
      <c r="D57" s="2">
        <v>1.9789062821121164E-2</v>
      </c>
      <c r="E57">
        <v>-6.9714878588154505E-2</v>
      </c>
      <c r="F57">
        <v>1.0615129085068196</v>
      </c>
      <c r="G57">
        <v>0.10405776133486744</v>
      </c>
      <c r="H57">
        <v>110405776.13348675</v>
      </c>
      <c r="I57">
        <v>102930057.08508968</v>
      </c>
      <c r="J57">
        <v>5.4266000000000004E-4</v>
      </c>
      <c r="K57">
        <v>2.9300570850896879E-2</v>
      </c>
      <c r="L57">
        <v>-4.1274026059898855E-3</v>
      </c>
    </row>
    <row r="58" spans="1:12" x14ac:dyDescent="0.25">
      <c r="A58" s="1">
        <v>45825</v>
      </c>
      <c r="B58" s="2">
        <v>0.14326516622274815</v>
      </c>
      <c r="C58" s="2">
        <v>-1.2124945839545485E-2</v>
      </c>
      <c r="D58" s="2">
        <v>1.9784853305620829E-2</v>
      </c>
      <c r="E58">
        <v>2.0993636356227873E-2</v>
      </c>
      <c r="F58">
        <v>1.0612805823916363</v>
      </c>
      <c r="G58">
        <v>0.10863353828989286</v>
      </c>
      <c r="H58">
        <v>110863353.82898928</v>
      </c>
      <c r="I58">
        <v>102874231.35470276</v>
      </c>
      <c r="J58">
        <v>5.4266000000000004E-4</v>
      </c>
      <c r="K58">
        <v>2.8742313547027498E-2</v>
      </c>
      <c r="L58">
        <v>2.0299689944587862E-3</v>
      </c>
    </row>
    <row r="59" spans="1:12" x14ac:dyDescent="0.25">
      <c r="A59" s="1">
        <v>45824</v>
      </c>
      <c r="B59" s="2">
        <v>0.14322775443195818</v>
      </c>
      <c r="C59" s="2">
        <v>-1.4126239006812135E-2</v>
      </c>
      <c r="D59" s="2">
        <v>1.98138019875717E-2</v>
      </c>
      <c r="E59">
        <v>1.9696246339605237E-2</v>
      </c>
      <c r="F59">
        <v>1.0632291140065555</v>
      </c>
      <c r="G59">
        <v>0.10638760575435802</v>
      </c>
      <c r="H59">
        <v>110638760.5754358</v>
      </c>
      <c r="I59">
        <v>102818435.90227602</v>
      </c>
      <c r="J59">
        <v>5.4266000000000004E-4</v>
      </c>
      <c r="K59">
        <v>2.8184359022760175E-2</v>
      </c>
      <c r="L59">
        <v>1.2697478200400736E-2</v>
      </c>
    </row>
    <row r="60" spans="1:12" x14ac:dyDescent="0.25">
      <c r="A60" s="1">
        <v>45821</v>
      </c>
      <c r="B60" s="2">
        <v>0.14203894696850491</v>
      </c>
      <c r="C60" s="2">
        <v>-2.6487394098067309E-2</v>
      </c>
      <c r="D60" s="2">
        <v>1.9832211705459259E-2</v>
      </c>
      <c r="E60">
        <v>-0.11408613186652218</v>
      </c>
      <c r="F60">
        <v>1.0646807841917956</v>
      </c>
      <c r="G60">
        <v>9.2515415087680353E-2</v>
      </c>
      <c r="H60">
        <v>109251541.50876804</v>
      </c>
      <c r="I60">
        <v>102762670.71138778</v>
      </c>
      <c r="J60">
        <v>5.4266000000000004E-4</v>
      </c>
      <c r="K60">
        <v>2.7626707113877824E-2</v>
      </c>
      <c r="L60">
        <v>-4.3613346436427586E-3</v>
      </c>
    </row>
    <row r="61" spans="1:12" x14ac:dyDescent="0.25">
      <c r="A61" s="1">
        <v>45820</v>
      </c>
      <c r="B61" s="2">
        <v>0.1415197475873318</v>
      </c>
      <c r="C61" s="2">
        <v>-2.2222981312708705E-2</v>
      </c>
      <c r="D61" s="2">
        <v>1.9910709894116873E-2</v>
      </c>
      <c r="E61">
        <v>-9.4778695526371956E-2</v>
      </c>
      <c r="F61">
        <v>1.0679226596796934</v>
      </c>
      <c r="G61">
        <v>9.7301112443889615E-2</v>
      </c>
      <c r="H61">
        <v>109730111.24438897</v>
      </c>
      <c r="I61">
        <v>102706935.76562519</v>
      </c>
      <c r="J61">
        <v>5.4266000000000004E-4</v>
      </c>
      <c r="K61">
        <v>2.7069357656251958E-2</v>
      </c>
      <c r="L61">
        <v>8.1026214965467525E-3</v>
      </c>
    </row>
    <row r="62" spans="1:12" x14ac:dyDescent="0.25">
      <c r="A62" s="1">
        <v>45819</v>
      </c>
      <c r="B62" s="2">
        <v>0.13773242589846943</v>
      </c>
      <c r="C62" s="2">
        <v>-3.008186087666008E-2</v>
      </c>
      <c r="D62" s="2">
        <v>1.9902631742524313E-2</v>
      </c>
      <c r="E62">
        <v>-0.14696808910823481</v>
      </c>
      <c r="F62">
        <v>1.0674727865059532</v>
      </c>
      <c r="G62">
        <v>8.8481558370442581E-2</v>
      </c>
      <c r="H62">
        <v>108848155.83704425</v>
      </c>
      <c r="I62">
        <v>102651231.04858436</v>
      </c>
      <c r="J62">
        <v>5.4266000000000004E-4</v>
      </c>
      <c r="K62">
        <v>2.6512310485843571E-2</v>
      </c>
      <c r="L62">
        <v>3.3143675917590293E-3</v>
      </c>
    </row>
    <row r="63" spans="1:12" x14ac:dyDescent="0.25">
      <c r="A63" s="1">
        <v>45818</v>
      </c>
      <c r="B63" s="2">
        <v>0.15117862655346881</v>
      </c>
      <c r="C63" s="2">
        <v>-3.328590673786494E-2</v>
      </c>
      <c r="D63" s="2">
        <v>1.9974440829744242E-2</v>
      </c>
      <c r="E63">
        <v>-6.4854767519039208E-2</v>
      </c>
      <c r="F63">
        <v>1.0658911948157648</v>
      </c>
      <c r="G63">
        <v>8.488584787548592E-2</v>
      </c>
      <c r="H63">
        <v>108488584.78754859</v>
      </c>
      <c r="I63">
        <v>102595556.54387024</v>
      </c>
      <c r="J63">
        <v>5.4266000000000004E-4</v>
      </c>
      <c r="K63">
        <v>2.5955565438702477E-2</v>
      </c>
      <c r="L63">
        <v>1.187807472262381E-4</v>
      </c>
    </row>
    <row r="64" spans="1:12" x14ac:dyDescent="0.25">
      <c r="A64" s="1">
        <v>45817</v>
      </c>
      <c r="B64" s="2">
        <v>0.17196319813772906</v>
      </c>
      <c r="C64" s="2">
        <v>-3.3400720122597136E-2</v>
      </c>
      <c r="D64" s="2">
        <v>2.0046614779728588E-2</v>
      </c>
      <c r="E64">
        <v>4.3637749975898123E-2</v>
      </c>
      <c r="F64">
        <v>1.0690965218389337</v>
      </c>
      <c r="G64">
        <v>8.4756999628511132E-2</v>
      </c>
      <c r="H64">
        <v>108475699.96285111</v>
      </c>
      <c r="I64">
        <v>102539912.23509675</v>
      </c>
      <c r="J64">
        <v>5.4266000000000004E-4</v>
      </c>
      <c r="K64">
        <v>2.5399122350967529E-2</v>
      </c>
      <c r="L64">
        <v>-3.5963488355075096E-3</v>
      </c>
    </row>
    <row r="65" spans="1:12" x14ac:dyDescent="0.25">
      <c r="A65" s="1">
        <v>45814</v>
      </c>
      <c r="B65" s="2">
        <v>0.17161270117853267</v>
      </c>
      <c r="C65" s="2">
        <v>-2.9911945075931288E-2</v>
      </c>
      <c r="D65" s="2">
        <v>2.0043398228380131E-2</v>
      </c>
      <c r="E65">
        <v>4.9918345061905442E-2</v>
      </c>
      <c r="F65">
        <v>1.0687349875797438</v>
      </c>
      <c r="G65">
        <v>8.8672244788304821E-2</v>
      </c>
      <c r="H65">
        <v>108867224.47883049</v>
      </c>
      <c r="I65">
        <v>102484298.10588662</v>
      </c>
      <c r="J65">
        <v>5.4266000000000004E-4</v>
      </c>
      <c r="K65">
        <v>2.4842981058866176E-2</v>
      </c>
      <c r="L65">
        <v>-4.8494829201742584E-3</v>
      </c>
    </row>
    <row r="66" spans="1:12" x14ac:dyDescent="0.25">
      <c r="A66" s="1">
        <v>45813</v>
      </c>
      <c r="B66" s="2">
        <v>0.18848385253788708</v>
      </c>
      <c r="C66" s="2">
        <v>-2.5184594416229986E-2</v>
      </c>
      <c r="D66" s="2">
        <v>2.0050862430505863E-2</v>
      </c>
      <c r="E66">
        <v>0.16119404742495103</v>
      </c>
      <c r="F66">
        <v>1.0690108069504907</v>
      </c>
      <c r="G66">
        <v>9.3977469843365746E-2</v>
      </c>
      <c r="H66">
        <v>109397746.98433657</v>
      </c>
      <c r="I66">
        <v>102428714.13987146</v>
      </c>
      <c r="J66">
        <v>5.4266000000000004E-4</v>
      </c>
      <c r="K66">
        <v>2.4287141398714684E-2</v>
      </c>
      <c r="L66">
        <v>-8.2362550746090113E-4</v>
      </c>
    </row>
    <row r="67" spans="1:12" x14ac:dyDescent="0.25">
      <c r="A67" s="1">
        <v>45812</v>
      </c>
      <c r="B67" s="2">
        <v>0.18858218267679644</v>
      </c>
      <c r="C67" s="2">
        <v>-2.4381049763252741E-2</v>
      </c>
      <c r="D67" s="2">
        <v>2.0052932847420445E-2</v>
      </c>
      <c r="E67">
        <v>0.18613776201935309</v>
      </c>
      <c r="F67">
        <v>1.0705039135965415</v>
      </c>
      <c r="G67">
        <v>9.4879240313277213E-2</v>
      </c>
      <c r="H67">
        <v>109487924.03132772</v>
      </c>
      <c r="I67">
        <v>102373160.32069184</v>
      </c>
      <c r="J67">
        <v>5.4266000000000004E-4</v>
      </c>
      <c r="K67">
        <v>2.3731603206918361E-2</v>
      </c>
      <c r="L67">
        <v>-5.8248447498651101E-3</v>
      </c>
    </row>
    <row r="68" spans="1:12" x14ac:dyDescent="0.25">
      <c r="A68" s="1">
        <v>45811</v>
      </c>
      <c r="B68" s="2">
        <v>0.18722537386455418</v>
      </c>
      <c r="C68" s="2">
        <v>-1.8664925305560312E-2</v>
      </c>
      <c r="D68" s="2">
        <v>2.0137130288330231E-2</v>
      </c>
      <c r="E68">
        <v>0.19992252976447319</v>
      </c>
      <c r="F68">
        <v>1.0733399837641775</v>
      </c>
      <c r="G68">
        <v>0.10129410751348455</v>
      </c>
      <c r="H68">
        <v>110129410.75134845</v>
      </c>
      <c r="I68">
        <v>102317636.63199711</v>
      </c>
      <c r="J68">
        <v>5.4266000000000004E-4</v>
      </c>
      <c r="K68">
        <v>2.3176366319971109E-2</v>
      </c>
      <c r="L68">
        <v>2.029076581488938E-2</v>
      </c>
    </row>
    <row r="69" spans="1:12" x14ac:dyDescent="0.25">
      <c r="A69" s="1">
        <v>45810</v>
      </c>
      <c r="B69" s="2">
        <v>0.1787022395227765</v>
      </c>
      <c r="C69" s="2">
        <v>-3.8180969999602458E-2</v>
      </c>
      <c r="D69" s="2">
        <v>2.0030952790474229E-2</v>
      </c>
      <c r="E69">
        <v>8.8653935933169142E-2</v>
      </c>
      <c r="F69">
        <v>1.0657839129261364</v>
      </c>
      <c r="G69">
        <v>7.9392408921685309E-2</v>
      </c>
      <c r="H69">
        <v>107939240.89216854</v>
      </c>
      <c r="I69">
        <v>102262143.05744557</v>
      </c>
      <c r="J69">
        <v>5.4266000000000004E-4</v>
      </c>
      <c r="K69">
        <v>2.2621430574455648E-2</v>
      </c>
      <c r="L69">
        <v>-9.0575843010989171E-3</v>
      </c>
    </row>
    <row r="70" spans="1:12" x14ac:dyDescent="0.25">
      <c r="A70" s="1">
        <v>45807</v>
      </c>
      <c r="B70" s="2">
        <v>0.17844117728756825</v>
      </c>
      <c r="C70" s="2">
        <v>-2.9389584336202867E-2</v>
      </c>
      <c r="D70" s="2">
        <v>2.0032269903415861E-2</v>
      </c>
      <c r="E70">
        <v>0.17665334637929286</v>
      </c>
      <c r="F70">
        <v>1.0659384800553209</v>
      </c>
      <c r="G70">
        <v>8.9258459241954524E-2</v>
      </c>
      <c r="H70">
        <v>108925845.92419545</v>
      </c>
      <c r="I70">
        <v>102206679.5807043</v>
      </c>
      <c r="J70">
        <v>5.4266000000000004E-4</v>
      </c>
      <c r="K70">
        <v>2.2066795807043071E-2</v>
      </c>
      <c r="L70">
        <v>-1.5502246713576848E-2</v>
      </c>
    </row>
    <row r="71" spans="1:12" x14ac:dyDescent="0.25">
      <c r="A71" s="1">
        <v>45806</v>
      </c>
      <c r="B71" s="2">
        <v>0.16672149752254078</v>
      </c>
      <c r="C71" s="2">
        <v>-1.4106012508680498E-2</v>
      </c>
      <c r="D71" s="2">
        <v>1.9967032415802003E-2</v>
      </c>
      <c r="E71">
        <v>0.27358207927004624</v>
      </c>
      <c r="F71">
        <v>1.0641235015402211</v>
      </c>
      <c r="G71">
        <v>0.1064103047526741</v>
      </c>
      <c r="H71">
        <v>110641030.47526741</v>
      </c>
      <c r="I71">
        <v>102151246.1854493</v>
      </c>
      <c r="J71">
        <v>5.4266000000000004E-4</v>
      </c>
      <c r="K71">
        <v>2.151246185449307E-2</v>
      </c>
      <c r="L71">
        <v>-5.2062263929847641E-3</v>
      </c>
    </row>
    <row r="72" spans="1:12" x14ac:dyDescent="0.25">
      <c r="A72" s="1">
        <v>45805</v>
      </c>
      <c r="B72" s="2">
        <v>0.16412477434213746</v>
      </c>
      <c r="C72" s="2">
        <v>-8.9463629063801179E-3</v>
      </c>
      <c r="D72" s="2">
        <v>2.0019516997621445E-2</v>
      </c>
      <c r="E72">
        <v>0.31981037421579783</v>
      </c>
      <c r="F72">
        <v>1.0656754057838134</v>
      </c>
      <c r="G72">
        <v>0.11220067325205441</v>
      </c>
      <c r="H72">
        <v>111220067.32520545</v>
      </c>
      <c r="I72">
        <v>102095842.85536541</v>
      </c>
      <c r="J72">
        <v>5.4266000000000004E-4</v>
      </c>
      <c r="K72">
        <v>2.0958428553654151E-2</v>
      </c>
      <c r="L72">
        <v>-8.9463629063800676E-3</v>
      </c>
    </row>
    <row r="73" spans="1:12" x14ac:dyDescent="0.25">
      <c r="A73" s="1">
        <v>45804</v>
      </c>
      <c r="B73" s="2">
        <v>0.1594516411352338</v>
      </c>
      <c r="C73" s="2">
        <v>0</v>
      </c>
      <c r="D73" s="2">
        <v>2.0003508427611855E-2</v>
      </c>
      <c r="E73">
        <v>0.36037628239375646</v>
      </c>
      <c r="F73">
        <v>1.06374664172287</v>
      </c>
      <c r="G73">
        <v>0.1222406453334981</v>
      </c>
      <c r="H73">
        <v>112224064.53334981</v>
      </c>
      <c r="I73">
        <v>102040469.5741463</v>
      </c>
      <c r="J73">
        <v>5.4266000000000004E-4</v>
      </c>
      <c r="K73">
        <v>2.0404695741462975E-2</v>
      </c>
      <c r="L73">
        <v>1.1926644831753916E-2</v>
      </c>
    </row>
    <row r="74" spans="1:12" x14ac:dyDescent="0.25">
      <c r="A74" s="1">
        <v>45803</v>
      </c>
      <c r="B74" s="2">
        <v>0.15717626390925629</v>
      </c>
      <c r="C74" s="2">
        <v>-8.8361072662581121E-3</v>
      </c>
      <c r="D74" s="2">
        <v>2.0201174705972862E-2</v>
      </c>
      <c r="E74">
        <v>0.34290580146205984</v>
      </c>
      <c r="F74">
        <v>1.0722418451941711</v>
      </c>
      <c r="G74">
        <v>0.10901383125462161</v>
      </c>
      <c r="H74">
        <v>110901383.12546216</v>
      </c>
      <c r="I74">
        <v>101985126.3254945</v>
      </c>
      <c r="J74">
        <v>5.4266000000000004E-4</v>
      </c>
      <c r="K74">
        <v>1.9851263254945017E-2</v>
      </c>
      <c r="L74">
        <v>5.6535397365811146E-3</v>
      </c>
    </row>
    <row r="75" spans="1:12" x14ac:dyDescent="0.25">
      <c r="A75" s="1">
        <v>45800</v>
      </c>
      <c r="B75" s="2">
        <v>0.16676214544120571</v>
      </c>
      <c r="C75" s="2">
        <v>-1.4408189729670406E-2</v>
      </c>
      <c r="D75" s="2">
        <v>2.0274011970106021E-2</v>
      </c>
      <c r="E75">
        <v>0.38615267429522254</v>
      </c>
      <c r="F75">
        <v>1.0738357757637198</v>
      </c>
      <c r="G75">
        <v>0.10277922508492776</v>
      </c>
      <c r="H75">
        <v>110277922.50849278</v>
      </c>
      <c r="I75">
        <v>101929813.09312139</v>
      </c>
      <c r="J75">
        <v>5.4266000000000004E-4</v>
      </c>
      <c r="K75">
        <v>1.9298130931213908E-2</v>
      </c>
      <c r="L75">
        <v>-4.0618171294283106E-3</v>
      </c>
    </row>
    <row r="76" spans="1:12" x14ac:dyDescent="0.25">
      <c r="A76" s="1">
        <v>45799</v>
      </c>
      <c r="B76" s="2">
        <v>0.16415723795873424</v>
      </c>
      <c r="C76" s="2">
        <v>-1.0388569068032798E-2</v>
      </c>
      <c r="D76" s="2">
        <v>2.0269364157171406E-2</v>
      </c>
      <c r="E76">
        <v>0.42734153708741479</v>
      </c>
      <c r="F76">
        <v>1.0746717273530069</v>
      </c>
      <c r="G76">
        <v>0.10727678088052661</v>
      </c>
      <c r="H76">
        <v>110727678.08805266</v>
      </c>
      <c r="I76">
        <v>101874529.86074716</v>
      </c>
      <c r="J76">
        <v>5.4266000000000004E-4</v>
      </c>
      <c r="K76">
        <v>1.874529860747165E-2</v>
      </c>
      <c r="L76">
        <v>1.2002671308025681E-4</v>
      </c>
    </row>
    <row r="77" spans="1:12" x14ac:dyDescent="0.25">
      <c r="A77" s="1">
        <v>45798</v>
      </c>
      <c r="B77" s="2">
        <v>0.16375745699082131</v>
      </c>
      <c r="C77" s="2">
        <v>-1.0507334620275421E-2</v>
      </c>
      <c r="D77" s="2">
        <v>2.0273379608490558E-2</v>
      </c>
      <c r="E77">
        <v>0.43503031559728533</v>
      </c>
      <c r="F77">
        <v>1.0754034931699064</v>
      </c>
      <c r="G77">
        <v>0.10714389403801827</v>
      </c>
      <c r="H77">
        <v>110714389.40380183</v>
      </c>
      <c r="I77">
        <v>101819276.61210084</v>
      </c>
      <c r="J77">
        <v>5.4266000000000004E-4</v>
      </c>
      <c r="K77">
        <v>1.8192766121008397E-2</v>
      </c>
      <c r="L77">
        <v>-1.0507334620275421E-2</v>
      </c>
    </row>
    <row r="78" spans="1:12" x14ac:dyDescent="0.25">
      <c r="A78" s="1">
        <v>45797</v>
      </c>
      <c r="B78" s="2">
        <v>0.15843399763381272</v>
      </c>
      <c r="C78" s="2">
        <v>0</v>
      </c>
      <c r="D78" s="2">
        <v>2.0242994612683324E-2</v>
      </c>
      <c r="E78">
        <v>0.57365264921833392</v>
      </c>
      <c r="F78">
        <v>1.0801779790743933</v>
      </c>
      <c r="G78">
        <v>0.11890055659295284</v>
      </c>
      <c r="H78">
        <v>111890055.65929529</v>
      </c>
      <c r="I78">
        <v>101764053.33092029</v>
      </c>
      <c r="J78">
        <v>5.4266000000000004E-4</v>
      </c>
      <c r="K78">
        <v>1.7640533309202899E-2</v>
      </c>
      <c r="L78">
        <v>1.2461770557518417E-2</v>
      </c>
    </row>
    <row r="79" spans="1:12" x14ac:dyDescent="0.25">
      <c r="A79" s="1">
        <v>45796</v>
      </c>
      <c r="B79" s="2">
        <v>0.16185751689939212</v>
      </c>
      <c r="C79" s="2">
        <v>-1.2292515554192305E-2</v>
      </c>
      <c r="D79" s="2">
        <v>2.0325716106393572E-2</v>
      </c>
      <c r="E79">
        <v>0.47294685448428025</v>
      </c>
      <c r="F79">
        <v>1.0741331856011045</v>
      </c>
      <c r="G79">
        <v>0.10512869634260169</v>
      </c>
      <c r="H79">
        <v>110512869.63426016</v>
      </c>
      <c r="I79">
        <v>101708860.00095215</v>
      </c>
      <c r="J79">
        <v>5.4266000000000004E-4</v>
      </c>
      <c r="K79">
        <v>1.7088600009521615E-2</v>
      </c>
      <c r="L79">
        <v>1.7831102530156129E-3</v>
      </c>
    </row>
    <row r="80" spans="1:12" x14ac:dyDescent="0.25">
      <c r="A80" s="1">
        <v>45793</v>
      </c>
      <c r="B80" s="2">
        <v>0.16150956648211098</v>
      </c>
      <c r="C80" s="2">
        <v>-1.405057208805699E-2</v>
      </c>
      <c r="D80" s="2">
        <v>2.0370846519308816E-2</v>
      </c>
      <c r="E80">
        <v>0.48469802026859582</v>
      </c>
      <c r="F80">
        <v>1.0754741934036121</v>
      </c>
      <c r="G80">
        <v>0.10316163751601337</v>
      </c>
      <c r="H80">
        <v>110316163.75160134</v>
      </c>
      <c r="I80">
        <v>101653696.60595198</v>
      </c>
      <c r="J80">
        <v>5.4266000000000004E-4</v>
      </c>
      <c r="K80">
        <v>1.653696605951982E-2</v>
      </c>
      <c r="L80">
        <v>-1.2471187807431491E-2</v>
      </c>
    </row>
    <row r="81" spans="1:12" x14ac:dyDescent="0.25">
      <c r="A81" s="1">
        <v>45792</v>
      </c>
      <c r="B81" s="2">
        <v>0.14928101766824831</v>
      </c>
      <c r="C81" s="2">
        <v>-1.5993298232168326E-3</v>
      </c>
      <c r="D81" s="2">
        <v>2.0327779744434244E-2</v>
      </c>
      <c r="E81">
        <v>0.59594198014590682</v>
      </c>
      <c r="F81">
        <v>1.0738253243489924</v>
      </c>
      <c r="G81">
        <v>0.11709311555853263</v>
      </c>
      <c r="H81">
        <v>111709311.55585326</v>
      </c>
      <c r="I81">
        <v>101598563.12968403</v>
      </c>
      <c r="J81">
        <v>5.4266000000000004E-4</v>
      </c>
      <c r="K81">
        <v>1.5985631296840275E-2</v>
      </c>
      <c r="L81">
        <v>-6.6837251911271156E-4</v>
      </c>
    </row>
    <row r="82" spans="1:12" x14ac:dyDescent="0.25">
      <c r="A82" s="1">
        <v>45791</v>
      </c>
      <c r="B82" s="2">
        <v>0.14854587657225857</v>
      </c>
      <c r="C82" s="2">
        <v>-9.3157994653983456E-4</v>
      </c>
      <c r="D82" s="2">
        <v>2.0329377696845809E-2</v>
      </c>
      <c r="E82">
        <v>0.65791834754191547</v>
      </c>
      <c r="F82">
        <v>1.0753603391535358</v>
      </c>
      <c r="G82">
        <v>0.11784024926189729</v>
      </c>
      <c r="H82">
        <v>111784024.92618974</v>
      </c>
      <c r="I82">
        <v>101543459.55592141</v>
      </c>
      <c r="J82">
        <v>5.4266000000000004E-4</v>
      </c>
      <c r="K82">
        <v>1.5434595559214115E-2</v>
      </c>
      <c r="L82">
        <v>-9.315799465398622E-4</v>
      </c>
    </row>
    <row r="83" spans="1:12" x14ac:dyDescent="0.25">
      <c r="A83" s="1">
        <v>45790</v>
      </c>
      <c r="B83" s="2">
        <v>0.17565543062726491</v>
      </c>
      <c r="C83" s="2">
        <v>0</v>
      </c>
      <c r="D83" s="2">
        <v>2.0352546716627874E-2</v>
      </c>
      <c r="E83">
        <v>0.46761859488717283</v>
      </c>
      <c r="F83">
        <v>1.0752132996406951</v>
      </c>
      <c r="G83">
        <v>0.11888257783394018</v>
      </c>
      <c r="H83">
        <v>111888257.78339402</v>
      </c>
      <c r="I83">
        <v>101488385.86844604</v>
      </c>
      <c r="J83">
        <v>5.4266000000000004E-4</v>
      </c>
      <c r="K83">
        <v>1.4883858684460405E-2</v>
      </c>
      <c r="L83">
        <v>1.7122036710057228E-2</v>
      </c>
    </row>
    <row r="84" spans="1:12" x14ac:dyDescent="0.25">
      <c r="A84" s="1">
        <v>45789</v>
      </c>
      <c r="B84" s="2">
        <v>0.1999650551918967</v>
      </c>
      <c r="C84" s="2">
        <v>0</v>
      </c>
      <c r="D84" s="2">
        <v>2.0302101237548296E-2</v>
      </c>
      <c r="E84">
        <v>0.4779032955360849</v>
      </c>
      <c r="F84">
        <v>1.0771973384144622</v>
      </c>
      <c r="G84">
        <v>0.10004752374949377</v>
      </c>
      <c r="H84">
        <v>110004752.37494938</v>
      </c>
      <c r="I84">
        <v>101433342.05104861</v>
      </c>
      <c r="J84">
        <v>5.4266000000000004E-4</v>
      </c>
      <c r="K84">
        <v>1.4333420510486139E-2</v>
      </c>
      <c r="L84">
        <v>2.3016093802282006E-2</v>
      </c>
    </row>
    <row r="85" spans="1:12" x14ac:dyDescent="0.25">
      <c r="A85" s="1">
        <v>45786</v>
      </c>
      <c r="B85" s="2">
        <v>0.1957132567061651</v>
      </c>
      <c r="C85" s="2">
        <v>-2.1907471653479214E-3</v>
      </c>
      <c r="D85" s="2">
        <v>2.0175050442318432E-2</v>
      </c>
      <c r="E85">
        <v>0.36778479687316423</v>
      </c>
      <c r="F85">
        <v>1.0772212986711573</v>
      </c>
      <c r="G85">
        <v>7.5298355924104943E-2</v>
      </c>
      <c r="H85">
        <v>107529835.59241049</v>
      </c>
      <c r="I85">
        <v>101378328.08752863</v>
      </c>
      <c r="J85">
        <v>5.4266000000000004E-4</v>
      </c>
      <c r="K85">
        <v>1.3783280875286241E-2</v>
      </c>
      <c r="L85">
        <v>-2.1907471653477978E-3</v>
      </c>
    </row>
    <row r="86" spans="1:12" x14ac:dyDescent="0.25">
      <c r="A86" s="1">
        <v>45785</v>
      </c>
      <c r="B86" s="2">
        <v>0.20377950761204136</v>
      </c>
      <c r="C86" s="2">
        <v>0</v>
      </c>
      <c r="D86" s="2">
        <v>2.0190058678942684E-2</v>
      </c>
      <c r="E86">
        <v>0.31322915638946952</v>
      </c>
      <c r="F86">
        <v>1.0777637914974822</v>
      </c>
      <c r="G86">
        <v>7.7659234838037383E-2</v>
      </c>
      <c r="H86">
        <v>107765923.48380373</v>
      </c>
      <c r="I86">
        <v>101323343.96169437</v>
      </c>
      <c r="J86">
        <v>5.4266000000000004E-4</v>
      </c>
      <c r="K86">
        <v>1.3233439616943787E-2</v>
      </c>
      <c r="L86">
        <v>2.4010177958404377E-2</v>
      </c>
    </row>
    <row r="87" spans="1:12" x14ac:dyDescent="0.25">
      <c r="A87" s="1">
        <v>45784</v>
      </c>
      <c r="B87" s="2">
        <v>0.23357711946540802</v>
      </c>
      <c r="C87" s="2">
        <v>-5.6289474110831073E-3</v>
      </c>
      <c r="D87" s="2">
        <v>2.0252563320370391E-2</v>
      </c>
      <c r="E87">
        <v>7.8898058110485877E-2</v>
      </c>
      <c r="F87">
        <v>1.0848044738066864</v>
      </c>
      <c r="G87">
        <v>5.2391136371900737E-2</v>
      </c>
      <c r="H87">
        <v>105239113.63719007</v>
      </c>
      <c r="I87">
        <v>101268389.65736291</v>
      </c>
      <c r="J87">
        <v>5.2531000000000008E-4</v>
      </c>
      <c r="K87">
        <v>1.2683896573629116E-2</v>
      </c>
      <c r="L87">
        <v>5.4200702793106154E-3</v>
      </c>
    </row>
    <row r="88" spans="1:12" x14ac:dyDescent="0.25">
      <c r="A88" s="1">
        <v>45783</v>
      </c>
      <c r="B88" s="2">
        <v>0.23313183733371912</v>
      </c>
      <c r="C88" s="2">
        <v>-1.0989454076965237E-2</v>
      </c>
      <c r="D88" s="2">
        <v>2.0280140082482009E-2</v>
      </c>
      <c r="E88">
        <v>6.9857886917142412E-2</v>
      </c>
      <c r="F88">
        <v>1.0857233778901576</v>
      </c>
      <c r="G88">
        <v>4.6717852051174402E-2</v>
      </c>
      <c r="H88">
        <v>104671785.20511743</v>
      </c>
      <c r="I88">
        <v>101215220.28999236</v>
      </c>
      <c r="J88">
        <v>5.2531000000000008E-4</v>
      </c>
      <c r="K88">
        <v>1.2152202899923692E-2</v>
      </c>
      <c r="L88">
        <v>-2.7447868275158743E-3</v>
      </c>
    </row>
    <row r="89" spans="1:12" x14ac:dyDescent="0.25">
      <c r="A89" s="1">
        <v>45782</v>
      </c>
      <c r="B89" s="2">
        <v>0.23354411263347807</v>
      </c>
      <c r="C89" s="2">
        <v>-8.2673593885974079E-3</v>
      </c>
      <c r="D89" s="2">
        <v>2.0412041845438943E-2</v>
      </c>
      <c r="E89">
        <v>0.10077623156190521</v>
      </c>
      <c r="F89">
        <v>1.0909257286169505</v>
      </c>
      <c r="G89">
        <v>4.9598776948319045E-2</v>
      </c>
      <c r="H89">
        <v>104959877.69483191</v>
      </c>
      <c r="I89">
        <v>101162078.83835779</v>
      </c>
      <c r="J89">
        <v>5.2531000000000008E-4</v>
      </c>
      <c r="K89">
        <v>1.162078838357794E-2</v>
      </c>
      <c r="L89">
        <v>-8.2673593885974617E-3</v>
      </c>
    </row>
    <row r="90" spans="1:12" x14ac:dyDescent="0.25">
      <c r="A90" s="1">
        <v>45779</v>
      </c>
      <c r="B90" s="2">
        <v>0.23882522591571204</v>
      </c>
      <c r="C90" s="2">
        <v>0</v>
      </c>
      <c r="D90" s="2">
        <v>2.0399300343786085E-2</v>
      </c>
      <c r="E90">
        <v>0.18692188538974741</v>
      </c>
      <c r="F90">
        <v>1.0905210270585461</v>
      </c>
      <c r="G90">
        <v>5.834852455924211E-2</v>
      </c>
      <c r="H90">
        <v>105834852.45592421</v>
      </c>
      <c r="I90">
        <v>101108965.28780247</v>
      </c>
      <c r="J90">
        <v>5.2531000000000008E-4</v>
      </c>
      <c r="K90">
        <v>1.1089652878024658E-2</v>
      </c>
      <c r="L90">
        <v>1.1684542705055881E-2</v>
      </c>
    </row>
    <row r="91" spans="1:12" x14ac:dyDescent="0.25">
      <c r="A91" s="1">
        <v>45777</v>
      </c>
      <c r="B91" s="2">
        <v>0.23677701278108915</v>
      </c>
      <c r="C91" s="2">
        <v>0</v>
      </c>
      <c r="D91" s="2">
        <v>2.0404240522602039E-2</v>
      </c>
      <c r="E91">
        <v>0.15123502503244993</v>
      </c>
      <c r="F91">
        <v>1.0879287747823088</v>
      </c>
      <c r="G91">
        <v>4.6125031948610618E-2</v>
      </c>
      <c r="H91">
        <v>104612503.19486105</v>
      </c>
      <c r="I91">
        <v>101055879.62367734</v>
      </c>
      <c r="J91">
        <v>5.2531000000000008E-4</v>
      </c>
      <c r="K91">
        <v>1.0558796236773471E-2</v>
      </c>
      <c r="L91">
        <v>3.1367840124392754E-3</v>
      </c>
    </row>
    <row r="92" spans="1:12" x14ac:dyDescent="0.25">
      <c r="A92" s="1">
        <v>45776</v>
      </c>
      <c r="B92" s="2"/>
      <c r="C92" s="2">
        <v>0</v>
      </c>
      <c r="D92" s="2">
        <v>2.0403324899587814E-2</v>
      </c>
      <c r="F92">
        <v>1.0878392816395965</v>
      </c>
      <c r="G92">
        <v>4.2853824743843028E-2</v>
      </c>
      <c r="H92">
        <v>104285382.47438431</v>
      </c>
      <c r="I92">
        <v>101002821.83134113</v>
      </c>
      <c r="J92">
        <v>5.2531000000000008E-4</v>
      </c>
      <c r="K92">
        <v>1.0028218313411275E-2</v>
      </c>
      <c r="L92">
        <v>3.8909137356350904E-3</v>
      </c>
    </row>
    <row r="93" spans="1:12" x14ac:dyDescent="0.25">
      <c r="A93" s="1">
        <v>45775</v>
      </c>
      <c r="B93" s="2"/>
      <c r="C93" s="2">
        <v>-2.3666649338999835E-3</v>
      </c>
      <c r="D93" s="2">
        <v>2.0404669971678425E-2</v>
      </c>
      <c r="F93">
        <v>1.0878772612441996</v>
      </c>
      <c r="G93">
        <v>3.8811897264037221E-2</v>
      </c>
      <c r="H93">
        <v>103881189.72640373</v>
      </c>
      <c r="I93">
        <v>100949791.89616016</v>
      </c>
      <c r="J93">
        <v>5.2531000000000008E-4</v>
      </c>
      <c r="K93">
        <v>9.4979189616015702E-3</v>
      </c>
      <c r="L93">
        <v>-2.3666649339000589E-3</v>
      </c>
    </row>
    <row r="94" spans="1:12" x14ac:dyDescent="0.25">
      <c r="A94" s="1">
        <v>45772</v>
      </c>
      <c r="B94" s="2"/>
      <c r="C94" s="2">
        <v>0</v>
      </c>
      <c r="D94" s="2">
        <v>2.0403017935748665E-2</v>
      </c>
      <c r="F94">
        <v>1.0875091249221638</v>
      </c>
      <c r="G94">
        <v>4.1276249249639241E-2</v>
      </c>
      <c r="H94">
        <v>104127624.92496392</v>
      </c>
      <c r="I94">
        <v>100896789.80350848</v>
      </c>
      <c r="J94">
        <v>5.2531000000000008E-4</v>
      </c>
      <c r="K94">
        <v>8.9678980350846871E-3</v>
      </c>
      <c r="L94">
        <v>7.2093537079448572E-3</v>
      </c>
    </row>
    <row r="95" spans="1:12" x14ac:dyDescent="0.25">
      <c r="A95" s="1">
        <v>45771</v>
      </c>
      <c r="B95" s="2"/>
      <c r="C95" s="2">
        <v>0</v>
      </c>
      <c r="D95" s="2">
        <v>2.0390708343026743E-2</v>
      </c>
      <c r="F95">
        <v>1.0870265106937249</v>
      </c>
      <c r="G95">
        <v>3.3823053187781005E-2</v>
      </c>
      <c r="H95">
        <v>103382305.3187781</v>
      </c>
      <c r="I95">
        <v>100843815.5387678</v>
      </c>
      <c r="J95">
        <v>5.2531000000000008E-4</v>
      </c>
      <c r="K95">
        <v>8.4381553876780035E-3</v>
      </c>
      <c r="L95">
        <v>1.9542405538074542E-2</v>
      </c>
    </row>
    <row r="96" spans="1:12" x14ac:dyDescent="0.25">
      <c r="A96" s="1">
        <v>45770</v>
      </c>
      <c r="B96" s="2"/>
      <c r="C96" s="2">
        <v>-1.4845980635988604E-2</v>
      </c>
      <c r="D96" s="2">
        <v>2.0328339162625435E-2</v>
      </c>
      <c r="F96">
        <v>1.0881029765099501</v>
      </c>
      <c r="G96">
        <v>1.4006918762902831E-2</v>
      </c>
      <c r="H96">
        <v>101400691.87629028</v>
      </c>
      <c r="I96">
        <v>100790869.08732753</v>
      </c>
      <c r="J96">
        <v>5.2531000000000008E-4</v>
      </c>
      <c r="K96">
        <v>7.9086908732752814E-3</v>
      </c>
      <c r="L96">
        <v>3.5520703798337938E-3</v>
      </c>
    </row>
    <row r="97" spans="1:12" x14ac:dyDescent="0.25">
      <c r="A97" s="1">
        <v>45769</v>
      </c>
      <c r="B97" s="2"/>
      <c r="C97" s="2">
        <v>-1.8332931154094338E-2</v>
      </c>
      <c r="D97" s="2">
        <v>2.0325272910284794E-2</v>
      </c>
      <c r="F97">
        <v>1.0946498876760609</v>
      </c>
      <c r="G97">
        <v>1.0417843469858079E-2</v>
      </c>
      <c r="H97">
        <v>101041784.3469858</v>
      </c>
      <c r="I97">
        <v>100737950.43458474</v>
      </c>
      <c r="J97">
        <v>5.2531000000000008E-4</v>
      </c>
      <c r="K97">
        <v>7.3795043458473319E-3</v>
      </c>
      <c r="L97">
        <v>1.5596485301144491E-3</v>
      </c>
    </row>
    <row r="98" spans="1:12" x14ac:dyDescent="0.25">
      <c r="A98" s="1">
        <v>45764</v>
      </c>
      <c r="B98" s="2"/>
      <c r="C98" s="2">
        <v>-1.9861602564962621E-2</v>
      </c>
      <c r="D98" s="2">
        <v>2.0346477155291913E-2</v>
      </c>
      <c r="F98">
        <v>1.0966994195945687</v>
      </c>
      <c r="G98">
        <v>8.8444007830625893E-3</v>
      </c>
      <c r="H98">
        <v>100884440.07830626</v>
      </c>
      <c r="I98">
        <v>100685059.56594415</v>
      </c>
      <c r="J98">
        <v>5.2531000000000008E-4</v>
      </c>
      <c r="K98">
        <v>6.8505956594415718E-3</v>
      </c>
      <c r="L98">
        <v>1.5482706343551339E-2</v>
      </c>
    </row>
    <row r="99" spans="1:12" x14ac:dyDescent="0.25">
      <c r="A99" s="1">
        <v>45763</v>
      </c>
      <c r="B99" s="2"/>
      <c r="C99" s="2">
        <v>-3.4805426707637727E-2</v>
      </c>
      <c r="D99" s="2">
        <v>2.0330241202328722E-2</v>
      </c>
      <c r="F99">
        <v>1.096426328492184</v>
      </c>
      <c r="G99">
        <v>-6.5370936590258832E-3</v>
      </c>
      <c r="H99">
        <v>99346290.634097412</v>
      </c>
      <c r="I99">
        <v>100632196.46681818</v>
      </c>
      <c r="J99">
        <v>5.2531000000000008E-4</v>
      </c>
      <c r="K99">
        <v>6.3219646681818009E-3</v>
      </c>
      <c r="L99">
        <v>-6.5030793165253425E-3</v>
      </c>
    </row>
    <row r="100" spans="1:12" x14ac:dyDescent="0.25">
      <c r="A100" s="1">
        <v>45762</v>
      </c>
      <c r="B100" s="2"/>
      <c r="C100" s="2">
        <v>-2.8487604542993185E-2</v>
      </c>
      <c r="D100" s="2">
        <v>2.0429274152854136E-2</v>
      </c>
      <c r="F100">
        <v>1.1004033686345882</v>
      </c>
      <c r="G100">
        <v>-3.4236988351254993E-5</v>
      </c>
      <c r="H100">
        <v>99996576.30116488</v>
      </c>
      <c r="I100">
        <v>100579361.12262684</v>
      </c>
      <c r="J100">
        <v>5.2531000000000008E-4</v>
      </c>
      <c r="K100">
        <v>5.7936112262684247E-3</v>
      </c>
      <c r="L100">
        <v>4.0761348094165428E-3</v>
      </c>
    </row>
    <row r="101" spans="1:12" x14ac:dyDescent="0.25">
      <c r="A101" s="1">
        <v>45761</v>
      </c>
      <c r="B101" s="2"/>
      <c r="C101" s="2">
        <v>-3.24315440069598E-2</v>
      </c>
      <c r="D101" s="2">
        <v>2.0456051166959605E-2</v>
      </c>
      <c r="F101">
        <v>1.0999824883938321</v>
      </c>
      <c r="G101">
        <v>-4.0936853842741261E-3</v>
      </c>
      <c r="H101">
        <v>99590631.461572587</v>
      </c>
      <c r="I101">
        <v>100526553.51879789</v>
      </c>
      <c r="J101">
        <v>5.2531000000000008E-4</v>
      </c>
      <c r="K101">
        <v>5.2655351879788981E-3</v>
      </c>
      <c r="L101">
        <v>1.6564073790516776E-3</v>
      </c>
    </row>
    <row r="102" spans="1:12" x14ac:dyDescent="0.25">
      <c r="A102" s="1">
        <v>45758</v>
      </c>
      <c r="B102" s="2"/>
      <c r="C102" s="2">
        <v>-3.4031581223751703E-2</v>
      </c>
      <c r="D102" s="2">
        <v>2.0461664135684201E-2</v>
      </c>
      <c r="F102">
        <v>1.1082839468522796</v>
      </c>
      <c r="G102">
        <v>-5.7405840175990264E-3</v>
      </c>
      <c r="H102">
        <v>99425941.598240092</v>
      </c>
      <c r="I102">
        <v>100473773.64076667</v>
      </c>
      <c r="J102">
        <v>5.2531000000000008E-4</v>
      </c>
      <c r="K102">
        <v>4.7377364076666151E-3</v>
      </c>
      <c r="L102">
        <v>1.0930908639991938E-2</v>
      </c>
    </row>
    <row r="103" spans="1:12" x14ac:dyDescent="0.25">
      <c r="A103" s="1">
        <v>45757</v>
      </c>
      <c r="B103" s="2"/>
      <c r="C103" s="2">
        <v>-4.4476323237788724E-2</v>
      </c>
      <c r="D103" s="2">
        <v>2.0491166926890628E-2</v>
      </c>
      <c r="F103">
        <v>1.1083534903044014</v>
      </c>
      <c r="G103">
        <v>-1.6491228545004399E-2</v>
      </c>
      <c r="H103">
        <v>98350877.145499557</v>
      </c>
      <c r="I103">
        <v>100421021.47397615</v>
      </c>
      <c r="J103">
        <v>5.2531000000000008E-4</v>
      </c>
      <c r="K103">
        <v>4.2102147397615752E-3</v>
      </c>
      <c r="L103">
        <v>-2.1556947021691059E-2</v>
      </c>
    </row>
    <row r="104" spans="1:12" x14ac:dyDescent="0.25">
      <c r="A104" s="1">
        <v>45756</v>
      </c>
      <c r="B104" s="2"/>
      <c r="C104" s="2">
        <v>-2.3424333328682507E-2</v>
      </c>
      <c r="D104" s="2">
        <v>2.0383855844544808E-2</v>
      </c>
      <c r="F104">
        <v>1.1030021152314609</v>
      </c>
      <c r="G104">
        <v>5.1773258149945267E-3</v>
      </c>
      <c r="H104">
        <v>100517732.58149946</v>
      </c>
      <c r="I104">
        <v>100368297.00387706</v>
      </c>
      <c r="J104">
        <v>5.2531000000000008E-4</v>
      </c>
      <c r="K104">
        <v>3.6829700387706055E-3</v>
      </c>
      <c r="L104">
        <v>3.4880601565585284E-2</v>
      </c>
    </row>
    <row r="105" spans="1:12" x14ac:dyDescent="0.25">
      <c r="A105" s="1">
        <v>45755</v>
      </c>
      <c r="B105" s="2"/>
      <c r="C105" s="2">
        <v>-5.6339769830512976E-2</v>
      </c>
      <c r="D105" s="2">
        <v>2.0063109503525921E-2</v>
      </c>
      <c r="F105">
        <v>1.0923829509254477</v>
      </c>
      <c r="G105">
        <v>-2.8702128250983949E-2</v>
      </c>
      <c r="H105">
        <v>97129787.174901605</v>
      </c>
      <c r="I105">
        <v>100315600.21592763</v>
      </c>
      <c r="J105">
        <v>5.2531000000000008E-4</v>
      </c>
      <c r="K105">
        <v>3.1560021592762499E-3</v>
      </c>
      <c r="L105">
        <v>-8.1820745300951181E-3</v>
      </c>
    </row>
    <row r="106" spans="1:12" x14ac:dyDescent="0.25">
      <c r="A106" s="1">
        <v>45754</v>
      </c>
      <c r="B106" s="2"/>
      <c r="C106" s="2">
        <v>-4.8554975730653045E-2</v>
      </c>
      <c r="D106" s="2">
        <v>2.0050777925643547E-2</v>
      </c>
      <c r="F106">
        <v>1.096153446108395</v>
      </c>
      <c r="G106">
        <v>-2.0689335405151943E-2</v>
      </c>
      <c r="H106">
        <v>97931066.459484801</v>
      </c>
      <c r="I106">
        <v>100262931.0955938</v>
      </c>
      <c r="J106">
        <v>5.2531000000000008E-4</v>
      </c>
      <c r="K106">
        <v>2.6293109559378802E-3</v>
      </c>
      <c r="L106">
        <v>-1.2973079482705846E-2</v>
      </c>
    </row>
    <row r="107" spans="1:12" x14ac:dyDescent="0.25">
      <c r="A107" s="1">
        <v>45751</v>
      </c>
      <c r="B107" s="2"/>
      <c r="C107" s="2">
        <v>-3.6049570187304446E-2</v>
      </c>
      <c r="D107" s="2">
        <v>2.0008200331732961E-2</v>
      </c>
      <c r="F107">
        <v>1.0972566929670375</v>
      </c>
      <c r="G107">
        <v>-7.8176752447663977E-3</v>
      </c>
      <c r="H107">
        <v>99218232.475523368</v>
      </c>
      <c r="I107">
        <v>100210289.62834913</v>
      </c>
      <c r="J107">
        <v>5.2531000000000008E-4</v>
      </c>
      <c r="K107">
        <v>2.1028962834912512E-3</v>
      </c>
      <c r="L107">
        <v>-3.6049570187304453E-2</v>
      </c>
    </row>
    <row r="108" spans="1:12" x14ac:dyDescent="0.25">
      <c r="A108" s="1">
        <v>45750</v>
      </c>
      <c r="B108" s="2"/>
      <c r="C108" s="2">
        <v>0</v>
      </c>
      <c r="D108" s="2">
        <v>1.9670560686025653E-2</v>
      </c>
      <c r="F108">
        <v>1.0928222839345922</v>
      </c>
      <c r="G108">
        <v>2.928770408663417E-2</v>
      </c>
      <c r="H108">
        <v>102928770.40866342</v>
      </c>
      <c r="I108">
        <v>100157675.79967481</v>
      </c>
      <c r="J108">
        <v>5.2531000000000008E-4</v>
      </c>
      <c r="K108">
        <v>1.5767579967480572E-3</v>
      </c>
      <c r="L108">
        <v>2.5855662867028673E-3</v>
      </c>
    </row>
    <row r="109" spans="1:12" x14ac:dyDescent="0.25">
      <c r="A109" s="1">
        <v>45749</v>
      </c>
      <c r="B109" s="2"/>
      <c r="C109" s="2">
        <v>0</v>
      </c>
      <c r="D109" s="2">
        <v>1.9668537400979531E-2</v>
      </c>
      <c r="F109">
        <v>1.0918550101408968</v>
      </c>
      <c r="G109">
        <v>2.6633275700176373E-2</v>
      </c>
      <c r="H109">
        <v>102663327.57001764</v>
      </c>
      <c r="I109">
        <v>100105089.59505962</v>
      </c>
      <c r="J109">
        <v>5.2531000000000008E-4</v>
      </c>
      <c r="K109">
        <v>1.0508959505961535E-3</v>
      </c>
      <c r="L109">
        <v>6.8455299391733115E-3</v>
      </c>
    </row>
    <row r="110" spans="1:12" x14ac:dyDescent="0.25">
      <c r="A110" s="1">
        <v>45748</v>
      </c>
      <c r="B110" s="2"/>
      <c r="C110" s="2">
        <v>0</v>
      </c>
      <c r="D110" s="2">
        <v>1.9655061511962703E-2</v>
      </c>
      <c r="F110">
        <v>1.0917968517842154</v>
      </c>
      <c r="G110">
        <v>1.9653209129506299E-2</v>
      </c>
      <c r="H110">
        <v>101965320.91295063</v>
      </c>
      <c r="I110">
        <v>100052531</v>
      </c>
      <c r="J110">
        <v>5.2531000000000008E-4</v>
      </c>
      <c r="K110">
        <v>5.2531000000000105E-4</v>
      </c>
      <c r="L110">
        <v>1.9653209129506258E-2</v>
      </c>
    </row>
    <row r="111" spans="1:12" x14ac:dyDescent="0.25">
      <c r="A111" s="1">
        <v>45747</v>
      </c>
      <c r="B111" s="2"/>
      <c r="C111" s="2">
        <v>0</v>
      </c>
      <c r="D111" s="2"/>
      <c r="G111">
        <v>0</v>
      </c>
      <c r="H111">
        <v>100000000</v>
      </c>
      <c r="I111">
        <v>100000000</v>
      </c>
      <c r="K111">
        <v>0</v>
      </c>
      <c r="L111">
        <v>0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FE7D-CF8E-404B-846B-2C4C2E6D7A20}">
  <dimension ref="A1:K10"/>
  <sheetViews>
    <sheetView showGridLines="0" workbookViewId="0"/>
  </sheetViews>
  <sheetFormatPr defaultRowHeight="15" x14ac:dyDescent="0.25"/>
  <cols>
    <col min="1" max="1" width="10.5703125" bestFit="1" customWidth="1"/>
    <col min="2" max="2" width="8" bestFit="1" customWidth="1"/>
    <col min="3" max="9" width="12" bestFit="1" customWidth="1"/>
    <col min="10" max="12" width="12" customWidth="1"/>
    <col min="13" max="13" width="12" bestFit="1" customWidth="1"/>
    <col min="14" max="16" width="12" customWidth="1"/>
    <col min="17" max="17" width="12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22</v>
      </c>
      <c r="K1" t="s">
        <v>23</v>
      </c>
    </row>
    <row r="2" spans="1:11" x14ac:dyDescent="0.25">
      <c r="A2" s="2" t="s">
        <v>10</v>
      </c>
      <c r="B2" s="2">
        <v>0</v>
      </c>
      <c r="C2" s="2">
        <v>0.43090020069989199</v>
      </c>
      <c r="D2" s="2">
        <v>0.59835636718150553</v>
      </c>
      <c r="E2" s="2">
        <v>0.6953928091064191</v>
      </c>
      <c r="F2" s="2">
        <v>0.79242925103133266</v>
      </c>
      <c r="G2" s="2">
        <v>0.84064681332502844</v>
      </c>
      <c r="H2" s="2">
        <v>0.87258788518882935</v>
      </c>
      <c r="I2" s="2">
        <v>0.90452895705263026</v>
      </c>
      <c r="J2">
        <v>0.93647002891643116</v>
      </c>
      <c r="K2">
        <v>0.96841110078023207</v>
      </c>
    </row>
    <row r="3" spans="1:11" x14ac:dyDescent="0.25">
      <c r="A3" s="2" t="s">
        <v>11</v>
      </c>
      <c r="B3" s="2">
        <v>491828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>
        <v>0</v>
      </c>
      <c r="K3">
        <v>0</v>
      </c>
    </row>
    <row r="4" spans="1:11" x14ac:dyDescent="0.25">
      <c r="A4" s="2" t="s">
        <v>12</v>
      </c>
      <c r="B4" s="2">
        <v>367796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>
        <v>0</v>
      </c>
      <c r="K4">
        <v>0</v>
      </c>
    </row>
    <row r="5" spans="1:11" x14ac:dyDescent="0.25">
      <c r="A5" s="2" t="s">
        <v>13</v>
      </c>
      <c r="B5" s="2">
        <v>1532327</v>
      </c>
      <c r="C5" s="2">
        <v>585077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>
        <v>0</v>
      </c>
      <c r="K5">
        <v>0</v>
      </c>
    </row>
    <row r="6" spans="1:11" x14ac:dyDescent="0.25">
      <c r="A6" s="2" t="s">
        <v>14</v>
      </c>
      <c r="B6" s="2">
        <v>2298592</v>
      </c>
      <c r="C6" s="2">
        <v>1757752</v>
      </c>
      <c r="D6" s="2">
        <v>1216912</v>
      </c>
      <c r="E6" s="2">
        <v>676072</v>
      </c>
      <c r="F6" s="2">
        <v>135232</v>
      </c>
      <c r="G6" s="2">
        <v>0</v>
      </c>
      <c r="H6" s="2">
        <v>0</v>
      </c>
      <c r="I6" s="2">
        <v>0</v>
      </c>
      <c r="J6">
        <v>0</v>
      </c>
      <c r="K6">
        <v>0</v>
      </c>
    </row>
    <row r="7" spans="1:11" x14ac:dyDescent="0.25">
      <c r="A7" s="2" t="s">
        <v>15</v>
      </c>
      <c r="B7" s="2">
        <v>258317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>
        <v>0</v>
      </c>
      <c r="K7">
        <v>0</v>
      </c>
    </row>
    <row r="8" spans="1:11" x14ac:dyDescent="0.25">
      <c r="A8" s="2" t="s">
        <v>16</v>
      </c>
      <c r="B8" s="2">
        <v>509775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>
        <v>0</v>
      </c>
      <c r="K8">
        <v>0</v>
      </c>
    </row>
    <row r="9" spans="1:11" x14ac:dyDescent="0.25">
      <c r="A9" s="2" t="s">
        <v>17</v>
      </c>
      <c r="B9" s="2">
        <v>2650874</v>
      </c>
      <c r="C9" s="2">
        <v>2385494</v>
      </c>
      <c r="D9" s="2">
        <v>2120114</v>
      </c>
      <c r="E9" s="2">
        <v>1854734</v>
      </c>
      <c r="F9" s="2">
        <v>1589354</v>
      </c>
      <c r="G9" s="2">
        <v>1323974</v>
      </c>
      <c r="H9" s="2">
        <v>1058594</v>
      </c>
      <c r="I9" s="2">
        <v>793214</v>
      </c>
      <c r="J9">
        <v>527834</v>
      </c>
      <c r="K9">
        <v>262454</v>
      </c>
    </row>
    <row r="10" spans="1:11" x14ac:dyDescent="0.25">
      <c r="A10" s="2" t="s">
        <v>18</v>
      </c>
      <c r="B10" s="2">
        <v>198916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>
        <v>0</v>
      </c>
      <c r="K10">
        <v>0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35F39-2282-4080-9455-0C9BAA654F18}">
  <dimension ref="A1:A2"/>
  <sheetViews>
    <sheetView showGridLines="0" showRowColHeaders="0" workbookViewId="0"/>
  </sheetViews>
  <sheetFormatPr defaultRowHeight="15" x14ac:dyDescent="0.25"/>
  <cols>
    <col min="1" max="1" width="10.28515625" customWidth="1"/>
  </cols>
  <sheetData>
    <row r="1" spans="1:1" x14ac:dyDescent="0.25">
      <c r="A1" t="s">
        <v>24</v>
      </c>
    </row>
    <row r="2" spans="1:1" x14ac:dyDescent="0.25">
      <c r="A2" t="str" cm="1">
        <f t="array" aca="1" ref="A2" ca="1">CELL("nome.arquivo", A2)</f>
        <v>C:\DEV\Risk_Reports\dashboards\[RiskDashboard.xlsx]Path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EF73EA-A883-4B7E-8A59-7B4B306745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DashBoard_portfolio</vt:lpstr>
      <vt:lpstr>series</vt:lpstr>
      <vt:lpstr>liquidity_matrix</vt:lpstr>
      <vt:lpstr>Path</vt:lpstr>
      <vt:lpstr>DashBoard_portfolio!Area_de_impressao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Fernando Fialho</dc:creator>
  <cp:lastModifiedBy>João Fernando Fialho</cp:lastModifiedBy>
  <dcterms:created xsi:type="dcterms:W3CDTF">2025-08-29T15:23:40Z</dcterms:created>
  <dcterms:modified xsi:type="dcterms:W3CDTF">2025-09-05T05:47:52Z</dcterms:modified>
</cp:coreProperties>
</file>