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joao_\Documents\"/>
    </mc:Choice>
  </mc:AlternateContent>
  <xr:revisionPtr revIDLastSave="0" documentId="13_ncr:1_{89A2EFF3-B830-4B6A-AA29-64205C9025F0}" xr6:coauthVersionLast="47" xr6:coauthVersionMax="47" xr10:uidLastSave="{00000000-0000-0000-0000-000000000000}"/>
  <bookViews>
    <workbookView xWindow="-108" yWindow="-108" windowWidth="23256" windowHeight="12456" xr2:uid="{1F948F80-FC09-4173-995D-8B3EF2262F74}"/>
  </bookViews>
  <sheets>
    <sheet name="SIMULADOR" sheetId="1" r:id="rId1"/>
    <sheet name="Tabela de apoio" sheetId="2" state="hidden" r:id="rId2"/>
  </sheets>
  <definedNames>
    <definedName name="aporte">SIMULADOR!$D$16</definedName>
    <definedName name="patrimonio">SIMULADOR!$D$19</definedName>
    <definedName name="rendimento_carteira">SIMULADOR!$D$12</definedName>
    <definedName name="salario">SIMULADOR!$D$11</definedName>
    <definedName name="taxa_mensal">SIMULADOR!$D$18</definedName>
    <definedName name="tempo_anos">SIMULADOR!$D$17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C34" i="1"/>
  <c r="D34" i="1" s="1"/>
  <c r="C35" i="1"/>
  <c r="D35" i="1" s="1"/>
  <c r="C36" i="1"/>
  <c r="D36" i="1" s="1"/>
  <c r="C37" i="1"/>
  <c r="D37" i="1" s="1"/>
  <c r="C38" i="1"/>
  <c r="D38" i="1" s="1"/>
  <c r="C33" i="1"/>
  <c r="D33" i="1" s="1"/>
  <c r="E19" i="2"/>
  <c r="E13" i="2"/>
  <c r="E7" i="2"/>
  <c r="A14" i="2"/>
  <c r="A15" i="2"/>
  <c r="A16" i="2"/>
  <c r="A17" i="2"/>
  <c r="A18" i="2"/>
  <c r="A19" i="2"/>
  <c r="A8" i="2"/>
  <c r="A9" i="2"/>
  <c r="A10" i="2"/>
  <c r="A11" i="2"/>
  <c r="A12" i="2"/>
  <c r="A13" i="2"/>
  <c r="A7" i="2"/>
  <c r="A3" i="2"/>
  <c r="A4" i="2"/>
  <c r="A5" i="2"/>
  <c r="A6" i="2"/>
  <c r="A2" i="2"/>
  <c r="C30" i="1"/>
  <c r="C24" i="1"/>
  <c r="D24" i="1" s="1"/>
  <c r="C25" i="1"/>
  <c r="D25" i="1" s="1"/>
  <c r="C26" i="1"/>
  <c r="D26" i="1" s="1"/>
  <c r="C27" i="1"/>
  <c r="D27" i="1" s="1"/>
  <c r="C23" i="1"/>
  <c r="D23" i="1" s="1"/>
  <c r="D19" i="1"/>
  <c r="D20" i="1" s="1"/>
  <c r="C39" i="1" l="1"/>
  <c r="D39" i="1"/>
</calcChain>
</file>

<file path=xl/sharedStrings.xml><?xml version="1.0" encoding="utf-8"?>
<sst xmlns="http://schemas.openxmlformats.org/spreadsheetml/2006/main" count="71" uniqueCount="37">
  <si>
    <t>Quanto investir por mês?</t>
  </si>
  <si>
    <t>Por quantos anos?</t>
  </si>
  <si>
    <t>Taxa de rendimento mensal?</t>
  </si>
  <si>
    <t>Patrimônio acumulado?</t>
  </si>
  <si>
    <t>INVESTIMENTO MENSAL</t>
  </si>
  <si>
    <t>Dividendos mensais?</t>
  </si>
  <si>
    <t>Quanto em 5 anos?</t>
  </si>
  <si>
    <t>Quanto em 10 anos?</t>
  </si>
  <si>
    <t>Quanto em 2 anos</t>
  </si>
  <si>
    <t>Quanto em 20 anos?</t>
  </si>
  <si>
    <t>Quanto em 30 anos?</t>
  </si>
  <si>
    <t>Dividendos</t>
  </si>
  <si>
    <t>Salário</t>
  </si>
  <si>
    <t>Sugestão de Investimento</t>
  </si>
  <si>
    <t>Rendimento da Carteira</t>
  </si>
  <si>
    <t>CONFIGURAÇÕES</t>
  </si>
  <si>
    <t>CENÁRIOS</t>
  </si>
  <si>
    <t>Patrimônio</t>
  </si>
  <si>
    <t>Perfil</t>
  </si>
  <si>
    <t>Agressivo</t>
  </si>
  <si>
    <t>VALOR A SER INVESTIDO POR MÊS</t>
  </si>
  <si>
    <t>PERFIL</t>
  </si>
  <si>
    <t>TIPO DE FII</t>
  </si>
  <si>
    <t>PAPEL</t>
  </si>
  <si>
    <t>TIJOLO</t>
  </si>
  <si>
    <t>Percentual Sugerido</t>
  </si>
  <si>
    <t>Valores</t>
  </si>
  <si>
    <t>HÍBRIDOS</t>
  </si>
  <si>
    <t>FOF's</t>
  </si>
  <si>
    <t>DESENVOLVIMENTO</t>
  </si>
  <si>
    <t>HOTELARIAS</t>
  </si>
  <si>
    <t>Total</t>
  </si>
  <si>
    <t>Tipo de FII</t>
  </si>
  <si>
    <t>Moderado</t>
  </si>
  <si>
    <t>CHAVE</t>
  </si>
  <si>
    <t>Conservador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</si>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</sst>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164" formatCode="0.000%"/>
    <numFmt numFmtId="165" formatCode="&quot;R$&quot;\ #,##0.00"/>
    <numFmt numFmtId="167" formatCode="0.0%"/>
  </numFmts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color theme="0"/>
      <name val="Segoe UI Black"/>
      <family val="2"/>
    </font>
    <font>
      <sz val="10"/>
      <color theme="0"/>
      <name val="Segoe UI Black"/>
      <family val="2"/>
    </font>
    <font>
      <sz val="11"/>
      <color theme="1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FB970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0.249977111117893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 style="hair">
        <color auto="1"/>
      </bottom>
      <diagonal/>
    </border>
    <border>
      <left/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hair">
        <color auto="1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indexed="64"/>
      </bottom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6" fillId="4" borderId="0" applyNumberFormat="0" applyBorder="0" applyAlignment="0" applyProtection="0"/>
  </cellStyleXfs>
  <cellXfs count="56">
    <xf numFmtId="0" fontId="0" fillId="0" borderId="0" xfId="0"/>
    <xf numFmtId="0" fontId="4" fillId="2" borderId="1" xfId="0" applyFont="1" applyFill="1" applyBorder="1" applyAlignment="1">
      <alignment vertical="center"/>
    </xf>
    <xf numFmtId="0" fontId="2" fillId="0" borderId="0" xfId="0" applyFont="1"/>
    <xf numFmtId="0" fontId="5" fillId="2" borderId="2" xfId="0" applyFont="1" applyFill="1" applyBorder="1" applyAlignment="1">
      <alignment horizontal="center" vertical="center"/>
    </xf>
    <xf numFmtId="0" fontId="0" fillId="3" borderId="3" xfId="0" applyFill="1" applyBorder="1"/>
    <xf numFmtId="0" fontId="0" fillId="3" borderId="5" xfId="0" applyFill="1" applyBorder="1"/>
    <xf numFmtId="8" fontId="0" fillId="0" borderId="0" xfId="0" applyNumberFormat="1"/>
    <xf numFmtId="0" fontId="5" fillId="0" borderId="0" xfId="0" applyFont="1" applyFill="1" applyBorder="1" applyAlignment="1">
      <alignment horizontal="center" vertical="center"/>
    </xf>
    <xf numFmtId="8" fontId="0" fillId="0" borderId="0" xfId="0" applyNumberFormat="1" applyFill="1" applyBorder="1"/>
    <xf numFmtId="8" fontId="0" fillId="3" borderId="0" xfId="0" applyNumberFormat="1" applyFill="1" applyBorder="1" applyAlignment="1">
      <alignment horizontal="center"/>
    </xf>
    <xf numFmtId="8" fontId="0" fillId="3" borderId="8" xfId="0" applyNumberFormat="1" applyFill="1" applyBorder="1" applyAlignment="1">
      <alignment horizont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4" fillId="2" borderId="16" xfId="0" applyFont="1" applyFill="1" applyBorder="1" applyAlignment="1">
      <alignment horizontal="center" vertical="center"/>
    </xf>
    <xf numFmtId="165" fontId="8" fillId="0" borderId="20" xfId="0" applyNumberFormat="1" applyFont="1" applyBorder="1" applyAlignment="1">
      <alignment horizontal="left"/>
    </xf>
    <xf numFmtId="10" fontId="8" fillId="0" borderId="20" xfId="0" applyNumberFormat="1" applyFont="1" applyBorder="1" applyAlignment="1">
      <alignment horizontal="left"/>
    </xf>
    <xf numFmtId="165" fontId="8" fillId="0" borderId="21" xfId="0" applyNumberFormat="1" applyFont="1" applyBorder="1" applyAlignment="1">
      <alignment horizontal="left"/>
    </xf>
    <xf numFmtId="165" fontId="1" fillId="0" borderId="15" xfId="0" applyNumberFormat="1" applyFont="1" applyBorder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8" fontId="1" fillId="3" borderId="15" xfId="0" applyNumberFormat="1" applyFont="1" applyFill="1" applyBorder="1" applyAlignment="1">
      <alignment horizontal="center"/>
    </xf>
    <xf numFmtId="8" fontId="1" fillId="3" borderId="22" xfId="0" applyNumberFormat="1" applyFont="1" applyFill="1" applyBorder="1" applyAlignment="1">
      <alignment horizontal="center"/>
    </xf>
    <xf numFmtId="0" fontId="3" fillId="3" borderId="24" xfId="0" applyFont="1" applyFill="1" applyBorder="1"/>
    <xf numFmtId="0" fontId="3" fillId="3" borderId="23" xfId="0" applyFont="1" applyFill="1" applyBorder="1"/>
    <xf numFmtId="0" fontId="3" fillId="3" borderId="26" xfId="0" applyFont="1" applyFill="1" applyBorder="1"/>
    <xf numFmtId="0" fontId="3" fillId="3" borderId="25" xfId="0" applyFont="1" applyFill="1" applyBorder="1"/>
    <xf numFmtId="8" fontId="0" fillId="3" borderId="4" xfId="0" applyNumberFormat="1" applyFill="1" applyBorder="1" applyAlignment="1">
      <alignment horizontal="center"/>
    </xf>
    <xf numFmtId="8" fontId="0" fillId="3" borderId="6" xfId="0" applyNumberFormat="1" applyFill="1" applyBorder="1" applyAlignment="1">
      <alignment horizontal="center"/>
    </xf>
    <xf numFmtId="0" fontId="2" fillId="0" borderId="0" xfId="0" applyFont="1" applyFill="1" applyBorder="1"/>
    <xf numFmtId="0" fontId="3" fillId="3" borderId="27" xfId="0" applyFont="1" applyFill="1" applyBorder="1"/>
    <xf numFmtId="0" fontId="5" fillId="2" borderId="7" xfId="0" applyFont="1" applyFill="1" applyBorder="1" applyAlignment="1">
      <alignment horizontal="center" vertical="center"/>
    </xf>
    <xf numFmtId="0" fontId="0" fillId="3" borderId="0" xfId="0" applyFill="1" applyBorder="1"/>
    <xf numFmtId="0" fontId="6" fillId="4" borderId="0" xfId="2" applyBorder="1"/>
    <xf numFmtId="0" fontId="6" fillId="4" borderId="0" xfId="2"/>
    <xf numFmtId="9" fontId="0" fillId="0" borderId="0" xfId="0" applyNumberFormat="1" applyAlignment="1">
      <alignment horizontal="center"/>
    </xf>
    <xf numFmtId="0" fontId="0" fillId="0" borderId="28" xfId="0" applyBorder="1"/>
    <xf numFmtId="9" fontId="0" fillId="0" borderId="28" xfId="0" applyNumberFormat="1" applyBorder="1" applyAlignment="1">
      <alignment horizontal="center"/>
    </xf>
    <xf numFmtId="0" fontId="0" fillId="6" borderId="28" xfId="0" applyFill="1" applyBorder="1" applyAlignment="1">
      <alignment horizontal="center"/>
    </xf>
    <xf numFmtId="0" fontId="0" fillId="0" borderId="0" xfId="0" applyFont="1" applyAlignment="1">
      <alignment horizontal="center"/>
    </xf>
    <xf numFmtId="0" fontId="1" fillId="4" borderId="0" xfId="2" applyFont="1" applyAlignment="1">
      <alignment horizontal="left"/>
    </xf>
    <xf numFmtId="165" fontId="1" fillId="3" borderId="0" xfId="0" applyNumberFormat="1" applyFont="1" applyFill="1"/>
    <xf numFmtId="0" fontId="0" fillId="3" borderId="0" xfId="0" applyFill="1"/>
    <xf numFmtId="0" fontId="1" fillId="7" borderId="0" xfId="0" applyFont="1" applyFill="1" applyAlignment="1">
      <alignment horizontal="center"/>
    </xf>
    <xf numFmtId="0" fontId="1" fillId="7" borderId="0" xfId="0" applyFont="1" applyFill="1" applyAlignment="1">
      <alignment horizontal="right"/>
    </xf>
    <xf numFmtId="0" fontId="0" fillId="7" borderId="0" xfId="0" applyFill="1" applyAlignment="1">
      <alignment horizontal="right"/>
    </xf>
    <xf numFmtId="165" fontId="0" fillId="7" borderId="0" xfId="0" applyNumberFormat="1" applyFill="1"/>
    <xf numFmtId="165" fontId="0" fillId="3" borderId="0" xfId="0" applyNumberFormat="1" applyFill="1"/>
    <xf numFmtId="167" fontId="0" fillId="0" borderId="0" xfId="1" applyNumberFormat="1" applyFont="1" applyAlignment="1">
      <alignment horizontal="center"/>
    </xf>
    <xf numFmtId="167" fontId="0" fillId="7" borderId="0" xfId="0" applyNumberFormat="1" applyFill="1" applyAlignment="1">
      <alignment horizontal="center"/>
    </xf>
    <xf numFmtId="0" fontId="8" fillId="3" borderId="9" xfId="0" applyFont="1" applyFill="1" applyBorder="1"/>
    <xf numFmtId="0" fontId="8" fillId="3" borderId="19" xfId="0" applyFont="1" applyFill="1" applyBorder="1"/>
    <xf numFmtId="0" fontId="3" fillId="3" borderId="18" xfId="0" applyFont="1" applyFill="1" applyBorder="1"/>
    <xf numFmtId="0" fontId="3" fillId="3" borderId="17" xfId="0" applyFont="1" applyFill="1" applyBorder="1"/>
  </cellXfs>
  <cellStyles count="3">
    <cellStyle name="40% - Ênfase2" xfId="2" builtinId="35"/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FB97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SIMULADOR!$B$33:$B$38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FOF's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SIMULADOR!$C$33:$C$38</c:f>
              <c:numCache>
                <c:formatCode>0.0%</c:formatCode>
                <c:ptCount val="6"/>
                <c:pt idx="0">
                  <c:v>0.1</c:v>
                </c:pt>
                <c:pt idx="1">
                  <c:v>0.1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C-49CB-A109-21A044A57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hyperlink" Target="https://pixabay.com/pt/%C3%A1gua-textura-lago-mar-onda-morno-2072218/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297180</xdr:colOff>
      <xdr:row>0</xdr:row>
      <xdr:rowOff>0</xdr:rowOff>
    </xdr:from>
    <xdr:to>
      <xdr:col>6</xdr:col>
      <xdr:colOff>99060</xdr:colOff>
      <xdr:row>7</xdr:row>
      <xdr:rowOff>122632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ED9E040A-60BF-C096-EB18-948529FF0F51}"/>
            </a:ext>
          </a:extLst>
        </xdr:cNvPr>
        <xdr:cNvGrpSpPr/>
      </xdr:nvGrpSpPr>
      <xdr:grpSpPr>
        <a:xfrm>
          <a:off x="297180" y="0"/>
          <a:ext cx="5280660" cy="1402792"/>
          <a:chOff x="-23202" y="60960"/>
          <a:chExt cx="5043687" cy="1402792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8C72578E-6B1D-1D42-96AA-EDB163276C6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837473B0-CC2E-450A-ABE3-18F120FF3D39}">
                <a1611:picAttrSrcUrl xmlns:a1611="http://schemas.microsoft.com/office/drawing/2016/11/main" r:id="rId2"/>
              </a:ext>
            </a:extLst>
          </a:blip>
          <a:srcRect l="-98" r="98"/>
          <a:stretch>
            <a:fillRect/>
          </a:stretch>
        </xdr:blipFill>
        <xdr:spPr>
          <a:xfrm>
            <a:off x="-23202" y="60960"/>
            <a:ext cx="5043687" cy="1402792"/>
          </a:xfrm>
          <a:prstGeom prst="rect">
            <a:avLst/>
          </a:prstGeom>
        </xdr:spPr>
      </xdr:pic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DA73B6E0-4626-22EC-149D-CA86EE3FDD2C}"/>
              </a:ext>
            </a:extLst>
          </xdr:cNvPr>
          <xdr:cNvGrpSpPr/>
        </xdr:nvGrpSpPr>
        <xdr:grpSpPr>
          <a:xfrm>
            <a:off x="-15923" y="60960"/>
            <a:ext cx="4486457" cy="1379221"/>
            <a:chOff x="-15923" y="60960"/>
            <a:chExt cx="4486457" cy="1379221"/>
          </a:xfrm>
        </xdr:grpSpPr>
        <xdr:grpSp>
          <xdr:nvGrpSpPr>
            <xdr:cNvPr id="16" name="Agrupar 15">
              <a:extLst>
                <a:ext uri="{FF2B5EF4-FFF2-40B4-BE49-F238E27FC236}">
                  <a16:creationId xmlns:a16="http://schemas.microsoft.com/office/drawing/2014/main" id="{0BDA12B4-D072-3851-62F6-4ED777D9E610}"/>
                </a:ext>
              </a:extLst>
            </xdr:cNvPr>
            <xdr:cNvGrpSpPr/>
          </xdr:nvGrpSpPr>
          <xdr:grpSpPr>
            <a:xfrm>
              <a:off x="-15923" y="60960"/>
              <a:ext cx="1626222" cy="548640"/>
              <a:chOff x="-24498" y="7614"/>
              <a:chExt cx="1651629" cy="701748"/>
            </a:xfrm>
          </xdr:grpSpPr>
          <xdr:sp macro="" textlink="">
            <xdr:nvSpPr>
              <xdr:cNvPr id="9" name="Retângulo 8">
                <a:extLst>
                  <a:ext uri="{FF2B5EF4-FFF2-40B4-BE49-F238E27FC236}">
                    <a16:creationId xmlns:a16="http://schemas.microsoft.com/office/drawing/2014/main" id="{482DE6CB-EA96-B4E0-ACE9-BB5E83D6B369}"/>
                  </a:ext>
                </a:extLst>
              </xdr:cNvPr>
              <xdr:cNvSpPr/>
            </xdr:nvSpPr>
            <xdr:spPr>
              <a:xfrm>
                <a:off x="-24498" y="7614"/>
                <a:ext cx="619279" cy="57504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pt-BR" sz="2400">
                    <a:ln>
                      <a:solidFill>
                        <a:schemeClr val="bg1"/>
                      </a:solidFill>
                    </a:ln>
                    <a:solidFill>
                      <a:schemeClr val="bg1"/>
                    </a:solidFill>
                    <a:effectLst/>
                    <a:latin typeface="Algerian" panose="04020705040A02060702" pitchFamily="82" charset="0"/>
                    <a:ea typeface="+mn-ea"/>
                    <a:cs typeface="+mn-cs"/>
                  </a:rPr>
                  <a:t>JP</a:t>
                </a:r>
                <a:endParaRPr lang="pt-BR" sz="2400">
                  <a:ln>
                    <a:solidFill>
                      <a:schemeClr val="bg1"/>
                    </a:solidFill>
                  </a:ln>
                  <a:solidFill>
                    <a:schemeClr val="bg1"/>
                  </a:solidFill>
                  <a:effectLst/>
                  <a:latin typeface="Algerian" panose="04020705040A02060702" pitchFamily="82" charset="0"/>
                </a:endParaRPr>
              </a:p>
              <a:p>
                <a:pPr algn="ctr"/>
                <a:endParaRPr lang="pt-BR" sz="2400">
                  <a:ln>
                    <a:solidFill>
                      <a:schemeClr val="bg1"/>
                    </a:solidFill>
                  </a:ln>
                  <a:solidFill>
                    <a:schemeClr val="bg1"/>
                  </a:solidFill>
                </a:endParaRPr>
              </a:p>
            </xdr:txBody>
          </xdr:sp>
          <xdr:sp macro="" textlink="">
            <xdr:nvSpPr>
              <xdr:cNvPr id="10" name="Retângulo 9">
                <a:extLst>
                  <a:ext uri="{FF2B5EF4-FFF2-40B4-BE49-F238E27FC236}">
                    <a16:creationId xmlns:a16="http://schemas.microsoft.com/office/drawing/2014/main" id="{7FCA7244-317C-15A6-D71E-97B828197C2D}"/>
                  </a:ext>
                </a:extLst>
              </xdr:cNvPr>
              <xdr:cNvSpPr/>
            </xdr:nvSpPr>
            <xdr:spPr>
              <a:xfrm>
                <a:off x="316491" y="27107"/>
                <a:ext cx="1310640" cy="68225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pt-BR" sz="1200">
                    <a:solidFill>
                      <a:schemeClr val="bg1"/>
                    </a:solidFill>
                    <a:latin typeface="Aptos ExtraBold" panose="020F0502020204030204" pitchFamily="34" charset="0"/>
                  </a:rPr>
                  <a:t>Seminários</a:t>
                </a:r>
              </a:p>
              <a:p>
                <a:pPr algn="ctr"/>
                <a:r>
                  <a:rPr lang="pt-BR" sz="1200">
                    <a:solidFill>
                      <a:schemeClr val="bg1"/>
                    </a:solidFill>
                    <a:latin typeface="Aptos ExtraBold" panose="020F0502020204030204" pitchFamily="34" charset="0"/>
                  </a:rPr>
                  <a:t>Empresariais</a:t>
                </a:r>
              </a:p>
            </xdr:txBody>
          </xdr:sp>
        </xdr:grpSp>
        <xdr:sp macro="" textlink="">
          <xdr:nvSpPr>
            <xdr:cNvPr id="6" name="Retângulo 5">
              <a:extLst>
                <a:ext uri="{FF2B5EF4-FFF2-40B4-BE49-F238E27FC236}">
                  <a16:creationId xmlns:a16="http://schemas.microsoft.com/office/drawing/2014/main" id="{C4CCCCFA-7D64-47D5-9EA2-77D9F7448D99}"/>
                </a:ext>
              </a:extLst>
            </xdr:cNvPr>
            <xdr:cNvSpPr/>
          </xdr:nvSpPr>
          <xdr:spPr>
            <a:xfrm>
              <a:off x="522482" y="685801"/>
              <a:ext cx="3948052" cy="75438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600">
                  <a:latin typeface="Aptos ExtraBold" panose="020F0502020204030204" pitchFamily="34" charset="0"/>
                </a:rPr>
                <a:t>Simulador</a:t>
              </a:r>
              <a:r>
                <a:rPr lang="pt-BR" sz="1600" baseline="0">
                  <a:latin typeface="Aptos ExtraBold" panose="020F0502020204030204" pitchFamily="34" charset="0"/>
                </a:rPr>
                <a:t> de Rendimentos </a:t>
              </a:r>
              <a:r>
                <a:rPr lang="pt-BR" sz="1600">
                  <a:latin typeface="Aptos ExtraBold" panose="020F0502020204030204" pitchFamily="34" charset="0"/>
                </a:rPr>
                <a:t>Futuros</a:t>
              </a:r>
            </a:p>
            <a:p>
              <a:pPr algn="ctr"/>
              <a:r>
                <a:rPr lang="pt-BR" sz="1600">
                  <a:latin typeface="Aptos ExtraBold" panose="020F0502020204030204" pitchFamily="34" charset="0"/>
                </a:rPr>
                <a:t>em Fundos de Investimento Imobiliário</a:t>
              </a:r>
            </a:p>
          </xdr:txBody>
        </xdr:sp>
      </xdr:grpSp>
    </xdr:grpSp>
    <xdr:clientData/>
  </xdr:twoCellAnchor>
  <xdr:twoCellAnchor>
    <xdr:from>
      <xdr:col>1</xdr:col>
      <xdr:colOff>266700</xdr:colOff>
      <xdr:row>39</xdr:row>
      <xdr:rowOff>19050</xdr:rowOff>
    </xdr:from>
    <xdr:to>
      <xdr:col>3</xdr:col>
      <xdr:colOff>762000</xdr:colOff>
      <xdr:row>54</xdr:row>
      <xdr:rowOff>19050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ABBDAC60-C7CF-8C24-BF73-4AB9A7AAC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03D37-CDFE-41F3-ABEC-5B54F30A7D79}">
  <dimension ref="A9:O66"/>
  <sheetViews>
    <sheetView showGridLines="0" showRowColHeaders="0" tabSelected="1" zoomScaleNormal="100" workbookViewId="0">
      <selection activeCell="B23" sqref="B23:B27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0" defaultRowHeight="14.4" x14ac:dyDescent="0.3"/>
  <cols>
    <col min="1" max="1" width="5" customWidth="1"/>
    <col min="2" max="2" width="33.21875" customWidth="1"/>
    <col min="3" max="3" width="26.21875" bestFit="1" customWidth="1"/>
    <col min="4" max="4" width="15.44140625" customWidth="1"/>
    <col min="5" max="5" width="24.21875" hidden="1" customWidth="1"/>
    <col min="6" max="6" width="15.77734375" hidden="1" customWidth="1"/>
    <col min="7" max="7" width="6.77734375" customWidth="1"/>
    <col min="8" max="15" width="9.109375" hidden="1"/>
    <col min="16" max="16384" width="8.88671875" hidden="1"/>
  </cols>
  <sheetData>
    <row r="9" spans="2:4" ht="9.6" customHeight="1" thickBot="1" x14ac:dyDescent="0.35"/>
    <row r="10" spans="2:4" ht="25.8" customHeight="1" x14ac:dyDescent="0.3">
      <c r="B10" s="13" t="s">
        <v>15</v>
      </c>
      <c r="C10" s="15"/>
      <c r="D10" s="14"/>
    </row>
    <row r="11" spans="2:4" ht="18" x14ac:dyDescent="0.35">
      <c r="B11" s="54" t="s">
        <v>12</v>
      </c>
      <c r="C11" s="52"/>
      <c r="D11" s="18">
        <v>10000</v>
      </c>
    </row>
    <row r="12" spans="2:4" ht="18" x14ac:dyDescent="0.35">
      <c r="B12" s="54" t="s">
        <v>14</v>
      </c>
      <c r="C12" s="52"/>
      <c r="D12" s="19">
        <v>8.8999999999999999E-3</v>
      </c>
    </row>
    <row r="13" spans="2:4" ht="18.600000000000001" thickBot="1" x14ac:dyDescent="0.4">
      <c r="B13" s="55" t="s">
        <v>13</v>
      </c>
      <c r="C13" s="53"/>
      <c r="D13" s="20">
        <f>30%*salario</f>
        <v>3000</v>
      </c>
    </row>
    <row r="14" spans="2:4" ht="13.8" customHeight="1" thickBot="1" x14ac:dyDescent="0.35"/>
    <row r="15" spans="2:4" ht="20.399999999999999" x14ac:dyDescent="0.3">
      <c r="B15" s="11" t="s">
        <v>4</v>
      </c>
      <c r="C15" s="17"/>
      <c r="D15" s="12"/>
    </row>
    <row r="16" spans="2:4" ht="18" x14ac:dyDescent="0.35">
      <c r="B16" s="25" t="s">
        <v>0</v>
      </c>
      <c r="C16" s="32"/>
      <c r="D16" s="21">
        <v>1500</v>
      </c>
    </row>
    <row r="17" spans="1:6" ht="18" x14ac:dyDescent="0.35">
      <c r="B17" s="25" t="s">
        <v>1</v>
      </c>
      <c r="C17" s="32"/>
      <c r="D17" s="16">
        <v>10</v>
      </c>
    </row>
    <row r="18" spans="1:6" ht="18" x14ac:dyDescent="0.35">
      <c r="B18" s="25" t="s">
        <v>2</v>
      </c>
      <c r="C18" s="32"/>
      <c r="D18" s="22">
        <v>1.0789999999999999E-2</v>
      </c>
      <c r="E18" s="7"/>
    </row>
    <row r="19" spans="1:6" ht="18" x14ac:dyDescent="0.35">
      <c r="B19" s="25" t="s">
        <v>3</v>
      </c>
      <c r="C19" s="27"/>
      <c r="D19" s="23">
        <f>FV(taxa_mensal,tempo_anos*12,-aporte)</f>
        <v>364926.3187952583</v>
      </c>
      <c r="E19" s="8"/>
      <c r="F19" s="6"/>
    </row>
    <row r="20" spans="1:6" ht="18.600000000000001" thickBot="1" x14ac:dyDescent="0.4">
      <c r="B20" s="26" t="s">
        <v>5</v>
      </c>
      <c r="C20" s="28"/>
      <c r="D20" s="24">
        <f>patrimonio*rendimento_carteira</f>
        <v>3247.8442372777986</v>
      </c>
      <c r="E20" s="8"/>
    </row>
    <row r="21" spans="1:6" ht="15" thickBot="1" x14ac:dyDescent="0.35">
      <c r="E21" s="8"/>
    </row>
    <row r="22" spans="1:6" ht="20.399999999999999" x14ac:dyDescent="0.3">
      <c r="B22" s="1" t="s">
        <v>16</v>
      </c>
      <c r="C22" s="33" t="s">
        <v>17</v>
      </c>
      <c r="D22" s="3" t="s">
        <v>11</v>
      </c>
      <c r="E22" s="8"/>
    </row>
    <row r="23" spans="1:6" x14ac:dyDescent="0.3">
      <c r="A23" s="2">
        <v>2</v>
      </c>
      <c r="B23" s="4" t="s">
        <v>8</v>
      </c>
      <c r="C23" s="9">
        <f>FV($D$18,$A23*12,-$D$16)</f>
        <v>40841.440946467825</v>
      </c>
      <c r="D23" s="29">
        <f>C23*rendimento_carteira</f>
        <v>363.48882442356364</v>
      </c>
    </row>
    <row r="24" spans="1:6" x14ac:dyDescent="0.3">
      <c r="A24" s="2">
        <v>5</v>
      </c>
      <c r="B24" s="4" t="s">
        <v>6</v>
      </c>
      <c r="C24" s="9">
        <f>FV($D$18,$A24*12,-$D$16)</f>
        <v>125665.37099773147</v>
      </c>
      <c r="D24" s="29">
        <f>C24*rendimento_carteira</f>
        <v>1118.4218018798101</v>
      </c>
    </row>
    <row r="25" spans="1:6" x14ac:dyDescent="0.3">
      <c r="A25" s="2">
        <v>10</v>
      </c>
      <c r="B25" s="4" t="s">
        <v>7</v>
      </c>
      <c r="C25" s="9">
        <f>FV($D$18,$A25*12,-$D$16)</f>
        <v>364926.3187952583</v>
      </c>
      <c r="D25" s="29">
        <f>C25*rendimento_carteira</f>
        <v>3247.8442372777986</v>
      </c>
    </row>
    <row r="26" spans="1:6" x14ac:dyDescent="0.3">
      <c r="A26" s="31">
        <v>20</v>
      </c>
      <c r="B26" s="4" t="s">
        <v>9</v>
      </c>
      <c r="C26" s="9">
        <f>FV($D$18,$A26*12,-$D$16)</f>
        <v>1687797.600145621</v>
      </c>
      <c r="D26" s="29">
        <f>C26*rendimento_carteira</f>
        <v>15021.398641296028</v>
      </c>
    </row>
    <row r="27" spans="1:6" ht="15" thickBot="1" x14ac:dyDescent="0.35">
      <c r="A27" s="2">
        <v>30</v>
      </c>
      <c r="B27" s="5" t="s">
        <v>10</v>
      </c>
      <c r="C27" s="10">
        <f>FV($D$18,$A27*12,-$D$16)</f>
        <v>6483254.4825070715</v>
      </c>
      <c r="D27" s="30">
        <f>C27*rendimento_carteira</f>
        <v>57700.964894312936</v>
      </c>
    </row>
    <row r="29" spans="1:6" x14ac:dyDescent="0.3">
      <c r="B29" s="35" t="s">
        <v>21</v>
      </c>
      <c r="C29" s="42" t="s">
        <v>19</v>
      </c>
      <c r="D29" s="36"/>
    </row>
    <row r="30" spans="1:6" x14ac:dyDescent="0.3">
      <c r="B30" s="34" t="s">
        <v>20</v>
      </c>
      <c r="C30" s="43">
        <f>aporte</f>
        <v>1500</v>
      </c>
      <c r="D30" s="44"/>
    </row>
    <row r="32" spans="1:6" x14ac:dyDescent="0.3">
      <c r="B32" s="45" t="s">
        <v>22</v>
      </c>
      <c r="C32" s="45" t="s">
        <v>25</v>
      </c>
      <c r="D32" s="46" t="s">
        <v>26</v>
      </c>
    </row>
    <row r="33" spans="2:4" x14ac:dyDescent="0.3">
      <c r="B33" s="41" t="s">
        <v>23</v>
      </c>
      <c r="C33" s="50">
        <f>VLOOKUP($C$29&amp;"-"&amp;B33,'Tabela de apoio'!A:D,4,FALSE)</f>
        <v>0.1</v>
      </c>
      <c r="D33" s="49">
        <f>C33*aporte</f>
        <v>150</v>
      </c>
    </row>
    <row r="34" spans="2:4" x14ac:dyDescent="0.3">
      <c r="B34" s="41" t="s">
        <v>24</v>
      </c>
      <c r="C34" s="50">
        <f>VLOOKUP($C$29&amp;"-"&amp;B34,'Tabela de apoio'!A:D,4,FALSE)</f>
        <v>0.1</v>
      </c>
      <c r="D34" s="49">
        <f>C34*aporte</f>
        <v>150</v>
      </c>
    </row>
    <row r="35" spans="2:4" x14ac:dyDescent="0.3">
      <c r="B35" s="41" t="s">
        <v>27</v>
      </c>
      <c r="C35" s="50">
        <f>VLOOKUP($C$29&amp;"-"&amp;B35,'Tabela de apoio'!A:D,4,FALSE)</f>
        <v>0.2</v>
      </c>
      <c r="D35" s="49">
        <f>C35*aporte</f>
        <v>300</v>
      </c>
    </row>
    <row r="36" spans="2:4" x14ac:dyDescent="0.3">
      <c r="B36" s="41" t="s">
        <v>28</v>
      </c>
      <c r="C36" s="50">
        <f>VLOOKUP($C$29&amp;"-"&amp;B36,'Tabela de apoio'!A:D,4,FALSE)</f>
        <v>0.2</v>
      </c>
      <c r="D36" s="49">
        <f>C36*aporte</f>
        <v>300</v>
      </c>
    </row>
    <row r="37" spans="2:4" x14ac:dyDescent="0.3">
      <c r="B37" s="41" t="s">
        <v>29</v>
      </c>
      <c r="C37" s="50">
        <f>VLOOKUP($C$29&amp;"-"&amp;B37,'Tabela de apoio'!A:D,4,FALSE)</f>
        <v>0.2</v>
      </c>
      <c r="D37" s="49">
        <f>C37*aporte</f>
        <v>300</v>
      </c>
    </row>
    <row r="38" spans="2:4" x14ac:dyDescent="0.3">
      <c r="B38" s="41" t="s">
        <v>30</v>
      </c>
      <c r="C38" s="50">
        <f>VLOOKUP($C$29&amp;"-"&amp;B38,'Tabela de apoio'!A:D,4,FALSE)</f>
        <v>0.2</v>
      </c>
      <c r="D38" s="49">
        <f>C38*aporte</f>
        <v>300</v>
      </c>
    </row>
    <row r="39" spans="2:4" x14ac:dyDescent="0.3">
      <c r="B39" s="47" t="s">
        <v>31</v>
      </c>
      <c r="C39" s="51">
        <f>SUM(C33:C38)</f>
        <v>1</v>
      </c>
      <c r="D39" s="48">
        <f>SUM(D33:D38)</f>
        <v>1500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</sheetData>
  <dataValidations count="1">
    <dataValidation type="list" allowBlank="1" showInputMessage="1" showErrorMessage="1" sqref="C29" xr:uid="{B415B395-9750-4F92-B877-207A08E54977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94A66-8C27-4512-8B60-A3D29F877ACC}">
  <dimension ref="A1:E19"/>
  <sheetViews>
    <sheetView workbookViewId="0">
      <selection activeCell="D19" sqref="D19"/>
    </sheetView>
  </sheetViews>
  <sheetFormatPr defaultRowHeight="14.4" x14ac:dyDescent="0.3"/>
  <cols>
    <col min="1" max="1" width="28.77734375" bestFit="1" customWidth="1"/>
    <col min="2" max="2" width="11.21875" bestFit="1" customWidth="1"/>
    <col min="3" max="3" width="17.6640625" bestFit="1" customWidth="1"/>
  </cols>
  <sheetData>
    <row r="1" spans="1:5" x14ac:dyDescent="0.3">
      <c r="A1" s="40" t="s">
        <v>34</v>
      </c>
      <c r="B1" s="40" t="s">
        <v>18</v>
      </c>
      <c r="C1" s="40" t="s">
        <v>32</v>
      </c>
      <c r="D1" s="40" t="s">
        <v>36</v>
      </c>
    </row>
    <row r="2" spans="1:5" x14ac:dyDescent="0.3">
      <c r="A2" t="str">
        <f>B2&amp;"-"&amp;C2</f>
        <v>Conservador-PAPEL</v>
      </c>
      <c r="B2" t="s">
        <v>35</v>
      </c>
      <c r="C2" t="s">
        <v>23</v>
      </c>
      <c r="D2" s="37">
        <v>0.3</v>
      </c>
    </row>
    <row r="3" spans="1:5" x14ac:dyDescent="0.3">
      <c r="A3" t="str">
        <f t="shared" ref="A3:A6" si="0">B3&amp;"-"&amp;C3</f>
        <v>Conservador-TIJOLO</v>
      </c>
      <c r="B3" t="s">
        <v>35</v>
      </c>
      <c r="C3" t="s">
        <v>24</v>
      </c>
      <c r="D3" s="37">
        <v>0.5</v>
      </c>
    </row>
    <row r="4" spans="1:5" x14ac:dyDescent="0.3">
      <c r="A4" t="str">
        <f t="shared" si="0"/>
        <v>Conservador-HÍBRIDOS</v>
      </c>
      <c r="B4" t="s">
        <v>35</v>
      </c>
      <c r="C4" t="s">
        <v>27</v>
      </c>
      <c r="D4" s="37">
        <v>0.1</v>
      </c>
    </row>
    <row r="5" spans="1:5" x14ac:dyDescent="0.3">
      <c r="A5" t="str">
        <f t="shared" si="0"/>
        <v>Conservador-FOF's</v>
      </c>
      <c r="B5" t="s">
        <v>35</v>
      </c>
      <c r="C5" t="s">
        <v>28</v>
      </c>
      <c r="D5" s="37">
        <v>0.1</v>
      </c>
    </row>
    <row r="6" spans="1:5" x14ac:dyDescent="0.3">
      <c r="A6" t="str">
        <f t="shared" si="0"/>
        <v>Conservador-DESENVOLVIMENTO</v>
      </c>
      <c r="B6" t="s">
        <v>35</v>
      </c>
      <c r="C6" t="s">
        <v>29</v>
      </c>
      <c r="D6" s="37">
        <v>0</v>
      </c>
    </row>
    <row r="7" spans="1:5" x14ac:dyDescent="0.3">
      <c r="A7" s="38" t="str">
        <f>B7&amp;"-"&amp;C7</f>
        <v>Conservador-HOTELARIAS</v>
      </c>
      <c r="B7" s="38" t="s">
        <v>35</v>
      </c>
      <c r="C7" s="38" t="s">
        <v>30</v>
      </c>
      <c r="D7" s="39">
        <v>0</v>
      </c>
      <c r="E7" s="38">
        <f>SUM(D2:D7)</f>
        <v>1</v>
      </c>
    </row>
    <row r="8" spans="1:5" x14ac:dyDescent="0.3">
      <c r="A8" t="str">
        <f t="shared" ref="A8:A19" si="1">B8&amp;"-"&amp;C8</f>
        <v>Moderado-PAPEL</v>
      </c>
      <c r="B8" t="s">
        <v>33</v>
      </c>
      <c r="C8" t="s">
        <v>23</v>
      </c>
      <c r="D8" s="37">
        <v>0.2</v>
      </c>
    </row>
    <row r="9" spans="1:5" x14ac:dyDescent="0.3">
      <c r="A9" t="str">
        <f t="shared" si="1"/>
        <v>Moderado-TIJOLO</v>
      </c>
      <c r="B9" t="s">
        <v>33</v>
      </c>
      <c r="C9" t="s">
        <v>24</v>
      </c>
      <c r="D9" s="37">
        <v>0.4</v>
      </c>
    </row>
    <row r="10" spans="1:5" x14ac:dyDescent="0.3">
      <c r="A10" t="str">
        <f t="shared" si="1"/>
        <v>Moderado-HÍBRIDOS</v>
      </c>
      <c r="B10" t="s">
        <v>33</v>
      </c>
      <c r="C10" t="s">
        <v>27</v>
      </c>
      <c r="D10" s="37">
        <v>0.2</v>
      </c>
    </row>
    <row r="11" spans="1:5" x14ac:dyDescent="0.3">
      <c r="A11" t="str">
        <f t="shared" si="1"/>
        <v>Moderado-FOF's</v>
      </c>
      <c r="B11" t="s">
        <v>33</v>
      </c>
      <c r="C11" t="s">
        <v>28</v>
      </c>
      <c r="D11" s="37">
        <v>0.1</v>
      </c>
    </row>
    <row r="12" spans="1:5" x14ac:dyDescent="0.3">
      <c r="A12" t="str">
        <f t="shared" si="1"/>
        <v>Moderado-DESENVOLVIMENTO</v>
      </c>
      <c r="B12" t="s">
        <v>33</v>
      </c>
      <c r="C12" t="s">
        <v>29</v>
      </c>
      <c r="D12" s="37">
        <v>0.05</v>
      </c>
    </row>
    <row r="13" spans="1:5" x14ac:dyDescent="0.3">
      <c r="A13" s="38" t="str">
        <f t="shared" si="1"/>
        <v>Moderado-HOTELARIAS</v>
      </c>
      <c r="B13" s="38" t="s">
        <v>33</v>
      </c>
      <c r="C13" s="38" t="s">
        <v>30</v>
      </c>
      <c r="D13" s="39">
        <v>0.05</v>
      </c>
      <c r="E13" s="38">
        <f>SUM(D8:D13)</f>
        <v>1</v>
      </c>
    </row>
    <row r="14" spans="1:5" x14ac:dyDescent="0.3">
      <c r="A14" t="str">
        <f t="shared" si="1"/>
        <v>Agressivo-PAPEL</v>
      </c>
      <c r="B14" t="s">
        <v>19</v>
      </c>
      <c r="C14" t="s">
        <v>23</v>
      </c>
      <c r="D14" s="37">
        <v>0.1</v>
      </c>
    </row>
    <row r="15" spans="1:5" x14ac:dyDescent="0.3">
      <c r="A15" t="str">
        <f t="shared" si="1"/>
        <v>Agressivo-TIJOLO</v>
      </c>
      <c r="B15" t="s">
        <v>19</v>
      </c>
      <c r="C15" t="s">
        <v>24</v>
      </c>
      <c r="D15" s="37">
        <v>0.1</v>
      </c>
    </row>
    <row r="16" spans="1:5" x14ac:dyDescent="0.3">
      <c r="A16" t="str">
        <f t="shared" si="1"/>
        <v>Agressivo-HÍBRIDOS</v>
      </c>
      <c r="B16" t="s">
        <v>19</v>
      </c>
      <c r="C16" t="s">
        <v>27</v>
      </c>
      <c r="D16" s="37">
        <v>0.2</v>
      </c>
    </row>
    <row r="17" spans="1:5" x14ac:dyDescent="0.3">
      <c r="A17" t="str">
        <f t="shared" si="1"/>
        <v>Agressivo-FOF's</v>
      </c>
      <c r="B17" t="s">
        <v>19</v>
      </c>
      <c r="C17" t="s">
        <v>28</v>
      </c>
      <c r="D17" s="37">
        <v>0.2</v>
      </c>
    </row>
    <row r="18" spans="1:5" x14ac:dyDescent="0.3">
      <c r="A18" t="str">
        <f t="shared" si="1"/>
        <v>Agressivo-DESENVOLVIMENTO</v>
      </c>
      <c r="B18" t="s">
        <v>19</v>
      </c>
      <c r="C18" t="s">
        <v>29</v>
      </c>
      <c r="D18" s="37">
        <v>0.2</v>
      </c>
    </row>
    <row r="19" spans="1:5" x14ac:dyDescent="0.3">
      <c r="A19" s="38" t="str">
        <f t="shared" si="1"/>
        <v>Agressivo-HOTELARIAS</v>
      </c>
      <c r="B19" s="38" t="s">
        <v>19</v>
      </c>
      <c r="C19" s="38" t="s">
        <v>30</v>
      </c>
      <c r="D19" s="39">
        <v>0.2</v>
      </c>
      <c r="E19" s="38">
        <f>SUM(D14:D19)</f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6</vt:i4>
      </vt:variant>
    </vt:vector>
  </HeadingPairs>
  <TitlesOfParts>
    <vt:vector size="8" baseType="lpstr">
      <vt:lpstr>SIMULADOR</vt:lpstr>
      <vt:lpstr>Tabela de apoio</vt:lpstr>
      <vt:lpstr>aporte</vt:lpstr>
      <vt:lpstr>patrimonio</vt:lpstr>
      <vt:lpstr>rendimento_carteira</vt:lpstr>
      <vt:lpstr>salario</vt:lpstr>
      <vt:lpstr>taxa_mensal</vt:lpstr>
      <vt:lpstr>tempo_anos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PESTANA</dc:creator>
  <cp:lastModifiedBy>JOAO PESTANA</cp:lastModifiedBy>
  <dcterms:created xsi:type="dcterms:W3CDTF">2025-06-13T20:37:10Z</dcterms:created>
  <dcterms:modified xsi:type="dcterms:W3CDTF">2025-06-14T02:10:54Z</dcterms:modified>
</cp:coreProperties>
</file>