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bdc0bcaf71efbe/JM/Projetos_Extracurriculares/Kaggle/Titanic/Python/"/>
    </mc:Choice>
  </mc:AlternateContent>
  <xr:revisionPtr revIDLastSave="144" documentId="8_{683EDC7F-FCD5-4A7C-A0CD-DFB8F9AD259C}" xr6:coauthVersionLast="45" xr6:coauthVersionMax="45" xr10:uidLastSave="{F41FBF41-1329-4438-8BC4-5655E4E19599}"/>
  <bookViews>
    <workbookView xWindow="2280" yWindow="2280" windowWidth="19200" windowHeight="7360" xr2:uid="{0A5A1833-BFA2-4E94-B0CC-6BC3260A35A8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P3" i="1"/>
  <c r="T3" i="1" s="1"/>
  <c r="P4" i="1"/>
  <c r="P5" i="1"/>
  <c r="P6" i="1"/>
  <c r="P7" i="1"/>
  <c r="P8" i="1"/>
  <c r="P9" i="1"/>
  <c r="P10" i="1"/>
  <c r="P11" i="1"/>
  <c r="R11" i="1" s="1"/>
  <c r="P12" i="1"/>
  <c r="R12" i="1" s="1"/>
  <c r="P13" i="1"/>
  <c r="R13" i="1" s="1"/>
  <c r="P14" i="1"/>
  <c r="T14" i="1" s="1"/>
  <c r="P15" i="1"/>
  <c r="R15" i="1" s="1"/>
  <c r="P16" i="1"/>
  <c r="P17" i="1"/>
  <c r="P18" i="1"/>
  <c r="P19" i="1"/>
  <c r="P20" i="1"/>
  <c r="P21" i="1"/>
  <c r="P2" i="1"/>
  <c r="T20" i="1" l="1"/>
  <c r="T8" i="1"/>
  <c r="T21" i="1"/>
  <c r="T19" i="1"/>
  <c r="T7" i="1"/>
  <c r="R10" i="1"/>
  <c r="T9" i="1"/>
  <c r="T6" i="1"/>
  <c r="R21" i="1"/>
  <c r="R17" i="1"/>
  <c r="R20" i="1"/>
  <c r="T16" i="1"/>
  <c r="T4" i="1"/>
  <c r="R19" i="1"/>
  <c r="R2" i="1"/>
  <c r="T18" i="1"/>
  <c r="R5" i="1"/>
  <c r="R18" i="1"/>
  <c r="T17" i="1"/>
  <c r="R16" i="1"/>
  <c r="R4" i="1"/>
  <c r="T12" i="1"/>
  <c r="T5" i="1"/>
  <c r="T13" i="1"/>
  <c r="T11" i="1"/>
  <c r="R14" i="1"/>
  <c r="T2" i="1"/>
  <c r="T10" i="1"/>
  <c r="T15" i="1"/>
  <c r="R3" i="1"/>
  <c r="U2" i="1"/>
  <c r="X2" i="1" l="1"/>
  <c r="W2" i="1"/>
  <c r="U9" i="1"/>
  <c r="U21" i="1" l="1"/>
  <c r="U20" i="1"/>
  <c r="U7" i="1"/>
  <c r="U8" i="1"/>
  <c r="U19" i="1"/>
  <c r="S18" i="1"/>
  <c r="U18" i="1"/>
  <c r="S6" i="1"/>
  <c r="U6" i="1"/>
  <c r="S17" i="1"/>
  <c r="U17" i="1"/>
  <c r="S5" i="1"/>
  <c r="U5" i="1"/>
  <c r="S16" i="1"/>
  <c r="U16" i="1"/>
  <c r="W16" i="1" s="1"/>
  <c r="U3" i="1"/>
  <c r="U14" i="1"/>
  <c r="X14" i="1" s="1"/>
  <c r="S9" i="1"/>
  <c r="S20" i="1"/>
  <c r="U12" i="1"/>
  <c r="W12" i="1" s="1"/>
  <c r="S7" i="1"/>
  <c r="S4" i="1"/>
  <c r="U4" i="1"/>
  <c r="X4" i="1" s="1"/>
  <c r="U15" i="1"/>
  <c r="S10" i="1"/>
  <c r="U13" i="1"/>
  <c r="S8" i="1"/>
  <c r="S21" i="1"/>
  <c r="U11" i="1"/>
  <c r="X11" i="1" s="1"/>
  <c r="S19" i="1"/>
  <c r="U10" i="1"/>
  <c r="S2" i="1"/>
  <c r="S15" i="1"/>
  <c r="S14" i="1"/>
  <c r="S12" i="1"/>
  <c r="S3" i="1"/>
  <c r="S13" i="1"/>
  <c r="S11" i="1"/>
  <c r="W11" i="1" l="1"/>
  <c r="X15" i="1"/>
  <c r="W3" i="1"/>
  <c r="W14" i="1"/>
  <c r="W13" i="1"/>
  <c r="W15" i="1"/>
  <c r="X16" i="1"/>
  <c r="X12" i="1"/>
  <c r="W4" i="1"/>
  <c r="X21" i="1"/>
  <c r="W21" i="1"/>
  <c r="X20" i="1"/>
  <c r="W20" i="1"/>
  <c r="W5" i="1"/>
  <c r="X5" i="1"/>
  <c r="X10" i="1"/>
  <c r="W10" i="1"/>
  <c r="W17" i="1"/>
  <c r="X17" i="1"/>
  <c r="W9" i="1"/>
  <c r="X9" i="1"/>
  <c r="X19" i="1"/>
  <c r="W19" i="1"/>
  <c r="X13" i="1"/>
  <c r="W6" i="1"/>
  <c r="X6" i="1"/>
  <c r="X3" i="1"/>
  <c r="W18" i="1"/>
  <c r="X18" i="1"/>
  <c r="X7" i="1"/>
  <c r="W7" i="1"/>
  <c r="X8" i="1"/>
  <c r="W8" i="1"/>
</calcChain>
</file>

<file path=xl/sharedStrings.xml><?xml version="1.0" encoding="utf-8"?>
<sst xmlns="http://schemas.openxmlformats.org/spreadsheetml/2006/main" count="96" uniqueCount="54">
  <si>
    <t>RR</t>
  </si>
  <si>
    <t>Mín.</t>
  </si>
  <si>
    <t>Máx.</t>
  </si>
  <si>
    <t>Maus</t>
  </si>
  <si>
    <t>Bons</t>
  </si>
  <si>
    <t>%Col Mau</t>
  </si>
  <si>
    <t>%Col Bom</t>
  </si>
  <si>
    <t>%Col Total</t>
  </si>
  <si>
    <t>%Linha mau</t>
  </si>
  <si>
    <t>%Linha bom</t>
  </si>
  <si>
    <t>Odds</t>
  </si>
  <si>
    <t>WOE</t>
  </si>
  <si>
    <t>Inf. Value</t>
  </si>
  <si>
    <t>RR IC low</t>
  </si>
  <si>
    <t>RR IC Hight</t>
  </si>
  <si>
    <t>P(pertencer à uma categoria j|Bom)</t>
  </si>
  <si>
    <t>P(pertencer à uma categoria j|Mau)</t>
  </si>
  <si>
    <t>f*</t>
  </si>
  <si>
    <t>V(f*)</t>
  </si>
  <si>
    <t>Z_(\alpha / 2)</t>
  </si>
  <si>
    <t>variable</t>
  </si>
  <si>
    <t>bin</t>
  </si>
  <si>
    <t>count</t>
  </si>
  <si>
    <t>count_distr</t>
  </si>
  <si>
    <t>good</t>
  </si>
  <si>
    <t>bad</t>
  </si>
  <si>
    <t>badprob</t>
  </si>
  <si>
    <t>woe</t>
  </si>
  <si>
    <t>bin_iv</t>
  </si>
  <si>
    <t>total_iv</t>
  </si>
  <si>
    <t>breaks</t>
  </si>
  <si>
    <t>is_special_values</t>
  </si>
  <si>
    <t>testing</t>
  </si>
  <si>
    <t>[0,20.62)</t>
  </si>
  <si>
    <t>False</t>
  </si>
  <si>
    <t>[20.65,38.34)</t>
  </si>
  <si>
    <t>[38.35,50.45)</t>
  </si>
  <si>
    <t>[50.45,61.17)</t>
  </si>
  <si>
    <t>[61.18,71.39)</t>
  </si>
  <si>
    <t>[71.4,82.25)</t>
  </si>
  <si>
    <t>[82.25,92.19)</t>
  </si>
  <si>
    <t>[92.2,102.04)</t>
  </si>
  <si>
    <t>[102.05,111.33)</t>
  </si>
  <si>
    <t>[111.34,121.62)</t>
  </si>
  <si>
    <t>[121.63,132.38)</t>
  </si>
  <si>
    <t>[132.38,144.06)</t>
  </si>
  <si>
    <t>[144.06,156.77)</t>
  </si>
  <si>
    <t>[156.77,171.59)</t>
  </si>
  <si>
    <t>[171.6,188.24)</t>
  </si>
  <si>
    <t>[188.25,206.8)</t>
  </si>
  <si>
    <t>[206.82,231.57)</t>
  </si>
  <si>
    <t>[231.59,268.08)</t>
  </si>
  <si>
    <t>[268.1,334.53)</t>
  </si>
  <si>
    <t>[334.54,3719.68)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</si>
</sst>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10" fontId="0" fillId="0" borderId="0" xfId="0" applyNumberFormat="1"/>
    <xf numFmtId="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/>
    <xf numFmtId="1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8A41F-0750-4CB4-89C5-9B0097F75146}">
  <dimension ref="A1:Y21"/>
  <sheetViews>
    <sheetView tabSelected="1" topLeftCell="P1" workbookViewId="0">
      <selection activeCell="W2" sqref="W2"/>
    </sheetView>
  </sheetViews>
  <sheetFormatPr defaultRowHeight="14.5" x14ac:dyDescent="0.35"/>
  <cols>
    <col min="1" max="1" width="6.90625" customWidth="1"/>
    <col min="2" max="2" width="7.81640625" bestFit="1" customWidth="1"/>
    <col min="3" max="3" width="5.36328125" bestFit="1" customWidth="1"/>
    <col min="4" max="4" width="5.453125" bestFit="1" customWidth="1"/>
    <col min="5" max="6" width="9.1796875" bestFit="1" customWidth="1"/>
    <col min="7" max="7" width="9.54296875" bestFit="1" customWidth="1"/>
    <col min="8" max="8" width="10.90625" bestFit="1" customWidth="1"/>
    <col min="9" max="9" width="11" bestFit="1" customWidth="1"/>
    <col min="15" max="15" width="11.36328125" customWidth="1"/>
    <col min="16" max="16" width="12.36328125" customWidth="1"/>
    <col min="17" max="17" width="10.54296875" customWidth="1"/>
    <col min="18" max="18" width="10.54296875" style="8" customWidth="1"/>
    <col min="21" max="21" width="11.7265625" bestFit="1" customWidth="1"/>
    <col min="23" max="23" width="9.36328125" customWidth="1"/>
    <col min="24" max="24" width="11.08984375" customWidth="1"/>
    <col min="25" max="25" width="11.90625" bestFit="1" customWidth="1"/>
  </cols>
  <sheetData>
    <row r="1" spans="1:25" ht="58" x14ac:dyDescent="0.35">
      <c r="A1" s="5" t="s">
        <v>1</v>
      </c>
      <c r="B1" s="5" t="s">
        <v>2</v>
      </c>
      <c r="C1" s="5" t="s">
        <v>4</v>
      </c>
      <c r="D1" s="5" t="s">
        <v>3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0</v>
      </c>
      <c r="N1" s="5" t="s">
        <v>13</v>
      </c>
      <c r="O1" s="5" t="s">
        <v>14</v>
      </c>
      <c r="P1" s="6" t="s">
        <v>15</v>
      </c>
      <c r="Q1" s="6" t="s">
        <v>16</v>
      </c>
      <c r="R1" s="17" t="s">
        <v>0</v>
      </c>
      <c r="S1" s="7" t="s">
        <v>17</v>
      </c>
      <c r="T1" s="7" t="s">
        <v>17</v>
      </c>
      <c r="U1" s="7" t="s">
        <v>18</v>
      </c>
      <c r="V1" s="6" t="s">
        <v>19</v>
      </c>
      <c r="W1" s="6" t="s">
        <v>13</v>
      </c>
      <c r="X1" s="6" t="s">
        <v>14</v>
      </c>
    </row>
    <row r="2" spans="1:25" x14ac:dyDescent="0.35">
      <c r="A2">
        <v>0</v>
      </c>
      <c r="B2">
        <v>20.62</v>
      </c>
      <c r="C2" s="1">
        <v>1518</v>
      </c>
      <c r="D2">
        <v>648</v>
      </c>
      <c r="E2" s="2">
        <v>3.2000000000000001E-2</v>
      </c>
      <c r="F2" s="2">
        <v>6.6000000000000003E-2</v>
      </c>
      <c r="G2" s="2">
        <v>0.05</v>
      </c>
      <c r="H2" s="2">
        <v>0.29899999999999999</v>
      </c>
      <c r="I2" s="2">
        <v>0.70099999999999996</v>
      </c>
      <c r="J2">
        <v>2.34</v>
      </c>
      <c r="K2">
        <v>0.72</v>
      </c>
      <c r="L2">
        <v>2.4300000000000002</v>
      </c>
      <c r="M2">
        <v>2.0499999999999998</v>
      </c>
      <c r="N2">
        <v>1.88</v>
      </c>
      <c r="O2">
        <v>2.25</v>
      </c>
      <c r="P2" s="8">
        <f>C2/SUM($C$2:$C$21)</f>
        <v>6.5728512665079022E-2</v>
      </c>
      <c r="Q2" s="8">
        <f>D2/SUM($D$2:$D$21)</f>
        <v>3.2009484291641965E-2</v>
      </c>
      <c r="R2" s="8">
        <f>P2/Q2</f>
        <v>2.0534074234442281</v>
      </c>
      <c r="S2">
        <f>LN(R2)</f>
        <v>0.71950057107256349</v>
      </c>
      <c r="T2" s="8">
        <f>LN(P2)-LN(Q2)</f>
        <v>0.71950057107256349</v>
      </c>
      <c r="U2" s="9">
        <f>((1-P2))/(SUM($C$2:$C$21)*P2) + ((1-Q2))/(SUM($D$2:$D$21)*Q2)</f>
        <v>2.1092746371101476E-3</v>
      </c>
      <c r="V2">
        <v>1.959964</v>
      </c>
      <c r="W2">
        <f>EXP(T2-V2*SQRT($U2))</f>
        <v>1.8766450184178118</v>
      </c>
      <c r="X2">
        <f>EXP(T2+V2*SQRT($U2))</f>
        <v>2.246819193440619</v>
      </c>
      <c r="Y2" s="4"/>
    </row>
    <row r="3" spans="1:25" x14ac:dyDescent="0.35">
      <c r="A3">
        <v>20.65</v>
      </c>
      <c r="B3">
        <v>38.340000000000003</v>
      </c>
      <c r="C3">
        <v>804</v>
      </c>
      <c r="D3" s="1">
        <v>1363</v>
      </c>
      <c r="E3" s="2">
        <v>6.7000000000000004E-2</v>
      </c>
      <c r="F3" s="2">
        <v>3.5000000000000003E-2</v>
      </c>
      <c r="G3" s="2">
        <v>0.05</v>
      </c>
      <c r="H3" s="2">
        <v>0.629</v>
      </c>
      <c r="I3" s="2">
        <v>0.371</v>
      </c>
      <c r="J3">
        <v>0.59</v>
      </c>
      <c r="K3">
        <v>-0.66</v>
      </c>
      <c r="L3">
        <v>2.14</v>
      </c>
      <c r="M3">
        <v>0.52</v>
      </c>
      <c r="N3">
        <v>0.47</v>
      </c>
      <c r="O3">
        <v>0.56000000000000005</v>
      </c>
      <c r="P3" s="8">
        <f t="shared" ref="P3:P21" si="0">C3/SUM($C$2:$C$21)</f>
        <v>3.4812730028144619E-2</v>
      </c>
      <c r="Q3" s="8">
        <f t="shared" ref="Q3:Q21" si="1">D3/SUM($D$2:$D$21)</f>
        <v>6.7328591187512346E-2</v>
      </c>
      <c r="R3" s="8">
        <f t="shared" ref="R3:R21" si="2">P3/Q3</f>
        <v>0.51705715824633869</v>
      </c>
      <c r="S3">
        <f t="shared" ref="S3:S21" si="3">LN(R3)</f>
        <v>-0.65960185304830343</v>
      </c>
      <c r="T3" s="8">
        <f t="shared" ref="T3:T21" si="4">LN(P3)-LN(Q3)</f>
        <v>-0.65960185304830343</v>
      </c>
      <c r="U3" s="9">
        <f>((1-P3))/(SUM($C$2:$C$21)*P3) + ((1-Q3))/(SUM($D$2:$D$21)*Q3)</f>
        <v>1.8847600421013776E-3</v>
      </c>
      <c r="V3">
        <v>1.959964</v>
      </c>
      <c r="W3">
        <f>EXP(T3-V3*SQRT(U3))</f>
        <v>0.47488083335925979</v>
      </c>
      <c r="X3">
        <f>EXP(T3+V3*SQRT($U3))</f>
        <v>0.56297935421521528</v>
      </c>
      <c r="Y3" s="4"/>
    </row>
    <row r="4" spans="1:25" x14ac:dyDescent="0.35">
      <c r="A4">
        <v>38.35</v>
      </c>
      <c r="B4">
        <v>50.45</v>
      </c>
      <c r="C4">
        <v>648</v>
      </c>
      <c r="D4" s="1">
        <v>1519</v>
      </c>
      <c r="E4" s="2">
        <v>7.4999999999999997E-2</v>
      </c>
      <c r="F4" s="2">
        <v>2.8000000000000001E-2</v>
      </c>
      <c r="G4" s="2">
        <v>0.05</v>
      </c>
      <c r="H4" s="2">
        <v>0.70099999999999996</v>
      </c>
      <c r="I4" s="2">
        <v>0.29899999999999999</v>
      </c>
      <c r="J4">
        <v>0.43</v>
      </c>
      <c r="K4">
        <v>-0.98</v>
      </c>
      <c r="L4">
        <v>4.62</v>
      </c>
      <c r="M4">
        <v>0.37</v>
      </c>
      <c r="N4">
        <v>0.34</v>
      </c>
      <c r="O4">
        <v>0.41</v>
      </c>
      <c r="P4" s="8">
        <f t="shared" si="0"/>
        <v>2.8058021216713573E-2</v>
      </c>
      <c r="Q4" s="8">
        <f t="shared" si="1"/>
        <v>7.5034578146611339E-2</v>
      </c>
      <c r="R4" s="8">
        <f t="shared" si="2"/>
        <v>0.3739345500402565</v>
      </c>
      <c r="S4">
        <f t="shared" si="3"/>
        <v>-0.98367449677423524</v>
      </c>
      <c r="T4" s="8">
        <f t="shared" si="4"/>
        <v>-0.98367449677423524</v>
      </c>
      <c r="U4" s="9">
        <f>((1-P4))/(SUM($C$2:$C$21)*P4) + ((1-Q4))/(SUM($D$2:$D$21)*Q4)</f>
        <v>2.1088409560513417E-3</v>
      </c>
      <c r="V4">
        <v>1.959964</v>
      </c>
      <c r="W4">
        <f>EXP(T4-V4*SQRT(U4))</f>
        <v>0.34174849896382792</v>
      </c>
      <c r="X4">
        <f>EXP(T4+V4*SQRT($U4))</f>
        <v>0.40915190011883262</v>
      </c>
      <c r="Y4" s="4"/>
    </row>
    <row r="5" spans="1:25" x14ac:dyDescent="0.35">
      <c r="A5">
        <v>50.45</v>
      </c>
      <c r="B5">
        <v>61.17</v>
      </c>
      <c r="C5">
        <v>696</v>
      </c>
      <c r="D5" s="1">
        <v>1471</v>
      </c>
      <c r="E5" s="2">
        <v>7.2999999999999995E-2</v>
      </c>
      <c r="F5" s="2">
        <v>0.03</v>
      </c>
      <c r="G5" s="2">
        <v>0.05</v>
      </c>
      <c r="H5" s="2">
        <v>0.67900000000000005</v>
      </c>
      <c r="I5" s="2">
        <v>0.32100000000000001</v>
      </c>
      <c r="J5">
        <v>0.47</v>
      </c>
      <c r="K5">
        <v>-0.88</v>
      </c>
      <c r="L5">
        <v>3.74</v>
      </c>
      <c r="M5">
        <v>0.41</v>
      </c>
      <c r="N5">
        <v>0.38</v>
      </c>
      <c r="O5">
        <v>0.45</v>
      </c>
      <c r="P5" s="8">
        <f t="shared" si="0"/>
        <v>3.0136393158692359E-2</v>
      </c>
      <c r="Q5" s="8">
        <f t="shared" si="1"/>
        <v>7.266350523611935E-2</v>
      </c>
      <c r="R5" s="8">
        <f t="shared" si="2"/>
        <v>0.41473905037700071</v>
      </c>
      <c r="S5">
        <f t="shared" si="3"/>
        <v>-0.8801057507977551</v>
      </c>
      <c r="T5" s="8">
        <f t="shared" si="4"/>
        <v>-0.88010575079775499</v>
      </c>
      <c r="U5" s="9">
        <f>((1-P5))/(SUM($C$2:$C$21)*P5) + ((1-Q5))/(SUM($D$2:$D$21)*Q5)</f>
        <v>2.0238944947326711E-3</v>
      </c>
      <c r="V5">
        <v>1.959964</v>
      </c>
      <c r="W5">
        <f>EXP(T5-V5*SQRT(U5))</f>
        <v>0.37973560205209844</v>
      </c>
      <c r="X5">
        <f>EXP(T5+V5*SQRT($U5))</f>
        <v>0.4529690631536239</v>
      </c>
      <c r="Y5" s="4"/>
    </row>
    <row r="6" spans="1:25" x14ac:dyDescent="0.35">
      <c r="A6">
        <v>61.18</v>
      </c>
      <c r="B6">
        <v>71.39</v>
      </c>
      <c r="C6">
        <v>729</v>
      </c>
      <c r="D6" s="1">
        <v>1438</v>
      </c>
      <c r="E6" s="2">
        <v>7.0999999999999994E-2</v>
      </c>
      <c r="F6" s="2">
        <v>3.2000000000000001E-2</v>
      </c>
      <c r="G6" s="2">
        <v>0.05</v>
      </c>
      <c r="H6" s="2">
        <v>0.66400000000000003</v>
      </c>
      <c r="I6" s="2">
        <v>0.33600000000000002</v>
      </c>
      <c r="J6">
        <v>0.51</v>
      </c>
      <c r="K6">
        <v>-0.81</v>
      </c>
      <c r="L6">
        <v>3.2</v>
      </c>
      <c r="M6">
        <v>0.44</v>
      </c>
      <c r="N6">
        <v>0.41</v>
      </c>
      <c r="O6">
        <v>0.48</v>
      </c>
      <c r="P6" s="8">
        <f t="shared" si="0"/>
        <v>3.1565273868802771E-2</v>
      </c>
      <c r="Q6" s="8">
        <f t="shared" si="1"/>
        <v>7.1033392610156093E-2</v>
      </c>
      <c r="R6" s="8">
        <f t="shared" si="2"/>
        <v>0.44437232559112888</v>
      </c>
      <c r="S6">
        <f t="shared" si="3"/>
        <v>-0.81109249680307094</v>
      </c>
      <c r="T6" s="8">
        <f t="shared" si="4"/>
        <v>-0.81109249680307105</v>
      </c>
      <c r="U6" s="9">
        <f>((1-P6))/(SUM($C$2:$C$21)*P6) + ((1-Q6))/(SUM($D$2:$D$21)*Q6)</f>
        <v>1.9744556367953681E-3</v>
      </c>
      <c r="V6">
        <v>1.959964</v>
      </c>
      <c r="W6">
        <f>EXP(T6-V6*SQRT(U6))</f>
        <v>0.40730898793259157</v>
      </c>
      <c r="X6">
        <f>EXP(T6+V6*SQRT($U6))</f>
        <v>0.48480826498223106</v>
      </c>
      <c r="Y6" s="4"/>
    </row>
    <row r="7" spans="1:25" x14ac:dyDescent="0.35">
      <c r="A7">
        <v>71.400000000000006</v>
      </c>
      <c r="B7">
        <v>82.25</v>
      </c>
      <c r="C7">
        <v>747</v>
      </c>
      <c r="D7" s="1">
        <v>1420</v>
      </c>
      <c r="E7" s="2">
        <v>7.0000000000000007E-2</v>
      </c>
      <c r="F7" s="2">
        <v>3.2000000000000001E-2</v>
      </c>
      <c r="G7" s="2">
        <v>0.05</v>
      </c>
      <c r="H7" s="2">
        <v>0.65500000000000003</v>
      </c>
      <c r="I7" s="2">
        <v>0.34499999999999997</v>
      </c>
      <c r="J7">
        <v>0.53</v>
      </c>
      <c r="K7">
        <v>-0.77</v>
      </c>
      <c r="L7">
        <v>2.93</v>
      </c>
      <c r="M7">
        <v>0.46</v>
      </c>
      <c r="N7">
        <v>0.42</v>
      </c>
      <c r="O7">
        <v>0.5</v>
      </c>
      <c r="P7" s="8">
        <f t="shared" si="0"/>
        <v>3.2344663347044812E-2</v>
      </c>
      <c r="Q7" s="8">
        <f t="shared" si="1"/>
        <v>7.0144240268721597E-2</v>
      </c>
      <c r="R7" s="8">
        <f t="shared" si="2"/>
        <v>0.46111645408279944</v>
      </c>
      <c r="S7">
        <f t="shared" si="3"/>
        <v>-0.77410465599322631</v>
      </c>
      <c r="T7" s="8">
        <f t="shared" si="4"/>
        <v>-0.77410465599322631</v>
      </c>
      <c r="U7" s="9">
        <f>((1-P7))/(SUM($C$2:$C$21)*P7) + ((1-Q7))/(SUM($D$2:$D$21)*Q7)</f>
        <v>1.9502166700289059E-3</v>
      </c>
      <c r="V7">
        <v>1.959964</v>
      </c>
      <c r="W7">
        <f>EXP(T7-V7*SQRT(U7))</f>
        <v>0.4228832549638662</v>
      </c>
      <c r="X7">
        <f>EXP(T7+V7*SQRT($U7))</f>
        <v>0.50280634603056773</v>
      </c>
      <c r="Y7" s="4"/>
    </row>
    <row r="8" spans="1:25" x14ac:dyDescent="0.35">
      <c r="A8">
        <v>82.25</v>
      </c>
      <c r="B8">
        <v>92.19</v>
      </c>
      <c r="C8">
        <v>898</v>
      </c>
      <c r="D8" s="1">
        <v>1269</v>
      </c>
      <c r="E8" s="2">
        <v>6.3E-2</v>
      </c>
      <c r="F8" s="2">
        <v>3.9E-2</v>
      </c>
      <c r="G8" s="2">
        <v>0.05</v>
      </c>
      <c r="H8" s="2">
        <v>0.58599999999999997</v>
      </c>
      <c r="I8" s="2">
        <v>0.41399999999999998</v>
      </c>
      <c r="J8">
        <v>0.71</v>
      </c>
      <c r="K8">
        <v>-0.48</v>
      </c>
      <c r="L8">
        <v>1.1399999999999999</v>
      </c>
      <c r="M8">
        <v>0.62</v>
      </c>
      <c r="N8">
        <v>0.56999999999999995</v>
      </c>
      <c r="O8">
        <v>0.67</v>
      </c>
      <c r="P8" s="8">
        <f t="shared" si="0"/>
        <v>3.8882875081186402E-2</v>
      </c>
      <c r="Q8" s="8">
        <f t="shared" si="1"/>
        <v>6.2685240071132187E-2</v>
      </c>
      <c r="R8" s="8">
        <f t="shared" si="2"/>
        <v>0.62028756748899727</v>
      </c>
      <c r="S8">
        <f t="shared" si="3"/>
        <v>-0.47757208994292522</v>
      </c>
      <c r="T8" s="8">
        <f t="shared" si="4"/>
        <v>-0.47757208994292499</v>
      </c>
      <c r="U8" s="9">
        <f>((1-P8))/(SUM($C$2:$C$21)*P8) + ((1-Q8))/(SUM($D$2:$D$21)*Q8)</f>
        <v>1.8089110429604512E-3</v>
      </c>
      <c r="V8">
        <v>1.959964</v>
      </c>
      <c r="W8">
        <f>EXP(T8-V8*SQRT(U8))</f>
        <v>0.57067700392774812</v>
      </c>
      <c r="X8">
        <f>EXP(T8+V8*SQRT($U8))</f>
        <v>0.67421091744241823</v>
      </c>
      <c r="Y8" s="4"/>
    </row>
    <row r="9" spans="1:25" x14ac:dyDescent="0.35">
      <c r="A9">
        <v>92.2</v>
      </c>
      <c r="B9">
        <v>102.04</v>
      </c>
      <c r="C9" s="1">
        <v>1059</v>
      </c>
      <c r="D9" s="1">
        <v>1108</v>
      </c>
      <c r="E9" s="2">
        <v>5.5E-2</v>
      </c>
      <c r="F9" s="2">
        <v>4.5999999999999999E-2</v>
      </c>
      <c r="G9" s="2">
        <v>0.05</v>
      </c>
      <c r="H9" s="2">
        <v>0.51100000000000001</v>
      </c>
      <c r="I9" s="2">
        <v>0.48899999999999999</v>
      </c>
      <c r="J9">
        <v>0.96</v>
      </c>
      <c r="K9">
        <v>-0.18</v>
      </c>
      <c r="L9">
        <v>0.16</v>
      </c>
      <c r="M9">
        <v>0.84</v>
      </c>
      <c r="N9">
        <v>0.77</v>
      </c>
      <c r="O9">
        <v>0.91</v>
      </c>
      <c r="P9" s="8">
        <f t="shared" si="0"/>
        <v>4.5854080969906903E-2</v>
      </c>
      <c r="Q9" s="8">
        <f t="shared" si="1"/>
        <v>5.4732266350523612E-2</v>
      </c>
      <c r="R9" s="8">
        <f t="shared" si="2"/>
        <v>0.83778882234187302</v>
      </c>
      <c r="S9">
        <f t="shared" si="3"/>
        <v>-0.17698921223655992</v>
      </c>
      <c r="T9" s="8">
        <f t="shared" si="4"/>
        <v>-0.17698921223655972</v>
      </c>
      <c r="U9" s="9">
        <f>((1-P9))/(SUM($C$2:$C$21)*P9) + ((1-Q9))/(SUM($D$2:$D$21)*Q9)</f>
        <v>1.7541173713196997E-3</v>
      </c>
      <c r="V9">
        <v>1.959964</v>
      </c>
      <c r="W9">
        <f>EXP(T9-V9*SQRT(U9))</f>
        <v>0.77176376017031656</v>
      </c>
      <c r="X9">
        <f>EXP(T9+V9*SQRT($U9))</f>
        <v>0.90946238611422525</v>
      </c>
      <c r="Y9" s="4"/>
    </row>
    <row r="10" spans="1:25" x14ac:dyDescent="0.35">
      <c r="A10">
        <v>102.05</v>
      </c>
      <c r="B10">
        <v>111.33</v>
      </c>
      <c r="C10" s="1">
        <v>1098</v>
      </c>
      <c r="D10" s="1">
        <v>1068</v>
      </c>
      <c r="E10" s="2">
        <v>5.2999999999999999E-2</v>
      </c>
      <c r="F10" s="2">
        <v>4.8000000000000001E-2</v>
      </c>
      <c r="G10" s="2">
        <v>0.05</v>
      </c>
      <c r="H10" s="2">
        <v>0.49299999999999999</v>
      </c>
      <c r="I10" s="2">
        <v>0.50700000000000001</v>
      </c>
      <c r="J10">
        <v>1.03</v>
      </c>
      <c r="K10">
        <v>-0.1</v>
      </c>
      <c r="L10">
        <v>0.05</v>
      </c>
      <c r="M10">
        <v>0.9</v>
      </c>
      <c r="N10">
        <v>0.83</v>
      </c>
      <c r="O10">
        <v>0.98</v>
      </c>
      <c r="P10" s="8">
        <f t="shared" si="0"/>
        <v>4.7542758172764668E-2</v>
      </c>
      <c r="Q10" s="8">
        <f t="shared" si="1"/>
        <v>5.2756372258446947E-2</v>
      </c>
      <c r="R10" s="8">
        <f t="shared" si="2"/>
        <v>0.90117565210622463</v>
      </c>
      <c r="S10">
        <f t="shared" si="3"/>
        <v>-0.10405508798140138</v>
      </c>
      <c r="T10" s="8">
        <f t="shared" si="4"/>
        <v>-0.10405508798140106</v>
      </c>
      <c r="U10" s="9">
        <f>((1-P10))/(SUM($C$2:$C$21)*P10) + ((1-Q10))/(SUM($D$2:$D$21)*Q10)</f>
        <v>1.7543796326413299E-3</v>
      </c>
      <c r="V10">
        <v>1.959964</v>
      </c>
      <c r="W10">
        <f>EXP(T10-V10*SQRT(U10))</f>
        <v>0.83015006114098933</v>
      </c>
      <c r="X10">
        <f>EXP(T10+V10*SQRT($U10))</f>
        <v>0.97827801738986198</v>
      </c>
      <c r="Y10" s="4"/>
    </row>
    <row r="11" spans="1:25" x14ac:dyDescent="0.35">
      <c r="A11">
        <v>111.34</v>
      </c>
      <c r="B11">
        <v>121.62</v>
      </c>
      <c r="C11" s="1">
        <v>1195</v>
      </c>
      <c r="D11">
        <v>973</v>
      </c>
      <c r="E11" s="2">
        <v>4.8000000000000001E-2</v>
      </c>
      <c r="F11" s="2">
        <v>5.1999999999999998E-2</v>
      </c>
      <c r="G11" s="2">
        <v>0.05</v>
      </c>
      <c r="H11" s="2">
        <v>0.44900000000000001</v>
      </c>
      <c r="I11" s="2">
        <v>0.55100000000000005</v>
      </c>
      <c r="J11">
        <v>1.23</v>
      </c>
      <c r="K11">
        <v>7.0000000000000007E-2</v>
      </c>
      <c r="L11">
        <v>0.03</v>
      </c>
      <c r="M11">
        <v>1.08</v>
      </c>
      <c r="N11">
        <v>0.99</v>
      </c>
      <c r="O11">
        <v>1.17</v>
      </c>
      <c r="P11" s="8">
        <f t="shared" si="0"/>
        <v>5.1742801472180126E-2</v>
      </c>
      <c r="Q11" s="8">
        <f t="shared" si="1"/>
        <v>4.8063623789764871E-2</v>
      </c>
      <c r="R11" s="8">
        <f t="shared" si="2"/>
        <v>1.0765480709175894</v>
      </c>
      <c r="S11">
        <f t="shared" si="3"/>
        <v>7.3759691648868864E-2</v>
      </c>
      <c r="T11" s="8">
        <f t="shared" si="4"/>
        <v>7.3759691648868753E-2</v>
      </c>
      <c r="U11" s="9">
        <f>((1-P11))/(SUM($C$2:$C$21)*P11) + ((1-Q11))/(SUM($D$2:$D$21)*Q11)</f>
        <v>1.7718725451102784E-3</v>
      </c>
      <c r="V11">
        <v>1.959964</v>
      </c>
      <c r="W11">
        <f>EXP(T11-V11*SQRT(U11))</f>
        <v>0.99129582141892025</v>
      </c>
      <c r="X11">
        <f>EXP(T11+V11*SQRT($U11))</f>
        <v>1.169132083435475</v>
      </c>
      <c r="Y11" s="4"/>
    </row>
    <row r="12" spans="1:25" x14ac:dyDescent="0.35">
      <c r="A12">
        <v>121.63</v>
      </c>
      <c r="B12">
        <v>132.38</v>
      </c>
      <c r="C12" s="1">
        <v>1196</v>
      </c>
      <c r="D12">
        <v>971</v>
      </c>
      <c r="E12" s="2">
        <v>4.8000000000000001E-2</v>
      </c>
      <c r="F12" s="2">
        <v>5.1999999999999998E-2</v>
      </c>
      <c r="G12" s="2">
        <v>0.05</v>
      </c>
      <c r="H12" s="2">
        <v>0.44800000000000001</v>
      </c>
      <c r="I12" s="2">
        <v>0.55200000000000005</v>
      </c>
      <c r="J12">
        <v>1.23</v>
      </c>
      <c r="K12">
        <v>0.08</v>
      </c>
      <c r="L12">
        <v>0.03</v>
      </c>
      <c r="M12">
        <v>1.08</v>
      </c>
      <c r="N12">
        <v>0.99</v>
      </c>
      <c r="O12">
        <v>1.17</v>
      </c>
      <c r="P12" s="8">
        <f t="shared" si="0"/>
        <v>5.178610088763802E-2</v>
      </c>
      <c r="Q12" s="8">
        <f t="shared" si="1"/>
        <v>4.7964829085161038E-2</v>
      </c>
      <c r="R12" s="8">
        <f t="shared" si="2"/>
        <v>1.0796682042938661</v>
      </c>
      <c r="S12">
        <f t="shared" si="3"/>
        <v>7.6653775688514975E-2</v>
      </c>
      <c r="T12" s="8">
        <f t="shared" si="4"/>
        <v>7.6653775688515058E-2</v>
      </c>
      <c r="U12" s="9">
        <f>((1-P12))/(SUM($C$2:$C$21)*P12) + ((1-Q12))/(SUM($D$2:$D$21)*Q12)</f>
        <v>1.7732897509827221E-3</v>
      </c>
      <c r="V12">
        <v>1.959964</v>
      </c>
      <c r="W12">
        <f>EXP(T12-V12*SQRT(U12))</f>
        <v>0.99413607575351581</v>
      </c>
      <c r="X12">
        <f>EXP(T12+V12*SQRT($U12))</f>
        <v>1.1725592298615657</v>
      </c>
      <c r="Y12" s="4"/>
    </row>
    <row r="13" spans="1:25" x14ac:dyDescent="0.35">
      <c r="A13">
        <v>132.38</v>
      </c>
      <c r="B13">
        <v>144.06</v>
      </c>
      <c r="C13" s="1">
        <v>1312</v>
      </c>
      <c r="D13">
        <v>855</v>
      </c>
      <c r="E13" s="2">
        <v>4.2000000000000003E-2</v>
      </c>
      <c r="F13" s="2">
        <v>5.7000000000000002E-2</v>
      </c>
      <c r="G13" s="2">
        <v>0.05</v>
      </c>
      <c r="H13" s="2">
        <v>0.39500000000000002</v>
      </c>
      <c r="I13" s="2">
        <v>0.60499999999999998</v>
      </c>
      <c r="J13">
        <v>1.53</v>
      </c>
      <c r="K13">
        <v>0.3</v>
      </c>
      <c r="L13">
        <v>0.43</v>
      </c>
      <c r="M13">
        <v>1.35</v>
      </c>
      <c r="N13">
        <v>1.24</v>
      </c>
      <c r="O13">
        <v>1.46</v>
      </c>
      <c r="P13" s="8">
        <f t="shared" si="0"/>
        <v>5.6808833080753407E-2</v>
      </c>
      <c r="Q13" s="8">
        <f t="shared" si="1"/>
        <v>4.223473621813871E-2</v>
      </c>
      <c r="R13" s="8">
        <f t="shared" si="2"/>
        <v>1.3450737039611367</v>
      </c>
      <c r="S13">
        <f t="shared" si="3"/>
        <v>0.29644881003653684</v>
      </c>
      <c r="T13" s="8">
        <f t="shared" si="4"/>
        <v>0.29644881003653678</v>
      </c>
      <c r="U13" s="9">
        <f>((1-P13))/(SUM($C$2:$C$21)*P13) + ((1-Q13))/(SUM($D$2:$D$21)*Q13)</f>
        <v>1.8390889974662654E-3</v>
      </c>
      <c r="V13">
        <v>1.959964</v>
      </c>
      <c r="W13">
        <f>EXP(T13-V13*SQRT(U13))</f>
        <v>1.2366381594736828</v>
      </c>
      <c r="X13">
        <f>EXP(T13+V13*SQRT($U13))</f>
        <v>1.4630175004932262</v>
      </c>
      <c r="Y13" s="4"/>
    </row>
    <row r="14" spans="1:25" x14ac:dyDescent="0.35">
      <c r="A14">
        <v>144.06</v>
      </c>
      <c r="B14">
        <v>156.77000000000001</v>
      </c>
      <c r="C14" s="1">
        <v>1283</v>
      </c>
      <c r="D14">
        <v>884</v>
      </c>
      <c r="E14" s="2">
        <v>4.3999999999999997E-2</v>
      </c>
      <c r="F14" s="2">
        <v>5.6000000000000001E-2</v>
      </c>
      <c r="G14" s="2">
        <v>0.05</v>
      </c>
      <c r="H14" s="2">
        <v>0.40799999999999997</v>
      </c>
      <c r="I14" s="2">
        <v>0.59199999999999997</v>
      </c>
      <c r="J14">
        <v>1.45</v>
      </c>
      <c r="K14">
        <v>0.24</v>
      </c>
      <c r="L14">
        <v>0.28999999999999998</v>
      </c>
      <c r="M14">
        <v>1.27</v>
      </c>
      <c r="N14">
        <v>1.17</v>
      </c>
      <c r="O14">
        <v>1.38</v>
      </c>
      <c r="P14" s="8">
        <f t="shared" si="0"/>
        <v>5.555315003247456E-2</v>
      </c>
      <c r="Q14" s="8">
        <f t="shared" si="1"/>
        <v>4.3667259434894287E-2</v>
      </c>
      <c r="R14" s="8">
        <f t="shared" si="2"/>
        <v>1.2721922729156279</v>
      </c>
      <c r="S14">
        <f t="shared" si="3"/>
        <v>0.24074161144725584</v>
      </c>
      <c r="T14" s="8">
        <f t="shared" si="4"/>
        <v>0.24074161144725581</v>
      </c>
      <c r="U14" s="9">
        <f>((1-P14))/(SUM($C$2:$C$21)*P14) + ((1-Q14))/(SUM($D$2:$D$21)*Q14)</f>
        <v>1.8179481785093646E-3</v>
      </c>
      <c r="V14">
        <v>1.959964</v>
      </c>
      <c r="W14">
        <f>EXP(T14-V14*SQRT(U14))</f>
        <v>1.1701990183573003</v>
      </c>
      <c r="X14">
        <f>EXP(T14+V14*SQRT($U14))</f>
        <v>1.3830751469422766</v>
      </c>
      <c r="Y14" s="4"/>
    </row>
    <row r="15" spans="1:25" x14ac:dyDescent="0.35">
      <c r="A15">
        <v>156.77000000000001</v>
      </c>
      <c r="B15">
        <v>171.59</v>
      </c>
      <c r="C15" s="1">
        <v>1342</v>
      </c>
      <c r="D15">
        <v>825</v>
      </c>
      <c r="E15" s="2">
        <v>4.1000000000000002E-2</v>
      </c>
      <c r="F15" s="2">
        <v>5.8000000000000003E-2</v>
      </c>
      <c r="G15" s="2">
        <v>0.05</v>
      </c>
      <c r="H15" s="2">
        <v>0.38100000000000001</v>
      </c>
      <c r="I15" s="2">
        <v>0.61899999999999999</v>
      </c>
      <c r="J15">
        <v>1.63</v>
      </c>
      <c r="K15">
        <v>0.35</v>
      </c>
      <c r="L15">
        <v>0.62</v>
      </c>
      <c r="M15">
        <v>1.43</v>
      </c>
      <c r="N15">
        <v>1.31</v>
      </c>
      <c r="O15">
        <v>1.55</v>
      </c>
      <c r="P15" s="8">
        <f t="shared" si="0"/>
        <v>5.8107815544490148E-2</v>
      </c>
      <c r="Q15" s="8">
        <f t="shared" si="1"/>
        <v>4.075281564908121E-2</v>
      </c>
      <c r="R15" s="8">
        <f t="shared" si="2"/>
        <v>1.4258601428880708</v>
      </c>
      <c r="S15">
        <f t="shared" si="3"/>
        <v>0.35477524066620886</v>
      </c>
      <c r="T15" s="8">
        <f t="shared" si="4"/>
        <v>0.35477524066620925</v>
      </c>
      <c r="U15" s="9">
        <f>((1-P15))/(SUM($C$2:$C$21)*P15) + ((1-Q15))/(SUM($D$2:$D$21)*Q15)</f>
        <v>1.8645809272228051E-3</v>
      </c>
      <c r="V15">
        <v>1.959964</v>
      </c>
      <c r="W15">
        <f>EXP(T15-V15*SQRT(U15))</f>
        <v>1.3101510552496058</v>
      </c>
      <c r="X15">
        <f>EXP(T15+V15*SQRT($U15))</f>
        <v>1.5517883521373466</v>
      </c>
      <c r="Y15" s="4"/>
    </row>
    <row r="16" spans="1:25" x14ac:dyDescent="0.35">
      <c r="A16">
        <v>171.6</v>
      </c>
      <c r="B16">
        <v>188.24</v>
      </c>
      <c r="C16" s="1">
        <v>1428</v>
      </c>
      <c r="D16">
        <v>739</v>
      </c>
      <c r="E16" s="2">
        <v>3.6999999999999998E-2</v>
      </c>
      <c r="F16" s="2">
        <v>6.2E-2</v>
      </c>
      <c r="G16" s="2">
        <v>0.05</v>
      </c>
      <c r="H16" s="2">
        <v>0.34100000000000003</v>
      </c>
      <c r="I16" s="2">
        <v>0.65900000000000003</v>
      </c>
      <c r="J16">
        <v>1.93</v>
      </c>
      <c r="K16">
        <v>0.53</v>
      </c>
      <c r="L16">
        <v>1.33</v>
      </c>
      <c r="M16">
        <v>1.69</v>
      </c>
      <c r="N16">
        <v>1.55</v>
      </c>
      <c r="O16">
        <v>1.85</v>
      </c>
      <c r="P16" s="8">
        <f t="shared" si="0"/>
        <v>6.1831565273868801E-2</v>
      </c>
      <c r="Q16" s="8">
        <f t="shared" si="1"/>
        <v>3.6504643351116382E-2</v>
      </c>
      <c r="R16" s="8">
        <f t="shared" si="2"/>
        <v>1.693800010019215</v>
      </c>
      <c r="S16">
        <f t="shared" si="3"/>
        <v>0.52697453142059059</v>
      </c>
      <c r="T16" s="8">
        <f t="shared" si="4"/>
        <v>0.5269745314205907</v>
      </c>
      <c r="U16" s="9">
        <f>((1-P16))/(SUM($C$2:$C$21)*P16) + ((1-Q16))/(SUM($D$2:$D$21)*Q16)</f>
        <v>1.9607633172214105E-3</v>
      </c>
      <c r="V16">
        <v>1.959964</v>
      </c>
      <c r="W16">
        <f>EXP(T16-V16*SQRT(U16))</f>
        <v>1.5529965636109413</v>
      </c>
      <c r="X16">
        <f>EXP(T16+V16*SQRT($U16))</f>
        <v>1.8473694927375437</v>
      </c>
      <c r="Y16" s="4"/>
    </row>
    <row r="17" spans="1:25" x14ac:dyDescent="0.35">
      <c r="A17">
        <v>188.25</v>
      </c>
      <c r="B17">
        <v>206.8</v>
      </c>
      <c r="C17" s="1">
        <v>1438</v>
      </c>
      <c r="D17">
        <v>729</v>
      </c>
      <c r="E17" s="2">
        <v>3.5999999999999997E-2</v>
      </c>
      <c r="F17" s="2">
        <v>6.2E-2</v>
      </c>
      <c r="G17" s="2">
        <v>0.05</v>
      </c>
      <c r="H17" s="2">
        <v>0.33600000000000002</v>
      </c>
      <c r="I17" s="2">
        <v>0.66400000000000003</v>
      </c>
      <c r="J17">
        <v>1.97</v>
      </c>
      <c r="K17">
        <v>0.55000000000000004</v>
      </c>
      <c r="L17">
        <v>1.44</v>
      </c>
      <c r="M17">
        <v>1.73</v>
      </c>
      <c r="N17">
        <v>1.58</v>
      </c>
      <c r="O17">
        <v>1.89</v>
      </c>
      <c r="P17" s="8">
        <f t="shared" si="0"/>
        <v>6.2264559428447719E-2</v>
      </c>
      <c r="Q17" s="8">
        <f t="shared" si="1"/>
        <v>3.6010669828097211E-2</v>
      </c>
      <c r="R17" s="8">
        <f t="shared" si="2"/>
        <v>1.7290586297249599</v>
      </c>
      <c r="S17">
        <f t="shared" si="3"/>
        <v>0.54757711574159684</v>
      </c>
      <c r="T17" s="8">
        <f t="shared" si="4"/>
        <v>0.54757711574159673</v>
      </c>
      <c r="U17" s="9">
        <f>((1-P17))/(SUM($C$2:$C$21)*P17) + ((1-Q17))/(SUM($D$2:$D$21)*Q17)</f>
        <v>1.9744556367953681E-3</v>
      </c>
      <c r="V17">
        <v>1.959964</v>
      </c>
      <c r="W17">
        <f>EXP(T17-V17*SQRT(U17))</f>
        <v>1.5848446898949873</v>
      </c>
      <c r="X17">
        <f>EXP(T17+V17*SQRT($U17))</f>
        <v>1.8863954077572425</v>
      </c>
      <c r="Y17" s="4"/>
    </row>
    <row r="18" spans="1:25" x14ac:dyDescent="0.35">
      <c r="A18">
        <v>206.82</v>
      </c>
      <c r="B18">
        <v>231.57</v>
      </c>
      <c r="C18" s="1">
        <v>1524</v>
      </c>
      <c r="D18">
        <v>643</v>
      </c>
      <c r="E18" s="2">
        <v>3.2000000000000001E-2</v>
      </c>
      <c r="F18" s="2">
        <v>6.6000000000000003E-2</v>
      </c>
      <c r="G18" s="2">
        <v>0.05</v>
      </c>
      <c r="H18" s="2">
        <v>0.29699999999999999</v>
      </c>
      <c r="I18" s="2">
        <v>0.70299999999999996</v>
      </c>
      <c r="J18">
        <v>2.37</v>
      </c>
      <c r="K18">
        <v>0.73</v>
      </c>
      <c r="L18">
        <v>2.5</v>
      </c>
      <c r="M18">
        <v>2.08</v>
      </c>
      <c r="N18">
        <v>1.9</v>
      </c>
      <c r="O18">
        <v>2.27</v>
      </c>
      <c r="P18" s="8">
        <f t="shared" si="0"/>
        <v>6.5988309157826372E-2</v>
      </c>
      <c r="Q18" s="8">
        <f t="shared" si="1"/>
        <v>3.1762497530132383E-2</v>
      </c>
      <c r="R18" s="8">
        <f t="shared" si="2"/>
        <v>2.077554168881862</v>
      </c>
      <c r="S18">
        <f t="shared" si="3"/>
        <v>0.73119132147823518</v>
      </c>
      <c r="T18" s="8">
        <f t="shared" si="4"/>
        <v>0.73119132147823551</v>
      </c>
      <c r="U18" s="9">
        <f>((1-P18))/(SUM($C$2:$C$21)*P18) + ((1-Q18))/(SUM($D$2:$D$21)*Q18)</f>
        <v>2.1186811645865179E-3</v>
      </c>
      <c r="V18">
        <v>1.959964</v>
      </c>
      <c r="W18">
        <f>EXP(T18-V18*SQRT(U18))</f>
        <v>1.8983325130937481</v>
      </c>
      <c r="X18">
        <f>EXP(T18+V18*SQRT($U18))</f>
        <v>2.2736961490503913</v>
      </c>
      <c r="Y18" s="4"/>
    </row>
    <row r="19" spans="1:25" x14ac:dyDescent="0.35">
      <c r="A19">
        <v>231.59</v>
      </c>
      <c r="B19">
        <v>268.08</v>
      </c>
      <c r="C19" s="1">
        <v>1469</v>
      </c>
      <c r="D19">
        <v>698</v>
      </c>
      <c r="E19" s="2">
        <v>3.4000000000000002E-2</v>
      </c>
      <c r="F19" s="2">
        <v>6.4000000000000001E-2</v>
      </c>
      <c r="G19" s="2">
        <v>0.05</v>
      </c>
      <c r="H19" s="2">
        <v>0.32200000000000001</v>
      </c>
      <c r="I19" s="2">
        <v>0.67800000000000005</v>
      </c>
      <c r="J19">
        <v>2.1</v>
      </c>
      <c r="K19">
        <v>0.61</v>
      </c>
      <c r="L19">
        <v>1.78</v>
      </c>
      <c r="M19">
        <v>1.84</v>
      </c>
      <c r="N19">
        <v>1.69</v>
      </c>
      <c r="O19">
        <v>2.0099999999999998</v>
      </c>
      <c r="P19" s="8">
        <f t="shared" si="0"/>
        <v>6.3606841307642353E-2</v>
      </c>
      <c r="Q19" s="8">
        <f t="shared" si="1"/>
        <v>3.4479351906737801E-2</v>
      </c>
      <c r="R19" s="8">
        <f t="shared" si="2"/>
        <v>1.8447806524812489</v>
      </c>
      <c r="S19">
        <f t="shared" si="3"/>
        <v>0.61236038288076777</v>
      </c>
      <c r="T19" s="8">
        <f t="shared" si="4"/>
        <v>0.61236038288076777</v>
      </c>
      <c r="U19" s="9">
        <f>((1-P19))/(SUM($C$2:$C$21)*P19) + ((1-Q19))/(SUM($D$2:$D$21)*Q19)</f>
        <v>2.0207031826967137E-3</v>
      </c>
      <c r="V19">
        <v>1.959964</v>
      </c>
      <c r="W19">
        <f>EXP(T19-V19*SQRT(U19))</f>
        <v>1.6892009829584567</v>
      </c>
      <c r="X19">
        <f>EXP(T19+V19*SQRT($U19))</f>
        <v>2.0146896018310212</v>
      </c>
      <c r="Y19" s="4"/>
    </row>
    <row r="20" spans="1:25" x14ac:dyDescent="0.35">
      <c r="A20">
        <v>268.10000000000002</v>
      </c>
      <c r="B20">
        <v>334.53</v>
      </c>
      <c r="C20" s="1">
        <v>1483</v>
      </c>
      <c r="D20">
        <v>684</v>
      </c>
      <c r="E20" s="2">
        <v>3.4000000000000002E-2</v>
      </c>
      <c r="F20" s="2">
        <v>6.4000000000000001E-2</v>
      </c>
      <c r="G20" s="2">
        <v>0.05</v>
      </c>
      <c r="H20" s="2">
        <v>0.316</v>
      </c>
      <c r="I20" s="2">
        <v>0.68400000000000005</v>
      </c>
      <c r="J20">
        <v>2.17</v>
      </c>
      <c r="K20">
        <v>0.64</v>
      </c>
      <c r="L20">
        <v>1.95</v>
      </c>
      <c r="M20">
        <v>1.9</v>
      </c>
      <c r="N20">
        <v>1.74</v>
      </c>
      <c r="O20">
        <v>2.08</v>
      </c>
      <c r="P20" s="8">
        <f t="shared" si="0"/>
        <v>6.4213033124052826E-2</v>
      </c>
      <c r="Q20" s="8">
        <f t="shared" si="1"/>
        <v>3.3787788974510964E-2</v>
      </c>
      <c r="R20" s="8">
        <f t="shared" si="2"/>
        <v>1.9004804715838093</v>
      </c>
      <c r="S20">
        <f t="shared" si="3"/>
        <v>0.64210673398464457</v>
      </c>
      <c r="T20" s="8">
        <f t="shared" si="4"/>
        <v>0.64210673398464468</v>
      </c>
      <c r="U20" s="9">
        <f>((1-P20))/(SUM($C$2:$C$21)*P20) + ((1-Q20))/(SUM($D$2:$D$21)*Q20)</f>
        <v>2.0436003697794775E-3</v>
      </c>
      <c r="V20">
        <v>1.959964</v>
      </c>
      <c r="W20">
        <f>EXP(T20-V20*SQRT(U20))</f>
        <v>1.7393373591712478</v>
      </c>
      <c r="X20">
        <f>EXP(T20+V20*SQRT($U20))</f>
        <v>2.0765528917244476</v>
      </c>
      <c r="Y20" s="4"/>
    </row>
    <row r="21" spans="1:25" x14ac:dyDescent="0.35">
      <c r="A21">
        <v>334.54</v>
      </c>
      <c r="B21" s="3">
        <v>3719.68</v>
      </c>
      <c r="C21" s="1">
        <v>1228</v>
      </c>
      <c r="D21">
        <v>939</v>
      </c>
      <c r="E21" s="2">
        <v>4.5999999999999999E-2</v>
      </c>
      <c r="F21" s="2">
        <v>5.2999999999999999E-2</v>
      </c>
      <c r="G21" s="2">
        <v>0.05</v>
      </c>
      <c r="H21" s="2">
        <v>0.433</v>
      </c>
      <c r="I21" s="2">
        <v>0.56699999999999995</v>
      </c>
      <c r="J21">
        <v>1.31</v>
      </c>
      <c r="K21">
        <v>0.14000000000000001</v>
      </c>
      <c r="L21">
        <v>0.09</v>
      </c>
      <c r="M21">
        <v>1.1499999999999999</v>
      </c>
      <c r="N21">
        <v>1.06</v>
      </c>
      <c r="O21">
        <v>1.25</v>
      </c>
      <c r="P21" s="8">
        <f t="shared" si="0"/>
        <v>5.3171682182290542E-2</v>
      </c>
      <c r="Q21" s="8">
        <f t="shared" si="1"/>
        <v>4.6384113811499705E-2</v>
      </c>
      <c r="R21" s="8">
        <f t="shared" si="2"/>
        <v>1.146333902128104</v>
      </c>
      <c r="S21">
        <f t="shared" si="3"/>
        <v>0.13656893896808772</v>
      </c>
      <c r="T21" s="8">
        <f t="shared" si="4"/>
        <v>0.13656893896808775</v>
      </c>
      <c r="U21" s="9">
        <f>((1-P21))/(SUM($C$2:$C$21)*P21) + ((1-Q21))/(SUM($D$2:$D$21)*Q21)</f>
        <v>1.7865982061017745E-3</v>
      </c>
      <c r="V21">
        <v>1.959964</v>
      </c>
      <c r="W21">
        <f>EXP(T21-V21*SQRT(U21))</f>
        <v>1.0551942225291664</v>
      </c>
      <c r="X21">
        <f>EXP(T21+V21*SQRT($U21))</f>
        <v>1.2453455365009103</v>
      </c>
      <c r="Y21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3DAE5-0972-4B3C-9DC1-6946530DD3C9}">
  <dimension ref="A1:L21"/>
  <sheetViews>
    <sheetView workbookViewId="0">
      <selection activeCell="E8" sqref="E8"/>
    </sheetView>
  </sheetViews>
  <sheetFormatPr defaultRowHeight="14.5" x14ac:dyDescent="0.35"/>
  <sheetData>
    <row r="1" spans="1:12" x14ac:dyDescent="0.35">
      <c r="A1" s="10" t="s">
        <v>20</v>
      </c>
      <c r="B1" s="10" t="s">
        <v>21</v>
      </c>
      <c r="C1" s="11" t="s">
        <v>22</v>
      </c>
      <c r="D1" s="5" t="s">
        <v>23</v>
      </c>
      <c r="E1" s="11" t="s">
        <v>24</v>
      </c>
      <c r="F1" s="11" t="s">
        <v>25</v>
      </c>
      <c r="G1" s="12" t="s">
        <v>26</v>
      </c>
      <c r="H1" s="12" t="s">
        <v>27</v>
      </c>
      <c r="I1" s="12" t="s">
        <v>28</v>
      </c>
      <c r="J1" s="12" t="s">
        <v>29</v>
      </c>
      <c r="K1" s="12" t="s">
        <v>30</v>
      </c>
      <c r="L1" s="5" t="s">
        <v>31</v>
      </c>
    </row>
    <row r="2" spans="1:12" x14ac:dyDescent="0.35">
      <c r="A2" s="13" t="s">
        <v>32</v>
      </c>
      <c r="B2" s="13" t="s">
        <v>33</v>
      </c>
      <c r="C2" s="14">
        <v>2166</v>
      </c>
      <c r="D2" s="15">
        <v>4.9978079789565977E-2</v>
      </c>
      <c r="E2" s="14">
        <v>1518</v>
      </c>
      <c r="F2" s="14">
        <v>648</v>
      </c>
      <c r="G2" s="8">
        <v>3.2009484291641965E-2</v>
      </c>
      <c r="H2" s="8">
        <v>0.72</v>
      </c>
      <c r="I2" s="8">
        <v>2.4300000000000002</v>
      </c>
      <c r="J2" s="8">
        <v>30.900000000000009</v>
      </c>
      <c r="K2" s="8">
        <v>20.62</v>
      </c>
      <c r="L2" s="16" t="s">
        <v>34</v>
      </c>
    </row>
    <row r="3" spans="1:12" x14ac:dyDescent="0.35">
      <c r="A3" s="13" t="s">
        <v>32</v>
      </c>
      <c r="B3" s="13" t="s">
        <v>35</v>
      </c>
      <c r="C3" s="14">
        <v>2167</v>
      </c>
      <c r="D3" s="15">
        <v>5.0001153695286002E-2</v>
      </c>
      <c r="E3" s="14">
        <v>804</v>
      </c>
      <c r="F3" s="14">
        <v>1363</v>
      </c>
      <c r="G3" s="8">
        <v>6.7328591187512346E-2</v>
      </c>
      <c r="H3" s="8">
        <v>-0.66</v>
      </c>
      <c r="I3" s="8">
        <v>2.14</v>
      </c>
      <c r="J3" s="8">
        <v>30.900000000000009</v>
      </c>
      <c r="K3" s="8">
        <v>38.340000000000003</v>
      </c>
      <c r="L3" s="16" t="s">
        <v>34</v>
      </c>
    </row>
    <row r="4" spans="1:12" x14ac:dyDescent="0.35">
      <c r="A4" s="13" t="s">
        <v>32</v>
      </c>
      <c r="B4" s="13" t="s">
        <v>36</v>
      </c>
      <c r="C4" s="14">
        <v>2167</v>
      </c>
      <c r="D4" s="15">
        <v>5.0001153695286002E-2</v>
      </c>
      <c r="E4" s="14">
        <v>648</v>
      </c>
      <c r="F4" s="14">
        <v>1519</v>
      </c>
      <c r="G4" s="8">
        <v>7.5034578146611339E-2</v>
      </c>
      <c r="H4" s="8">
        <v>-0.98</v>
      </c>
      <c r="I4" s="8">
        <v>4.62</v>
      </c>
      <c r="J4" s="8">
        <v>30.900000000000009</v>
      </c>
      <c r="K4" s="8">
        <v>50.45</v>
      </c>
      <c r="L4" s="16" t="s">
        <v>34</v>
      </c>
    </row>
    <row r="5" spans="1:12" x14ac:dyDescent="0.35">
      <c r="A5" s="13" t="s">
        <v>32</v>
      </c>
      <c r="B5" s="13" t="s">
        <v>37</v>
      </c>
      <c r="C5" s="14">
        <v>2167</v>
      </c>
      <c r="D5" s="15">
        <v>5.0001153695286002E-2</v>
      </c>
      <c r="E5" s="14">
        <v>696</v>
      </c>
      <c r="F5" s="14">
        <v>1471</v>
      </c>
      <c r="G5" s="8">
        <v>7.266350523611935E-2</v>
      </c>
      <c r="H5" s="8">
        <v>-0.88</v>
      </c>
      <c r="I5" s="8">
        <v>3.74</v>
      </c>
      <c r="J5" s="8">
        <v>30.900000000000009</v>
      </c>
      <c r="K5" s="8">
        <v>61.17</v>
      </c>
      <c r="L5" s="16" t="s">
        <v>34</v>
      </c>
    </row>
    <row r="6" spans="1:12" x14ac:dyDescent="0.35">
      <c r="A6" s="13" t="s">
        <v>32</v>
      </c>
      <c r="B6" s="13" t="s">
        <v>38</v>
      </c>
      <c r="C6" s="14">
        <v>2167</v>
      </c>
      <c r="D6" s="15">
        <v>5.0001153695286002E-2</v>
      </c>
      <c r="E6" s="14">
        <v>729</v>
      </c>
      <c r="F6" s="14">
        <v>1438</v>
      </c>
      <c r="G6" s="8">
        <v>7.1033392610156093E-2</v>
      </c>
      <c r="H6" s="8">
        <v>-0.81</v>
      </c>
      <c r="I6" s="8">
        <v>3.2</v>
      </c>
      <c r="J6" s="8">
        <v>30.900000000000009</v>
      </c>
      <c r="K6" s="8">
        <v>71.39</v>
      </c>
      <c r="L6" s="16" t="s">
        <v>34</v>
      </c>
    </row>
    <row r="7" spans="1:12" x14ac:dyDescent="0.35">
      <c r="A7" s="13" t="s">
        <v>32</v>
      </c>
      <c r="B7" s="13" t="s">
        <v>39</v>
      </c>
      <c r="C7" s="14">
        <v>2167</v>
      </c>
      <c r="D7" s="15">
        <v>5.0001153695286002E-2</v>
      </c>
      <c r="E7" s="14">
        <v>747</v>
      </c>
      <c r="F7" s="14">
        <v>1420</v>
      </c>
      <c r="G7" s="8">
        <v>7.0144240268721597E-2</v>
      </c>
      <c r="H7" s="8">
        <v>-0.77</v>
      </c>
      <c r="I7" s="8">
        <v>2.93</v>
      </c>
      <c r="J7" s="8">
        <v>30.900000000000009</v>
      </c>
      <c r="K7" s="8">
        <v>82.25</v>
      </c>
      <c r="L7" s="16" t="s">
        <v>34</v>
      </c>
    </row>
    <row r="8" spans="1:12" x14ac:dyDescent="0.35">
      <c r="A8" s="13" t="s">
        <v>32</v>
      </c>
      <c r="B8" s="13" t="s">
        <v>40</v>
      </c>
      <c r="C8" s="14">
        <v>2167</v>
      </c>
      <c r="D8" s="15">
        <v>5.0001153695286002E-2</v>
      </c>
      <c r="E8" s="14">
        <v>898</v>
      </c>
      <c r="F8" s="14">
        <v>1269</v>
      </c>
      <c r="G8" s="8">
        <v>6.2685240071132187E-2</v>
      </c>
      <c r="H8" s="8">
        <v>-0.48</v>
      </c>
      <c r="I8" s="8">
        <v>1.1399999999999999</v>
      </c>
      <c r="J8" s="8">
        <v>30.900000000000009</v>
      </c>
      <c r="K8" s="8">
        <v>92.19</v>
      </c>
      <c r="L8" s="16" t="s">
        <v>34</v>
      </c>
    </row>
    <row r="9" spans="1:12" x14ac:dyDescent="0.35">
      <c r="A9" s="13" t="s">
        <v>32</v>
      </c>
      <c r="B9" s="13" t="s">
        <v>41</v>
      </c>
      <c r="C9" s="14">
        <v>2167</v>
      </c>
      <c r="D9" s="15">
        <v>5.0001153695286002E-2</v>
      </c>
      <c r="E9" s="14">
        <v>1059</v>
      </c>
      <c r="F9" s="14">
        <v>1108</v>
      </c>
      <c r="G9" s="8">
        <v>5.4732266350523612E-2</v>
      </c>
      <c r="H9" s="8">
        <v>-0.18</v>
      </c>
      <c r="I9" s="8">
        <v>0.16</v>
      </c>
      <c r="J9" s="8">
        <v>30.900000000000009</v>
      </c>
      <c r="K9" s="8">
        <v>102.04</v>
      </c>
      <c r="L9" s="16" t="s">
        <v>34</v>
      </c>
    </row>
    <row r="10" spans="1:12" x14ac:dyDescent="0.35">
      <c r="A10" s="13" t="s">
        <v>32</v>
      </c>
      <c r="B10" s="13" t="s">
        <v>42</v>
      </c>
      <c r="C10" s="14">
        <v>2166</v>
      </c>
      <c r="D10" s="15">
        <v>4.9978079789565977E-2</v>
      </c>
      <c r="E10" s="14">
        <v>1098</v>
      </c>
      <c r="F10" s="14">
        <v>1068</v>
      </c>
      <c r="G10" s="8">
        <v>5.2756372258446947E-2</v>
      </c>
      <c r="H10" s="8">
        <v>-0.1</v>
      </c>
      <c r="I10" s="8">
        <v>0.05</v>
      </c>
      <c r="J10" s="8">
        <v>30.900000000000009</v>
      </c>
      <c r="K10" s="8">
        <v>111.33</v>
      </c>
      <c r="L10" s="16" t="s">
        <v>34</v>
      </c>
    </row>
    <row r="11" spans="1:12" x14ac:dyDescent="0.35">
      <c r="A11" s="13" t="s">
        <v>32</v>
      </c>
      <c r="B11" s="13" t="s">
        <v>43</v>
      </c>
      <c r="C11" s="14">
        <v>2168</v>
      </c>
      <c r="D11" s="15">
        <v>5.002422760100602E-2</v>
      </c>
      <c r="E11" s="14">
        <v>1195</v>
      </c>
      <c r="F11" s="14">
        <v>973</v>
      </c>
      <c r="G11" s="8">
        <v>4.8063623789764871E-2</v>
      </c>
      <c r="H11" s="8">
        <v>7.0000000000000007E-2</v>
      </c>
      <c r="I11" s="8">
        <v>0.03</v>
      </c>
      <c r="J11" s="8">
        <v>30.900000000000009</v>
      </c>
      <c r="K11" s="8">
        <v>121.62</v>
      </c>
      <c r="L11" s="16" t="s">
        <v>34</v>
      </c>
    </row>
    <row r="12" spans="1:12" x14ac:dyDescent="0.35">
      <c r="A12" s="13" t="s">
        <v>32</v>
      </c>
      <c r="B12" s="13" t="s">
        <v>44</v>
      </c>
      <c r="C12" s="14">
        <v>2167</v>
      </c>
      <c r="D12" s="15">
        <v>5.0001153695286002E-2</v>
      </c>
      <c r="E12" s="14">
        <v>1196</v>
      </c>
      <c r="F12" s="14">
        <v>971</v>
      </c>
      <c r="G12" s="8">
        <v>4.7964829085161038E-2</v>
      </c>
      <c r="H12" s="8">
        <v>0.08</v>
      </c>
      <c r="I12" s="8">
        <v>0.03</v>
      </c>
      <c r="J12" s="8">
        <v>30.900000000000009</v>
      </c>
      <c r="K12" s="8">
        <v>132.38</v>
      </c>
      <c r="L12" s="16" t="s">
        <v>34</v>
      </c>
    </row>
    <row r="13" spans="1:12" x14ac:dyDescent="0.35">
      <c r="A13" s="13" t="s">
        <v>32</v>
      </c>
      <c r="B13" s="13" t="s">
        <v>45</v>
      </c>
      <c r="C13" s="14">
        <v>2167</v>
      </c>
      <c r="D13" s="15">
        <v>5.0001153695286002E-2</v>
      </c>
      <c r="E13" s="14">
        <v>1312</v>
      </c>
      <c r="F13" s="14">
        <v>855</v>
      </c>
      <c r="G13" s="8">
        <v>4.223473621813871E-2</v>
      </c>
      <c r="H13" s="8">
        <v>0.3</v>
      </c>
      <c r="I13" s="8">
        <v>0.43</v>
      </c>
      <c r="J13" s="8">
        <v>30.900000000000009</v>
      </c>
      <c r="K13" s="8">
        <v>144.06</v>
      </c>
      <c r="L13" s="16" t="s">
        <v>34</v>
      </c>
    </row>
    <row r="14" spans="1:12" x14ac:dyDescent="0.35">
      <c r="A14" s="13" t="s">
        <v>32</v>
      </c>
      <c r="B14" s="13" t="s">
        <v>46</v>
      </c>
      <c r="C14" s="14">
        <v>2167</v>
      </c>
      <c r="D14" s="15">
        <v>5.0001153695286002E-2</v>
      </c>
      <c r="E14" s="14">
        <v>1283</v>
      </c>
      <c r="F14" s="14">
        <v>884</v>
      </c>
      <c r="G14" s="8">
        <v>4.3667259434894287E-2</v>
      </c>
      <c r="H14" s="8">
        <v>0.24</v>
      </c>
      <c r="I14" s="8">
        <v>0.28999999999999998</v>
      </c>
      <c r="J14" s="8">
        <v>30.900000000000009</v>
      </c>
      <c r="K14" s="8">
        <v>156.77000000000001</v>
      </c>
      <c r="L14" s="16" t="s">
        <v>34</v>
      </c>
    </row>
    <row r="15" spans="1:12" x14ac:dyDescent="0.35">
      <c r="A15" s="13" t="s">
        <v>32</v>
      </c>
      <c r="B15" s="13" t="s">
        <v>47</v>
      </c>
      <c r="C15" s="14">
        <v>2167</v>
      </c>
      <c r="D15" s="15">
        <v>5.0001153695286002E-2</v>
      </c>
      <c r="E15" s="14">
        <v>1342</v>
      </c>
      <c r="F15" s="14">
        <v>825</v>
      </c>
      <c r="G15" s="8">
        <v>4.075281564908121E-2</v>
      </c>
      <c r="H15" s="8">
        <v>0.35</v>
      </c>
      <c r="I15" s="8">
        <v>0.62</v>
      </c>
      <c r="J15" s="8">
        <v>30.900000000000009</v>
      </c>
      <c r="K15" s="8">
        <v>171.59</v>
      </c>
      <c r="L15" s="16" t="s">
        <v>34</v>
      </c>
    </row>
    <row r="16" spans="1:12" x14ac:dyDescent="0.35">
      <c r="A16" s="13" t="s">
        <v>32</v>
      </c>
      <c r="B16" s="13" t="s">
        <v>48</v>
      </c>
      <c r="C16" s="14">
        <v>2167</v>
      </c>
      <c r="D16" s="15">
        <v>5.0001153695286002E-2</v>
      </c>
      <c r="E16" s="14">
        <v>1428</v>
      </c>
      <c r="F16" s="14">
        <v>739</v>
      </c>
      <c r="G16" s="8">
        <v>3.6504643351116382E-2</v>
      </c>
      <c r="H16" s="8">
        <v>0.53</v>
      </c>
      <c r="I16" s="8">
        <v>1.33</v>
      </c>
      <c r="J16" s="8">
        <v>30.900000000000009</v>
      </c>
      <c r="K16" s="8">
        <v>188.24</v>
      </c>
      <c r="L16" s="16" t="s">
        <v>34</v>
      </c>
    </row>
    <row r="17" spans="1:12" x14ac:dyDescent="0.35">
      <c r="A17" s="13" t="s">
        <v>32</v>
      </c>
      <c r="B17" s="13" t="s">
        <v>49</v>
      </c>
      <c r="C17" s="14">
        <v>2167</v>
      </c>
      <c r="D17" s="15">
        <v>5.0001153695286002E-2</v>
      </c>
      <c r="E17" s="14">
        <v>1438</v>
      </c>
      <c r="F17" s="14">
        <v>729</v>
      </c>
      <c r="G17" s="8">
        <v>3.6010669828097211E-2</v>
      </c>
      <c r="H17" s="8">
        <v>0.55000000000000004</v>
      </c>
      <c r="I17" s="8">
        <v>1.44</v>
      </c>
      <c r="J17" s="8">
        <v>30.900000000000009</v>
      </c>
      <c r="K17" s="8">
        <v>206.8</v>
      </c>
      <c r="L17" s="16" t="s">
        <v>34</v>
      </c>
    </row>
    <row r="18" spans="1:12" x14ac:dyDescent="0.35">
      <c r="A18" s="13" t="s">
        <v>32</v>
      </c>
      <c r="B18" s="13" t="s">
        <v>50</v>
      </c>
      <c r="C18" s="14">
        <v>2167</v>
      </c>
      <c r="D18" s="15">
        <v>5.0001153695286002E-2</v>
      </c>
      <c r="E18" s="14">
        <v>1524</v>
      </c>
      <c r="F18" s="14">
        <v>643</v>
      </c>
      <c r="G18" s="8">
        <v>3.1762497530132383E-2</v>
      </c>
      <c r="H18" s="8">
        <v>0.73</v>
      </c>
      <c r="I18" s="8">
        <v>2.5</v>
      </c>
      <c r="J18" s="8">
        <v>30.900000000000009</v>
      </c>
      <c r="K18" s="8">
        <v>231.57</v>
      </c>
      <c r="L18" s="16" t="s">
        <v>34</v>
      </c>
    </row>
    <row r="19" spans="1:12" x14ac:dyDescent="0.35">
      <c r="A19" s="13" t="s">
        <v>32</v>
      </c>
      <c r="B19" s="13" t="s">
        <v>51</v>
      </c>
      <c r="C19" s="14">
        <v>2167</v>
      </c>
      <c r="D19" s="15">
        <v>5.0001153695286002E-2</v>
      </c>
      <c r="E19" s="14">
        <v>1469</v>
      </c>
      <c r="F19" s="14">
        <v>698</v>
      </c>
      <c r="G19" s="8">
        <v>3.4479351906737801E-2</v>
      </c>
      <c r="H19" s="8">
        <v>0.61</v>
      </c>
      <c r="I19" s="8">
        <v>1.78</v>
      </c>
      <c r="J19" s="8">
        <v>30.900000000000009</v>
      </c>
      <c r="K19" s="8">
        <v>268.08</v>
      </c>
      <c r="L19" s="16" t="s">
        <v>34</v>
      </c>
    </row>
    <row r="20" spans="1:12" x14ac:dyDescent="0.35">
      <c r="A20" s="13" t="s">
        <v>32</v>
      </c>
      <c r="B20" s="13" t="s">
        <v>52</v>
      </c>
      <c r="C20" s="14">
        <v>2167</v>
      </c>
      <c r="D20" s="15">
        <v>5.0001153695286002E-2</v>
      </c>
      <c r="E20" s="14">
        <v>1483</v>
      </c>
      <c r="F20" s="14">
        <v>684</v>
      </c>
      <c r="G20" s="8">
        <v>3.3787788974510964E-2</v>
      </c>
      <c r="H20" s="8">
        <v>0.64</v>
      </c>
      <c r="I20" s="8">
        <v>1.95</v>
      </c>
      <c r="J20" s="8">
        <v>30.900000000000009</v>
      </c>
      <c r="K20" s="8">
        <v>334.53</v>
      </c>
      <c r="L20" s="16" t="s">
        <v>34</v>
      </c>
    </row>
    <row r="21" spans="1:12" x14ac:dyDescent="0.35">
      <c r="A21" s="13" t="s">
        <v>32</v>
      </c>
      <c r="B21" s="13" t="s">
        <v>53</v>
      </c>
      <c r="C21" s="14">
        <v>2167</v>
      </c>
      <c r="D21" s="15">
        <v>5.0001153695286002E-2</v>
      </c>
      <c r="E21" s="14">
        <v>1228</v>
      </c>
      <c r="F21" s="14">
        <v>939</v>
      </c>
      <c r="G21" s="8">
        <v>4.6384113811499705E-2</v>
      </c>
      <c r="H21" s="8">
        <v>0.14000000000000001</v>
      </c>
      <c r="I21" s="8">
        <v>0.09</v>
      </c>
      <c r="J21" s="8">
        <v>30.900000000000009</v>
      </c>
      <c r="K21" s="8">
        <v>3719.68</v>
      </c>
      <c r="L21" s="16" t="s">
        <v>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Matheus Hneda</dc:creator>
  <cp:lastModifiedBy>João Matheus Slujala Kruger Taborda Hneda</cp:lastModifiedBy>
  <dcterms:created xsi:type="dcterms:W3CDTF">2021-08-13T21:33:13Z</dcterms:created>
  <dcterms:modified xsi:type="dcterms:W3CDTF">2021-08-14T02:13:41Z</dcterms:modified>
</cp:coreProperties>
</file>