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fiap\Desktop\SW\calculo\"/>
    </mc:Choice>
  </mc:AlternateContent>
  <xr:revisionPtr revIDLastSave="0" documentId="13_ncr:1_{21ED4662-8756-4E96-9C95-00459CB05199}" xr6:coauthVersionLast="47" xr6:coauthVersionMax="47" xr10:uidLastSave="{00000000-0000-0000-0000-000000000000}"/>
  <bookViews>
    <workbookView xWindow="-120" yWindow="-120" windowWidth="20730" windowHeight="11160" xr2:uid="{1E8D166E-5CA2-4481-A776-38872D8060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G15" i="1" l="1"/>
  <c r="G16" i="1" l="1"/>
  <c r="G17" i="1"/>
  <c r="B33" i="1" s="1"/>
  <c r="B20" i="1"/>
  <c r="B17" i="1"/>
  <c r="B11" i="1"/>
  <c r="B32" i="1" l="1"/>
  <c r="B34" i="1" s="1"/>
  <c r="B36" i="1" s="1"/>
  <c r="B19" i="1"/>
  <c r="B21" i="1" s="1"/>
  <c r="B23" i="1" s="1"/>
  <c r="B37" i="1" l="1"/>
  <c r="B43" i="1" s="1"/>
  <c r="B24" i="1"/>
  <c r="B42" i="1" s="1"/>
  <c r="B44" i="1" l="1"/>
</calcChain>
</file>

<file path=xl/sharedStrings.xml><?xml version="1.0" encoding="utf-8"?>
<sst xmlns="http://schemas.openxmlformats.org/spreadsheetml/2006/main" count="44" uniqueCount="35">
  <si>
    <t>Total</t>
  </si>
  <si>
    <t>Salario médio</t>
  </si>
  <si>
    <t>Total de Salários</t>
  </si>
  <si>
    <t>Capacidade de trabalho</t>
  </si>
  <si>
    <t>Horas/dia</t>
  </si>
  <si>
    <t>Dias úteis</t>
  </si>
  <si>
    <t>Horas produtivas</t>
  </si>
  <si>
    <t>Custo Fixo Administrativo</t>
  </si>
  <si>
    <t>Calculo de Capacidade de Trabalho</t>
  </si>
  <si>
    <t>Lucro desejado</t>
  </si>
  <si>
    <t>Equipe de Desenvolvimento</t>
  </si>
  <si>
    <r>
      <t xml:space="preserve">Preço da Hora Técnica </t>
    </r>
    <r>
      <rPr>
        <sz val="11"/>
        <color theme="1"/>
        <rFont val="Calibri"/>
        <family val="2"/>
        <scheme val="minor"/>
      </rPr>
      <t>(meu custo)</t>
    </r>
  </si>
  <si>
    <t>Preço de Venda Calculado</t>
  </si>
  <si>
    <t>Preço de Venda Arredondado</t>
  </si>
  <si>
    <t>Tempo estimado do Projeto (Horas)</t>
  </si>
  <si>
    <t>SIMULAÇÃO COM CUSTOS FIXOS PRÓPRIOS</t>
  </si>
  <si>
    <t>Encargos Trabalhistas</t>
  </si>
  <si>
    <t>Custo Fixo Desenvolvimento SENIOR</t>
  </si>
  <si>
    <t>Custo Fixo Desenvolvimento JUNIOR</t>
  </si>
  <si>
    <t>Total da Equipe SENIOR</t>
  </si>
  <si>
    <t>Total da Equipe JUNIOR</t>
  </si>
  <si>
    <t>CUSTO FIXO TOTAL SENIOR</t>
  </si>
  <si>
    <t>CUSTO FIXO TOTAL JUNIOR</t>
  </si>
  <si>
    <t>Preço Total do Projeto</t>
  </si>
  <si>
    <t>Preço das horas Senior</t>
  </si>
  <si>
    <t>Preço das horas Junior</t>
  </si>
  <si>
    <t>% de MO</t>
  </si>
  <si>
    <t>CALCULO DO PREÇO TOTAL DO PROJETO</t>
  </si>
  <si>
    <t>Aluguel</t>
  </si>
  <si>
    <t>Energia Elétrica</t>
  </si>
  <si>
    <t>Água</t>
  </si>
  <si>
    <t>Materiais de Escritorio</t>
  </si>
  <si>
    <t>Serviços de Hospedagem</t>
  </si>
  <si>
    <t>Internet</t>
  </si>
  <si>
    <t>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</si>
</sst>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/>
    <xf numFmtId="0" fontId="2" fillId="0" borderId="1" xfId="0" applyFont="1" applyBorder="1" applyAlignment="1">
      <alignment horizontal="right"/>
    </xf>
    <xf numFmtId="44" fontId="0" fillId="0" borderId="1" xfId="2" applyFont="1" applyBorder="1"/>
    <xf numFmtId="9" fontId="0" fillId="0" borderId="1" xfId="1" applyNumberFormat="1" applyFont="1" applyBorder="1"/>
    <xf numFmtId="44" fontId="0" fillId="0" borderId="0" xfId="0" applyNumberFormat="1"/>
    <xf numFmtId="44" fontId="2" fillId="4" borderId="1" xfId="2" applyFont="1" applyFill="1" applyBorder="1"/>
    <xf numFmtId="0" fontId="2" fillId="3" borderId="1" xfId="0" applyFont="1" applyFill="1" applyBorder="1" applyAlignment="1">
      <alignment horizontal="right"/>
    </xf>
    <xf numFmtId="44" fontId="2" fillId="3" borderId="1" xfId="2" applyFont="1" applyFill="1" applyBorder="1"/>
    <xf numFmtId="9" fontId="1" fillId="0" borderId="1" xfId="1" applyNumberFormat="1" applyFont="1" applyBorder="1"/>
    <xf numFmtId="164" fontId="0" fillId="0" borderId="0" xfId="0" applyNumberFormat="1"/>
    <xf numFmtId="0" fontId="2" fillId="5" borderId="1" xfId="0" applyFont="1" applyFill="1" applyBorder="1" applyAlignment="1">
      <alignment horizontal="right"/>
    </xf>
    <xf numFmtId="44" fontId="2" fillId="5" borderId="1" xfId="2" applyFont="1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right"/>
    </xf>
    <xf numFmtId="44" fontId="2" fillId="7" borderId="1" xfId="2" applyFont="1" applyFill="1" applyBorder="1"/>
    <xf numFmtId="165" fontId="0" fillId="7" borderId="1" xfId="0" applyNumberFormat="1" applyFill="1" applyBorder="1"/>
    <xf numFmtId="44" fontId="2" fillId="6" borderId="1" xfId="2" applyFont="1" applyFill="1" applyBorder="1"/>
    <xf numFmtId="0" fontId="2" fillId="6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0" borderId="1" xfId="0" applyFont="1" applyBorder="1"/>
    <xf numFmtId="165" fontId="2" fillId="0" borderId="1" xfId="1" applyNumberFormat="1" applyFont="1" applyBorder="1"/>
    <xf numFmtId="165" fontId="0" fillId="0" borderId="0" xfId="0" applyNumberFormat="1"/>
    <xf numFmtId="165" fontId="0" fillId="5" borderId="1" xfId="0" applyNumberFormat="1" applyFill="1" applyBorder="1"/>
    <xf numFmtId="166" fontId="0" fillId="0" borderId="0" xfId="3" applyNumberFormat="1" applyFont="1" applyFill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4ED1-BA12-48ED-B972-8D24DDB9A319}">
  <dimension ref="A2:G45"/>
  <sheetViews>
    <sheetView tabSelected="1" topLeftCell="A19" zoomScale="85" zoomScaleNormal="85" workbookViewId="0">
      <selection activeCell="G16" sqref="G16"/>
    </sheetView>
  </sheetViews>
  <sheetFormatPr defaultRowHeight="15" x14ac:dyDescent="0.25"/>
  <cols>
    <col min="1" max="1" width="34.5703125" bestFit="1" customWidth="1"/>
    <col min="2" max="2" width="15.28515625" style="1" customWidth="1"/>
    <col min="3" max="3" width="10.7109375" style="17" bestFit="1" customWidth="1"/>
    <col min="4" max="4" width="2.7109375" style="17" customWidth="1"/>
    <col min="5" max="5" width="13.42578125" bestFit="1" customWidth="1"/>
    <col min="6" max="6" width="13.7109375" bestFit="1" customWidth="1"/>
    <col min="7" max="7" width="16.7109375" customWidth="1"/>
  </cols>
  <sheetData>
    <row r="2" spans="1:7" x14ac:dyDescent="0.25">
      <c r="A2" s="33" t="s">
        <v>15</v>
      </c>
      <c r="B2" s="33"/>
      <c r="C2" s="16"/>
      <c r="D2" s="16"/>
    </row>
    <row r="3" spans="1:7" x14ac:dyDescent="0.25">
      <c r="A3" s="35" t="s">
        <v>7</v>
      </c>
      <c r="B3" s="35"/>
    </row>
    <row r="4" spans="1:7" x14ac:dyDescent="0.25">
      <c r="A4" t="s">
        <v>28</v>
      </c>
      <c r="B4" s="6">
        <v>2000</v>
      </c>
    </row>
    <row r="5" spans="1:7" x14ac:dyDescent="0.25">
      <c r="A5" s="2" t="s">
        <v>29</v>
      </c>
      <c r="B5" s="6">
        <v>350</v>
      </c>
    </row>
    <row r="6" spans="1:7" x14ac:dyDescent="0.25">
      <c r="A6" s="2" t="s">
        <v>30</v>
      </c>
      <c r="B6" s="6">
        <v>150</v>
      </c>
    </row>
    <row r="7" spans="1:7" x14ac:dyDescent="0.25">
      <c r="A7" s="2" t="s">
        <v>32</v>
      </c>
      <c r="B7" s="6">
        <v>1200</v>
      </c>
    </row>
    <row r="8" spans="1:7" x14ac:dyDescent="0.25">
      <c r="A8" s="2" t="s">
        <v>33</v>
      </c>
      <c r="B8" s="6">
        <v>300</v>
      </c>
    </row>
    <row r="9" spans="1:7" x14ac:dyDescent="0.25">
      <c r="A9" s="2" t="s">
        <v>34</v>
      </c>
      <c r="B9" s="6">
        <v>5000</v>
      </c>
    </row>
    <row r="10" spans="1:7" x14ac:dyDescent="0.25">
      <c r="A10" s="2" t="s">
        <v>31</v>
      </c>
      <c r="B10" s="6">
        <v>320</v>
      </c>
    </row>
    <row r="11" spans="1:7" x14ac:dyDescent="0.25">
      <c r="A11" s="5" t="s">
        <v>0</v>
      </c>
      <c r="B11" s="9">
        <f>SUM(B4:B10)</f>
        <v>9320</v>
      </c>
      <c r="E11" s="8"/>
    </row>
    <row r="13" spans="1:7" x14ac:dyDescent="0.25">
      <c r="A13" s="36" t="s">
        <v>17</v>
      </c>
      <c r="B13" s="36"/>
      <c r="E13" s="37" t="s">
        <v>8</v>
      </c>
      <c r="F13" s="37"/>
      <c r="G13" s="37"/>
    </row>
    <row r="14" spans="1:7" x14ac:dyDescent="0.25">
      <c r="A14" s="2" t="s">
        <v>10</v>
      </c>
      <c r="B14" s="4">
        <v>4</v>
      </c>
      <c r="C14" s="28"/>
      <c r="E14" s="2" t="s">
        <v>4</v>
      </c>
      <c r="F14" s="2" t="s">
        <v>5</v>
      </c>
      <c r="G14" s="2" t="s">
        <v>6</v>
      </c>
    </row>
    <row r="15" spans="1:7" x14ac:dyDescent="0.25">
      <c r="A15" s="2" t="s">
        <v>1</v>
      </c>
      <c r="B15" s="6">
        <v>4500</v>
      </c>
      <c r="E15" s="2">
        <v>8</v>
      </c>
      <c r="F15" s="2">
        <v>22</v>
      </c>
      <c r="G15" s="2">
        <f>E15*F15</f>
        <v>176</v>
      </c>
    </row>
    <row r="16" spans="1:7" x14ac:dyDescent="0.25">
      <c r="A16" s="2" t="s">
        <v>16</v>
      </c>
      <c r="B16" s="7">
        <v>0.8</v>
      </c>
      <c r="E16" s="38" t="s">
        <v>19</v>
      </c>
      <c r="F16" s="38"/>
      <c r="G16" s="20">
        <f>G15*B14</f>
        <v>704</v>
      </c>
    </row>
    <row r="17" spans="1:7" x14ac:dyDescent="0.25">
      <c r="A17" s="5" t="s">
        <v>2</v>
      </c>
      <c r="B17" s="21">
        <f>(B14*B15)+(B14*B15*B16)</f>
        <v>32400</v>
      </c>
      <c r="E17" s="34" t="s">
        <v>20</v>
      </c>
      <c r="F17" s="34"/>
      <c r="G17" s="27">
        <f>G15*B27</f>
        <v>352</v>
      </c>
    </row>
    <row r="19" spans="1:7" x14ac:dyDescent="0.25">
      <c r="A19" s="18" t="s">
        <v>21</v>
      </c>
      <c r="B19" s="19">
        <f>SUM(B11,B17)</f>
        <v>41720</v>
      </c>
    </row>
    <row r="20" spans="1:7" x14ac:dyDescent="0.25">
      <c r="A20" s="3" t="s">
        <v>3</v>
      </c>
      <c r="B20" s="4">
        <f>B14*G15</f>
        <v>704</v>
      </c>
      <c r="G20" s="26"/>
    </row>
    <row r="21" spans="1:7" x14ac:dyDescent="0.25">
      <c r="A21" s="5" t="s">
        <v>11</v>
      </c>
      <c r="B21" s="21">
        <f>B19/B20</f>
        <v>59.261363636363633</v>
      </c>
    </row>
    <row r="22" spans="1:7" x14ac:dyDescent="0.25">
      <c r="A22" s="3" t="s">
        <v>9</v>
      </c>
      <c r="B22" s="12">
        <v>0.4</v>
      </c>
    </row>
    <row r="23" spans="1:7" x14ac:dyDescent="0.25">
      <c r="A23" s="22" t="s">
        <v>12</v>
      </c>
      <c r="B23" s="21">
        <f>B21/(1-B22)</f>
        <v>98.768939393939391</v>
      </c>
      <c r="F23" s="8"/>
    </row>
    <row r="24" spans="1:7" x14ac:dyDescent="0.25">
      <c r="A24" s="10" t="s">
        <v>13</v>
      </c>
      <c r="B24" s="11">
        <f>ROUNDUP(B23,0)</f>
        <v>99</v>
      </c>
      <c r="F24" s="8"/>
    </row>
    <row r="26" spans="1:7" x14ac:dyDescent="0.25">
      <c r="A26" s="33" t="s">
        <v>18</v>
      </c>
      <c r="B26" s="33"/>
    </row>
    <row r="27" spans="1:7" x14ac:dyDescent="0.25">
      <c r="A27" s="2" t="s">
        <v>10</v>
      </c>
      <c r="B27" s="4">
        <v>2</v>
      </c>
      <c r="C27" s="28"/>
    </row>
    <row r="28" spans="1:7" x14ac:dyDescent="0.25">
      <c r="A28" s="2" t="s">
        <v>1</v>
      </c>
      <c r="B28" s="6">
        <v>2000</v>
      </c>
    </row>
    <row r="29" spans="1:7" x14ac:dyDescent="0.25">
      <c r="A29" s="2" t="s">
        <v>16</v>
      </c>
      <c r="B29" s="7">
        <v>0.8</v>
      </c>
    </row>
    <row r="30" spans="1:7" x14ac:dyDescent="0.25">
      <c r="A30" s="5" t="s">
        <v>2</v>
      </c>
      <c r="B30" s="9">
        <f>(B27*B28)+(B27*B28*B29)</f>
        <v>7200</v>
      </c>
    </row>
    <row r="32" spans="1:7" x14ac:dyDescent="0.25">
      <c r="A32" s="14" t="s">
        <v>22</v>
      </c>
      <c r="B32" s="15">
        <f>SUM(B11,B30)</f>
        <v>16520</v>
      </c>
    </row>
    <row r="33" spans="1:6" x14ac:dyDescent="0.25">
      <c r="A33" s="3" t="s">
        <v>3</v>
      </c>
      <c r="B33" s="4">
        <f>G17</f>
        <v>352</v>
      </c>
    </row>
    <row r="34" spans="1:6" x14ac:dyDescent="0.25">
      <c r="A34" s="5" t="s">
        <v>11</v>
      </c>
      <c r="B34" s="9">
        <f>B32/B33</f>
        <v>46.93181818181818</v>
      </c>
    </row>
    <row r="35" spans="1:6" x14ac:dyDescent="0.25">
      <c r="A35" s="3" t="s">
        <v>9</v>
      </c>
      <c r="B35" s="12">
        <v>0.4</v>
      </c>
    </row>
    <row r="36" spans="1:6" x14ac:dyDescent="0.25">
      <c r="A36" s="23" t="s">
        <v>12</v>
      </c>
      <c r="B36" s="9">
        <f>B34/(1-B35)</f>
        <v>78.219696969696969</v>
      </c>
      <c r="F36" s="8"/>
    </row>
    <row r="37" spans="1:6" x14ac:dyDescent="0.25">
      <c r="A37" s="10" t="s">
        <v>13</v>
      </c>
      <c r="B37" s="11">
        <f>ROUNDUP(B36,0)</f>
        <v>79</v>
      </c>
      <c r="F37" s="8"/>
    </row>
    <row r="39" spans="1:6" x14ac:dyDescent="0.25">
      <c r="A39" s="31"/>
      <c r="B39" s="31"/>
    </row>
    <row r="40" spans="1:6" x14ac:dyDescent="0.25">
      <c r="A40" s="32" t="s">
        <v>27</v>
      </c>
      <c r="B40" s="32"/>
    </row>
    <row r="41" spans="1:6" x14ac:dyDescent="0.25">
      <c r="A41" s="24" t="s">
        <v>14</v>
      </c>
      <c r="B41" s="25">
        <v>900</v>
      </c>
      <c r="C41" s="30" t="s">
        <v>26</v>
      </c>
      <c r="E41" s="26"/>
    </row>
    <row r="42" spans="1:6" x14ac:dyDescent="0.25">
      <c r="A42" s="2" t="s">
        <v>24</v>
      </c>
      <c r="B42" s="6">
        <f>B24*(B41*C42)</f>
        <v>53460</v>
      </c>
      <c r="C42" s="29">
        <v>0.6</v>
      </c>
    </row>
    <row r="43" spans="1:6" x14ac:dyDescent="0.25">
      <c r="A43" s="2" t="s">
        <v>25</v>
      </c>
      <c r="B43" s="6">
        <f>B37*(B41*C43)</f>
        <v>28440</v>
      </c>
      <c r="C43" s="29">
        <v>0.4</v>
      </c>
    </row>
    <row r="44" spans="1:6" x14ac:dyDescent="0.25">
      <c r="A44" s="10" t="s">
        <v>23</v>
      </c>
      <c r="B44" s="11">
        <f>B42+B43</f>
        <v>81900</v>
      </c>
      <c r="C44" s="16"/>
      <c r="D44" s="16"/>
    </row>
    <row r="45" spans="1:6" x14ac:dyDescent="0.25">
      <c r="B45" s="13"/>
      <c r="C45" s="16"/>
      <c r="D45" s="16"/>
    </row>
  </sheetData>
  <mergeCells count="9">
    <mergeCell ref="A39:B39"/>
    <mergeCell ref="A40:B40"/>
    <mergeCell ref="A26:B26"/>
    <mergeCell ref="E17:F17"/>
    <mergeCell ref="A2:B2"/>
    <mergeCell ref="A3:B3"/>
    <mergeCell ref="A13:B13"/>
    <mergeCell ref="E13:G13"/>
    <mergeCell ref="E16:F16"/>
  </mergeCells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DA578DE33E44E8DD11C312C11F0C0" ma:contentTypeVersion="12" ma:contentTypeDescription="Create a new document." ma:contentTypeScope="" ma:versionID="d526c22b1d23e28afc99822b88121eac">
  <xsd:schema xmlns:xsd="http://www.w3.org/2001/XMLSchema" xmlns:xs="http://www.w3.org/2001/XMLSchema" xmlns:p="http://schemas.microsoft.com/office/2006/metadata/properties" xmlns:ns2="7bc641a7-997f-4048-a412-d593c6319208" xmlns:ns3="7e3d2bc7-1e8b-4412-b9e4-2111d76bd9c9" targetNamespace="http://schemas.microsoft.com/office/2006/metadata/properties" ma:root="true" ma:fieldsID="cc08be22a24865d043bf2c5a4ec5c598" ns2:_="" ns3:_="">
    <xsd:import namespace="7bc641a7-997f-4048-a412-d593c6319208"/>
    <xsd:import namespace="7e3d2bc7-1e8b-4412-b9e4-2111d76bd9c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a7-997f-4048-a412-d593c631920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2bc7-1e8b-4412-b9e4-2111d76bd9c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a9b893d-5a46-44fc-afd2-96a93a4139cb}" ma:internalName="TaxCatchAll" ma:showField="CatchAllData" ma:web="7e3d2bc7-1e8b-4412-b9e4-2111d76bd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d2bc7-1e8b-4412-b9e4-2111d76bd9c9" xsi:nil="true"/>
    <lcf76f155ced4ddcb4097134ff3c332f xmlns="7bc641a7-997f-4048-a412-d593c63192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843038-DE3C-4972-B891-D5EA378B07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3A016-6D91-4D55-B0E6-6F06967FC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641a7-997f-4048-a412-d593c6319208"/>
    <ds:schemaRef ds:uri="7e3d2bc7-1e8b-4412-b9e4-2111d76bd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DEB77A-4844-48D3-9660-79455360CE60}">
  <ds:schemaRefs>
    <ds:schemaRef ds:uri="http://schemas.microsoft.com/office/2006/metadata/properties"/>
    <ds:schemaRef ds:uri="http://schemas.microsoft.com/office/infopath/2007/PartnerControls"/>
    <ds:schemaRef ds:uri="7e3d2bc7-1e8b-4412-b9e4-2111d76bd9c9"/>
    <ds:schemaRef ds:uri="7bc641a7-997f-4048-a412-d593c63192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Henrique Dell'Osso Cordeiro</dc:creator>
  <cp:lastModifiedBy>Laboratório FIAP</cp:lastModifiedBy>
  <dcterms:created xsi:type="dcterms:W3CDTF">2023-09-11T14:09:37Z</dcterms:created>
  <dcterms:modified xsi:type="dcterms:W3CDTF">2024-10-23T14:44:32Z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0x010100223DA578DE33E44E8DD11C312C11F0C0</vt:lpwstr>
  </property>
</Properties>
</file>