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Mateiro\Desktop\"/>
    </mc:Choice>
  </mc:AlternateContent>
  <xr:revisionPtr revIDLastSave="0" documentId="13_ncr:1_{3D27BE10-2FB9-42B6-B478-661F5CA5C512}" xr6:coauthVersionLast="45" xr6:coauthVersionMax="45" xr10:uidLastSave="{00000000-0000-0000-0000-000000000000}"/>
  <bookViews>
    <workbookView xWindow="-120" yWindow="-120" windowWidth="20730" windowHeight="11160" xr2:uid="{646C2496-7162-4E3B-9370-59CC3B9B9DCD}"/>
  </bookViews>
  <sheets>
    <sheet name="Solenoide - Parte A" sheetId="7" r:id="rId1"/>
    <sheet name="Bobina 1" sheetId="2" r:id="rId2"/>
    <sheet name="Bobina 2" sheetId="3" r:id="rId3"/>
    <sheet name="Bobinas em Séri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7" l="1"/>
  <c r="G14" i="7"/>
  <c r="G15" i="7"/>
  <c r="G16" i="7"/>
  <c r="G17" i="7"/>
  <c r="G18" i="7"/>
  <c r="G19" i="7"/>
  <c r="G20" i="7"/>
  <c r="G21" i="7"/>
  <c r="G12" i="7"/>
  <c r="G4" i="3" l="1"/>
  <c r="E11" i="3" s="1"/>
  <c r="G4" i="2"/>
  <c r="E5" i="2"/>
  <c r="I7" i="1"/>
  <c r="F7" i="1"/>
  <c r="D10" i="1" s="1"/>
  <c r="D25" i="1" l="1"/>
  <c r="D17" i="1"/>
  <c r="D9" i="1"/>
  <c r="D24" i="1"/>
  <c r="D8" i="1"/>
  <c r="D23" i="1"/>
  <c r="D14" i="1"/>
  <c r="D15" i="1"/>
  <c r="D22" i="1"/>
  <c r="D21" i="1"/>
  <c r="D13" i="1"/>
  <c r="D16" i="1"/>
  <c r="D20" i="1"/>
  <c r="D12" i="1"/>
  <c r="D7" i="1"/>
  <c r="D19" i="1"/>
  <c r="D11" i="1"/>
  <c r="D26" i="1"/>
  <c r="D18" i="1"/>
  <c r="E4" i="3"/>
  <c r="E15" i="3"/>
  <c r="E16" i="3"/>
  <c r="E22" i="3"/>
  <c r="E14" i="3"/>
  <c r="E18" i="3"/>
  <c r="E9" i="3"/>
  <c r="E7" i="3"/>
  <c r="E21" i="3"/>
  <c r="E13" i="3"/>
  <c r="E10" i="3"/>
  <c r="E6" i="3"/>
  <c r="E20" i="3"/>
  <c r="E12" i="3"/>
  <c r="E17" i="3"/>
  <c r="E8" i="3"/>
  <c r="E5" i="3"/>
  <c r="E19" i="3"/>
  <c r="E10" i="2"/>
  <c r="E20" i="2"/>
  <c r="E19" i="2"/>
  <c r="E18" i="2"/>
  <c r="E9" i="2"/>
  <c r="E8" i="2"/>
  <c r="E15" i="2"/>
  <c r="E7" i="2"/>
  <c r="E12" i="2"/>
  <c r="E11" i="2"/>
  <c r="E17" i="2"/>
  <c r="E16" i="2"/>
  <c r="E4" i="2"/>
  <c r="E22" i="2"/>
  <c r="E14" i="2"/>
  <c r="E6" i="2"/>
  <c r="E21" i="2"/>
  <c r="E13" i="2"/>
  <c r="C30" i="7"/>
  <c r="C29" i="7"/>
  <c r="C27" i="7"/>
  <c r="C28" i="7" s="1"/>
  <c r="C26" i="7"/>
  <c r="C24" i="7"/>
  <c r="F21" i="7"/>
  <c r="E21" i="7" s="1"/>
  <c r="B21" i="7"/>
  <c r="F20" i="7"/>
  <c r="E20" i="7" s="1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</calcChain>
</file>

<file path=xl/sharedStrings.xml><?xml version="1.0" encoding="utf-8"?>
<sst xmlns="http://schemas.openxmlformats.org/spreadsheetml/2006/main" count="46" uniqueCount="38">
  <si>
    <t>Distnância sensor ao nosso zero</t>
  </si>
  <si>
    <t>V (mV)</t>
  </si>
  <si>
    <t>V(mV)</t>
  </si>
  <si>
    <t>PL1 - G79</t>
  </si>
  <si>
    <t>Nomes</t>
  </si>
  <si>
    <t>N.Mec.:</t>
  </si>
  <si>
    <t>Diogo Ferreira</t>
  </si>
  <si>
    <t>João Vieira</t>
  </si>
  <si>
    <t>Guilherme Claro</t>
  </si>
  <si>
    <t>Reóstato (330 ohm)</t>
  </si>
  <si>
    <t>Off</t>
  </si>
  <si>
    <t>Max</t>
  </si>
  <si>
    <t>Vs</t>
  </si>
  <si>
    <t>I</t>
  </si>
  <si>
    <t>Medições</t>
  </si>
  <si>
    <t>Vs(Volts)</t>
  </si>
  <si>
    <t>Volts</t>
  </si>
  <si>
    <t>Unidades SI</t>
  </si>
  <si>
    <t>L (Comprimento</t>
  </si>
  <si>
    <t>m</t>
  </si>
  <si>
    <t>N/L</t>
  </si>
  <si>
    <t>Esp/m</t>
  </si>
  <si>
    <t>m (declive)</t>
  </si>
  <si>
    <t>U</t>
  </si>
  <si>
    <t>CC</t>
  </si>
  <si>
    <t>R^2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</si>
  <si>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m</t>
    </r>
  </si>
  <si>
    <t>5.)</t>
  </si>
  <si>
    <t>Assumindo um eixo de duas
dimensões x,y, onde (0,0) se
encontra no centro do solenoide,
assumimos o ponto (0,0) como
ponto de referencia de ponto de
eixo do solenoide, onde Campo é
mais forte e estável</t>
  </si>
  <si>
    <t>Distância: Sensor - Zero Considerado</t>
  </si>
  <si>
    <t>X</t>
  </si>
  <si>
    <t>i = 0,5</t>
  </si>
  <si>
    <t>R</t>
  </si>
  <si>
    <t>Campo Magnético (B)</t>
  </si>
  <si>
    <t>Bobina 2</t>
  </si>
  <si>
    <t>Bobina 1</t>
  </si>
  <si>
    <t>Bobinas em Série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</si>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</sst>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/>
    <xf numFmtId="11" fontId="0" fillId="0" borderId="1" xfId="0" applyNumberFormat="1" applyBorder="1"/>
    <xf numFmtId="0" fontId="4" fillId="0" borderId="0" xfId="0" applyFont="1" applyAlignment="1">
      <alignment horizontal="center"/>
    </xf>
    <xf numFmtId="0" fontId="5" fillId="0" borderId="0" xfId="1"/>
    <xf numFmtId="0" fontId="6" fillId="0" borderId="1" xfId="0" applyFont="1" applyBorder="1" applyAlignment="1">
      <alignment horizontal="center" wrapText="1"/>
    </xf>
    <xf numFmtId="0" fontId="5" fillId="0" borderId="0" xfId="1" applyAlignment="1">
      <alignment vertical="center"/>
    </xf>
    <xf numFmtId="0" fontId="0" fillId="0" borderId="2" xfId="0" applyBorder="1"/>
    <xf numFmtId="0" fontId="0" fillId="0" borderId="2" xfId="0" applyBorder="1" applyAlignment="1"/>
    <xf numFmtId="11" fontId="0" fillId="0" borderId="2" xfId="0" applyNumberFormat="1" applyBorder="1"/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1" fontId="0" fillId="0" borderId="0" xfId="0" applyNumberFormat="1" applyBorder="1"/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4" borderId="4" xfId="0" applyFill="1" applyBorder="1"/>
    <xf numFmtId="0" fontId="0" fillId="0" borderId="2" xfId="0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" fillId="2" borderId="8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'Solenoide - Parte A'!$E$12:$E$21</c:f>
              <c:numCache>
                <c:formatCode>0.00E+00</c:formatCode>
                <c:ptCount val="10"/>
                <c:pt idx="0">
                  <c:v>9.5999999999999992E-3</c:v>
                </c:pt>
                <c:pt idx="1">
                  <c:v>1.95E-2</c:v>
                </c:pt>
                <c:pt idx="2">
                  <c:v>2.9100000000000001E-2</c:v>
                </c:pt>
                <c:pt idx="3">
                  <c:v>3.9700000000000006E-2</c:v>
                </c:pt>
                <c:pt idx="4">
                  <c:v>4.9500000000000002E-2</c:v>
                </c:pt>
                <c:pt idx="5">
                  <c:v>5.9700000000000003E-2</c:v>
                </c:pt>
                <c:pt idx="6">
                  <c:v>7.0699999999999999E-2</c:v>
                </c:pt>
                <c:pt idx="7">
                  <c:v>8.1099999999999992E-2</c:v>
                </c:pt>
                <c:pt idx="8">
                  <c:v>9.06E-2</c:v>
                </c:pt>
                <c:pt idx="9">
                  <c:v>9.9299999999999999E-2</c:v>
                </c:pt>
              </c:numCache>
            </c:numRef>
          </c:xVal>
          <c:yVal>
            <c:numRef>
              <c:f>'Solenoide - Parte A'!$G$12:$G$21</c:f>
              <c:numCache>
                <c:formatCode>0.00E+00</c:formatCode>
                <c:ptCount val="10"/>
                <c:pt idx="0">
                  <c:v>2.5999199999999996E-4</c:v>
                </c:pt>
                <c:pt idx="1">
                  <c:v>5.1998399999999992E-4</c:v>
                </c:pt>
                <c:pt idx="2">
                  <c:v>7.7997599999999993E-4</c:v>
                </c:pt>
                <c:pt idx="3">
                  <c:v>1.0399679999999998E-3</c:v>
                </c:pt>
                <c:pt idx="4">
                  <c:v>1.29996E-3</c:v>
                </c:pt>
                <c:pt idx="5">
                  <c:v>1.5599519999999999E-3</c:v>
                </c:pt>
                <c:pt idx="6">
                  <c:v>1.8199439999999998E-3</c:v>
                </c:pt>
                <c:pt idx="7">
                  <c:v>2.0799359999999997E-3</c:v>
                </c:pt>
                <c:pt idx="8">
                  <c:v>2.3399279999999998E-3</c:v>
                </c:pt>
                <c:pt idx="9">
                  <c:v>2.5565879999999998E-3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F-4DC7-8B09-5E5AAF2B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27336"/>
        <c:axId val="459427664"/>
      </c:scatterChart>
      <c:valAx>
        <c:axId val="4594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27664"/>
        <c:crosses val="autoZero"/>
        <c:crossBetween val="midCat"/>
      </c:valAx>
      <c:valAx>
        <c:axId val="4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</a:t>
            </a:r>
            <a:r>
              <a:rPr lang="en-US" baseline="0"/>
              <a:t>- Bobina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 1'!$D$4:$D$22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1'!$E$4:$E$22</c:f>
              <c:numCache>
                <c:formatCode>0.00E+00</c:formatCode>
                <c:ptCount val="19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71E-9D28-D422B3A0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9104"/>
        <c:axId val="377405496"/>
      </c:scatterChart>
      <c:valAx>
        <c:axId val="3774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5496"/>
        <c:crosses val="autoZero"/>
        <c:crossBetween val="midCat"/>
      </c:valAx>
      <c:valAx>
        <c:axId val="3774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t-PT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CM - Bobina 2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784259375117238"/>
          <c:y val="0.15459185768535166"/>
          <c:w val="0.76930381675217718"/>
          <c:h val="0.64404734061641356"/>
        </c:manualLayout>
      </c:layout>
      <c:scatterChart>
        <c:scatterStyle val="lineMarker"/>
        <c:varyColors val="0"/>
        <c:ser>
          <c:idx val="0"/>
          <c:order val="0"/>
          <c:tx>
            <c:v>Bobina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 1'!$D$4:$D$25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1'!$E$4:$E$25</c:f>
              <c:numCache>
                <c:formatCode>0.00E+00</c:formatCode>
                <c:ptCount val="22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A-434E-883D-A16F815102ED}"/>
            </c:ext>
          </c:extLst>
        </c:ser>
        <c:ser>
          <c:idx val="1"/>
          <c:order val="1"/>
          <c:tx>
            <c:v>Bobina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'Bobina 2'!$D$4:$D$35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2'!$E$4:$E$35</c:f>
              <c:numCache>
                <c:formatCode>0.00E+00</c:formatCode>
                <c:ptCount val="32"/>
                <c:pt idx="0">
                  <c:v>0</c:v>
                </c:pt>
                <c:pt idx="1">
                  <c:v>1.5606306956411911E-5</c:v>
                </c:pt>
                <c:pt idx="2">
                  <c:v>3.1212613912823821E-5</c:v>
                </c:pt>
                <c:pt idx="3">
                  <c:v>5.7223125506843678E-5</c:v>
                </c:pt>
                <c:pt idx="4">
                  <c:v>9.1036790579069482E-5</c:v>
                </c:pt>
                <c:pt idx="5">
                  <c:v>1.4305781376710918E-4</c:v>
                </c:pt>
                <c:pt idx="6">
                  <c:v>2.080840927521588E-4</c:v>
                </c:pt>
                <c:pt idx="7">
                  <c:v>3.1472719028764019E-4</c:v>
                </c:pt>
                <c:pt idx="8">
                  <c:v>4.8379551564876926E-4</c:v>
                </c:pt>
                <c:pt idx="9">
                  <c:v>6.9187960840092811E-4</c:v>
                </c:pt>
                <c:pt idx="10">
                  <c:v>9.7019208245694029E-4</c:v>
                </c:pt>
                <c:pt idx="11">
                  <c:v>1.2719140169475706E-3</c:v>
                </c:pt>
                <c:pt idx="12">
                  <c:v>1.4643918027433176E-3</c:v>
                </c:pt>
                <c:pt idx="13">
                  <c:v>1.4097697283958759E-3</c:v>
                </c:pt>
                <c:pt idx="14">
                  <c:v>1.1574677659338835E-3</c:v>
                </c:pt>
                <c:pt idx="15">
                  <c:v>8.4274057564624315E-4</c:v>
                </c:pt>
                <c:pt idx="16">
                  <c:v>5.8263545970604457E-4</c:v>
                </c:pt>
                <c:pt idx="17">
                  <c:v>4.0056187854790572E-4</c:v>
                </c:pt>
                <c:pt idx="18">
                  <c:v>2.6530721825900245E-4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A-434E-883D-A16F8151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9104"/>
        <c:axId val="377405496"/>
      </c:scatterChart>
      <c:valAx>
        <c:axId val="377409104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5496"/>
        <c:crosses val="autoZero"/>
        <c:crossBetween val="midCat"/>
      </c:valAx>
      <c:valAx>
        <c:axId val="3774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</c:rich>
          </c:tx>
          <c:layout>
            <c:manualLayout>
              <c:xMode val="edge"/>
              <c:yMode val="edge"/>
              <c:x val="3.9513345729362728E-2"/>
              <c:y val="0.23106052221778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CM -</a:t>
            </a:r>
            <a:r>
              <a:rPr lang="pt-PT" baseline="0"/>
              <a:t> Bobinas em Série - Soma e Verificação de Igualdade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03818897637795"/>
          <c:y val="0.14393518518518519"/>
          <c:w val="0.790284776902887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'Bobinas em Série'!$C$5</c:f>
              <c:strCache>
                <c:ptCount val="1"/>
                <c:pt idx="0">
                  <c:v>Bobinas em Série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'Bobinas em Série'!$C$7:$C$40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'Bobinas em Série'!$D$7:$D$40</c:f>
              <c:numCache>
                <c:formatCode>0.00E+00</c:formatCode>
                <c:ptCount val="34"/>
                <c:pt idx="0">
                  <c:v>0</c:v>
                </c:pt>
                <c:pt idx="1">
                  <c:v>7.0228381303853596E-5</c:v>
                </c:pt>
                <c:pt idx="2">
                  <c:v>1.7687147883933499E-4</c:v>
                </c:pt>
                <c:pt idx="3">
                  <c:v>3.4073770188166002E-4</c:v>
                </c:pt>
                <c:pt idx="4">
                  <c:v>5.4361969231501485E-4</c:v>
                </c:pt>
                <c:pt idx="5">
                  <c:v>8.9996370115308691E-4</c:v>
                </c:pt>
                <c:pt idx="6">
                  <c:v>1.2381003518753448E-3</c:v>
                </c:pt>
                <c:pt idx="7">
                  <c:v>1.3811581656424541E-3</c:v>
                </c:pt>
                <c:pt idx="8">
                  <c:v>1.4825991608591316E-3</c:v>
                </c:pt>
                <c:pt idx="9">
                  <c:v>1.4253760353522878E-3</c:v>
                </c:pt>
                <c:pt idx="10">
                  <c:v>1.4123707795552778E-3</c:v>
                </c:pt>
                <c:pt idx="11">
                  <c:v>1.4591897004245136E-3</c:v>
                </c:pt>
                <c:pt idx="12">
                  <c:v>1.4487854957869058E-3</c:v>
                </c:pt>
                <c:pt idx="13">
                  <c:v>1.3057276820197966E-3</c:v>
                </c:pt>
                <c:pt idx="14">
                  <c:v>1.3161318866574045E-3</c:v>
                </c:pt>
                <c:pt idx="15">
                  <c:v>1.0144099521667742E-3</c:v>
                </c:pt>
                <c:pt idx="16">
                  <c:v>6.7107119912571209E-4</c:v>
                </c:pt>
                <c:pt idx="17">
                  <c:v>4.4217869709833744E-4</c:v>
                </c:pt>
                <c:pt idx="18">
                  <c:v>2.5230196246199256E-4</c:v>
                </c:pt>
                <c:pt idx="19">
                  <c:v>1.2224940449189332E-4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3-4BBC-A2A9-DA36D6014D57}"/>
            </c:ext>
          </c:extLst>
        </c:ser>
        <c:ser>
          <c:idx val="1"/>
          <c:order val="1"/>
          <c:tx>
            <c:strRef>
              <c:f>'Bobina 2'!$D$2</c:f>
              <c:strCache>
                <c:ptCount val="1"/>
                <c:pt idx="0">
                  <c:v>Bobina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'Bobina 2'!$D$4:$D$22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2'!$E$4:$E$22</c:f>
              <c:numCache>
                <c:formatCode>0.00E+00</c:formatCode>
                <c:ptCount val="19"/>
                <c:pt idx="0">
                  <c:v>0</c:v>
                </c:pt>
                <c:pt idx="1">
                  <c:v>1.5606306956411911E-5</c:v>
                </c:pt>
                <c:pt idx="2">
                  <c:v>3.1212613912823821E-5</c:v>
                </c:pt>
                <c:pt idx="3">
                  <c:v>5.7223125506843678E-5</c:v>
                </c:pt>
                <c:pt idx="4">
                  <c:v>9.1036790579069482E-5</c:v>
                </c:pt>
                <c:pt idx="5">
                  <c:v>1.4305781376710918E-4</c:v>
                </c:pt>
                <c:pt idx="6">
                  <c:v>2.080840927521588E-4</c:v>
                </c:pt>
                <c:pt idx="7">
                  <c:v>3.1472719028764019E-4</c:v>
                </c:pt>
                <c:pt idx="8">
                  <c:v>4.8379551564876926E-4</c:v>
                </c:pt>
                <c:pt idx="9">
                  <c:v>6.9187960840092811E-4</c:v>
                </c:pt>
                <c:pt idx="10">
                  <c:v>9.7019208245694029E-4</c:v>
                </c:pt>
                <c:pt idx="11">
                  <c:v>1.2719140169475706E-3</c:v>
                </c:pt>
                <c:pt idx="12">
                  <c:v>1.4643918027433176E-3</c:v>
                </c:pt>
                <c:pt idx="13">
                  <c:v>1.4097697283958759E-3</c:v>
                </c:pt>
                <c:pt idx="14">
                  <c:v>1.1574677659338835E-3</c:v>
                </c:pt>
                <c:pt idx="15">
                  <c:v>8.4274057564624315E-4</c:v>
                </c:pt>
                <c:pt idx="16">
                  <c:v>5.8263545970604457E-4</c:v>
                </c:pt>
                <c:pt idx="17">
                  <c:v>4.0056187854790572E-4</c:v>
                </c:pt>
                <c:pt idx="18">
                  <c:v>2.6530721825900245E-4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4-4E12-8FEC-D391917F6554}"/>
            </c:ext>
          </c:extLst>
        </c:ser>
        <c:ser>
          <c:idx val="2"/>
          <c:order val="2"/>
          <c:tx>
            <c:strRef>
              <c:f>'Bobina 1'!$D$2</c:f>
              <c:strCache>
                <c:ptCount val="1"/>
                <c:pt idx="0">
                  <c:v>Bobina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'Bobina 1'!$D$4:$D$22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1'!$E$4:$E$22</c:f>
              <c:numCache>
                <c:formatCode>0.00E+00</c:formatCode>
                <c:ptCount val="19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94-4E12-8FEC-D391917F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13784"/>
        <c:axId val="493111488"/>
      </c:scatterChart>
      <c:valAx>
        <c:axId val="4931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11488"/>
        <c:crosses val="autoZero"/>
        <c:crossBetween val="midCat"/>
      </c:valAx>
      <c:valAx>
        <c:axId val="493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13784"/>
        <c:crossesAt val="-1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166687</xdr:rowOff>
    </xdr:from>
    <xdr:to>
      <xdr:col>14</xdr:col>
      <xdr:colOff>523875</xdr:colOff>
      <xdr:row>23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7AA18C-F9E9-4789-A6EB-B659AA62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14287</xdr:rowOff>
    </xdr:from>
    <xdr:to>
      <xdr:col>21</xdr:col>
      <xdr:colOff>19049</xdr:colOff>
      <xdr:row>25</xdr:row>
      <xdr:rowOff>190500</xdr:rowOff>
    </xdr:to>
    <xdr:graphicFrame macro="">
      <xdr:nvGraphicFramePr>
        <xdr:cNvPr id="3" name="Gráfico">
          <a:extLst>
            <a:ext uri="{FF2B5EF4-FFF2-40B4-BE49-F238E27FC236}">
              <a16:creationId xmlns:a16="http://schemas.microsoft.com/office/drawing/2014/main" id="{06793F38-4A55-429A-8202-F155F21F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602738</xdr:colOff>
      <xdr:row>5</xdr:row>
      <xdr:rowOff>23556</xdr:rowOff>
    </xdr:from>
    <xdr:to>
      <xdr:col>18</xdr:col>
      <xdr:colOff>348225</xdr:colOff>
      <xdr:row>27</xdr:row>
      <xdr:rowOff>40969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F02337-1D12-441B-BCC1-D7490B37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166686</xdr:rowOff>
    </xdr:from>
    <xdr:to>
      <xdr:col>20</xdr:col>
      <xdr:colOff>304800</xdr:colOff>
      <xdr:row>34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EC1423-D7F8-4962-A3FB-F2AA4DCB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4A2E-2074-49E8-8F3E-8044F1468860}">
  <dimension ref="B2:H36"/>
  <sheetViews>
    <sheetView tabSelected="1" topLeftCell="A7" workbookViewId="0">
      <selection activeCell="E12" activeCellId="1" sqref="G12:G21 E12:E21"/>
    </sheetView>
  </sheetViews>
  <sheetFormatPr defaultRowHeight="15" x14ac:dyDescent="0.25"/>
  <cols>
    <col min="2" max="2" width="24.28515625" style="4" customWidth="1"/>
    <col min="3" max="3" width="15.85546875" customWidth="1"/>
    <col min="4" max="4" width="11.140625" customWidth="1"/>
    <col min="5" max="5" width="11.7109375" customWidth="1"/>
    <col min="7" max="7" width="11.42578125" customWidth="1"/>
    <col min="8" max="8" width="11.5703125" customWidth="1"/>
  </cols>
  <sheetData>
    <row r="2" spans="2:8" x14ac:dyDescent="0.25">
      <c r="B2" s="6" t="s">
        <v>3</v>
      </c>
      <c r="C2" s="6" t="s">
        <v>4</v>
      </c>
      <c r="D2" s="7" t="s">
        <v>5</v>
      </c>
    </row>
    <row r="3" spans="2:8" x14ac:dyDescent="0.25">
      <c r="C3" s="8" t="s">
        <v>6</v>
      </c>
      <c r="D3" s="9">
        <v>98368</v>
      </c>
    </row>
    <row r="4" spans="2:8" x14ac:dyDescent="0.25">
      <c r="C4" s="8" t="s">
        <v>7</v>
      </c>
      <c r="D4" s="9">
        <v>50458</v>
      </c>
    </row>
    <row r="5" spans="2:8" x14ac:dyDescent="0.25">
      <c r="C5" s="8" t="s">
        <v>8</v>
      </c>
      <c r="D5" s="9">
        <v>98432</v>
      </c>
    </row>
    <row r="7" spans="2:8" ht="18.75" x14ac:dyDescent="0.3">
      <c r="B7" s="10" t="s">
        <v>9</v>
      </c>
      <c r="C7" s="10" t="s">
        <v>10</v>
      </c>
      <c r="D7" s="10" t="s">
        <v>11</v>
      </c>
    </row>
    <row r="8" spans="2:8" x14ac:dyDescent="0.25">
      <c r="B8" s="11" t="s">
        <v>12</v>
      </c>
      <c r="C8" s="8">
        <v>0</v>
      </c>
      <c r="D8" s="8">
        <v>99.5</v>
      </c>
      <c r="H8" s="14"/>
    </row>
    <row r="9" spans="2:8" x14ac:dyDescent="0.25">
      <c r="B9" s="11" t="s">
        <v>13</v>
      </c>
      <c r="C9" s="8">
        <v>0</v>
      </c>
      <c r="D9" s="8">
        <v>5.8000000000000003E-2</v>
      </c>
    </row>
    <row r="11" spans="2:8" x14ac:dyDescent="0.25">
      <c r="B11" s="6" t="s">
        <v>14</v>
      </c>
      <c r="C11" s="6" t="s">
        <v>12</v>
      </c>
      <c r="D11" s="6" t="s">
        <v>13</v>
      </c>
      <c r="E11" s="6" t="s">
        <v>15</v>
      </c>
      <c r="F11" s="6" t="s">
        <v>16</v>
      </c>
      <c r="G11" s="46" t="s">
        <v>37</v>
      </c>
    </row>
    <row r="12" spans="2:8" x14ac:dyDescent="0.25">
      <c r="B12" s="11">
        <v>1</v>
      </c>
      <c r="C12" s="12">
        <v>9.6</v>
      </c>
      <c r="D12" s="12">
        <v>0.06</v>
      </c>
      <c r="E12" s="12">
        <f>C12*F12</f>
        <v>9.5999999999999992E-3</v>
      </c>
      <c r="F12" s="12">
        <f>10^-3</f>
        <v>1E-3</v>
      </c>
      <c r="G12" s="14">
        <f>0.000001256*3450*D12</f>
        <v>2.5999199999999996E-4</v>
      </c>
    </row>
    <row r="13" spans="2:8" x14ac:dyDescent="0.25">
      <c r="B13" s="11">
        <v>2</v>
      </c>
      <c r="C13" s="12">
        <v>19.5</v>
      </c>
      <c r="D13" s="12">
        <v>0.12</v>
      </c>
      <c r="E13" s="12">
        <f t="shared" ref="E13:E21" si="0">C13*F13</f>
        <v>1.95E-2</v>
      </c>
      <c r="F13" s="12">
        <f t="shared" ref="F13:F21" si="1">10^-3</f>
        <v>1E-3</v>
      </c>
      <c r="G13" s="14">
        <f t="shared" ref="G13:G21" si="2">0.000001256*3450*D13</f>
        <v>5.1998399999999992E-4</v>
      </c>
    </row>
    <row r="14" spans="2:8" x14ac:dyDescent="0.25">
      <c r="B14" s="11">
        <v>3</v>
      </c>
      <c r="C14" s="12">
        <v>29.1</v>
      </c>
      <c r="D14" s="12">
        <v>0.18</v>
      </c>
      <c r="E14" s="12">
        <f t="shared" si="0"/>
        <v>2.9100000000000001E-2</v>
      </c>
      <c r="F14" s="12">
        <f t="shared" si="1"/>
        <v>1E-3</v>
      </c>
      <c r="G14" s="14">
        <f t="shared" si="2"/>
        <v>7.7997599999999993E-4</v>
      </c>
    </row>
    <row r="15" spans="2:8" x14ac:dyDescent="0.25">
      <c r="B15" s="11">
        <v>4</v>
      </c>
      <c r="C15" s="12">
        <v>39.700000000000003</v>
      </c>
      <c r="D15" s="12">
        <v>0.24</v>
      </c>
      <c r="E15" s="12">
        <f t="shared" si="0"/>
        <v>3.9700000000000006E-2</v>
      </c>
      <c r="F15" s="12">
        <f t="shared" si="1"/>
        <v>1E-3</v>
      </c>
      <c r="G15" s="14">
        <f t="shared" si="2"/>
        <v>1.0399679999999998E-3</v>
      </c>
    </row>
    <row r="16" spans="2:8" x14ac:dyDescent="0.25">
      <c r="B16" s="11">
        <v>5</v>
      </c>
      <c r="C16" s="12">
        <v>49.5</v>
      </c>
      <c r="D16" s="12">
        <v>0.3</v>
      </c>
      <c r="E16" s="12">
        <f t="shared" si="0"/>
        <v>4.9500000000000002E-2</v>
      </c>
      <c r="F16" s="12">
        <f t="shared" si="1"/>
        <v>1E-3</v>
      </c>
      <c r="G16" s="14">
        <f t="shared" si="2"/>
        <v>1.29996E-3</v>
      </c>
    </row>
    <row r="17" spans="2:7" x14ac:dyDescent="0.25">
      <c r="B17" s="11">
        <v>6</v>
      </c>
      <c r="C17" s="12">
        <v>59.7</v>
      </c>
      <c r="D17" s="12">
        <v>0.36</v>
      </c>
      <c r="E17" s="12">
        <f t="shared" si="0"/>
        <v>5.9700000000000003E-2</v>
      </c>
      <c r="F17" s="12">
        <f t="shared" si="1"/>
        <v>1E-3</v>
      </c>
      <c r="G17" s="14">
        <f t="shared" si="2"/>
        <v>1.5599519999999999E-3</v>
      </c>
    </row>
    <row r="18" spans="2:7" x14ac:dyDescent="0.25">
      <c r="B18" s="11">
        <v>7</v>
      </c>
      <c r="C18" s="12">
        <v>70.7</v>
      </c>
      <c r="D18" s="12">
        <v>0.42</v>
      </c>
      <c r="E18" s="12">
        <f t="shared" si="0"/>
        <v>7.0699999999999999E-2</v>
      </c>
      <c r="F18" s="12">
        <f t="shared" si="1"/>
        <v>1E-3</v>
      </c>
      <c r="G18" s="14">
        <f t="shared" si="2"/>
        <v>1.8199439999999998E-3</v>
      </c>
    </row>
    <row r="19" spans="2:7" x14ac:dyDescent="0.25">
      <c r="B19" s="11">
        <v>8</v>
      </c>
      <c r="C19" s="12">
        <v>81.099999999999994</v>
      </c>
      <c r="D19" s="12">
        <v>0.48</v>
      </c>
      <c r="E19" s="12">
        <f t="shared" si="0"/>
        <v>8.1099999999999992E-2</v>
      </c>
      <c r="F19" s="12">
        <f t="shared" si="1"/>
        <v>1E-3</v>
      </c>
      <c r="G19" s="14">
        <f t="shared" si="2"/>
        <v>2.0799359999999997E-3</v>
      </c>
    </row>
    <row r="20" spans="2:7" x14ac:dyDescent="0.25">
      <c r="B20" s="11">
        <v>9</v>
      </c>
      <c r="C20" s="12">
        <v>90.6</v>
      </c>
      <c r="D20" s="12">
        <v>0.54</v>
      </c>
      <c r="E20" s="12">
        <f t="shared" si="0"/>
        <v>9.06E-2</v>
      </c>
      <c r="F20" s="12">
        <f t="shared" si="1"/>
        <v>1E-3</v>
      </c>
      <c r="G20" s="14">
        <f t="shared" si="2"/>
        <v>2.3399279999999998E-3</v>
      </c>
    </row>
    <row r="21" spans="2:7" x14ac:dyDescent="0.25">
      <c r="B21" s="11">
        <f>10</f>
        <v>10</v>
      </c>
      <c r="C21" s="12">
        <v>99.3</v>
      </c>
      <c r="D21" s="12">
        <v>0.59</v>
      </c>
      <c r="E21" s="12">
        <f t="shared" si="0"/>
        <v>9.9299999999999999E-2</v>
      </c>
      <c r="F21" s="12">
        <f t="shared" si="1"/>
        <v>1E-3</v>
      </c>
      <c r="G21" s="14">
        <f t="shared" si="2"/>
        <v>2.5565879999999998E-3</v>
      </c>
    </row>
    <row r="22" spans="2:7" x14ac:dyDescent="0.25">
      <c r="B22"/>
    </row>
    <row r="23" spans="2:7" x14ac:dyDescent="0.25">
      <c r="B23"/>
      <c r="D23" s="13" t="s">
        <v>17</v>
      </c>
    </row>
    <row r="24" spans="2:7" x14ac:dyDescent="0.25">
      <c r="B24" s="6" t="s">
        <v>18</v>
      </c>
      <c r="C24" s="14">
        <f>23.8*0.01</f>
        <v>0.23800000000000002</v>
      </c>
      <c r="D24" s="9" t="s">
        <v>19</v>
      </c>
    </row>
    <row r="25" spans="2:7" x14ac:dyDescent="0.25">
      <c r="B25" s="6" t="s">
        <v>20</v>
      </c>
      <c r="C25" s="14">
        <v>3467</v>
      </c>
      <c r="D25" s="9" t="s">
        <v>21</v>
      </c>
    </row>
    <row r="26" spans="2:7" x14ac:dyDescent="0.25">
      <c r="B26" s="6" t="s">
        <v>22</v>
      </c>
      <c r="C26" s="14">
        <f>0.1675</f>
        <v>0.16750000000000001</v>
      </c>
      <c r="D26" s="9"/>
    </row>
    <row r="27" spans="2:7" x14ac:dyDescent="0.25">
      <c r="B27" s="6" t="s">
        <v>23</v>
      </c>
      <c r="C27" s="14">
        <f>(4*PI())*10^(-7)</f>
        <v>1.2566370614359173E-6</v>
      </c>
      <c r="D27" s="9"/>
    </row>
    <row r="28" spans="2:7" x14ac:dyDescent="0.25">
      <c r="B28" s="6" t="s">
        <v>24</v>
      </c>
      <c r="C28" s="14">
        <f>(C27*C25)/C26</f>
        <v>2.6010511594019851E-2</v>
      </c>
      <c r="D28" s="9"/>
    </row>
    <row r="29" spans="2:7" x14ac:dyDescent="0.25">
      <c r="B29" s="6" t="s">
        <v>25</v>
      </c>
      <c r="C29" s="9">
        <f>0.9999</f>
        <v>0.99990000000000001</v>
      </c>
      <c r="D29" s="9"/>
    </row>
    <row r="30" spans="2:7" x14ac:dyDescent="0.25">
      <c r="B30" s="6" t="s">
        <v>26</v>
      </c>
      <c r="C30" s="14">
        <f>ABS(C26)*SQRT(((1/C29)-1)/(B21-2))</f>
        <v>5.9223154156089262E-4</v>
      </c>
      <c r="D30" s="9"/>
    </row>
    <row r="31" spans="2:7" x14ac:dyDescent="0.25">
      <c r="B31"/>
    </row>
    <row r="32" spans="2:7" x14ac:dyDescent="0.25">
      <c r="B32" s="15"/>
    </row>
    <row r="33" spans="2:4" x14ac:dyDescent="0.25">
      <c r="B33" s="6" t="s">
        <v>27</v>
      </c>
      <c r="D33" s="16"/>
    </row>
    <row r="34" spans="2:4" ht="141" x14ac:dyDescent="0.25">
      <c r="B34" s="17" t="s">
        <v>28</v>
      </c>
      <c r="D34" s="16"/>
    </row>
    <row r="36" spans="2:4" x14ac:dyDescent="0.25">
      <c r="D36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C988-22DC-4AB1-9473-14860ADB94CB}">
  <dimension ref="C1:I35"/>
  <sheetViews>
    <sheetView zoomScaleNormal="100" workbookViewId="0">
      <selection activeCell="D2" sqref="D2"/>
    </sheetView>
  </sheetViews>
  <sheetFormatPr defaultRowHeight="15" x14ac:dyDescent="0.25"/>
  <cols>
    <col min="3" max="3" width="9.140625" style="5"/>
    <col min="4" max="4" width="33.7109375" style="5" customWidth="1"/>
    <col min="5" max="5" width="15.7109375" style="5" customWidth="1"/>
    <col min="6" max="6" width="9.140625" style="5"/>
  </cols>
  <sheetData>
    <row r="1" spans="3:9" ht="15.75" thickBot="1" x14ac:dyDescent="0.3"/>
    <row r="2" spans="3:9" ht="27" thickBot="1" x14ac:dyDescent="0.3">
      <c r="D2" s="43" t="s">
        <v>35</v>
      </c>
    </row>
    <row r="3" spans="3:9" ht="15.75" thickBot="1" x14ac:dyDescent="0.3">
      <c r="C3" s="32" t="s">
        <v>2</v>
      </c>
      <c r="D3" s="32" t="s">
        <v>29</v>
      </c>
      <c r="E3" s="32" t="s">
        <v>30</v>
      </c>
      <c r="F3" s="22"/>
      <c r="G3" s="26" t="s">
        <v>24</v>
      </c>
      <c r="H3" s="2"/>
      <c r="I3" s="2"/>
    </row>
    <row r="4" spans="3:9" ht="16.5" thickTop="1" thickBot="1" x14ac:dyDescent="0.3">
      <c r="C4" s="39">
        <v>0</v>
      </c>
      <c r="D4" s="39">
        <v>0</v>
      </c>
      <c r="E4" s="40">
        <f t="shared" ref="E4:E22" si="0">(G$4*C4)/1000</f>
        <v>0</v>
      </c>
      <c r="G4" s="21">
        <f>'Solenoide - Parte A'!C28</f>
        <v>2.6010511594019851E-2</v>
      </c>
      <c r="H4" s="2"/>
      <c r="I4" s="2"/>
    </row>
    <row r="5" spans="3:9" ht="16.5" thickTop="1" thickBot="1" x14ac:dyDescent="0.3">
      <c r="C5" s="39">
        <v>0.8</v>
      </c>
      <c r="D5" s="39">
        <v>1</v>
      </c>
      <c r="E5" s="40">
        <f t="shared" si="0"/>
        <v>2.0808409275215882E-5</v>
      </c>
      <c r="G5" s="30"/>
      <c r="H5" s="2"/>
      <c r="I5" s="2"/>
    </row>
    <row r="6" spans="3:9" ht="16.5" thickTop="1" thickBot="1" x14ac:dyDescent="0.3">
      <c r="C6" s="39">
        <v>2.7</v>
      </c>
      <c r="D6" s="39">
        <v>2</v>
      </c>
      <c r="E6" s="40">
        <f t="shared" si="0"/>
        <v>7.0228381303853596E-5</v>
      </c>
      <c r="G6" s="30"/>
      <c r="H6" s="2"/>
      <c r="I6" s="2"/>
    </row>
    <row r="7" spans="3:9" ht="16.5" thickTop="1" thickBot="1" x14ac:dyDescent="0.3">
      <c r="C7" s="39">
        <v>5.6</v>
      </c>
      <c r="D7" s="39">
        <v>3</v>
      </c>
      <c r="E7" s="40">
        <f t="shared" si="0"/>
        <v>1.4565886492651114E-4</v>
      </c>
      <c r="G7" s="30"/>
      <c r="H7" s="2"/>
      <c r="I7" s="2"/>
    </row>
    <row r="8" spans="3:9" ht="16.5" thickTop="1" thickBot="1" x14ac:dyDescent="0.3">
      <c r="C8" s="39">
        <v>10</v>
      </c>
      <c r="D8" s="39">
        <v>4</v>
      </c>
      <c r="E8" s="40">
        <f t="shared" si="0"/>
        <v>2.6010511594019853E-4</v>
      </c>
      <c r="G8" s="30"/>
      <c r="H8" s="2"/>
      <c r="I8" s="2"/>
    </row>
    <row r="9" spans="3:9" ht="16.5" thickTop="1" thickBot="1" x14ac:dyDescent="0.3">
      <c r="C9" s="39">
        <v>16</v>
      </c>
      <c r="D9" s="39">
        <v>5</v>
      </c>
      <c r="E9" s="40">
        <f t="shared" si="0"/>
        <v>4.161681855043176E-4</v>
      </c>
      <c r="G9" s="30"/>
      <c r="H9" s="2"/>
      <c r="I9" s="2"/>
    </row>
    <row r="10" spans="3:9" ht="16.5" thickTop="1" thickBot="1" x14ac:dyDescent="0.3">
      <c r="C10" s="39">
        <v>23.7</v>
      </c>
      <c r="D10" s="39">
        <v>6</v>
      </c>
      <c r="E10" s="40">
        <f t="shared" si="0"/>
        <v>6.1644912477827043E-4</v>
      </c>
      <c r="G10" s="30"/>
      <c r="H10" s="2"/>
      <c r="I10" s="2"/>
    </row>
    <row r="11" spans="3:9" ht="16.5" thickTop="1" thickBot="1" x14ac:dyDescent="0.3">
      <c r="C11" s="39">
        <v>34.4</v>
      </c>
      <c r="D11" s="39">
        <v>7</v>
      </c>
      <c r="E11" s="40">
        <f t="shared" si="0"/>
        <v>8.9476159883428283E-4</v>
      </c>
      <c r="G11" s="30"/>
      <c r="H11" s="2"/>
      <c r="I11" s="2"/>
    </row>
    <row r="12" spans="3:9" ht="16.5" thickTop="1" thickBot="1" x14ac:dyDescent="0.3">
      <c r="C12" s="39">
        <v>45.3</v>
      </c>
      <c r="D12" s="39">
        <v>8</v>
      </c>
      <c r="E12" s="40">
        <f t="shared" si="0"/>
        <v>1.1782761752090992E-3</v>
      </c>
      <c r="G12" s="30"/>
      <c r="H12" s="2"/>
      <c r="I12" s="2"/>
    </row>
    <row r="13" spans="3:9" ht="16.5" thickTop="1" thickBot="1" x14ac:dyDescent="0.3">
      <c r="C13" s="39">
        <v>48.7</v>
      </c>
      <c r="D13" s="39">
        <v>9</v>
      </c>
      <c r="E13" s="40">
        <f t="shared" si="0"/>
        <v>1.2667119146287668E-3</v>
      </c>
      <c r="G13" s="30"/>
    </row>
    <row r="14" spans="3:9" ht="16.5" thickTop="1" thickBot="1" x14ac:dyDescent="0.3">
      <c r="C14" s="39">
        <v>44.6</v>
      </c>
      <c r="D14" s="39">
        <v>10</v>
      </c>
      <c r="E14" s="40">
        <f t="shared" si="0"/>
        <v>1.1600688170932854E-3</v>
      </c>
      <c r="G14" s="30"/>
    </row>
    <row r="15" spans="3:9" ht="16.5" thickTop="1" thickBot="1" x14ac:dyDescent="0.3">
      <c r="C15" s="39">
        <v>31.2</v>
      </c>
      <c r="D15" s="39">
        <v>11</v>
      </c>
      <c r="E15" s="40">
        <f t="shared" si="0"/>
        <v>8.1152796173341939E-4</v>
      </c>
      <c r="G15" s="30"/>
    </row>
    <row r="16" spans="3:9" ht="16.5" thickTop="1" thickBot="1" x14ac:dyDescent="0.3">
      <c r="C16" s="39">
        <v>21.2</v>
      </c>
      <c r="D16" s="39">
        <v>12</v>
      </c>
      <c r="E16" s="40">
        <f t="shared" si="0"/>
        <v>5.5142284579322081E-4</v>
      </c>
      <c r="G16" s="30"/>
    </row>
    <row r="17" spans="3:7" ht="16.5" thickTop="1" thickBot="1" x14ac:dyDescent="0.3">
      <c r="C17" s="39">
        <v>14.7</v>
      </c>
      <c r="D17" s="39">
        <v>13</v>
      </c>
      <c r="E17" s="40">
        <f t="shared" si="0"/>
        <v>3.823545204320918E-4</v>
      </c>
      <c r="G17" s="30"/>
    </row>
    <row r="18" spans="3:7" ht="16.5" thickTop="1" thickBot="1" x14ac:dyDescent="0.3">
      <c r="C18" s="39">
        <v>8.5</v>
      </c>
      <c r="D18" s="39">
        <v>14</v>
      </c>
      <c r="E18" s="40">
        <f t="shared" si="0"/>
        <v>2.2108934854916872E-4</v>
      </c>
      <c r="G18" s="30"/>
    </row>
    <row r="19" spans="3:7" ht="16.5" thickTop="1" thickBot="1" x14ac:dyDescent="0.3">
      <c r="C19" s="39">
        <v>4.8</v>
      </c>
      <c r="D19" s="39">
        <v>15</v>
      </c>
      <c r="E19" s="40">
        <f t="shared" si="0"/>
        <v>1.2485045565129529E-4</v>
      </c>
      <c r="G19" s="30"/>
    </row>
    <row r="20" spans="3:7" ht="16.5" thickTop="1" thickBot="1" x14ac:dyDescent="0.3">
      <c r="C20" s="39">
        <v>1.8</v>
      </c>
      <c r="D20" s="39">
        <v>16</v>
      </c>
      <c r="E20" s="40">
        <f t="shared" si="0"/>
        <v>4.6818920869235735E-5</v>
      </c>
      <c r="G20" s="30"/>
    </row>
    <row r="21" spans="3:7" ht="16.5" thickTop="1" thickBot="1" x14ac:dyDescent="0.3">
      <c r="C21" s="39">
        <v>0.2</v>
      </c>
      <c r="D21" s="39">
        <v>17</v>
      </c>
      <c r="E21" s="40">
        <f t="shared" si="0"/>
        <v>5.2021023188039705E-6</v>
      </c>
      <c r="G21" s="30"/>
    </row>
    <row r="22" spans="3:7" ht="16.5" thickTop="1" thickBot="1" x14ac:dyDescent="0.3">
      <c r="C22" s="39">
        <v>0.1</v>
      </c>
      <c r="D22" s="39">
        <v>18</v>
      </c>
      <c r="E22" s="40">
        <f t="shared" si="0"/>
        <v>2.6010511594019852E-6</v>
      </c>
      <c r="G22" s="30"/>
    </row>
    <row r="23" spans="3:7" ht="15.75" thickTop="1" x14ac:dyDescent="0.25">
      <c r="C23" s="24"/>
      <c r="D23" s="24"/>
      <c r="E23" s="38"/>
    </row>
    <row r="24" spans="3:7" x14ac:dyDescent="0.25">
      <c r="C24" s="24"/>
      <c r="D24" s="24"/>
      <c r="E24" s="38"/>
    </row>
    <row r="25" spans="3:7" x14ac:dyDescent="0.25">
      <c r="C25" s="24"/>
      <c r="D25" s="24"/>
      <c r="E25" s="38"/>
    </row>
    <row r="26" spans="3:7" x14ac:dyDescent="0.25">
      <c r="C26" s="24"/>
      <c r="D26" s="24"/>
      <c r="E26" s="24"/>
    </row>
    <row r="27" spans="3:7" x14ac:dyDescent="0.25">
      <c r="C27" s="24"/>
      <c r="D27" s="24"/>
      <c r="E27" s="24"/>
    </row>
    <row r="28" spans="3:7" x14ac:dyDescent="0.25">
      <c r="C28" s="24"/>
      <c r="D28" s="24"/>
      <c r="E28" s="24"/>
    </row>
    <row r="29" spans="3:7" x14ac:dyDescent="0.25">
      <c r="C29" s="24"/>
      <c r="D29" s="24"/>
      <c r="E29" s="24"/>
    </row>
    <row r="30" spans="3:7" x14ac:dyDescent="0.25">
      <c r="C30" s="24"/>
      <c r="D30" s="24"/>
      <c r="E30" s="24"/>
    </row>
    <row r="31" spans="3:7" x14ac:dyDescent="0.25">
      <c r="C31" s="24"/>
      <c r="D31" s="24"/>
      <c r="E31" s="24"/>
    </row>
    <row r="32" spans="3:7" x14ac:dyDescent="0.25">
      <c r="C32" s="24"/>
      <c r="D32" s="24"/>
      <c r="E32" s="24"/>
    </row>
    <row r="33" spans="3:5" x14ac:dyDescent="0.25">
      <c r="C33" s="24"/>
      <c r="D33" s="24"/>
      <c r="E33" s="24"/>
    </row>
    <row r="34" spans="3:5" x14ac:dyDescent="0.25">
      <c r="C34" s="24"/>
      <c r="D34" s="24"/>
      <c r="E34" s="24"/>
    </row>
    <row r="35" spans="3:5" x14ac:dyDescent="0.25">
      <c r="C35" s="24"/>
      <c r="D35" s="24"/>
      <c r="E35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7ECA-4F4B-4CD8-86EC-9ECB2710D4B7}">
  <dimension ref="C1:I38"/>
  <sheetViews>
    <sheetView topLeftCell="B1" zoomScale="93" workbookViewId="0">
      <selection activeCell="D2" sqref="D2"/>
    </sheetView>
  </sheetViews>
  <sheetFormatPr defaultRowHeight="15" x14ac:dyDescent="0.25"/>
  <cols>
    <col min="3" max="3" width="9.140625" style="5"/>
    <col min="4" max="4" width="36" style="5" customWidth="1"/>
    <col min="5" max="5" width="9.140625" style="5"/>
    <col min="6" max="6" width="9.140625" style="5" customWidth="1"/>
  </cols>
  <sheetData>
    <row r="1" spans="3:9" ht="15.75" thickBot="1" x14ac:dyDescent="0.3"/>
    <row r="2" spans="3:9" ht="27" thickBot="1" x14ac:dyDescent="0.3">
      <c r="D2" s="44" t="s">
        <v>34</v>
      </c>
    </row>
    <row r="3" spans="3:9" ht="15.75" thickBot="1" x14ac:dyDescent="0.3">
      <c r="C3" s="26" t="s">
        <v>2</v>
      </c>
      <c r="D3" s="26" t="s">
        <v>29</v>
      </c>
      <c r="E3" s="26" t="s">
        <v>30</v>
      </c>
      <c r="G3" s="33" t="s">
        <v>24</v>
      </c>
      <c r="H3" s="3"/>
      <c r="I3" s="3"/>
    </row>
    <row r="4" spans="3:9" ht="15.75" thickBot="1" x14ac:dyDescent="0.3">
      <c r="C4" s="23">
        <v>0</v>
      </c>
      <c r="D4" s="23">
        <v>0</v>
      </c>
      <c r="E4" s="28">
        <f t="shared" ref="E4:E22" si="0">(G$4*C4)/1000</f>
        <v>0</v>
      </c>
      <c r="F4" s="24"/>
      <c r="G4" s="30">
        <f>'Solenoide - Parte A'!C28</f>
        <v>2.6010511594019851E-2</v>
      </c>
    </row>
    <row r="5" spans="3:9" ht="15.75" thickBot="1" x14ac:dyDescent="0.3">
      <c r="C5" s="23">
        <v>0.6</v>
      </c>
      <c r="D5" s="23">
        <v>1</v>
      </c>
      <c r="E5" s="28">
        <f t="shared" si="0"/>
        <v>1.5606306956411911E-5</v>
      </c>
      <c r="F5" s="24"/>
      <c r="G5" s="1"/>
    </row>
    <row r="6" spans="3:9" ht="15.75" thickBot="1" x14ac:dyDescent="0.3">
      <c r="C6" s="23">
        <v>1.2</v>
      </c>
      <c r="D6" s="23">
        <v>2</v>
      </c>
      <c r="E6" s="28">
        <f t="shared" si="0"/>
        <v>3.1212613912823821E-5</v>
      </c>
      <c r="F6" s="24"/>
      <c r="G6" s="1"/>
    </row>
    <row r="7" spans="3:9" ht="15.75" thickBot="1" x14ac:dyDescent="0.3">
      <c r="C7" s="23">
        <v>2.2000000000000002</v>
      </c>
      <c r="D7" s="23">
        <v>3</v>
      </c>
      <c r="E7" s="28">
        <f t="shared" si="0"/>
        <v>5.7223125506843678E-5</v>
      </c>
      <c r="F7" s="24"/>
      <c r="G7" s="1"/>
    </row>
    <row r="8" spans="3:9" ht="15.75" thickBot="1" x14ac:dyDescent="0.3">
      <c r="C8" s="23">
        <v>3.5</v>
      </c>
      <c r="D8" s="23">
        <v>4</v>
      </c>
      <c r="E8" s="28">
        <f t="shared" si="0"/>
        <v>9.1036790579069482E-5</v>
      </c>
      <c r="F8" s="24"/>
      <c r="G8" s="1"/>
    </row>
    <row r="9" spans="3:9" ht="15.75" thickBot="1" x14ac:dyDescent="0.3">
      <c r="C9" s="23">
        <v>5.5</v>
      </c>
      <c r="D9" s="23">
        <v>5</v>
      </c>
      <c r="E9" s="28">
        <f t="shared" si="0"/>
        <v>1.4305781376710918E-4</v>
      </c>
      <c r="F9" s="24"/>
      <c r="G9" s="1"/>
    </row>
    <row r="10" spans="3:9" ht="15.75" thickBot="1" x14ac:dyDescent="0.3">
      <c r="C10" s="23">
        <v>8</v>
      </c>
      <c r="D10" s="23">
        <v>6</v>
      </c>
      <c r="E10" s="28">
        <f t="shared" si="0"/>
        <v>2.080840927521588E-4</v>
      </c>
      <c r="F10" s="24"/>
      <c r="G10" s="1"/>
    </row>
    <row r="11" spans="3:9" ht="15.75" thickBot="1" x14ac:dyDescent="0.3">
      <c r="C11" s="23">
        <v>12.1</v>
      </c>
      <c r="D11" s="23">
        <v>7</v>
      </c>
      <c r="E11" s="28">
        <f t="shared" si="0"/>
        <v>3.1472719028764019E-4</v>
      </c>
      <c r="F11" s="24"/>
      <c r="G11" s="1"/>
    </row>
    <row r="12" spans="3:9" ht="15.75" thickBot="1" x14ac:dyDescent="0.3">
      <c r="C12" s="23">
        <v>18.600000000000001</v>
      </c>
      <c r="D12" s="23">
        <v>8</v>
      </c>
      <c r="E12" s="28">
        <f t="shared" si="0"/>
        <v>4.8379551564876926E-4</v>
      </c>
      <c r="F12" s="24"/>
      <c r="G12" s="1"/>
    </row>
    <row r="13" spans="3:9" ht="15.75" thickBot="1" x14ac:dyDescent="0.3">
      <c r="C13" s="23">
        <v>26.6</v>
      </c>
      <c r="D13" s="23">
        <v>9</v>
      </c>
      <c r="E13" s="28">
        <f t="shared" si="0"/>
        <v>6.9187960840092811E-4</v>
      </c>
      <c r="F13" s="24"/>
      <c r="G13" s="1"/>
    </row>
    <row r="14" spans="3:9" ht="15.75" thickBot="1" x14ac:dyDescent="0.3">
      <c r="C14" s="23">
        <v>37.299999999999997</v>
      </c>
      <c r="D14" s="23">
        <v>10</v>
      </c>
      <c r="E14" s="28">
        <f t="shared" si="0"/>
        <v>9.7019208245694029E-4</v>
      </c>
      <c r="F14" s="24"/>
      <c r="G14" s="1"/>
    </row>
    <row r="15" spans="3:9" ht="15.75" thickBot="1" x14ac:dyDescent="0.3">
      <c r="C15" s="23">
        <v>48.9</v>
      </c>
      <c r="D15" s="23">
        <v>11</v>
      </c>
      <c r="E15" s="28">
        <f t="shared" si="0"/>
        <v>1.2719140169475706E-3</v>
      </c>
      <c r="F15" s="24"/>
      <c r="G15" s="1"/>
    </row>
    <row r="16" spans="3:9" ht="15.75" thickBot="1" x14ac:dyDescent="0.3">
      <c r="C16" s="23">
        <v>56.3</v>
      </c>
      <c r="D16" s="23">
        <v>12</v>
      </c>
      <c r="E16" s="28">
        <f t="shared" si="0"/>
        <v>1.4643918027433176E-3</v>
      </c>
      <c r="F16" s="24"/>
      <c r="G16" s="1"/>
    </row>
    <row r="17" spans="3:7" ht="15.75" thickBot="1" x14ac:dyDescent="0.3">
      <c r="C17" s="23">
        <v>54.2</v>
      </c>
      <c r="D17" s="23">
        <v>13</v>
      </c>
      <c r="E17" s="28">
        <f t="shared" si="0"/>
        <v>1.4097697283958759E-3</v>
      </c>
      <c r="F17" s="24"/>
      <c r="G17" s="1"/>
    </row>
    <row r="18" spans="3:7" ht="15.75" thickBot="1" x14ac:dyDescent="0.3">
      <c r="C18" s="23">
        <v>44.5</v>
      </c>
      <c r="D18" s="23">
        <v>14</v>
      </c>
      <c r="E18" s="28">
        <f t="shared" si="0"/>
        <v>1.1574677659338835E-3</v>
      </c>
      <c r="F18" s="24"/>
      <c r="G18" s="1"/>
    </row>
    <row r="19" spans="3:7" ht="15.75" thickBot="1" x14ac:dyDescent="0.3">
      <c r="C19" s="23">
        <v>32.4</v>
      </c>
      <c r="D19" s="23">
        <v>15</v>
      </c>
      <c r="E19" s="28">
        <f t="shared" si="0"/>
        <v>8.4274057564624315E-4</v>
      </c>
      <c r="F19" s="24"/>
      <c r="G19" s="1"/>
    </row>
    <row r="20" spans="3:7" ht="15.75" thickBot="1" x14ac:dyDescent="0.3">
      <c r="C20" s="23">
        <v>22.4</v>
      </c>
      <c r="D20" s="23">
        <v>16</v>
      </c>
      <c r="E20" s="28">
        <f t="shared" si="0"/>
        <v>5.8263545970604457E-4</v>
      </c>
      <c r="F20" s="24"/>
      <c r="G20" s="1"/>
    </row>
    <row r="21" spans="3:7" ht="15.75" thickBot="1" x14ac:dyDescent="0.3">
      <c r="C21" s="23">
        <v>15.4</v>
      </c>
      <c r="D21" s="23">
        <v>17</v>
      </c>
      <c r="E21" s="28">
        <f t="shared" si="0"/>
        <v>4.0056187854790572E-4</v>
      </c>
    </row>
    <row r="22" spans="3:7" ht="15.75" thickBot="1" x14ac:dyDescent="0.3">
      <c r="C22" s="25">
        <v>10.199999999999999</v>
      </c>
      <c r="D22" s="25">
        <v>18</v>
      </c>
      <c r="E22" s="34">
        <f t="shared" si="0"/>
        <v>2.6530721825900245E-4</v>
      </c>
    </row>
    <row r="23" spans="3:7" x14ac:dyDescent="0.25">
      <c r="C23" s="35"/>
      <c r="D23" s="35"/>
      <c r="E23" s="36"/>
    </row>
    <row r="24" spans="3:7" x14ac:dyDescent="0.25">
      <c r="C24" s="24"/>
      <c r="D24" s="24"/>
      <c r="E24" s="37"/>
    </row>
    <row r="25" spans="3:7" x14ac:dyDescent="0.25">
      <c r="C25" s="24"/>
      <c r="D25" s="24"/>
      <c r="E25" s="37"/>
    </row>
    <row r="26" spans="3:7" x14ac:dyDescent="0.25">
      <c r="C26" s="24"/>
      <c r="D26" s="24"/>
      <c r="E26" s="37"/>
    </row>
    <row r="27" spans="3:7" x14ac:dyDescent="0.25">
      <c r="C27" s="24"/>
      <c r="D27" s="24"/>
      <c r="E27" s="37"/>
    </row>
    <row r="28" spans="3:7" x14ac:dyDescent="0.25">
      <c r="C28" s="24"/>
      <c r="D28" s="24"/>
      <c r="E28" s="37"/>
    </row>
    <row r="29" spans="3:7" x14ac:dyDescent="0.25">
      <c r="C29" s="24"/>
      <c r="D29" s="24"/>
      <c r="E29" s="37"/>
    </row>
    <row r="30" spans="3:7" x14ac:dyDescent="0.25">
      <c r="C30" s="24"/>
      <c r="D30" s="24"/>
      <c r="E30" s="37"/>
    </row>
    <row r="31" spans="3:7" x14ac:dyDescent="0.25">
      <c r="C31" s="24"/>
      <c r="D31" s="24"/>
      <c r="E31" s="37"/>
    </row>
    <row r="32" spans="3:7" x14ac:dyDescent="0.25">
      <c r="C32" s="24"/>
      <c r="D32" s="24"/>
      <c r="E32" s="37"/>
    </row>
    <row r="33" spans="3:5" x14ac:dyDescent="0.25">
      <c r="C33" s="24"/>
      <c r="D33" s="24"/>
      <c r="E33" s="37"/>
    </row>
    <row r="34" spans="3:5" x14ac:dyDescent="0.25">
      <c r="C34" s="24"/>
      <c r="D34" s="24"/>
      <c r="E34" s="37"/>
    </row>
    <row r="35" spans="3:5" x14ac:dyDescent="0.25">
      <c r="C35" s="24"/>
      <c r="D35" s="24"/>
      <c r="E35" s="37"/>
    </row>
    <row r="36" spans="3:5" x14ac:dyDescent="0.25">
      <c r="C36" s="24"/>
      <c r="D36" s="24"/>
      <c r="E36" s="24"/>
    </row>
    <row r="37" spans="3:5" x14ac:dyDescent="0.25">
      <c r="C37" s="24"/>
      <c r="D37" s="24"/>
      <c r="E37" s="24"/>
    </row>
    <row r="38" spans="3:5" x14ac:dyDescent="0.25">
      <c r="C38" s="24"/>
      <c r="D38" s="24"/>
      <c r="E38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8447-E367-48C2-A011-D85E85BD8611}">
  <dimension ref="B2:J40"/>
  <sheetViews>
    <sheetView workbookViewId="0"/>
  </sheetViews>
  <sheetFormatPr defaultRowHeight="15" x14ac:dyDescent="0.25"/>
  <cols>
    <col min="3" max="3" width="28.7109375" customWidth="1"/>
    <col min="4" max="4" width="20.42578125" customWidth="1"/>
  </cols>
  <sheetData>
    <row r="2" spans="2:10" x14ac:dyDescent="0.25">
      <c r="G2" s="3"/>
    </row>
    <row r="3" spans="2:10" x14ac:dyDescent="0.25">
      <c r="I3" s="3"/>
      <c r="J3" s="3"/>
    </row>
    <row r="4" spans="2:10" ht="15.75" thickBot="1" x14ac:dyDescent="0.3">
      <c r="I4" s="3"/>
      <c r="J4" s="3"/>
    </row>
    <row r="5" spans="2:10" ht="27" thickBot="1" x14ac:dyDescent="0.45">
      <c r="C5" s="45" t="s">
        <v>36</v>
      </c>
      <c r="E5" s="3"/>
      <c r="F5" s="3"/>
      <c r="G5" s="3"/>
      <c r="I5" s="3"/>
      <c r="J5" s="3"/>
    </row>
    <row r="6" spans="2:10" ht="15" customHeight="1" thickBot="1" x14ac:dyDescent="0.3">
      <c r="B6" s="29" t="s">
        <v>1</v>
      </c>
      <c r="C6" s="29" t="s">
        <v>0</v>
      </c>
      <c r="D6" s="26" t="s">
        <v>33</v>
      </c>
      <c r="E6" s="41" t="s">
        <v>31</v>
      </c>
      <c r="F6" s="32" t="s">
        <v>24</v>
      </c>
      <c r="G6" s="27"/>
      <c r="H6" s="27"/>
      <c r="I6" s="31" t="s">
        <v>32</v>
      </c>
    </row>
    <row r="7" spans="2:10" ht="13.5" customHeight="1" thickBot="1" x14ac:dyDescent="0.3">
      <c r="B7" s="19">
        <v>0</v>
      </c>
      <c r="C7" s="20">
        <v>0</v>
      </c>
      <c r="D7" s="21">
        <f t="shared" ref="D7:D26" si="0">(F$7*B7)/1000</f>
        <v>0</v>
      </c>
      <c r="F7" s="21">
        <f>'Solenoide - Parte A'!C28</f>
        <v>2.6010511594019851E-2</v>
      </c>
      <c r="G7" s="2"/>
      <c r="H7" s="2"/>
      <c r="I7" s="42">
        <f>7.5/2</f>
        <v>3.75</v>
      </c>
    </row>
    <row r="8" spans="2:10" ht="15.75" thickBot="1" x14ac:dyDescent="0.3">
      <c r="B8" s="19">
        <v>2.7</v>
      </c>
      <c r="C8" s="20">
        <v>1</v>
      </c>
      <c r="D8" s="21">
        <f t="shared" si="0"/>
        <v>7.0228381303853596E-5</v>
      </c>
      <c r="F8" s="2"/>
      <c r="G8" s="2"/>
      <c r="H8" s="2"/>
    </row>
    <row r="9" spans="2:10" ht="15.75" thickBot="1" x14ac:dyDescent="0.3">
      <c r="B9" s="19">
        <v>6.8</v>
      </c>
      <c r="C9" s="20">
        <v>2</v>
      </c>
      <c r="D9" s="21">
        <f t="shared" si="0"/>
        <v>1.7687147883933499E-4</v>
      </c>
      <c r="F9" s="2"/>
      <c r="G9" s="2"/>
      <c r="H9" s="1"/>
    </row>
    <row r="10" spans="2:10" ht="15.75" thickBot="1" x14ac:dyDescent="0.3">
      <c r="B10" s="19">
        <v>13.1</v>
      </c>
      <c r="C10" s="20">
        <v>3</v>
      </c>
      <c r="D10" s="21">
        <f t="shared" si="0"/>
        <v>3.4073770188166002E-4</v>
      </c>
      <c r="F10" s="2"/>
      <c r="G10" s="2"/>
      <c r="H10" s="1"/>
    </row>
    <row r="11" spans="2:10" ht="15.75" thickBot="1" x14ac:dyDescent="0.3">
      <c r="B11" s="19">
        <v>20.9</v>
      </c>
      <c r="C11" s="20">
        <v>4</v>
      </c>
      <c r="D11" s="21">
        <f t="shared" si="0"/>
        <v>5.4361969231501485E-4</v>
      </c>
      <c r="F11" s="1"/>
      <c r="G11" s="1"/>
      <c r="H11" s="1"/>
    </row>
    <row r="12" spans="2:10" ht="15.75" thickBot="1" x14ac:dyDescent="0.3">
      <c r="B12" s="19">
        <v>34.6</v>
      </c>
      <c r="C12" s="20">
        <v>5</v>
      </c>
      <c r="D12" s="21">
        <f t="shared" si="0"/>
        <v>8.9996370115308691E-4</v>
      </c>
    </row>
    <row r="13" spans="2:10" ht="15.75" thickBot="1" x14ac:dyDescent="0.3">
      <c r="B13" s="19">
        <v>47.6</v>
      </c>
      <c r="C13" s="20">
        <v>6</v>
      </c>
      <c r="D13" s="21">
        <f t="shared" si="0"/>
        <v>1.2381003518753448E-3</v>
      </c>
    </row>
    <row r="14" spans="2:10" ht="15.75" thickBot="1" x14ac:dyDescent="0.3">
      <c r="B14" s="19">
        <v>53.1</v>
      </c>
      <c r="C14" s="20">
        <v>7</v>
      </c>
      <c r="D14" s="21">
        <f t="shared" si="0"/>
        <v>1.3811581656424541E-3</v>
      </c>
    </row>
    <row r="15" spans="2:10" ht="15.75" thickBot="1" x14ac:dyDescent="0.3">
      <c r="B15" s="19">
        <v>57</v>
      </c>
      <c r="C15" s="20">
        <v>8</v>
      </c>
      <c r="D15" s="21">
        <f t="shared" si="0"/>
        <v>1.4825991608591316E-3</v>
      </c>
    </row>
    <row r="16" spans="2:10" ht="15.75" thickBot="1" x14ac:dyDescent="0.3">
      <c r="B16" s="19">
        <v>54.8</v>
      </c>
      <c r="C16" s="20">
        <v>9</v>
      </c>
      <c r="D16" s="21">
        <f t="shared" si="0"/>
        <v>1.4253760353522878E-3</v>
      </c>
    </row>
    <row r="17" spans="2:4" ht="15.75" thickBot="1" x14ac:dyDescent="0.3">
      <c r="B17" s="19">
        <v>54.3</v>
      </c>
      <c r="C17" s="20">
        <v>10</v>
      </c>
      <c r="D17" s="21">
        <f t="shared" si="0"/>
        <v>1.4123707795552778E-3</v>
      </c>
    </row>
    <row r="18" spans="2:4" ht="15.75" thickBot="1" x14ac:dyDescent="0.3">
      <c r="B18" s="19">
        <v>56.1</v>
      </c>
      <c r="C18" s="20">
        <v>11</v>
      </c>
      <c r="D18" s="21">
        <f t="shared" si="0"/>
        <v>1.4591897004245136E-3</v>
      </c>
    </row>
    <row r="19" spans="2:4" ht="15.75" thickBot="1" x14ac:dyDescent="0.3">
      <c r="B19" s="19">
        <v>55.7</v>
      </c>
      <c r="C19" s="20">
        <v>12</v>
      </c>
      <c r="D19" s="21">
        <f t="shared" si="0"/>
        <v>1.4487854957869058E-3</v>
      </c>
    </row>
    <row r="20" spans="2:4" ht="15.75" thickBot="1" x14ac:dyDescent="0.3">
      <c r="B20" s="19">
        <v>50.2</v>
      </c>
      <c r="C20" s="20">
        <v>13</v>
      </c>
      <c r="D20" s="21">
        <f t="shared" si="0"/>
        <v>1.3057276820197966E-3</v>
      </c>
    </row>
    <row r="21" spans="2:4" ht="15.75" thickBot="1" x14ac:dyDescent="0.3">
      <c r="B21" s="19">
        <v>50.6</v>
      </c>
      <c r="C21" s="20">
        <v>14</v>
      </c>
      <c r="D21" s="21">
        <f t="shared" si="0"/>
        <v>1.3161318866574045E-3</v>
      </c>
    </row>
    <row r="22" spans="2:4" ht="15.75" thickBot="1" x14ac:dyDescent="0.3">
      <c r="B22" s="19">
        <v>39</v>
      </c>
      <c r="C22" s="20">
        <v>15</v>
      </c>
      <c r="D22" s="21">
        <f t="shared" si="0"/>
        <v>1.0144099521667742E-3</v>
      </c>
    </row>
    <row r="23" spans="2:4" ht="15.75" thickBot="1" x14ac:dyDescent="0.3">
      <c r="B23" s="19">
        <v>25.8</v>
      </c>
      <c r="C23" s="20">
        <v>16</v>
      </c>
      <c r="D23" s="21">
        <f t="shared" si="0"/>
        <v>6.7107119912571209E-4</v>
      </c>
    </row>
    <row r="24" spans="2:4" ht="15.75" thickBot="1" x14ac:dyDescent="0.3">
      <c r="B24" s="19">
        <v>17</v>
      </c>
      <c r="C24" s="20">
        <v>17</v>
      </c>
      <c r="D24" s="21">
        <f t="shared" si="0"/>
        <v>4.4217869709833744E-4</v>
      </c>
    </row>
    <row r="25" spans="2:4" ht="15.75" thickBot="1" x14ac:dyDescent="0.3">
      <c r="B25" s="19">
        <v>9.6999999999999993</v>
      </c>
      <c r="C25" s="20">
        <v>18</v>
      </c>
      <c r="D25" s="21">
        <f t="shared" si="0"/>
        <v>2.5230196246199256E-4</v>
      </c>
    </row>
    <row r="26" spans="2:4" ht="15.75" thickBot="1" x14ac:dyDescent="0.3">
      <c r="B26" s="19">
        <v>4.7</v>
      </c>
      <c r="C26" s="20">
        <v>19</v>
      </c>
      <c r="D26" s="21">
        <f t="shared" si="0"/>
        <v>1.2224940449189332E-4</v>
      </c>
    </row>
    <row r="27" spans="2:4" x14ac:dyDescent="0.25">
      <c r="B27" s="1"/>
      <c r="C27" s="2"/>
      <c r="D27" s="30"/>
    </row>
    <row r="28" spans="2:4" x14ac:dyDescent="0.25">
      <c r="B28" s="1"/>
      <c r="C28" s="2"/>
      <c r="D28" s="30"/>
    </row>
    <row r="29" spans="2:4" x14ac:dyDescent="0.25">
      <c r="B29" s="1"/>
      <c r="C29" s="2"/>
      <c r="D29" s="30"/>
    </row>
    <row r="30" spans="2:4" x14ac:dyDescent="0.25">
      <c r="B30" s="1"/>
      <c r="C30" s="2"/>
      <c r="D30" s="30"/>
    </row>
    <row r="31" spans="2:4" x14ac:dyDescent="0.25">
      <c r="B31" s="1"/>
      <c r="C31" s="2"/>
      <c r="D31" s="30"/>
    </row>
    <row r="32" spans="2:4" x14ac:dyDescent="0.25">
      <c r="B32" s="1"/>
      <c r="C32" s="2"/>
      <c r="D32" s="30"/>
    </row>
    <row r="33" spans="2:4" x14ac:dyDescent="0.25">
      <c r="B33" s="1"/>
      <c r="C33" s="2"/>
      <c r="D33" s="30"/>
    </row>
    <row r="34" spans="2:4" x14ac:dyDescent="0.25">
      <c r="B34" s="1"/>
      <c r="C34" s="2"/>
      <c r="D34" s="30"/>
    </row>
    <row r="35" spans="2:4" x14ac:dyDescent="0.25">
      <c r="B35" s="1"/>
      <c r="C35" s="2"/>
      <c r="D35" s="1"/>
    </row>
    <row r="36" spans="2:4" x14ac:dyDescent="0.25">
      <c r="B36" s="1"/>
      <c r="C36" s="2"/>
      <c r="D36" s="1"/>
    </row>
    <row r="37" spans="2:4" x14ac:dyDescent="0.25">
      <c r="B37" s="1"/>
      <c r="C37" s="2"/>
      <c r="D37" s="1"/>
    </row>
    <row r="38" spans="2:4" x14ac:dyDescent="0.25">
      <c r="B38" s="1"/>
      <c r="C38" s="2"/>
      <c r="D38" s="1"/>
    </row>
    <row r="39" spans="2:4" x14ac:dyDescent="0.25">
      <c r="B39" s="1"/>
      <c r="C39" s="2"/>
      <c r="D39" s="1"/>
    </row>
    <row r="40" spans="2:4" x14ac:dyDescent="0.25">
      <c r="B40" s="1"/>
      <c r="C40" s="2"/>
      <c r="D4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Solenoide - Parte A</vt:lpstr>
      <vt:lpstr>Bobina 1</vt:lpstr>
      <vt:lpstr>Bobina 2</vt:lpstr>
      <vt:lpstr>Bobinas em Série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Mateiro</dc:creator>
  <cp:lastModifiedBy>Diogo Mateiro</cp:lastModifiedBy>
  <dcterms:created xsi:type="dcterms:W3CDTF">2020-11-27T09:27:04Z</dcterms:created>
  <dcterms:modified xsi:type="dcterms:W3CDTF">2021-01-08T02:37:29Z</dcterms:modified>
</cp:coreProperties>
</file>