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bile171089gmailcom/Desktop/"/>
    </mc:Choice>
  </mc:AlternateContent>
  <xr:revisionPtr revIDLastSave="0" documentId="8_{63758895-FAC2-4141-A53C-2258FB0147BA}" xr6:coauthVersionLast="47" xr6:coauthVersionMax="47" xr10:uidLastSave="{00000000-0000-0000-0000-000000000000}"/>
  <bookViews>
    <workbookView xWindow="31280" yWindow="-3520" windowWidth="27840" windowHeight="16060" activeTab="2" xr2:uid="{4B4FCEF7-B2E4-4748-A968-9E576F2CF1E2}"/>
  </bookViews>
  <sheets>
    <sheet name="SAEB" sheetId="1" r:id="rId1"/>
    <sheet name="SE MANB" sheetId="2" r:id="rId2"/>
    <sheet name="LT HB-M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" l="1"/>
  <c r="E20" i="3" s="1"/>
  <c r="E16" i="3"/>
  <c r="E17" i="3" s="1"/>
  <c r="E9" i="3"/>
  <c r="E10" i="3"/>
  <c r="E11" i="3"/>
  <c r="E12" i="3"/>
  <c r="E13" i="3"/>
  <c r="E6" i="3"/>
  <c r="E7" i="3" s="1"/>
  <c r="E21" i="2"/>
  <c r="E20" i="2"/>
  <c r="E17" i="2"/>
  <c r="E16" i="2"/>
  <c r="E18" i="2" s="1"/>
  <c r="E13" i="2"/>
  <c r="E14" i="2" s="1"/>
  <c r="E10" i="2"/>
  <c r="E9" i="2"/>
  <c r="E11" i="2" s="1"/>
  <c r="E6" i="2"/>
  <c r="E7" i="2" s="1"/>
  <c r="E33" i="1"/>
  <c r="E32" i="1"/>
  <c r="E31" i="1"/>
  <c r="E30" i="1"/>
  <c r="E29" i="1"/>
  <c r="E34" i="1" s="1"/>
  <c r="E26" i="1"/>
  <c r="E25" i="1"/>
  <c r="E24" i="1"/>
  <c r="E27" i="1" s="1"/>
  <c r="E22" i="1"/>
  <c r="E21" i="1"/>
  <c r="E18" i="1"/>
  <c r="E17" i="1"/>
  <c r="E16" i="1"/>
  <c r="E15" i="1"/>
  <c r="E12" i="1"/>
  <c r="E11" i="1"/>
  <c r="E13" i="1" s="1"/>
  <c r="E8" i="1"/>
  <c r="E7" i="1"/>
  <c r="E6" i="1"/>
  <c r="E14" i="3" l="1"/>
  <c r="E21" i="3" s="1"/>
  <c r="E22" i="2"/>
  <c r="E9" i="1"/>
  <c r="E19" i="1"/>
  <c r="E23" i="2"/>
  <c r="E35" i="1"/>
</calcChain>
</file>

<file path=xl/sharedStrings.xml><?xml version="1.0" encoding="utf-8"?>
<sst xmlns="http://schemas.openxmlformats.org/spreadsheetml/2006/main" count="119" uniqueCount="85">
  <si>
    <t>Item</t>
  </si>
  <si>
    <t>Descrição/Itemização</t>
  </si>
  <si>
    <t>Valor de Serviço</t>
  </si>
  <si>
    <t>Valor de Equipamento</t>
  </si>
  <si>
    <t>Total</t>
  </si>
  <si>
    <t>Condutores</t>
  </si>
  <si>
    <t>1.1</t>
  </si>
  <si>
    <t>Barramento</t>
  </si>
  <si>
    <t>1.2</t>
  </si>
  <si>
    <t>Conduto e Canaleta</t>
  </si>
  <si>
    <t>1.3</t>
  </si>
  <si>
    <t>Sistema de Aterramento</t>
  </si>
  <si>
    <t>Total Condutores</t>
  </si>
  <si>
    <t>Equipamentos de seccionamento</t>
  </si>
  <si>
    <t>2.1</t>
  </si>
  <si>
    <t>Chave</t>
  </si>
  <si>
    <t>2.2</t>
  </si>
  <si>
    <t>Disjuntor</t>
  </si>
  <si>
    <t>Total Equipamentos de seccionamento</t>
  </si>
  <si>
    <t>Proteção e Controle</t>
  </si>
  <si>
    <t>3.1</t>
  </si>
  <si>
    <t>Painel, Mesa de Comando e Cubículo</t>
  </si>
  <si>
    <t>3.2</t>
  </si>
  <si>
    <t>Pára-Raios</t>
  </si>
  <si>
    <t>3.3</t>
  </si>
  <si>
    <t>Sistema de Exaustão, Ventilação e Ar Condicionado</t>
  </si>
  <si>
    <t>3.4</t>
  </si>
  <si>
    <t>Sistema de Proteção, Medição e Automação</t>
  </si>
  <si>
    <t>Total Proteção e Controle</t>
  </si>
  <si>
    <t>Banco de Bateria</t>
  </si>
  <si>
    <t>4.1</t>
  </si>
  <si>
    <t>Sistema de Alimentação de Energia</t>
  </si>
  <si>
    <t>Total Banco de Bateria</t>
  </si>
  <si>
    <t>Transformadores</t>
  </si>
  <si>
    <t>5.1</t>
  </si>
  <si>
    <t>Transformador de Força</t>
  </si>
  <si>
    <t>5.2</t>
  </si>
  <si>
    <t>Transformador de Medida</t>
  </si>
  <si>
    <t>5.3</t>
  </si>
  <si>
    <t>Transformador de Serviços Auxiliares</t>
  </si>
  <si>
    <t>Total Transformadores</t>
  </si>
  <si>
    <t>Construção civil e Pátio</t>
  </si>
  <si>
    <t>6.1</t>
  </si>
  <si>
    <t>Urbanização e Benfeitorias</t>
  </si>
  <si>
    <t>6.2</t>
  </si>
  <si>
    <t>Edificação</t>
  </si>
  <si>
    <t>6.3</t>
  </si>
  <si>
    <t>Estrutura Suporte de Equipamento e de Barramento</t>
  </si>
  <si>
    <t>6.4</t>
  </si>
  <si>
    <t>Sistema de Iluminação e Força</t>
  </si>
  <si>
    <t>6.5</t>
  </si>
  <si>
    <t>Sistema de Coleta de Óleo Isolante</t>
  </si>
  <si>
    <t>Total Construção Civil e Pátio</t>
  </si>
  <si>
    <t>Total Geral</t>
  </si>
  <si>
    <t>Item  </t>
  </si>
  <si>
    <t>Descrição/ Itemização </t>
  </si>
  <si>
    <t>Valor Total (R$)  </t>
  </si>
  <si>
    <t>3.1 </t>
  </si>
  <si>
    <t>Barramentos </t>
  </si>
  <si>
    <t>Malha de Terra  </t>
  </si>
  <si>
    <t>Cabos Condutores  </t>
  </si>
  <si>
    <t>Cabo Pára Raios  </t>
  </si>
  <si>
    <t>Amortecedor/ Espaçador  </t>
  </si>
  <si>
    <t>Faixa de Servidão e Acessos  </t>
  </si>
  <si>
    <t>Execução Fundações </t>
  </si>
  <si>
    <t xml:space="preserve">Obra - SE Manoel da Nóbrega 230/88kV </t>
  </si>
  <si>
    <t>Obra - LT 230KV Henry Borden - Manoel da Nóbrega CD; LT 345kV Tijuco Preto - Baixada Santista C3, CD; LT 138kV Vicente de Carvalho - Bertioga II C1 e C2</t>
  </si>
  <si>
    <t>4.2</t>
  </si>
  <si>
    <t>Transformadores de Medida</t>
  </si>
  <si>
    <t>Transformadores de Força</t>
  </si>
  <si>
    <t>Estrutura (Poste, Torre)</t>
  </si>
  <si>
    <t>Total Estrutura (Poste, Torre)</t>
  </si>
  <si>
    <t>Total Construção civil e Pátio</t>
  </si>
  <si>
    <t>Isolador de Pedetais</t>
  </si>
  <si>
    <t>Estrutura Torre</t>
  </si>
  <si>
    <t>Ferragens das Cadeias  </t>
  </si>
  <si>
    <t>2.3</t>
  </si>
  <si>
    <t>2.4</t>
  </si>
  <si>
    <t>2.5</t>
  </si>
  <si>
    <t>Estrutura Metálica - Pórtico</t>
  </si>
  <si>
    <t>Direito, Marca e Patente</t>
  </si>
  <si>
    <t>Estrutura Suporte de Equipamento e Barramento</t>
  </si>
  <si>
    <t>Total Direito, Marca e Patente</t>
  </si>
  <si>
    <t>Total Estrutura Suporte de Equipamento e Barramento</t>
  </si>
  <si>
    <t>SAEB - Sistema de Armazenamento de Energia por Baterias - 60MW/120MWh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</si>
</sst>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7" fillId="0" borderId="0" xfId="0" applyFont="1"/>
    <xf numFmtId="44" fontId="7" fillId="0" borderId="0" xfId="1" applyFont="1"/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" fontId="4" fillId="0" borderId="0" xfId="0" applyNumberFormat="1" applyFont="1"/>
    <xf numFmtId="4" fontId="5" fillId="0" borderId="0" xfId="0" applyNumberFormat="1" applyFont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44" fontId="10" fillId="2" borderId="0" xfId="1" applyFont="1" applyFill="1"/>
    <xf numFmtId="44" fontId="9" fillId="2" borderId="0" xfId="1" applyFont="1" applyFill="1"/>
    <xf numFmtId="0" fontId="10" fillId="2" borderId="0" xfId="0" applyFont="1" applyFill="1"/>
    <xf numFmtId="44" fontId="9" fillId="2" borderId="0" xfId="0" applyNumberFormat="1" applyFont="1" applyFill="1"/>
    <xf numFmtId="0" fontId="5" fillId="0" borderId="0" xfId="0" applyFont="1" applyAlignment="1">
      <alignment horizontal="center"/>
    </xf>
    <xf numFmtId="4" fontId="0" fillId="0" borderId="0" xfId="0" applyNumberForma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center"/>
    </xf>
    <xf numFmtId="44" fontId="12" fillId="0" borderId="0" xfId="1" applyFont="1"/>
    <xf numFmtId="44" fontId="13" fillId="0" borderId="0" xfId="1" applyFont="1"/>
    <xf numFmtId="44" fontId="11" fillId="0" borderId="0" xfId="1" applyFont="1"/>
    <xf numFmtId="0" fontId="3" fillId="2" borderId="0" xfId="0" applyFont="1" applyFill="1"/>
    <xf numFmtId="44" fontId="3" fillId="2" borderId="0" xfId="0" applyNumberFormat="1" applyFont="1" applyFill="1"/>
    <xf numFmtId="0" fontId="14" fillId="0" borderId="0" xfId="0" applyFont="1"/>
    <xf numFmtId="0" fontId="10" fillId="2" borderId="0" xfId="0" applyFont="1" applyFill="1" applyAlignment="1">
      <alignment horizontal="center"/>
    </xf>
    <xf numFmtId="0" fontId="13" fillId="0" borderId="0" xfId="0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692C-2A87-BF4E-8E52-AE92222123E4}">
  <dimension ref="A2:E35"/>
  <sheetViews>
    <sheetView zoomScale="120" zoomScaleNormal="120" workbookViewId="0">
      <selection activeCell="G7" sqref="G7"/>
    </sheetView>
  </sheetViews>
  <sheetFormatPr baseColWidth="10" defaultRowHeight="16" x14ac:dyDescent="0.2"/>
  <cols>
    <col min="1" max="1" width="9.1640625" style="5" customWidth="1"/>
    <col min="2" max="2" width="44.6640625" bestFit="1" customWidth="1"/>
    <col min="3" max="3" width="16.83203125" bestFit="1" customWidth="1"/>
    <col min="4" max="4" width="20.83203125" bestFit="1" customWidth="1"/>
    <col min="5" max="5" width="18.1640625" bestFit="1" customWidth="1"/>
  </cols>
  <sheetData>
    <row r="2" spans="1:5" x14ac:dyDescent="0.2">
      <c r="B2" s="34" t="s">
        <v>84</v>
      </c>
      <c r="C2" s="34"/>
      <c r="D2" s="34"/>
      <c r="E2" s="34"/>
    </row>
    <row r="4" spans="1:5" x14ac:dyDescent="0.2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</row>
    <row r="5" spans="1:5" x14ac:dyDescent="0.2">
      <c r="A5" s="15">
        <v>1</v>
      </c>
      <c r="B5" s="9" t="s">
        <v>5</v>
      </c>
      <c r="C5" s="7"/>
      <c r="D5" s="7"/>
      <c r="E5" s="7"/>
    </row>
    <row r="6" spans="1:5" x14ac:dyDescent="0.2">
      <c r="A6" s="15" t="s">
        <v>6</v>
      </c>
      <c r="B6" s="7" t="s">
        <v>7</v>
      </c>
      <c r="C6" s="8">
        <v>180600</v>
      </c>
      <c r="D6" s="8">
        <v>265050</v>
      </c>
      <c r="E6" s="8">
        <f>SUM(C6:D6)</f>
        <v>445650</v>
      </c>
    </row>
    <row r="7" spans="1:5" x14ac:dyDescent="0.2">
      <c r="A7" s="15" t="s">
        <v>8</v>
      </c>
      <c r="B7" s="7" t="s">
        <v>9</v>
      </c>
      <c r="C7" s="8">
        <v>65340</v>
      </c>
      <c r="D7" s="8">
        <v>596000</v>
      </c>
      <c r="E7" s="8">
        <f>SUM(C7:D7)</f>
        <v>661340</v>
      </c>
    </row>
    <row r="8" spans="1:5" x14ac:dyDescent="0.2">
      <c r="A8" s="15" t="s">
        <v>10</v>
      </c>
      <c r="B8" s="7" t="s">
        <v>11</v>
      </c>
      <c r="C8" s="8">
        <v>120000</v>
      </c>
      <c r="D8" s="8">
        <v>190400</v>
      </c>
      <c r="E8" s="8">
        <f>SUM(C8:D8)</f>
        <v>310400</v>
      </c>
    </row>
    <row r="9" spans="1:5" x14ac:dyDescent="0.2">
      <c r="A9" s="11"/>
      <c r="B9" s="16" t="s">
        <v>12</v>
      </c>
      <c r="C9" s="17"/>
      <c r="D9" s="17"/>
      <c r="E9" s="18">
        <f>SUM(E6:E8)</f>
        <v>1417390</v>
      </c>
    </row>
    <row r="10" spans="1:5" x14ac:dyDescent="0.2">
      <c r="A10" s="15">
        <v>2</v>
      </c>
      <c r="B10" s="10" t="s">
        <v>13</v>
      </c>
      <c r="C10" s="7"/>
      <c r="D10" s="7"/>
      <c r="E10" s="7"/>
    </row>
    <row r="11" spans="1:5" x14ac:dyDescent="0.2">
      <c r="A11" s="15" t="s">
        <v>14</v>
      </c>
      <c r="B11" s="7" t="s">
        <v>15</v>
      </c>
      <c r="C11" s="8">
        <v>54500</v>
      </c>
      <c r="D11" s="8">
        <v>675000</v>
      </c>
      <c r="E11" s="8">
        <f>SUM(C11:D11)</f>
        <v>729500</v>
      </c>
    </row>
    <row r="12" spans="1:5" x14ac:dyDescent="0.2">
      <c r="A12" s="15" t="s">
        <v>16</v>
      </c>
      <c r="B12" s="7" t="s">
        <v>17</v>
      </c>
      <c r="C12" s="8">
        <v>39000</v>
      </c>
      <c r="D12" s="8">
        <v>410000</v>
      </c>
      <c r="E12" s="8">
        <f>SUM(C12:D12)</f>
        <v>449000</v>
      </c>
    </row>
    <row r="13" spans="1:5" x14ac:dyDescent="0.2">
      <c r="A13" s="11"/>
      <c r="B13" s="16" t="s">
        <v>18</v>
      </c>
      <c r="C13" s="17"/>
      <c r="D13" s="17"/>
      <c r="E13" s="18">
        <f>SUM(E11:E12)</f>
        <v>1178500</v>
      </c>
    </row>
    <row r="14" spans="1:5" x14ac:dyDescent="0.2">
      <c r="A14" s="15">
        <v>3</v>
      </c>
      <c r="B14" s="10" t="s">
        <v>19</v>
      </c>
      <c r="C14" s="7"/>
      <c r="D14" s="7"/>
      <c r="E14" s="7"/>
    </row>
    <row r="15" spans="1:5" x14ac:dyDescent="0.2">
      <c r="A15" s="15" t="s">
        <v>20</v>
      </c>
      <c r="B15" s="7" t="s">
        <v>21</v>
      </c>
      <c r="C15" s="8">
        <v>5500000</v>
      </c>
      <c r="D15" s="8">
        <v>9880500</v>
      </c>
      <c r="E15" s="8">
        <f>SUM(C15:D15)</f>
        <v>15380500</v>
      </c>
    </row>
    <row r="16" spans="1:5" x14ac:dyDescent="0.2">
      <c r="A16" s="15" t="s">
        <v>22</v>
      </c>
      <c r="B16" s="7" t="s">
        <v>23</v>
      </c>
      <c r="C16" s="8">
        <v>6000</v>
      </c>
      <c r="D16" s="8">
        <v>68700</v>
      </c>
      <c r="E16" s="8">
        <f>SUM(C16:D16)</f>
        <v>74700</v>
      </c>
    </row>
    <row r="17" spans="1:5" x14ac:dyDescent="0.2">
      <c r="A17" s="15" t="s">
        <v>24</v>
      </c>
      <c r="B17" s="7" t="s">
        <v>25</v>
      </c>
      <c r="C17" s="8">
        <v>58500</v>
      </c>
      <c r="D17" s="8">
        <v>80540</v>
      </c>
      <c r="E17" s="8">
        <f>SUM(C17:D17)</f>
        <v>139040</v>
      </c>
    </row>
    <row r="18" spans="1:5" x14ac:dyDescent="0.2">
      <c r="A18" s="15" t="s">
        <v>26</v>
      </c>
      <c r="B18" s="7" t="s">
        <v>27</v>
      </c>
      <c r="C18" s="8">
        <v>2650450</v>
      </c>
      <c r="D18" s="8">
        <v>3125000</v>
      </c>
      <c r="E18" s="8">
        <f>SUM(C18:D18)</f>
        <v>5775450</v>
      </c>
    </row>
    <row r="19" spans="1:5" x14ac:dyDescent="0.2">
      <c r="A19" s="11"/>
      <c r="B19" s="16" t="s">
        <v>28</v>
      </c>
      <c r="C19" s="17"/>
      <c r="D19" s="17"/>
      <c r="E19" s="18">
        <f>SUM(E15:E18)</f>
        <v>21369690</v>
      </c>
    </row>
    <row r="20" spans="1:5" x14ac:dyDescent="0.2">
      <c r="A20" s="15">
        <v>4</v>
      </c>
      <c r="B20" s="10" t="s">
        <v>29</v>
      </c>
      <c r="C20" s="7"/>
      <c r="D20" s="7"/>
      <c r="E20" s="7"/>
    </row>
    <row r="21" spans="1:5" x14ac:dyDescent="0.2">
      <c r="A21" s="15" t="s">
        <v>30</v>
      </c>
      <c r="B21" s="7" t="s">
        <v>31</v>
      </c>
      <c r="C21" s="8">
        <v>65500600</v>
      </c>
      <c r="D21" s="8">
        <v>271040500</v>
      </c>
      <c r="E21" s="8">
        <f>SUM(C21:D21)</f>
        <v>336541100</v>
      </c>
    </row>
    <row r="22" spans="1:5" x14ac:dyDescent="0.2">
      <c r="A22" s="11"/>
      <c r="B22" s="16" t="s">
        <v>32</v>
      </c>
      <c r="C22" s="17"/>
      <c r="D22" s="17"/>
      <c r="E22" s="18">
        <f>SUM(E21)</f>
        <v>336541100</v>
      </c>
    </row>
    <row r="23" spans="1:5" x14ac:dyDescent="0.2">
      <c r="A23" s="15">
        <v>5</v>
      </c>
      <c r="B23" s="10" t="s">
        <v>33</v>
      </c>
      <c r="C23" s="7"/>
      <c r="D23" s="7"/>
      <c r="E23" s="7"/>
    </row>
    <row r="24" spans="1:5" x14ac:dyDescent="0.2">
      <c r="A24" s="15" t="s">
        <v>34</v>
      </c>
      <c r="B24" s="7" t="s">
        <v>35</v>
      </c>
      <c r="C24" s="8">
        <v>523000</v>
      </c>
      <c r="D24" s="8">
        <v>5100500</v>
      </c>
      <c r="E24" s="8">
        <f>SUM(C24:D24)</f>
        <v>5623500</v>
      </c>
    </row>
    <row r="25" spans="1:5" x14ac:dyDescent="0.2">
      <c r="A25" s="15" t="s">
        <v>36</v>
      </c>
      <c r="B25" s="7" t="s">
        <v>37</v>
      </c>
      <c r="C25" s="8">
        <v>65000</v>
      </c>
      <c r="D25" s="8">
        <v>727200</v>
      </c>
      <c r="E25" s="8">
        <f>SUM(C25:D25)</f>
        <v>792200</v>
      </c>
    </row>
    <row r="26" spans="1:5" x14ac:dyDescent="0.2">
      <c r="A26" s="15" t="s">
        <v>38</v>
      </c>
      <c r="B26" s="7" t="s">
        <v>39</v>
      </c>
      <c r="C26" s="8">
        <v>8000</v>
      </c>
      <c r="D26" s="8">
        <v>75600</v>
      </c>
      <c r="E26" s="8">
        <f>SUM(C26:D26)</f>
        <v>83600</v>
      </c>
    </row>
    <row r="27" spans="1:5" x14ac:dyDescent="0.2">
      <c r="A27" s="11"/>
      <c r="B27" s="16" t="s">
        <v>40</v>
      </c>
      <c r="C27" s="17"/>
      <c r="D27" s="17"/>
      <c r="E27" s="18">
        <f>SUM(E24:E26)</f>
        <v>6499300</v>
      </c>
    </row>
    <row r="28" spans="1:5" x14ac:dyDescent="0.2">
      <c r="A28" s="15">
        <v>6</v>
      </c>
      <c r="B28" s="10" t="s">
        <v>41</v>
      </c>
      <c r="C28" s="7"/>
      <c r="D28" s="7"/>
      <c r="E28" s="7"/>
    </row>
    <row r="29" spans="1:5" x14ac:dyDescent="0.2">
      <c r="A29" s="15" t="s">
        <v>42</v>
      </c>
      <c r="B29" s="7" t="s">
        <v>43</v>
      </c>
      <c r="C29" s="8">
        <v>23000</v>
      </c>
      <c r="D29" s="8">
        <v>195000</v>
      </c>
      <c r="E29" s="8">
        <f>SUM(C29:D29)</f>
        <v>218000</v>
      </c>
    </row>
    <row r="30" spans="1:5" x14ac:dyDescent="0.2">
      <c r="A30" s="15" t="s">
        <v>44</v>
      </c>
      <c r="B30" s="7" t="s">
        <v>45</v>
      </c>
      <c r="C30" s="8">
        <v>128000</v>
      </c>
      <c r="D30" s="8">
        <v>1800000</v>
      </c>
      <c r="E30" s="8">
        <f>SUM(C30:D30)</f>
        <v>1928000</v>
      </c>
    </row>
    <row r="31" spans="1:5" x14ac:dyDescent="0.2">
      <c r="A31" s="15" t="s">
        <v>46</v>
      </c>
      <c r="B31" s="7" t="s">
        <v>47</v>
      </c>
      <c r="C31" s="8">
        <v>1080000</v>
      </c>
      <c r="D31" s="8">
        <v>1753020</v>
      </c>
      <c r="E31" s="8">
        <f>SUM(C31:D31)</f>
        <v>2833020</v>
      </c>
    </row>
    <row r="32" spans="1:5" x14ac:dyDescent="0.2">
      <c r="A32" s="15" t="s">
        <v>48</v>
      </c>
      <c r="B32" s="7" t="s">
        <v>49</v>
      </c>
      <c r="C32" s="8">
        <v>76400</v>
      </c>
      <c r="D32" s="8">
        <v>122567</v>
      </c>
      <c r="E32" s="8">
        <f>SUM(C32:D32)</f>
        <v>198967</v>
      </c>
    </row>
    <row r="33" spans="1:5" x14ac:dyDescent="0.2">
      <c r="A33" s="15" t="s">
        <v>50</v>
      </c>
      <c r="B33" s="7" t="s">
        <v>51</v>
      </c>
      <c r="C33" s="8">
        <v>23400</v>
      </c>
      <c r="D33" s="8">
        <v>210600</v>
      </c>
      <c r="E33" s="8">
        <f>SUM(C33:D33)</f>
        <v>234000</v>
      </c>
    </row>
    <row r="34" spans="1:5" x14ac:dyDescent="0.2">
      <c r="A34" s="12"/>
      <c r="B34" s="16" t="s">
        <v>52</v>
      </c>
      <c r="C34" s="19"/>
      <c r="D34" s="19"/>
      <c r="E34" s="20">
        <f>SUM(E29:E33)</f>
        <v>5411987</v>
      </c>
    </row>
    <row r="35" spans="1:5" x14ac:dyDescent="0.2">
      <c r="A35" s="12"/>
      <c r="B35" s="16" t="s">
        <v>53</v>
      </c>
      <c r="C35" s="19"/>
      <c r="D35" s="19"/>
      <c r="E35" s="20">
        <f>SUM(E34,E27,E22,E19,E13,E9)</f>
        <v>372417967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6EB1-C271-1A4B-930C-E448E96CE7C9}">
  <dimension ref="A2:N44"/>
  <sheetViews>
    <sheetView zoomScale="120" zoomScaleNormal="120" workbookViewId="0">
      <selection activeCell="B2" sqref="B2:E2"/>
    </sheetView>
  </sheetViews>
  <sheetFormatPr baseColWidth="10" defaultRowHeight="16" x14ac:dyDescent="0.2"/>
  <cols>
    <col min="1" max="1" width="7.5" style="5" customWidth="1"/>
    <col min="2" max="2" width="41" customWidth="1"/>
    <col min="3" max="3" width="17" bestFit="1" customWidth="1"/>
    <col min="4" max="4" width="20.83203125" bestFit="1" customWidth="1"/>
    <col min="5" max="5" width="19.83203125" customWidth="1"/>
    <col min="7" max="7" width="26.33203125" bestFit="1" customWidth="1"/>
    <col min="10" max="10" width="15.83203125" bestFit="1" customWidth="1"/>
    <col min="12" max="12" width="12.6640625" bestFit="1" customWidth="1"/>
  </cols>
  <sheetData>
    <row r="2" spans="1:12" x14ac:dyDescent="0.2">
      <c r="A2" s="6"/>
      <c r="B2" s="34" t="s">
        <v>65</v>
      </c>
      <c r="C2" s="34"/>
      <c r="D2" s="34"/>
      <c r="E2" s="34"/>
    </row>
    <row r="3" spans="1:12" x14ac:dyDescent="0.2">
      <c r="A3" s="6"/>
      <c r="B3" s="33"/>
      <c r="C3" s="6"/>
      <c r="D3" s="6"/>
      <c r="E3" s="6"/>
    </row>
    <row r="4" spans="1:12" x14ac:dyDescent="0.2">
      <c r="A4" s="15" t="s">
        <v>54</v>
      </c>
      <c r="B4" s="16" t="s">
        <v>55</v>
      </c>
      <c r="C4" s="16" t="s">
        <v>2</v>
      </c>
      <c r="D4" s="16" t="s">
        <v>3</v>
      </c>
      <c r="E4" s="16" t="s">
        <v>56</v>
      </c>
    </row>
    <row r="5" spans="1:12" x14ac:dyDescent="0.2">
      <c r="A5" s="15">
        <v>1</v>
      </c>
      <c r="B5" s="24" t="s">
        <v>70</v>
      </c>
      <c r="C5" s="24"/>
      <c r="D5" s="24"/>
      <c r="E5" s="25"/>
    </row>
    <row r="6" spans="1:12" x14ac:dyDescent="0.2">
      <c r="A6" s="15" t="s">
        <v>6</v>
      </c>
      <c r="B6" s="26" t="s">
        <v>79</v>
      </c>
      <c r="C6" s="8">
        <v>1560527.3208975722</v>
      </c>
      <c r="D6" s="8">
        <v>3931646.234365704</v>
      </c>
      <c r="E6" s="8">
        <f>C6+D6</f>
        <v>5492173.5552632762</v>
      </c>
      <c r="L6" s="22"/>
    </row>
    <row r="7" spans="1:12" x14ac:dyDescent="0.2">
      <c r="A7" s="27"/>
      <c r="B7" s="16" t="s">
        <v>71</v>
      </c>
      <c r="C7" s="17"/>
      <c r="D7" s="17"/>
      <c r="E7" s="18">
        <f>E6</f>
        <v>5492173.5552632762</v>
      </c>
      <c r="L7" s="22"/>
    </row>
    <row r="8" spans="1:12" x14ac:dyDescent="0.2">
      <c r="A8" s="15">
        <v>2</v>
      </c>
      <c r="B8" s="24" t="s">
        <v>5</v>
      </c>
      <c r="C8" s="8"/>
      <c r="D8" s="8"/>
      <c r="E8" s="8"/>
    </row>
    <row r="9" spans="1:12" x14ac:dyDescent="0.2">
      <c r="A9" s="15" t="s">
        <v>14</v>
      </c>
      <c r="B9" s="26" t="s">
        <v>59</v>
      </c>
      <c r="C9" s="8">
        <v>4939433.9511483656</v>
      </c>
      <c r="D9" s="8">
        <v>12444579.876218174</v>
      </c>
      <c r="E9" s="8">
        <f>C9+D9</f>
        <v>17384013.827366538</v>
      </c>
      <c r="L9" s="22"/>
    </row>
    <row r="10" spans="1:12" x14ac:dyDescent="0.2">
      <c r="A10" s="15" t="s">
        <v>16</v>
      </c>
      <c r="B10" s="26" t="s">
        <v>58</v>
      </c>
      <c r="C10" s="8">
        <v>1469473.7555648661</v>
      </c>
      <c r="D10" s="8">
        <v>3702242.748459415</v>
      </c>
      <c r="E10" s="8">
        <f>C10+D10</f>
        <v>5171716.5040242812</v>
      </c>
      <c r="L10" s="22"/>
    </row>
    <row r="11" spans="1:12" x14ac:dyDescent="0.2">
      <c r="A11" s="27"/>
      <c r="B11" s="16" t="s">
        <v>12</v>
      </c>
      <c r="C11" s="17"/>
      <c r="D11" s="17"/>
      <c r="E11" s="18">
        <f>SUM(E9:E10)</f>
        <v>22555730.33139082</v>
      </c>
      <c r="L11" s="22"/>
    </row>
    <row r="12" spans="1:12" x14ac:dyDescent="0.2">
      <c r="A12" s="15">
        <v>3</v>
      </c>
      <c r="B12" s="24" t="s">
        <v>19</v>
      </c>
      <c r="C12" s="8"/>
      <c r="D12" s="8"/>
      <c r="E12" s="8"/>
    </row>
    <row r="13" spans="1:12" x14ac:dyDescent="0.2">
      <c r="A13" s="15" t="s">
        <v>20</v>
      </c>
      <c r="B13" s="7" t="s">
        <v>21</v>
      </c>
      <c r="C13" s="8">
        <v>1883046.5374370632</v>
      </c>
      <c r="D13" s="8">
        <v>4744212.247300826</v>
      </c>
      <c r="E13" s="8">
        <f>C13+D13</f>
        <v>6627258.7847378887</v>
      </c>
      <c r="L13" s="22"/>
    </row>
    <row r="14" spans="1:12" x14ac:dyDescent="0.2">
      <c r="A14" s="10"/>
      <c r="B14" s="16" t="s">
        <v>28</v>
      </c>
      <c r="C14" s="17"/>
      <c r="D14" s="17"/>
      <c r="E14" s="18">
        <f>E13</f>
        <v>6627258.7847378887</v>
      </c>
    </row>
    <row r="15" spans="1:12" x14ac:dyDescent="0.2">
      <c r="A15" s="15">
        <v>4</v>
      </c>
      <c r="B15" s="10" t="s">
        <v>41</v>
      </c>
      <c r="C15" s="8"/>
      <c r="D15" s="8"/>
      <c r="E15" s="8"/>
    </row>
    <row r="16" spans="1:12" x14ac:dyDescent="0.2">
      <c r="A16" s="15" t="s">
        <v>30</v>
      </c>
      <c r="B16" s="7" t="s">
        <v>45</v>
      </c>
      <c r="C16" s="8">
        <v>2982916.9443163532</v>
      </c>
      <c r="D16" s="8">
        <v>7515263.5999999996</v>
      </c>
      <c r="E16" s="8">
        <f>C16+D16</f>
        <v>10498180.544316353</v>
      </c>
    </row>
    <row r="17" spans="1:14" x14ac:dyDescent="0.2">
      <c r="A17" s="15" t="s">
        <v>67</v>
      </c>
      <c r="B17" s="7" t="s">
        <v>43</v>
      </c>
      <c r="C17" s="8">
        <v>10418516.060019955</v>
      </c>
      <c r="D17" s="8">
        <v>26248767.891802054</v>
      </c>
      <c r="E17" s="8">
        <f>C17+D17</f>
        <v>36667283.951822013</v>
      </c>
      <c r="J17" s="21"/>
      <c r="K17" s="2"/>
      <c r="L17" s="22"/>
      <c r="M17" s="2"/>
      <c r="N17" s="13"/>
    </row>
    <row r="18" spans="1:14" x14ac:dyDescent="0.2">
      <c r="A18" s="27"/>
      <c r="B18" s="16" t="s">
        <v>72</v>
      </c>
      <c r="C18" s="17"/>
      <c r="D18" s="17"/>
      <c r="E18" s="18">
        <f>SUM(E16:E17)</f>
        <v>47165464.496138364</v>
      </c>
      <c r="J18" s="21"/>
      <c r="K18" s="2"/>
      <c r="L18" s="22"/>
      <c r="M18" s="2"/>
      <c r="N18" s="13"/>
    </row>
    <row r="19" spans="1:14" x14ac:dyDescent="0.2">
      <c r="A19" s="15">
        <v>5</v>
      </c>
      <c r="B19" s="24" t="s">
        <v>33</v>
      </c>
      <c r="C19" s="8"/>
      <c r="D19" s="8"/>
      <c r="E19" s="8"/>
    </row>
    <row r="20" spans="1:14" x14ac:dyDescent="0.2">
      <c r="A20" s="15" t="s">
        <v>34</v>
      </c>
      <c r="B20" s="26" t="s">
        <v>69</v>
      </c>
      <c r="C20" s="8">
        <v>15838289.089802885</v>
      </c>
      <c r="D20" s="8">
        <v>39903530.572539181</v>
      </c>
      <c r="E20" s="8">
        <f>C20+D20</f>
        <v>55741819.662342064</v>
      </c>
      <c r="L20" s="22"/>
    </row>
    <row r="21" spans="1:14" x14ac:dyDescent="0.2">
      <c r="A21" s="15" t="s">
        <v>36</v>
      </c>
      <c r="B21" s="26" t="s">
        <v>68</v>
      </c>
      <c r="C21" s="8">
        <v>13683085.780812936</v>
      </c>
      <c r="D21" s="8">
        <v>34473637.189314649</v>
      </c>
      <c r="E21" s="8">
        <f>C21+D21</f>
        <v>48156722.970127583</v>
      </c>
      <c r="J21" s="22"/>
      <c r="L21" s="22"/>
    </row>
    <row r="22" spans="1:14" x14ac:dyDescent="0.2">
      <c r="A22" s="27"/>
      <c r="B22" s="16" t="s">
        <v>40</v>
      </c>
      <c r="C22" s="17"/>
      <c r="D22" s="17"/>
      <c r="E22" s="18">
        <f>SUM(E20:E21)</f>
        <v>103898542.63246965</v>
      </c>
      <c r="J22" s="22"/>
      <c r="L22" s="22"/>
    </row>
    <row r="23" spans="1:14" x14ac:dyDescent="0.2">
      <c r="A23" s="27"/>
      <c r="B23" s="16" t="s">
        <v>53</v>
      </c>
      <c r="C23" s="17"/>
      <c r="D23" s="18"/>
      <c r="E23" s="18">
        <f>SUM(E7,E11,E14,E18,E22)</f>
        <v>185739169.80000001</v>
      </c>
    </row>
    <row r="24" spans="1:14" x14ac:dyDescent="0.2">
      <c r="E24" s="23"/>
    </row>
    <row r="26" spans="1:14" x14ac:dyDescent="0.2">
      <c r="F26" s="2"/>
      <c r="G26" s="2"/>
      <c r="H26" s="2"/>
      <c r="J26" s="13"/>
    </row>
    <row r="27" spans="1:14" x14ac:dyDescent="0.2">
      <c r="F27" s="2"/>
      <c r="G27" s="2"/>
      <c r="H27" s="2"/>
      <c r="I27" s="2"/>
      <c r="J27" s="3"/>
    </row>
    <row r="28" spans="1:14" x14ac:dyDescent="0.2">
      <c r="F28" s="1"/>
      <c r="G28" s="1"/>
      <c r="H28" s="1"/>
      <c r="I28" s="1"/>
      <c r="J28" s="1"/>
    </row>
    <row r="29" spans="1:14" x14ac:dyDescent="0.2">
      <c r="F29" s="1"/>
      <c r="G29" s="1"/>
      <c r="H29" s="1"/>
      <c r="I29" s="1"/>
      <c r="J29" s="1"/>
    </row>
    <row r="30" spans="1:14" x14ac:dyDescent="0.2">
      <c r="F30" s="1"/>
      <c r="G30" s="1"/>
      <c r="H30" s="1"/>
      <c r="I30" s="1"/>
      <c r="J30" s="1"/>
    </row>
    <row r="31" spans="1:14" x14ac:dyDescent="0.2">
      <c r="F31" s="1"/>
      <c r="G31" s="1"/>
      <c r="H31" s="1"/>
      <c r="I31" s="1"/>
      <c r="J31" s="1"/>
    </row>
    <row r="32" spans="1:14" x14ac:dyDescent="0.2">
      <c r="F32" s="1"/>
      <c r="G32" s="2"/>
      <c r="H32" s="2"/>
      <c r="I32" s="2"/>
      <c r="J32" s="14"/>
    </row>
    <row r="33" spans="2:10" x14ac:dyDescent="0.2">
      <c r="F33" s="2"/>
      <c r="G33" s="2"/>
      <c r="H33" s="2"/>
      <c r="I33" s="2"/>
      <c r="J33" s="3"/>
    </row>
    <row r="34" spans="2:10" x14ac:dyDescent="0.2">
      <c r="F34" s="1"/>
      <c r="G34" s="1"/>
      <c r="H34" s="1"/>
      <c r="I34" s="1"/>
      <c r="J34" s="1"/>
    </row>
    <row r="35" spans="2:10" x14ac:dyDescent="0.2">
      <c r="F35" s="1"/>
      <c r="G35" s="1"/>
      <c r="H35" s="1"/>
      <c r="I35" s="1"/>
      <c r="J35" s="1"/>
    </row>
    <row r="36" spans="2:10" x14ac:dyDescent="0.2">
      <c r="F36" s="1"/>
      <c r="G36" s="1"/>
      <c r="H36" s="1"/>
      <c r="I36" s="1"/>
      <c r="J36" s="1"/>
    </row>
    <row r="37" spans="2:10" x14ac:dyDescent="0.2">
      <c r="F37" s="1"/>
      <c r="G37" s="1"/>
      <c r="H37" s="1"/>
      <c r="I37" s="1"/>
      <c r="J37" s="1"/>
    </row>
    <row r="38" spans="2:10" x14ac:dyDescent="0.2">
      <c r="F38" s="1"/>
      <c r="G38" s="1"/>
      <c r="H38" s="1"/>
      <c r="I38" s="1"/>
      <c r="J38" s="1"/>
    </row>
    <row r="39" spans="2:10" x14ac:dyDescent="0.2">
      <c r="F39" s="1"/>
      <c r="G39" s="1"/>
      <c r="H39" s="1"/>
      <c r="I39" s="1"/>
      <c r="J39" s="13"/>
    </row>
    <row r="40" spans="2:10" x14ac:dyDescent="0.2">
      <c r="F40" s="1"/>
      <c r="G40" s="2"/>
      <c r="H40" s="2"/>
      <c r="I40" s="2"/>
      <c r="J40" s="14"/>
    </row>
    <row r="42" spans="2:10" x14ac:dyDescent="0.2">
      <c r="J42" s="22"/>
    </row>
    <row r="44" spans="2:10" x14ac:dyDescent="0.2">
      <c r="B44" s="4"/>
      <c r="C44" s="1"/>
      <c r="D44" s="1"/>
      <c r="E44" s="1"/>
      <c r="F44" s="13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3B58-E75A-1841-8094-EB6BC05E7745}">
  <dimension ref="A2:G28"/>
  <sheetViews>
    <sheetView tabSelected="1" zoomScale="120" zoomScaleNormal="120" workbookViewId="0">
      <selection activeCell="H16" sqref="H16"/>
    </sheetView>
  </sheetViews>
  <sheetFormatPr baseColWidth="10" defaultRowHeight="16" x14ac:dyDescent="0.2"/>
  <cols>
    <col min="1" max="1" width="5.33203125" bestFit="1" customWidth="1"/>
    <col min="2" max="2" width="47.6640625" customWidth="1"/>
    <col min="3" max="4" width="22.6640625" customWidth="1"/>
    <col min="5" max="5" width="27" customWidth="1"/>
    <col min="7" max="7" width="11.6640625" bestFit="1" customWidth="1"/>
  </cols>
  <sheetData>
    <row r="2" spans="1:7" x14ac:dyDescent="0.2">
      <c r="A2" s="35" t="s">
        <v>66</v>
      </c>
      <c r="B2" s="35"/>
      <c r="C2" s="35"/>
      <c r="D2" s="35"/>
      <c r="E2" s="35"/>
      <c r="F2" s="35"/>
      <c r="G2" s="35"/>
    </row>
    <row r="4" spans="1:7" x14ac:dyDescent="0.2">
      <c r="A4" s="15" t="s">
        <v>54</v>
      </c>
      <c r="B4" s="16" t="s">
        <v>55</v>
      </c>
      <c r="C4" s="16" t="s">
        <v>2</v>
      </c>
      <c r="D4" s="16" t="s">
        <v>3</v>
      </c>
      <c r="E4" s="16" t="s">
        <v>56</v>
      </c>
    </row>
    <row r="5" spans="1:7" x14ac:dyDescent="0.2">
      <c r="A5" s="15">
        <v>1</v>
      </c>
      <c r="B5" s="24" t="s">
        <v>70</v>
      </c>
      <c r="C5" s="25"/>
      <c r="D5" s="25"/>
      <c r="E5" s="25"/>
    </row>
    <row r="6" spans="1:7" x14ac:dyDescent="0.2">
      <c r="A6" s="15" t="s">
        <v>6</v>
      </c>
      <c r="B6" s="26" t="s">
        <v>74</v>
      </c>
      <c r="C6" s="28">
        <v>17808949.767534636</v>
      </c>
      <c r="D6" s="28">
        <v>12440134.54690611</v>
      </c>
      <c r="E6" s="29">
        <f>C6+D6</f>
        <v>30249084.314440746</v>
      </c>
    </row>
    <row r="7" spans="1:7" x14ac:dyDescent="0.2">
      <c r="A7" s="27"/>
      <c r="B7" s="19" t="s">
        <v>71</v>
      </c>
      <c r="C7" s="17"/>
      <c r="D7" s="17"/>
      <c r="E7" s="17">
        <f>SUM(E6)</f>
        <v>30249084.314440746</v>
      </c>
    </row>
    <row r="8" spans="1:7" x14ac:dyDescent="0.2">
      <c r="A8" s="15">
        <v>2</v>
      </c>
      <c r="B8" s="24" t="s">
        <v>5</v>
      </c>
      <c r="C8" s="28"/>
      <c r="D8" s="28"/>
      <c r="E8" s="29"/>
    </row>
    <row r="9" spans="1:7" x14ac:dyDescent="0.2">
      <c r="A9" s="15" t="s">
        <v>14</v>
      </c>
      <c r="B9" s="26" t="s">
        <v>60</v>
      </c>
      <c r="C9" s="28">
        <v>7772141.7684495896</v>
      </c>
      <c r="D9" s="28">
        <v>7477913.0175860878</v>
      </c>
      <c r="E9" s="29">
        <f t="shared" ref="E9:E13" si="0">C9+D9</f>
        <v>15250054.786035677</v>
      </c>
    </row>
    <row r="10" spans="1:7" x14ac:dyDescent="0.2">
      <c r="A10" s="15" t="s">
        <v>16</v>
      </c>
      <c r="B10" s="26" t="s">
        <v>61</v>
      </c>
      <c r="C10" s="29">
        <v>5699259.3835677095</v>
      </c>
      <c r="D10" s="28">
        <v>650253.3058770512</v>
      </c>
      <c r="E10" s="29">
        <f t="shared" si="0"/>
        <v>6349512.6894447608</v>
      </c>
    </row>
    <row r="11" spans="1:7" x14ac:dyDescent="0.2">
      <c r="A11" s="15" t="s">
        <v>76</v>
      </c>
      <c r="B11" s="26" t="s">
        <v>75</v>
      </c>
      <c r="C11" s="28">
        <v>1890865.6805390052</v>
      </c>
      <c r="D11" s="28">
        <v>1446942.6889262947</v>
      </c>
      <c r="E11" s="29">
        <f t="shared" si="0"/>
        <v>3337808.3694652999</v>
      </c>
      <c r="G11" s="22"/>
    </row>
    <row r="12" spans="1:7" x14ac:dyDescent="0.2">
      <c r="A12" s="15" t="s">
        <v>77</v>
      </c>
      <c r="B12" s="26" t="s">
        <v>73</v>
      </c>
      <c r="C12" s="28">
        <v>821630.15594223002</v>
      </c>
      <c r="D12" s="28">
        <v>2924417.0386257097</v>
      </c>
      <c r="E12" s="29">
        <f t="shared" si="0"/>
        <v>3746047.1945679397</v>
      </c>
    </row>
    <row r="13" spans="1:7" x14ac:dyDescent="0.2">
      <c r="A13" s="15" t="s">
        <v>78</v>
      </c>
      <c r="B13" s="26" t="s">
        <v>62</v>
      </c>
      <c r="C13" s="28">
        <v>800289.50504717452</v>
      </c>
      <c r="D13" s="28">
        <v>612403.65207874705</v>
      </c>
      <c r="E13" s="29">
        <f t="shared" si="0"/>
        <v>1412693.1571259215</v>
      </c>
    </row>
    <row r="14" spans="1:7" x14ac:dyDescent="0.2">
      <c r="A14" s="27"/>
      <c r="B14" s="19" t="s">
        <v>12</v>
      </c>
      <c r="C14" s="17"/>
      <c r="D14" s="17"/>
      <c r="E14" s="17">
        <f>SUM(E9:E13)</f>
        <v>30096116.196639597</v>
      </c>
    </row>
    <row r="15" spans="1:7" x14ac:dyDescent="0.2">
      <c r="A15" s="15">
        <v>3</v>
      </c>
      <c r="B15" s="10" t="s">
        <v>80</v>
      </c>
      <c r="C15" s="8"/>
      <c r="D15" s="8"/>
      <c r="E15" s="29"/>
    </row>
    <row r="16" spans="1:7" x14ac:dyDescent="0.2">
      <c r="A16" s="15" t="s">
        <v>57</v>
      </c>
      <c r="B16" s="26" t="s">
        <v>63</v>
      </c>
      <c r="C16" s="28">
        <v>2025776.3377839325</v>
      </c>
      <c r="D16" s="29">
        <v>1956949.6</v>
      </c>
      <c r="E16" s="29">
        <f t="shared" ref="E16:E19" si="1">C16+D16</f>
        <v>3982725.9377839323</v>
      </c>
    </row>
    <row r="17" spans="1:5" x14ac:dyDescent="0.2">
      <c r="A17" s="27"/>
      <c r="B17" s="19" t="s">
        <v>82</v>
      </c>
      <c r="C17" s="17"/>
      <c r="D17" s="17"/>
      <c r="E17" s="17">
        <f>SUM(E16)</f>
        <v>3982725.9377839323</v>
      </c>
    </row>
    <row r="18" spans="1:5" x14ac:dyDescent="0.2">
      <c r="A18" s="15">
        <v>4</v>
      </c>
      <c r="B18" s="24" t="s">
        <v>81</v>
      </c>
      <c r="C18" s="28"/>
      <c r="D18" s="29"/>
      <c r="E18" s="29"/>
    </row>
    <row r="19" spans="1:5" x14ac:dyDescent="0.2">
      <c r="A19" s="15" t="s">
        <v>30</v>
      </c>
      <c r="B19" s="26" t="s">
        <v>64</v>
      </c>
      <c r="C19" s="28">
        <v>4103105.3511357298</v>
      </c>
      <c r="D19" s="29">
        <v>7827798.4000000004</v>
      </c>
      <c r="E19" s="29">
        <f t="shared" si="1"/>
        <v>11930903.751135729</v>
      </c>
    </row>
    <row r="20" spans="1:5" x14ac:dyDescent="0.2">
      <c r="B20" s="19" t="s">
        <v>83</v>
      </c>
      <c r="C20" s="31"/>
      <c r="D20" s="31"/>
      <c r="E20" s="32">
        <f>SUM(E19)</f>
        <v>11930903.751135729</v>
      </c>
    </row>
    <row r="21" spans="1:5" x14ac:dyDescent="0.2">
      <c r="A21" s="7"/>
      <c r="B21" s="16" t="s">
        <v>53</v>
      </c>
      <c r="C21" s="17"/>
      <c r="D21" s="18"/>
      <c r="E21" s="17">
        <f>SUM(E7,E14,E17,E20)</f>
        <v>76258830.200000003</v>
      </c>
    </row>
    <row r="22" spans="1:5" x14ac:dyDescent="0.2">
      <c r="A22" s="7"/>
      <c r="B22" s="7"/>
      <c r="C22" s="8"/>
      <c r="D22" s="30"/>
      <c r="E22" s="8"/>
    </row>
    <row r="23" spans="1:5" x14ac:dyDescent="0.2">
      <c r="A23" s="7"/>
      <c r="B23" s="7"/>
      <c r="C23" s="8"/>
      <c r="D23" s="8"/>
      <c r="E23" s="8"/>
    </row>
    <row r="25" spans="1:5" x14ac:dyDescent="0.2">
      <c r="A25" s="1"/>
      <c r="B25" s="2"/>
      <c r="C25" s="3"/>
      <c r="D25" s="3"/>
      <c r="E25" s="22"/>
    </row>
    <row r="28" spans="1:5" x14ac:dyDescent="0.2">
      <c r="A28" s="2"/>
      <c r="B28" s="2"/>
      <c r="C28" s="3"/>
      <c r="D28" s="3"/>
      <c r="E28" s="14"/>
    </row>
  </sheetData>
  <mergeCells count="1"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SAEB</vt:lpstr>
      <vt:lpstr>SE MANB</vt:lpstr>
      <vt:lpstr>LT HB-MN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GOMES LINHARES</dc:creator>
  <cp:lastModifiedBy>JOAO PEDRO GOMES LINHARES</cp:lastModifiedBy>
  <dcterms:created xsi:type="dcterms:W3CDTF">2024-05-24T13:47:59Z</dcterms:created>
  <dcterms:modified xsi:type="dcterms:W3CDTF">2024-05-24T16:58:48Z</dcterms:modified>
</cp:coreProperties>
</file>