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d.docs.live.net/cfe3f5644423c8ac/Documentos/"/>
    </mc:Choice>
  </mc:AlternateContent>
  <xr:revisionPtr revIDLastSave="721" documentId="8_{FEF874A7-BC39-4685-9FC5-CDFFB07B8C4C}" xr6:coauthVersionLast="47" xr6:coauthVersionMax="47" xr10:uidLastSave="{0F195E72-EC80-4561-9EA1-ED2ADB038515}"/>
  <bookViews>
    <workbookView xWindow="-120" yWindow="-120" windowWidth="29040" windowHeight="16440" tabRatio="183" xr2:uid="{017F2744-787F-4726-93FF-9D02CF9A869A}"/>
  </bookViews>
  <sheets>
    <sheet name="Planilha1" sheetId="1" r:id="rId1"/>
    <sheet name="Planilha2" sheetId="2" r:id="rId2"/>
  </sheets>
  <definedNames>
    <definedName name="Aporte">Planilha1!$D$21</definedName>
    <definedName name="Dividendo_mensal">Planilha1!$D$25</definedName>
    <definedName name="patrimonio">Planilha1!$D$24</definedName>
    <definedName name="QTD_Anos">Planilha1!$D$22</definedName>
    <definedName name="Rendimento_Carteira">Planilha1!$D$16</definedName>
    <definedName name="Salario">Planilha1!$D$15</definedName>
    <definedName name="Sugestao_investimento">Planilha1!$D$17</definedName>
    <definedName name="Taxa_Mensal">Planilha1!$D$23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17" i="1"/>
  <c r="A4" i="2"/>
  <c r="A10" i="2"/>
  <c r="A16" i="2"/>
  <c r="A11" i="2"/>
  <c r="A12" i="2"/>
  <c r="A13" i="2"/>
  <c r="A14" i="2"/>
  <c r="A15" i="2"/>
  <c r="A17" i="2"/>
  <c r="A18" i="2"/>
  <c r="A19" i="2"/>
  <c r="A20" i="2"/>
  <c r="A21" i="2"/>
  <c r="A5" i="2"/>
  <c r="C45" i="1" s="1"/>
  <c r="A6" i="2"/>
  <c r="A7" i="2"/>
  <c r="A8" i="2"/>
  <c r="C48" i="1" s="1"/>
  <c r="A9" i="2"/>
  <c r="C29" i="1"/>
  <c r="D29" i="1" s="1"/>
  <c r="C30" i="1"/>
  <c r="D30" i="1" s="1"/>
  <c r="D24" i="1"/>
  <c r="D25" i="1" s="1"/>
  <c r="C31" i="1"/>
  <c r="D31" i="1" s="1"/>
  <c r="C32" i="1"/>
  <c r="D32" i="1" s="1"/>
  <c r="C33" i="1"/>
  <c r="D33" i="1" s="1"/>
  <c r="C44" i="1" l="1"/>
  <c r="D44" i="1" s="1"/>
  <c r="C43" i="1"/>
  <c r="D43" i="1" s="1"/>
  <c r="C47" i="1"/>
  <c r="D47" i="1" s="1"/>
  <c r="C46" i="1"/>
  <c r="D46" i="1" s="1"/>
  <c r="D45" i="1"/>
  <c r="D48" i="1"/>
  <c r="D49" i="1" l="1"/>
</calcChain>
</file>

<file path=xl/sharedStrings.xml><?xml version="1.0" encoding="utf-8"?>
<sst xmlns="http://schemas.openxmlformats.org/spreadsheetml/2006/main" count="69" uniqueCount="33">
  <si>
    <t>CONFIGURAÇÕES</t>
  </si>
  <si>
    <t>Salario</t>
  </si>
  <si>
    <t>Redimento da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</si>
  <si>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</si>
  <si>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</si>
  <si>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</si>
  <si>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</si>
  <si>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</si>
  <si>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Quanto de Patrimônio acumulado ?</t>
  </si>
  <si>
    <t>Dividendos Mensais ?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</si>
  <si>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</si>
  <si>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</si>
  <si>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</si>
  <si>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</si>
  <si>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</si>
  <si>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</si>
  <si>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</si>
  <si>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</si>
  <si>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</si>
  <si>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</si>
  <si>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</si>
  <si>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</si>
  <si>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</si>
  <si>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</si>
  <si>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</si>
  <si>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</si>
  <si>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</si>
  <si>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</si>
  <si>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</si>
  <si>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 ÚNICA</t>
  </si>
  <si>
    <t>%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</si>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</sst>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&quot;R$&quot;\ #,##0.00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2"/>
      <color theme="1"/>
      <name val="Segoe UI"/>
      <family val="2"/>
    </font>
    <font>
      <sz val="11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1"/>
      </left>
      <right style="medium">
        <color theme="2" tint="-0.499984740745262"/>
      </right>
      <top style="medium">
        <color theme="2" tint="-0.499984740745262"/>
      </top>
      <bottom style="medium">
        <color theme="1"/>
      </bottom>
      <diagonal/>
    </border>
    <border>
      <left style="medium">
        <color theme="2" tint="-0.499984740745262"/>
      </left>
      <right style="medium">
        <color theme="1"/>
      </right>
      <top style="medium">
        <color theme="2" tint="-0.499984740745262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2" tint="-0.24994659260841701"/>
      </bottom>
      <diagonal/>
    </border>
    <border>
      <left style="medium">
        <color theme="1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1"/>
      </left>
      <right/>
      <top style="medium">
        <color theme="2" tint="-0.24994659260841701"/>
      </top>
      <bottom style="medium">
        <color theme="1"/>
      </bottom>
      <diagonal/>
    </border>
    <border>
      <left/>
      <right/>
      <top/>
      <bottom style="medium">
        <color theme="2" tint="-0.24994659260841701"/>
      </bottom>
      <diagonal/>
    </border>
    <border>
      <left/>
      <right style="medium">
        <color theme="1"/>
      </right>
      <top/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1"/>
      </right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1"/>
      </bottom>
      <diagonal/>
    </border>
    <border>
      <left/>
      <right style="medium">
        <color theme="1"/>
      </right>
      <top style="medium">
        <color theme="2" tint="-0.24994659260841701"/>
      </top>
      <bottom style="medium">
        <color theme="1"/>
      </bottom>
      <diagonal/>
    </border>
    <border>
      <left style="medium">
        <color theme="1"/>
      </left>
      <right/>
      <top style="medium">
        <color theme="2" tint="-0.24994659260841701"/>
      </top>
      <bottom/>
      <diagonal/>
    </border>
    <border>
      <left/>
      <right/>
      <top style="medium">
        <color theme="2" tint="-0.24994659260841701"/>
      </top>
      <bottom/>
      <diagonal/>
    </border>
    <border>
      <left/>
      <right style="medium">
        <color theme="1"/>
      </right>
      <top style="medium">
        <color theme="2" tint="-0.2499465926084170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2" tint="-0.499984740745262"/>
      </right>
      <top style="medium">
        <color theme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1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1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1"/>
      </bottom>
      <diagonal/>
    </border>
    <border>
      <left style="medium">
        <color theme="2" tint="-0.499984740745262"/>
      </left>
      <right style="medium">
        <color theme="1"/>
      </right>
      <top style="medium">
        <color theme="1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indent="3"/>
    </xf>
    <xf numFmtId="165" fontId="5" fillId="0" borderId="18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4" fontId="5" fillId="2" borderId="22" xfId="0" applyNumberFormat="1" applyFont="1" applyFill="1" applyBorder="1" applyAlignment="1">
      <alignment horizontal="center"/>
    </xf>
    <xf numFmtId="10" fontId="5" fillId="0" borderId="20" xfId="0" applyNumberFormat="1" applyFont="1" applyBorder="1" applyAlignment="1">
      <alignment horizontal="center" vertical="center"/>
    </xf>
    <xf numFmtId="165" fontId="5" fillId="0" borderId="22" xfId="0" applyNumberFormat="1" applyFont="1" applyBorder="1" applyAlignment="1">
      <alignment horizontal="center"/>
    </xf>
    <xf numFmtId="0" fontId="4" fillId="0" borderId="14" xfId="0" applyFont="1" applyBorder="1" applyAlignment="1">
      <alignment horizontal="left" indent="3"/>
    </xf>
    <xf numFmtId="165" fontId="5" fillId="0" borderId="17" xfId="0" applyNumberFormat="1" applyFont="1" applyBorder="1" applyAlignment="1">
      <alignment horizontal="center"/>
    </xf>
    <xf numFmtId="0" fontId="4" fillId="0" borderId="15" xfId="0" applyFont="1" applyBorder="1" applyAlignment="1">
      <alignment horizontal="left" indent="3"/>
    </xf>
    <xf numFmtId="165" fontId="5" fillId="0" borderId="19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0" fontId="4" fillId="0" borderId="23" xfId="0" applyFont="1" applyFill="1" applyBorder="1" applyAlignment="1">
      <alignment horizontal="left" indent="3"/>
    </xf>
    <xf numFmtId="165" fontId="5" fillId="0" borderId="24" xfId="0" applyNumberFormat="1" applyFont="1" applyFill="1" applyBorder="1" applyAlignment="1">
      <alignment horizontal="center"/>
    </xf>
    <xf numFmtId="165" fontId="5" fillId="0" borderId="25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left" indent="3"/>
    </xf>
    <xf numFmtId="165" fontId="5" fillId="0" borderId="26" xfId="0" applyNumberFormat="1" applyFont="1" applyFill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/>
    <xf numFmtId="165" fontId="1" fillId="8" borderId="0" xfId="0" applyNumberFormat="1" applyFont="1" applyFill="1"/>
    <xf numFmtId="165" fontId="0" fillId="7" borderId="0" xfId="0" applyNumberFormat="1" applyFill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9" xfId="0" applyNumberForma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center"/>
    </xf>
    <xf numFmtId="9" fontId="0" fillId="0" borderId="11" xfId="0" applyNumberFormat="1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7" fillId="2" borderId="16" xfId="0" applyFont="1" applyFill="1" applyBorder="1" applyAlignment="1">
      <alignment horizontal="left" indent="3"/>
    </xf>
    <xf numFmtId="0" fontId="7" fillId="2" borderId="21" xfId="0" applyFont="1" applyFill="1" applyBorder="1" applyAlignment="1">
      <alignment horizontal="left" indent="3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indent="3"/>
    </xf>
    <xf numFmtId="0" fontId="4" fillId="3" borderId="17" xfId="0" applyFont="1" applyFill="1" applyBorder="1" applyAlignment="1">
      <alignment horizontal="left" indent="3"/>
    </xf>
    <xf numFmtId="0" fontId="4" fillId="3" borderId="15" xfId="0" applyFont="1" applyFill="1" applyBorder="1" applyAlignment="1">
      <alignment horizontal="left" indent="3"/>
    </xf>
    <xf numFmtId="0" fontId="4" fillId="3" borderId="19" xfId="0" applyFont="1" applyFill="1" applyBorder="1" applyAlignment="1">
      <alignment horizontal="left" indent="3"/>
    </xf>
    <xf numFmtId="0" fontId="4" fillId="3" borderId="16" xfId="0" applyFont="1" applyFill="1" applyBorder="1" applyAlignment="1">
      <alignment horizontal="left" indent="3"/>
    </xf>
    <xf numFmtId="0" fontId="4" fillId="3" borderId="21" xfId="0" applyFont="1" applyFill="1" applyBorder="1" applyAlignment="1">
      <alignment horizontal="left" indent="3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indent="3"/>
    </xf>
    <xf numFmtId="0" fontId="4" fillId="0" borderId="17" xfId="0" applyFont="1" applyBorder="1" applyAlignment="1">
      <alignment horizontal="left" indent="3"/>
    </xf>
    <xf numFmtId="0" fontId="4" fillId="0" borderId="15" xfId="0" applyFont="1" applyBorder="1" applyAlignment="1">
      <alignment horizontal="left" indent="3"/>
    </xf>
    <xf numFmtId="0" fontId="4" fillId="0" borderId="19" xfId="0" applyFont="1" applyBorder="1" applyAlignment="1">
      <alignment horizontal="left" indent="3"/>
    </xf>
    <xf numFmtId="0" fontId="7" fillId="2" borderId="15" xfId="0" applyFont="1" applyFill="1" applyBorder="1" applyAlignment="1">
      <alignment horizontal="left" indent="3"/>
    </xf>
    <xf numFmtId="0" fontId="7" fillId="2" borderId="19" xfId="0" applyFont="1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832617</xdr:colOff>
      <xdr:row>0</xdr:row>
      <xdr:rowOff>44181</xdr:rowOff>
    </xdr:from>
    <xdr:to>
      <xdr:col>4</xdr:col>
      <xdr:colOff>236610</xdr:colOff>
      <xdr:row>12</xdr:row>
      <xdr:rowOff>34656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1CA4D3-F359-3D44-6EED-12548D85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617" y="44181"/>
          <a:ext cx="6603579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F70E-3AE5-4CC8-8542-E9AFFF7E4E51}">
  <dimension ref="A13:XFC49"/>
  <sheetViews>
    <sheetView showGridLines="0" tabSelected="1" topLeftCell="A4" zoomScale="160" zoomScaleNormal="160" workbookViewId="0">
      <selection activeCell="C52" sqref="C52"/>
    </sheetView>
  </sheetViews>
  <sheetFormatPr defaultColWidth="0" defaultRowHeight="15"/>
  <cols>
    <col min="1" max="1" width="16.85546875" customWidth="1"/>
    <col min="2" max="2" width="45.85546875" customWidth="1"/>
    <col min="3" max="3" width="24.7109375" customWidth="1"/>
    <col min="4" max="4" width="20.5703125" customWidth="1"/>
    <col min="5" max="5" width="17.42578125" customWidth="1"/>
    <col min="6" max="6" width="23.7109375" bestFit="1" customWidth="1"/>
    <col min="7" max="7" width="13.28515625" customWidth="1"/>
    <col min="8" max="11" width="9.140625" hidden="1" customWidth="1"/>
    <col min="12" max="16381" width="9.140625" hidden="1"/>
    <col min="16382" max="16382" width="1.140625" hidden="1" customWidth="1"/>
    <col min="16383" max="16383" width="20.42578125" hidden="1" customWidth="1"/>
    <col min="16384" max="16384" width="4.5703125" hidden="1" customWidth="1"/>
  </cols>
  <sheetData>
    <row r="13" spans="2:4" ht="15.75" thickBot="1"/>
    <row r="14" spans="2:4" ht="18.75">
      <c r="B14" s="60" t="s">
        <v>0</v>
      </c>
      <c r="C14" s="61"/>
      <c r="D14" s="62"/>
    </row>
    <row r="15" spans="2:4" ht="18" thickBot="1">
      <c r="B15" s="54" t="s">
        <v>1</v>
      </c>
      <c r="C15" s="55"/>
      <c r="D15" s="7">
        <v>4200</v>
      </c>
    </row>
    <row r="16" spans="2:4" ht="18" thickBot="1">
      <c r="B16" s="56" t="s">
        <v>2</v>
      </c>
      <c r="C16" s="57"/>
      <c r="D16" s="12">
        <v>6.0000000000000001E-3</v>
      </c>
    </row>
    <row r="17" spans="1:4" ht="15.75" customHeight="1" thickBot="1">
      <c r="B17" s="58" t="s">
        <v>3</v>
      </c>
      <c r="C17" s="59"/>
      <c r="D17" s="13">
        <f>D15*30%</f>
        <v>1260</v>
      </c>
    </row>
    <row r="18" spans="1:4" ht="17.25" thickBot="1">
      <c r="B18" s="5"/>
      <c r="C18" s="5"/>
      <c r="D18" s="5"/>
    </row>
    <row r="19" spans="1:4">
      <c r="B19" s="48" t="s">
        <v>4</v>
      </c>
      <c r="C19" s="49"/>
      <c r="D19" s="50"/>
    </row>
    <row r="20" spans="1:4">
      <c r="B20" s="51"/>
      <c r="C20" s="52"/>
      <c r="D20" s="53"/>
    </row>
    <row r="21" spans="1:4" ht="18" thickBot="1">
      <c r="B21" s="69" t="s">
        <v>5</v>
      </c>
      <c r="C21" s="70"/>
      <c r="D21" s="7">
        <v>200</v>
      </c>
    </row>
    <row r="22" spans="1:4" ht="18" thickBot="1">
      <c r="B22" s="71" t="s">
        <v>6</v>
      </c>
      <c r="C22" s="72"/>
      <c r="D22" s="8">
        <v>5</v>
      </c>
    </row>
    <row r="23" spans="1:4" ht="18" thickBot="1">
      <c r="B23" s="71" t="s">
        <v>7</v>
      </c>
      <c r="C23" s="72"/>
      <c r="D23" s="9">
        <v>1.0789999999999999E-2</v>
      </c>
    </row>
    <row r="24" spans="1:4" ht="15" customHeight="1" thickBot="1">
      <c r="B24" s="73" t="s">
        <v>8</v>
      </c>
      <c r="C24" s="74"/>
      <c r="D24" s="10">
        <f>FV(Taxa_Mensal,QTD_Anos*12,Aporte*-1)</f>
        <v>16755.382799697527</v>
      </c>
    </row>
    <row r="25" spans="1:4" ht="18" thickBot="1">
      <c r="B25" s="46" t="s">
        <v>9</v>
      </c>
      <c r="C25" s="47"/>
      <c r="D25" s="11">
        <f>patrimonio*Rendimento_Carteira</f>
        <v>100.53229679818516</v>
      </c>
    </row>
    <row r="26" spans="1:4" ht="15.75" customHeight="1" thickBot="1">
      <c r="B26" s="6"/>
      <c r="C26" s="6"/>
      <c r="D26" s="5"/>
    </row>
    <row r="27" spans="1:4">
      <c r="A27" s="1">
        <v>2</v>
      </c>
      <c r="B27" s="63" t="s">
        <v>10</v>
      </c>
      <c r="C27" s="64"/>
      <c r="D27" s="67" t="s">
        <v>11</v>
      </c>
    </row>
    <row r="28" spans="1:4">
      <c r="A28" s="1">
        <v>5</v>
      </c>
      <c r="B28" s="65"/>
      <c r="C28" s="66"/>
      <c r="D28" s="68"/>
    </row>
    <row r="29" spans="1:4" ht="18" thickBot="1">
      <c r="A29" s="1">
        <v>10</v>
      </c>
      <c r="B29" s="14" t="s">
        <v>12</v>
      </c>
      <c r="C29" s="15">
        <f>FV($D$23,$A27*12,$D$21*-1)</f>
        <v>5445.5254595290435</v>
      </c>
      <c r="D29" s="7">
        <f>C29*Rendimento_Carteira</f>
        <v>32.673152757174265</v>
      </c>
    </row>
    <row r="30" spans="1:4" ht="18" thickBot="1">
      <c r="A30" s="1">
        <v>20</v>
      </c>
      <c r="B30" s="16" t="s">
        <v>13</v>
      </c>
      <c r="C30" s="17">
        <f>FV($D$23,$A28*12,$D$21*-1)</f>
        <v>16755.382799697527</v>
      </c>
      <c r="D30" s="18">
        <f>C30*Rendimento_Carteira</f>
        <v>100.53229679818516</v>
      </c>
    </row>
    <row r="31" spans="1:4" ht="18" thickBot="1">
      <c r="A31" s="1">
        <v>30</v>
      </c>
      <c r="B31" s="16" t="s">
        <v>14</v>
      </c>
      <c r="C31" s="17">
        <f>FV($D$23,$A29*12,$D$21*-1)</f>
        <v>48656.842506034438</v>
      </c>
      <c r="D31" s="18">
        <f>C31*Rendimento_Carteira</f>
        <v>291.94105503620665</v>
      </c>
    </row>
    <row r="32" spans="1:4" ht="17.25">
      <c r="B32" s="19" t="s">
        <v>15</v>
      </c>
      <c r="C32" s="20">
        <f>FV($D$23,$A30*12,$D$21*-1)</f>
        <v>225039.68001941612</v>
      </c>
      <c r="D32" s="21">
        <f>C32*Rendimento_Carteira</f>
        <v>1350.2380801164968</v>
      </c>
    </row>
    <row r="33" spans="2:4" ht="18" thickBot="1">
      <c r="B33" s="22" t="s">
        <v>16</v>
      </c>
      <c r="C33" s="23">
        <f>FV($D$23,$A31*12,$D$21*-1)</f>
        <v>864433.93100094295</v>
      </c>
      <c r="D33" s="24">
        <f>C33*Rendimento_Carteira</f>
        <v>5186.6035860056581</v>
      </c>
    </row>
    <row r="38" spans="2:4">
      <c r="B38" s="25" t="s">
        <v>17</v>
      </c>
      <c r="C38" s="26" t="s">
        <v>18</v>
      </c>
      <c r="D38" s="25"/>
    </row>
    <row r="39" spans="2:4">
      <c r="B39" s="28" t="s">
        <v>19</v>
      </c>
      <c r="C39" s="33">
        <f>Aporte</f>
        <v>200</v>
      </c>
      <c r="D39" s="29"/>
    </row>
    <row r="42" spans="2:4">
      <c r="B42" s="30" t="s">
        <v>20</v>
      </c>
      <c r="C42" s="30" t="s">
        <v>21</v>
      </c>
      <c r="D42" s="30" t="s">
        <v>22</v>
      </c>
    </row>
    <row r="43" spans="2:4">
      <c r="B43" s="3" t="s">
        <v>23</v>
      </c>
      <c r="C43" s="4">
        <f>VLOOKUP(C38&amp;"-"&amp;B43,Planilha2!$A:$R,4,FALSE)</f>
        <v>0.5</v>
      </c>
      <c r="D43" s="2">
        <f>$C$39*C43</f>
        <v>100</v>
      </c>
    </row>
    <row r="44" spans="2:4">
      <c r="B44" s="3" t="s">
        <v>24</v>
      </c>
      <c r="C44" s="4">
        <f>VLOOKUP($C$38&amp;"-"&amp;B44,Planilha2!$A:$D,4,FALSE)</f>
        <v>0.1</v>
      </c>
      <c r="D44" s="2">
        <f t="shared" ref="D44:D48" si="0">$C$39*C44</f>
        <v>20</v>
      </c>
    </row>
    <row r="45" spans="2:4">
      <c r="B45" s="3" t="s">
        <v>25</v>
      </c>
      <c r="C45" s="4">
        <f>VLOOKUP($C$38&amp;"-"&amp;B45,Planilha2!$A:$D,4,FALSE)</f>
        <v>0.05</v>
      </c>
      <c r="D45" s="2">
        <f t="shared" si="0"/>
        <v>10</v>
      </c>
    </row>
    <row r="46" spans="2:4">
      <c r="B46" s="3" t="s">
        <v>26</v>
      </c>
      <c r="C46" s="4">
        <f>VLOOKUP($C$38&amp;"-"&amp;B46,Planilha2!$A:$D,4,FALSE)</f>
        <v>0.05</v>
      </c>
      <c r="D46" s="2">
        <f t="shared" si="0"/>
        <v>10</v>
      </c>
    </row>
    <row r="47" spans="2:4">
      <c r="B47" s="3" t="s">
        <v>27</v>
      </c>
      <c r="C47" s="4">
        <f>VLOOKUP($C$38&amp;"-"&amp;B47,Planilha2!$A:$D,4,FALSE)</f>
        <v>0.2</v>
      </c>
      <c r="D47" s="2">
        <f t="shared" si="0"/>
        <v>40</v>
      </c>
    </row>
    <row r="48" spans="2:4">
      <c r="B48" s="3" t="s">
        <v>28</v>
      </c>
      <c r="C48" s="4">
        <f>VLOOKUP($C$38&amp;"-"&amp;B48,Planilha2!$A:$D,4,FALSE)</f>
        <v>0.1</v>
      </c>
      <c r="D48" s="2">
        <f t="shared" si="0"/>
        <v>20</v>
      </c>
    </row>
    <row r="49" spans="2:4">
      <c r="B49" s="31"/>
      <c r="C49" s="31"/>
      <c r="D49" s="32">
        <f>SUM(D43:D48)</f>
        <v>200</v>
      </c>
    </row>
  </sheetData>
  <mergeCells count="12">
    <mergeCell ref="B14:D14"/>
    <mergeCell ref="B27:C28"/>
    <mergeCell ref="D27:D28"/>
    <mergeCell ref="B21:C21"/>
    <mergeCell ref="B22:C22"/>
    <mergeCell ref="B23:C23"/>
    <mergeCell ref="B24:C24"/>
    <mergeCell ref="B25:C25"/>
    <mergeCell ref="B19:D20"/>
    <mergeCell ref="B15:C15"/>
    <mergeCell ref="B16:C16"/>
    <mergeCell ref="B17:C17"/>
  </mergeCells>
  <dataValidations count="1">
    <dataValidation type="list" allowBlank="1" showInputMessage="1" showErrorMessage="1" sqref="C38" xr:uid="{0B63C180-8351-4D94-8AFE-33C12296D21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D635-A914-47F7-ADC5-971AF0E95B79}">
  <dimension ref="A2:I21"/>
  <sheetViews>
    <sheetView workbookViewId="0">
      <selection activeCell="C27" sqref="C27"/>
    </sheetView>
  </sheetViews>
  <sheetFormatPr defaultRowHeight="15"/>
  <cols>
    <col min="1" max="1" width="30.85546875" customWidth="1"/>
    <col min="2" max="2" width="15.42578125" customWidth="1"/>
    <col min="3" max="3" width="19.42578125" customWidth="1"/>
    <col min="5" max="5" width="9.140625" customWidth="1"/>
  </cols>
  <sheetData>
    <row r="2" spans="1:9" ht="15.75" thickBot="1"/>
    <row r="3" spans="1:9" ht="15.75" thickBot="1">
      <c r="A3" s="34" t="s">
        <v>29</v>
      </c>
      <c r="B3" s="35" t="s">
        <v>17</v>
      </c>
      <c r="C3" s="36" t="s">
        <v>20</v>
      </c>
      <c r="D3" s="43" t="s">
        <v>30</v>
      </c>
    </row>
    <row r="4" spans="1:9" ht="15.75" thickBot="1">
      <c r="A4" s="37" t="str">
        <f>$B$4&amp;"-"&amp;C4</f>
        <v>Conservador-PAPEL</v>
      </c>
      <c r="B4" s="38" t="s">
        <v>31</v>
      </c>
      <c r="C4" s="39" t="s">
        <v>23</v>
      </c>
      <c r="D4" s="44">
        <v>0.3</v>
      </c>
    </row>
    <row r="5" spans="1:9" ht="15.75" thickBot="1">
      <c r="A5" s="37" t="str">
        <f>$B$4&amp;"-"&amp;C5</f>
        <v>Conservador-TIJOLO</v>
      </c>
      <c r="B5" s="38" t="s">
        <v>31</v>
      </c>
      <c r="C5" s="39" t="s">
        <v>24</v>
      </c>
      <c r="D5" s="44">
        <v>0.5</v>
      </c>
      <c r="H5" s="27"/>
      <c r="I5" s="27"/>
    </row>
    <row r="6" spans="1:9" ht="15.75" thickBot="1">
      <c r="A6" s="37" t="str">
        <f>$B$4&amp;"-"&amp;C6</f>
        <v>Conservador-HÍBRIDOS</v>
      </c>
      <c r="B6" s="38" t="s">
        <v>31</v>
      </c>
      <c r="C6" s="39" t="s">
        <v>25</v>
      </c>
      <c r="D6" s="44">
        <v>0.1</v>
      </c>
      <c r="H6" s="27"/>
      <c r="I6" s="27"/>
    </row>
    <row r="7" spans="1:9" ht="15.75" thickBot="1">
      <c r="A7" s="37" t="str">
        <f>$B$4&amp;"-"&amp;C7</f>
        <v>Conservador-FOFs</v>
      </c>
      <c r="B7" s="38" t="s">
        <v>31</v>
      </c>
      <c r="C7" s="39" t="s">
        <v>26</v>
      </c>
      <c r="D7" s="44">
        <v>0.1</v>
      </c>
    </row>
    <row r="8" spans="1:9" ht="15.75" thickBot="1">
      <c r="A8" s="37" t="str">
        <f>$B$4&amp;"-"&amp;C8</f>
        <v>Conservador-DESENVOLVIMENTO</v>
      </c>
      <c r="B8" s="38" t="s">
        <v>31</v>
      </c>
      <c r="C8" s="39" t="s">
        <v>27</v>
      </c>
      <c r="D8" s="44">
        <v>0</v>
      </c>
    </row>
    <row r="9" spans="1:9" ht="15.75" thickBot="1">
      <c r="A9" s="37" t="str">
        <f>$B$4&amp;"-"&amp;C9</f>
        <v>Conservador-HOTELARIAS</v>
      </c>
      <c r="B9" s="38" t="s">
        <v>31</v>
      </c>
      <c r="C9" s="39" t="s">
        <v>28</v>
      </c>
      <c r="D9" s="44">
        <v>0</v>
      </c>
    </row>
    <row r="10" spans="1:9" ht="15.75" thickBot="1">
      <c r="A10" s="37" t="str">
        <f>$B$10&amp;"-"&amp;C10</f>
        <v>Moderado-PAPEL</v>
      </c>
      <c r="B10" s="38" t="s">
        <v>32</v>
      </c>
      <c r="C10" s="39" t="s">
        <v>23</v>
      </c>
      <c r="D10" s="44">
        <v>0.32</v>
      </c>
    </row>
    <row r="11" spans="1:9" ht="15.75" thickBot="1">
      <c r="A11" s="37" t="str">
        <f>$B$10&amp;"-"&amp;C11</f>
        <v>Moderado-TIJOLO</v>
      </c>
      <c r="B11" s="38" t="s">
        <v>32</v>
      </c>
      <c r="C11" s="39" t="s">
        <v>24</v>
      </c>
      <c r="D11" s="44">
        <v>0.4</v>
      </c>
    </row>
    <row r="12" spans="1:9" ht="15.75" thickBot="1">
      <c r="A12" s="37" t="str">
        <f>$B$10&amp;"-"&amp;C12</f>
        <v>Moderado-HÍBRIDOS</v>
      </c>
      <c r="B12" s="38" t="s">
        <v>32</v>
      </c>
      <c r="C12" s="39" t="s">
        <v>25</v>
      </c>
      <c r="D12" s="44">
        <v>0.08</v>
      </c>
    </row>
    <row r="13" spans="1:9" ht="15.75" thickBot="1">
      <c r="A13" s="37" t="str">
        <f>$B$10&amp;"-"&amp;C13</f>
        <v>Moderado-FOFs</v>
      </c>
      <c r="B13" s="38" t="s">
        <v>32</v>
      </c>
      <c r="C13" s="39" t="s">
        <v>26</v>
      </c>
      <c r="D13" s="44">
        <v>0.05</v>
      </c>
    </row>
    <row r="14" spans="1:9" ht="15.75" thickBot="1">
      <c r="A14" s="37" t="str">
        <f>$B$10&amp;"-"&amp;C14</f>
        <v>Moderado-DESENVOLVIMENTO</v>
      </c>
      <c r="B14" s="38" t="s">
        <v>32</v>
      </c>
      <c r="C14" s="39" t="s">
        <v>27</v>
      </c>
      <c r="D14" s="44">
        <v>0.1</v>
      </c>
    </row>
    <row r="15" spans="1:9" ht="15.75" thickBot="1">
      <c r="A15" s="37" t="str">
        <f>$B$10&amp;"-"&amp;C15</f>
        <v>Moderado-HOTELARIAS</v>
      </c>
      <c r="B15" s="38" t="s">
        <v>32</v>
      </c>
      <c r="C15" s="39" t="s">
        <v>28</v>
      </c>
      <c r="D15" s="44">
        <v>0.05</v>
      </c>
    </row>
    <row r="16" spans="1:9" ht="15.75" thickBot="1">
      <c r="A16" s="37" t="str">
        <f>$B$16&amp;"-"&amp;C16</f>
        <v>Agressivo-PAPEL</v>
      </c>
      <c r="B16" s="38" t="s">
        <v>18</v>
      </c>
      <c r="C16" s="39" t="s">
        <v>23</v>
      </c>
      <c r="D16" s="44">
        <v>0.5</v>
      </c>
    </row>
    <row r="17" spans="1:4" ht="15.75" thickBot="1">
      <c r="A17" s="37" t="str">
        <f>$B$16&amp;"-"&amp;C17</f>
        <v>Agressivo-TIJOLO</v>
      </c>
      <c r="B17" s="38" t="s">
        <v>18</v>
      </c>
      <c r="C17" s="39" t="s">
        <v>24</v>
      </c>
      <c r="D17" s="44">
        <v>0.1</v>
      </c>
    </row>
    <row r="18" spans="1:4" ht="15.75" thickBot="1">
      <c r="A18" s="37" t="str">
        <f>$B$16&amp;"-"&amp;C18</f>
        <v>Agressivo-HÍBRIDOS</v>
      </c>
      <c r="B18" s="38" t="s">
        <v>18</v>
      </c>
      <c r="C18" s="39" t="s">
        <v>25</v>
      </c>
      <c r="D18" s="44">
        <v>0.05</v>
      </c>
    </row>
    <row r="19" spans="1:4" ht="15.75" thickBot="1">
      <c r="A19" s="37" t="str">
        <f>$B$16&amp;"-"&amp;C19</f>
        <v>Agressivo-FOFs</v>
      </c>
      <c r="B19" s="38" t="s">
        <v>18</v>
      </c>
      <c r="C19" s="39" t="s">
        <v>26</v>
      </c>
      <c r="D19" s="44">
        <v>0.05</v>
      </c>
    </row>
    <row r="20" spans="1:4" ht="15.75" thickBot="1">
      <c r="A20" s="37" t="str">
        <f>$B$16&amp;"-"&amp;C20</f>
        <v>Agressivo-DESENVOLVIMENTO</v>
      </c>
      <c r="B20" s="38" t="s">
        <v>18</v>
      </c>
      <c r="C20" s="39" t="s">
        <v>27</v>
      </c>
      <c r="D20" s="44">
        <v>0.2</v>
      </c>
    </row>
    <row r="21" spans="1:4" ht="15.75" thickBot="1">
      <c r="A21" s="40" t="str">
        <f>$B$16&amp;"-"&amp;C21</f>
        <v>Agressivo-HOTELARIAS</v>
      </c>
      <c r="B21" s="41" t="s">
        <v>18</v>
      </c>
      <c r="C21" s="42" t="s">
        <v>28</v>
      </c>
      <c r="D21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sobral</dc:creator>
  <cp:keywords/>
  <dc:description/>
  <cp:lastModifiedBy>Guest User</cp:lastModifiedBy>
  <cp:revision/>
  <dcterms:created xsi:type="dcterms:W3CDTF">2025-06-28T00:01:54Z</dcterms:created>
  <dcterms:modified xsi:type="dcterms:W3CDTF">2025-06-28T04:13:59Z</dcterms:modified>
  <cp:category/>
  <cp:contentStatus/>
</cp:coreProperties>
</file>