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 refatoração" sheetId="1" r:id="rId4"/>
    <sheet state="visible" name="Refat. Smell Feature Envy" sheetId="2" r:id="rId5"/>
    <sheet state="visible" name="Refat Smell Intensive Coupling" sheetId="3" r:id="rId6"/>
    <sheet state="visible" name="Refat. Smell Dispersed Coupling" sheetId="4" r:id="rId7"/>
    <sheet state="visible" name="Refat. Smell Shotgun Surgery" sheetId="5" r:id="rId8"/>
    <sheet state="visible" name="Refat. Smell Parent Bequest" sheetId="6" r:id="rId9"/>
  </sheets>
  <definedNames>
    <definedName hidden="1" localSheetId="0" name="Z_66611B99_D3B9_4DFB_9D3D_28A7F0AADCC3_.wvu.FilterData">'Sem refatoração'!$A$6:$R$170</definedName>
  </definedNames>
  <calcPr/>
  <customWorkbookViews>
    <customWorkbookView activeSheetId="0" maximized="1" tabRatio="600" windowHeight="0" windowWidth="0" guid="{66611B99-D3B9-4DFB-9D3D-28A7F0AADCC3}" name="Filtro 1"/>
  </customWorkbookViews>
</workbook>
</file>

<file path=xl/sharedStrings.xml><?xml version="1.0" encoding="utf-8"?>
<sst xmlns="http://schemas.openxmlformats.org/spreadsheetml/2006/main" count="1559" uniqueCount="288">
  <si>
    <t>Nome do Pacote</t>
  </si>
  <si>
    <t>Nome da classe</t>
  </si>
  <si>
    <t>COESÃO</t>
  </si>
  <si>
    <t>COMPLEXIDADE</t>
  </si>
  <si>
    <t>Herança</t>
  </si>
  <si>
    <t>ACOPLAMENTO</t>
  </si>
  <si>
    <t>TAMANHO</t>
  </si>
  <si>
    <t>"ufc.npi.prontuario"</t>
  </si>
  <si>
    <t>LCOM</t>
  </si>
  <si>
    <t>LCOM Modified</t>
  </si>
  <si>
    <t>Average Cyclomatic Complexity</t>
  </si>
  <si>
    <t>Sum Cyclomatic Complexity</t>
  </si>
  <si>
    <t>Essential Complexity</t>
  </si>
  <si>
    <t>Nesting</t>
  </si>
  <si>
    <t>DIT</t>
  </si>
  <si>
    <t>NOC</t>
  </si>
  <si>
    <t>Base Classes</t>
  </si>
  <si>
    <t>CBO</t>
  </si>
  <si>
    <t>LOC</t>
  </si>
  <si>
    <t>CLOC</t>
  </si>
  <si>
    <t xml:space="preserve">Número de Métodos </t>
  </si>
  <si>
    <t>Número de Classes</t>
  </si>
  <si>
    <t>ufc.npi.prontuario.service.AbstractServiceTest</t>
  </si>
  <si>
    <t>ufc.npi.prontuario.model.Aluno</t>
  </si>
  <si>
    <t>ufc.npi.prontuario.controller.AlunoController</t>
  </si>
  <si>
    <t>ufc.npi.prontuario.repository.AlunoRepository</t>
  </si>
  <si>
    <t>Tamanho Total</t>
  </si>
  <si>
    <t>ufc.npi.prontuario.service.AlunoService</t>
  </si>
  <si>
    <t>ufc.npi.prontuario.service.impl.AlunoServiceImpl</t>
  </si>
  <si>
    <t>ufc.npi.prontuario.service.AlunoServiceTest</t>
  </si>
  <si>
    <t>ufc.npi.prontuario.model.AlunoTurma</t>
  </si>
  <si>
    <t>ufc.npi.prontuario.controller.AlunoTurmaController</t>
  </si>
  <si>
    <t>ufc.npi.prontuario.model.AlunoTurmaId</t>
  </si>
  <si>
    <t>ufc.npi.prontuario.repository.AlunoTurmaRepository</t>
  </si>
  <si>
    <t>ufc.npi.prontuario.model.Anamnese</t>
  </si>
  <si>
    <t>ufc.npi.prontuario.controller.AnamneseController</t>
  </si>
  <si>
    <t>ufc.npi.prontuario.repository.AnamneseRepository</t>
  </si>
  <si>
    <t>ufc.npi.prontuario.service.AnamneseService</t>
  </si>
  <si>
    <t>ufc.npi.prontuario.service.impl.AnamneseServiceImpl</t>
  </si>
  <si>
    <t>ufc.npi.prontuario.service.AnamneseServiceTest</t>
  </si>
  <si>
    <t>ufc.npi.prontuario.model.Atendimento</t>
  </si>
  <si>
    <t>ufc.npi.prontuario.controller.AtendimentoController</t>
  </si>
  <si>
    <t>ufc.npi.prontuario.controller.AtendimentoPatologiaController</t>
  </si>
  <si>
    <t>ufc.npi.prontuario.controller.AtendimentoProcedimentoController</t>
  </si>
  <si>
    <t>ufc.npi.prontuario.repository.AtendimentoRepository</t>
  </si>
  <si>
    <t>ufc.npi.prontuario.service.AtendimentoService</t>
  </si>
  <si>
    <t>ufc.npi.prontuario.service.impl.AtendimentoServiceImpl</t>
  </si>
  <si>
    <t>ufc.npi.prontuario.service.AtendimentoServiceTest</t>
  </si>
  <si>
    <t>ufc.npi.prontuario.model.Avaliacao</t>
  </si>
  <si>
    <t>ufc.npi.prontuario.model.AvaliacaoAtendimento</t>
  </si>
  <si>
    <t>ufc.npi.prontuario.repository.AvaliacaoAtendimentoRepository</t>
  </si>
  <si>
    <t>ufc.npi.prontuario.controller.AvaliacaoController</t>
  </si>
  <si>
    <t>ufc.npi.prontuario.repository.AvaliacaoRepository</t>
  </si>
  <si>
    <t>ufc.npi.prontuario.service.AvaliacaoService</t>
  </si>
  <si>
    <t>ufc.npi.prontuario.service.impl.AvaliacaoServiceImpl</t>
  </si>
  <si>
    <t>ufc.npi.prontuario.util.ConfigurationConstants</t>
  </si>
  <si>
    <t>ufc.npi.prontuario.model.Dente</t>
  </si>
  <si>
    <t>ufc.npi.prontuario.model.Disciplina</t>
  </si>
  <si>
    <t>ufc.npi.prontuario.controller.DisciplinaController</t>
  </si>
  <si>
    <t>ufc.npi.prontuario.repository.DisciplinaRepository</t>
  </si>
  <si>
    <t>ufc.npi.prontuario.service.DisciplinaService</t>
  </si>
  <si>
    <t>ufc.npi.prontuario.service.impl.DisciplinaServiceImpl</t>
  </si>
  <si>
    <t>ufc.npi.prontuario.service.DisciplinaServiceTest</t>
  </si>
  <si>
    <t>ufc.npi.prontuario.model.Documento</t>
  </si>
  <si>
    <t>ufc.npi.prontuario.controller.DocumentoController</t>
  </si>
  <si>
    <t>ufc.npi.prontuario.model.DocumentoDownload</t>
  </si>
  <si>
    <t>ufc.npi.prontuario.repository.DocumentoRepository</t>
  </si>
  <si>
    <t>ufc.npi.prontuario.service.DocumentoService</t>
  </si>
  <si>
    <t>ufc.npi.prontuario.service.impl.DocumentoServiceImpl</t>
  </si>
  <si>
    <t>ufc.npi.prontuario.util.EmailConstants</t>
  </si>
  <si>
    <t>ufc.npi.prontuario.service.EmailService</t>
  </si>
  <si>
    <t>ufc.npi.prontuario.service.impl.EmailServiceImpl</t>
  </si>
  <si>
    <t>ufc.npi.prontuario.service.impl.EmailServiceImpl.emailRecuperacaoSenha.(Anon_1)</t>
  </si>
  <si>
    <t>ufc.npi.prontuario.task.EmailTask</t>
  </si>
  <si>
    <t>ufc.npi.prontuario.model.Estado</t>
  </si>
  <si>
    <t>ufc.npi.prontuario.model.EstadoCivil</t>
  </si>
  <si>
    <t>ufc.npi.prontuario.util.ExceptionSuccessConstants</t>
  </si>
  <si>
    <t>ufc.npi.prontuario.model.FaceDente</t>
  </si>
  <si>
    <t>ufc.npi.prontuario.controller.FormularioAtendimentoController</t>
  </si>
  <si>
    <t>ufc.npi.prontuario.util.FragmentsConstants</t>
  </si>
  <si>
    <t>ufc.npi.prontuario.model.ItemAvaliacao</t>
  </si>
  <si>
    <t>ufc.npi.prontuario.model.ItemAvaliacaoAtendimento</t>
  </si>
  <si>
    <t>ufc.npi.prontuario.repository.ItemAvaliacaoAtendimentoRepository</t>
  </si>
  <si>
    <t>ufc.npi.prontuario.repository.ItemAvaliacaoRepository</t>
  </si>
  <si>
    <t>ufc.npi.prontuario.model.Local</t>
  </si>
  <si>
    <t>ufc.npi.prontuario.util.MessagesConstants</t>
  </si>
  <si>
    <t>ufc.npi.prontuario.config.MvcConfig</t>
  </si>
  <si>
    <t>ufc.npi.prontuario.model.Odontograma</t>
  </si>
  <si>
    <t>ufc.npi.prontuario.controller.OdontogramaController</t>
  </si>
  <si>
    <t>ufc.npi.prontuario.controller.OdontogramaPatologiasController</t>
  </si>
  <si>
    <t>ufc.npi.prontuario.repository.OdontogramaRepository</t>
  </si>
  <si>
    <t>ufc.npi.prontuario.service.OdontogramaService</t>
  </si>
  <si>
    <t>ufc.npi.prontuario.service.impl.OdontogramaServiceImpl</t>
  </si>
  <si>
    <t>ufc.npi.prontuario.service.OdontogramaServiceTest</t>
  </si>
  <si>
    <t>ufc.npi.prontuario.model.Paciente</t>
  </si>
  <si>
    <t>ufc.npi.prontuario.model.PacienteAnamnese</t>
  </si>
  <si>
    <t>ufc.npi.prontuario.controller.PacienteAnamneseController</t>
  </si>
  <si>
    <t>ufc.npi.prontuario.repository.PacienteAnamneseRepository</t>
  </si>
  <si>
    <t>ufc.npi.prontuario.controller.PacienteAtendimentoController</t>
  </si>
  <si>
    <t>ufc.npi.prontuario.controller.PacienteController</t>
  </si>
  <si>
    <t>ufc.npi.prontuario.model.PacienteDocumento</t>
  </si>
  <si>
    <t>ufc.npi.prontuario.controller.PacienteFormularioController</t>
  </si>
  <si>
    <t>ufc.npi.prontuario.service.PacienteFormularioService</t>
  </si>
  <si>
    <t>ufc.npi.prontuario.service.impl.PacienteFormularioService</t>
  </si>
  <si>
    <t>ufc.npi.prontuario.controller.PacienteListController</t>
  </si>
  <si>
    <t>ufc.npi.prontuario.repository.PacienteRepository</t>
  </si>
  <si>
    <t>ufc.npi.prontuario.service.PacienteService</t>
  </si>
  <si>
    <t>ufc.npi.prontuario.service.impl.PacienteServiceImpl</t>
  </si>
  <si>
    <t>ufc.npi.prontuario.service.PacienteServiceTest</t>
  </si>
  <si>
    <t>ufc.npi.prontuario.controller.PacienteTratamentoController</t>
  </si>
  <si>
    <t>ufc.npi.prontuario.util.PagesConstants</t>
  </si>
  <si>
    <t>ufc.npi.prontuario.model.Papel</t>
  </si>
  <si>
    <t>ufc.npi.prontuario.model.Patologia</t>
  </si>
  <si>
    <t>ufc.npi.prontuario.repository.PatologiaRepository</t>
  </si>
  <si>
    <t>ufc.npi.prontuario.service.PatologiaService</t>
  </si>
  <si>
    <t>ufc.npi.prontuario.service.impl.PatologiaServiceImpl</t>
  </si>
  <si>
    <t>ufc.npi.prontuario.service.PatologiaServiceTest</t>
  </si>
  <si>
    <t>ufc.npi.prontuario.model.Pergunta</t>
  </si>
  <si>
    <t>ufc.npi.prontuario.model.Pergunta.TiposPerguntas</t>
  </si>
  <si>
    <t>ufc.npi.prontuario.repository.PerguntaRepository</t>
  </si>
  <si>
    <t>ufc.npi.prontuario.model.PlanoTratamento</t>
  </si>
  <si>
    <t>ufc.npi.prontuario.controller.PlanoTratamentoController</t>
  </si>
  <si>
    <t>ufc.npi.prontuario.repository.PlanoTratamentoRepository</t>
  </si>
  <si>
    <t>ufc.npi.prontuario.service.PlanoTratamentoService</t>
  </si>
  <si>
    <t>ufc.npi.prontuario.service.impl.PlanoTratamentoServiceImpl</t>
  </si>
  <si>
    <t>ufc.npi.prontuario.model.Procedimento</t>
  </si>
  <si>
    <t>ufc.npi.prontuario.repository.ProcedimentoRepository</t>
  </si>
  <si>
    <t>ufc.npi.prontuario.service.ProcedimentoService</t>
  </si>
  <si>
    <t>ufc.npi.prontuario.service.impl.ProcedimentoServiceImpl</t>
  </si>
  <si>
    <t>ufc.npi.prontuario.service.ProcedimentoServiceTest</t>
  </si>
  <si>
    <t>ufc.npi.prontuario.controller.ProfessorController</t>
  </si>
  <si>
    <t>ufc.npi.prontuario.controller.ProfessorFormularioController</t>
  </si>
  <si>
    <t>ufc.npi.prontuario.controller.ProfessorTurmaController</t>
  </si>
  <si>
    <t>ProntuarioApplication</t>
  </si>
  <si>
    <t>ufc.npi.prontuario.ProntuarioApplicationTests</t>
  </si>
  <si>
    <t>ufc.npi.prontuario.controller.ProntuarioController</t>
  </si>
  <si>
    <t>ufc.npi.prontuario.exception.ProntuarioException</t>
  </si>
  <si>
    <t>ufc.npi.prontuario.model.Raca</t>
  </si>
  <si>
    <t>ufc.npi.prontuario.util.RedirectConstants</t>
  </si>
  <si>
    <t>ufc.npi.prontuario.model.Resposta</t>
  </si>
  <si>
    <t>ufc.npi.prontuario.config.SecurityConfig</t>
  </si>
  <si>
    <t>ufc.npi.prontuario.model.Servidor</t>
  </si>
  <si>
    <t>ufc.npi.prontuario.repository.ServidorRepository</t>
  </si>
  <si>
    <t>ufc.npi.prontuario.service.ServidorService</t>
  </si>
  <si>
    <t>ufc.npi.prontuario.service.impl.ServidorServiceImpl</t>
  </si>
  <si>
    <t>ufc.npi.prontuario.service.ServidorServiceTest</t>
  </si>
  <si>
    <t>ufc.npi.prontuario.ServletInitializer</t>
  </si>
  <si>
    <t>ufc.npi.prontuario.model.Sexo</t>
  </si>
  <si>
    <t>ufc.npi.prontuario.model.Anamnese.Status</t>
  </si>
  <si>
    <t>ufc.npi.prontuario.model.Atendimento.Status</t>
  </si>
  <si>
    <t>ufc.npi.prontuario.model.Avaliacao.Status</t>
  </si>
  <si>
    <t>ufc.npi.prontuario.model.PlanoTratamento.Status</t>
  </si>
  <si>
    <t>ufc.npi.prontuario.model.Documento.TipoDocumento</t>
  </si>
  <si>
    <t>ufc.npi.prontuario.model.TipoPatologia</t>
  </si>
  <si>
    <t>ufc.npi.prontuario.controller.TipoPatologiaController</t>
  </si>
  <si>
    <t>ufc.npi.prontuario.repository.TipoPatologiaRepository</t>
  </si>
  <si>
    <t>ufc.npi.prontuario.service.TipoPatologiaService</t>
  </si>
  <si>
    <t>ufc.npi.prontuario.service.impl.TipoPatologiaServiceImpl</t>
  </si>
  <si>
    <t>ufc.npi.prontuario.service.TipoPatologiaServiceTest</t>
  </si>
  <si>
    <t>ufc.npi.prontuario.model.TipoProcedimento</t>
  </si>
  <si>
    <t>ufc.npi.prontuario.controller.TipoProcedimentoController</t>
  </si>
  <si>
    <t>ufc.npi.prontuario.repository.TipoProcedimentoRepository</t>
  </si>
  <si>
    <t>ufc.npi.prontuario.service.TipoProcedimentoService</t>
  </si>
  <si>
    <t>ufc.npi.prontuario.service.impl.TipoProcedimentoServiceImpl</t>
  </si>
  <si>
    <t>ufc.npi.prontuario.service.TipoProcedimentoServiceTest</t>
  </si>
  <si>
    <t>ufc.npi.prontuario.model.Token</t>
  </si>
  <si>
    <t>ufc.npi.prontuario.repository.TokenRepository</t>
  </si>
  <si>
    <t>ufc.npi.prontuario.service.TokenService</t>
  </si>
  <si>
    <t>ufc.npi.prontuario.service.impl.TokenServiceImpl</t>
  </si>
  <si>
    <t>ufc.npi.prontuario.service.TokenServiceTest</t>
  </si>
  <si>
    <t>ufc.npi.prontuario.model.Tratamento</t>
  </si>
  <si>
    <t>ufc.npi.prontuario.model.Turma</t>
  </si>
  <si>
    <t>ufc.npi.prontuario.controller.TurmaAlunoController</t>
  </si>
  <si>
    <t>ufc.npi.prontuario.controller.TurmaController</t>
  </si>
  <si>
    <t>ufc.npi.prontuario.controller.TurmaProfessorController</t>
  </si>
  <si>
    <t>ufc.npi.prontuario.repository.TurmaRepository</t>
  </si>
  <si>
    <t>ufc.npi.prontuario.service.TurmaService</t>
  </si>
  <si>
    <t>ufc.npi.prontuario.service.impl.TurmaServiceImpl</t>
  </si>
  <si>
    <t>ufc.npi.prontuario.service.TurmaServiceTest</t>
  </si>
  <si>
    <t>ufc.npi.prontuario.service.impl.UserDetailsService</t>
  </si>
  <si>
    <t>ufc.npi.prontuario.model.Usuario</t>
  </si>
  <si>
    <t>ufc.npi.prontuario.controller.UsuarioController</t>
  </si>
  <si>
    <t>ufc.npi.prontuario.repository.UsuarioRepository</t>
  </si>
  <si>
    <t>ufc.npi.prontuario.service.UsuarioService</t>
  </si>
  <si>
    <t>ufc.npi.prontuario.service.impl.UsuarioServiceImpl</t>
  </si>
  <si>
    <t>ufc.npi.prontuario.service.UsuarioServiceTest</t>
  </si>
  <si>
    <t>Total</t>
  </si>
  <si>
    <t>Total All Metrics</t>
  </si>
  <si>
    <t>ufc.npi.prontuario.ProntuarioApplication</t>
  </si>
  <si>
    <t>"ufc.npi.prontuario.config"</t>
  </si>
  <si>
    <t>"ufc.npi.prontuario.controller."</t>
  </si>
  <si>
    <t>"ufc.npi.prontuario.exception."</t>
  </si>
  <si>
    <t>"ufc.npi.prontuario.model"</t>
  </si>
  <si>
    <t>"ufc.npi.prontuario.repository"</t>
  </si>
  <si>
    <t>"ufc.npi.prontuario.service"</t>
  </si>
  <si>
    <t>"ufc.npi.prontuario.service.impl"</t>
  </si>
  <si>
    <t>"ufc.npi.prontuario.task"</t>
  </si>
  <si>
    <t>"ufc.npi.prontuario.util"</t>
  </si>
  <si>
    <t>Alguns Code Smells contidos no código durante a medição</t>
  </si>
  <si>
    <t xml:space="preserve">Code smells </t>
  </si>
  <si>
    <t>Local</t>
  </si>
  <si>
    <t>Rank</t>
  </si>
  <si>
    <t>Quantidade</t>
  </si>
  <si>
    <t>Estado</t>
  </si>
  <si>
    <t>Motivo de Adiamento</t>
  </si>
  <si>
    <t>Autor</t>
  </si>
  <si>
    <t>Número de refat</t>
  </si>
  <si>
    <t>Feature Envy</t>
  </si>
  <si>
    <t>ProfessorFormularioController.formAdicionarProfessor</t>
  </si>
  <si>
    <t>ProfessorFormularioController.formEditarProfessor</t>
  </si>
  <si>
    <t>ProfessorTurmaController.adicionarProfessor</t>
  </si>
  <si>
    <t>ServidorServiceImpl.atualizar</t>
  </si>
  <si>
    <t>Adiado</t>
  </si>
  <si>
    <t>Falso Positivo</t>
  </si>
  <si>
    <t>javel</t>
  </si>
  <si>
    <t>PlanoTratamentoController.finalizar</t>
  </si>
  <si>
    <t>PlanoTratamentoServiceImpl.excluirPlanoTratamento</t>
  </si>
  <si>
    <t>Corrigido, Extract Method</t>
  </si>
  <si>
    <t>PlanoTratamentoServiceImpl.pacienteNaoTemTratamento</t>
  </si>
  <si>
    <t>PlanoTratamentoServiceImpl.finalizar</t>
  </si>
  <si>
    <t>PlanoTratamentoServiceImpl.editar</t>
  </si>
  <si>
    <t>PacienteServiceImpl.salvar</t>
  </si>
  <si>
    <t>DocumentoServiceImpl.getExtensaoDocumento</t>
  </si>
  <si>
    <t>Atendimento.isVisivel</t>
  </si>
  <si>
    <t>TurmaServiceImpl.salvar</t>
  </si>
  <si>
    <t>Corrigido, Extract Method + Move Method</t>
  </si>
  <si>
    <t>TurmaServiceImpl.inscreverAluno</t>
  </si>
  <si>
    <t>Dispersed Coupling</t>
  </si>
  <si>
    <t>AnamneseServiceImpl.salvar</t>
  </si>
  <si>
    <t>AnamneseServiceImpl.addPerguntaEmAnamnese</t>
  </si>
  <si>
    <t>AnamneseServiceImpl.removerPerguntaDaAnamnese</t>
  </si>
  <si>
    <t>DisciplinaServiceImpl.salvar</t>
  </si>
  <si>
    <t>ivo</t>
  </si>
  <si>
    <t>DisciplinaServiceImpl.atualizar</t>
  </si>
  <si>
    <t>TipoPatologiaServiceImpl.salvar</t>
  </si>
  <si>
    <t>TipoPatologiaServiceImpl.atualizar</t>
  </si>
  <si>
    <t>ProcedimentoServiceImpl.configurarProcedimentos</t>
  </si>
  <si>
    <t>ProcedimentoServiceImpl.salvarPatologias</t>
  </si>
  <si>
    <t>Corrigido, Move Method</t>
  </si>
  <si>
    <t>ProcedimentoServiceImpl.tabelaProcedimentosOdontograma</t>
  </si>
  <si>
    <t>EmailServiceImpl.configurarMensagem</t>
  </si>
  <si>
    <t>TipoProcedimentoServiceImpl.salvar</t>
  </si>
  <si>
    <t>TipoProcedimentoServiceImpl.atualizar</t>
  </si>
  <si>
    <t>TokenServiceImpl.enviarTokenDeRecuperacao</t>
  </si>
  <si>
    <t>AtendimentoServiceImpl.salvar</t>
  </si>
  <si>
    <t>AtendimentoServiceImpl.adicionarItemAvaliacaoAtendimento</t>
  </si>
  <si>
    <t>AtendimentoServiceImpl.adicionarObservacao</t>
  </si>
  <si>
    <t>PatologiaServiceImpl.patologiaEValida</t>
  </si>
  <si>
    <t>AlunoServiceImpl.atualizar</t>
  </si>
  <si>
    <t>AvaliacaoAtendimento.getMedia</t>
  </si>
  <si>
    <t>TipoProcedimentoController.adicionarTipoProcedimento</t>
  </si>
  <si>
    <t>Corrigido anteriormente</t>
  </si>
  <si>
    <t>Atrelado a Feature Envy</t>
  </si>
  <si>
    <t>PatologiaServiceImpl.salvar</t>
  </si>
  <si>
    <t>PatologiaServiceImpl.buscarPatologiasOdontograma</t>
  </si>
  <si>
    <t>TipoPatologiaController.adicionarTipoPatologia</t>
  </si>
  <si>
    <t>EmailServiceImpl.notificarAtendimentoAndamento</t>
  </si>
  <si>
    <t>AtendimentoServiceImpl.buscarAtendimentosPorUsuario</t>
  </si>
  <si>
    <t>Total: 8</t>
  </si>
  <si>
    <r>
      <rPr>
        <rFont val="Calibri"/>
        <color theme="1"/>
        <sz val="10.0"/>
      </rPr>
      <t>Corrigidos nessa versão:</t>
    </r>
    <r>
      <rPr>
        <rFont val="Calibri"/>
        <color theme="1"/>
      </rPr>
      <t xml:space="preserve"> 7</t>
    </r>
  </si>
  <si>
    <t>GetAtendimentoId</t>
  </si>
  <si>
    <t>ufc.npi.prontuario.model.GetAtendimentoId</t>
  </si>
  <si>
    <t>GetEmailUsuario</t>
  </si>
  <si>
    <t>ufc.npi.prontuario.model.GetEmailUsuario</t>
  </si>
  <si>
    <t>GetMatriculaUsuario</t>
  </si>
  <si>
    <t>ufc.npi.prontuario.model.GetMatriculaUsuario</t>
  </si>
  <si>
    <t>GetPacienteId</t>
  </si>
  <si>
    <t>ufc.npi.prontuario.model.GetPacienteId</t>
  </si>
  <si>
    <t>GetProfessorTurma</t>
  </si>
  <si>
    <t>ufc.npi.prontuario.model.GetProfessorTurma</t>
  </si>
  <si>
    <t>GetUsuarioId</t>
  </si>
  <si>
    <t>ufc.npi.prontuario.model.GetUsuarioId</t>
  </si>
  <si>
    <t>SetUsuarioId</t>
  </si>
  <si>
    <t>ufc.npi.prontuario.model.SetUsuarioId</t>
  </si>
  <si>
    <t>SetSenhaUsuario</t>
  </si>
  <si>
    <t>ufc.npi.prontuario.model.SetSenhaUsuario</t>
  </si>
  <si>
    <t>Shotgun Surgery</t>
  </si>
  <si>
    <t>Atendimento.getId</t>
  </si>
  <si>
    <t>Usuario.getId</t>
  </si>
  <si>
    <t>Usuario.setId</t>
  </si>
  <si>
    <t>Usuario.getEmail</t>
  </si>
  <si>
    <t>Usuario.getMatricula</t>
  </si>
  <si>
    <t>Usuario.setSenha</t>
  </si>
  <si>
    <t>ProntuarioException.getMessage</t>
  </si>
  <si>
    <t>Paciente.getId</t>
  </si>
  <si>
    <t>Turma.getId</t>
  </si>
  <si>
    <t>Turma.getProfessores</t>
  </si>
  <si>
    <t>Total: 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</si>
</sst>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"/>
  </numFmts>
  <fonts count="11">
    <font>
      <sz val="11.0"/>
      <color theme="1"/>
      <name val="Arial"/>
    </font>
    <font>
      <sz val="11.0"/>
      <color theme="1"/>
      <name val="Calibri"/>
    </font>
    <font/>
    <font>
      <sz val="11.0"/>
      <color rgb="FF000000"/>
      <name val="Calibri"/>
    </font>
    <font>
      <color theme="1"/>
      <name val="Calibri"/>
    </font>
    <font>
      <sz val="11.0"/>
      <color rgb="FF000000"/>
      <name val="Docs-Calibri"/>
    </font>
    <font>
      <b/>
      <color theme="1"/>
      <name val="Calibri"/>
    </font>
    <font>
      <sz val="11.0"/>
      <color rgb="FF000000"/>
      <name val="Inconsolata"/>
    </font>
    <font>
      <b/>
      <sz val="11.0"/>
      <color rgb="FF000000"/>
      <name val="Calibri"/>
    </font>
    <font>
      <b/>
      <sz val="11.0"/>
      <color theme="1"/>
      <name val="Calibri"/>
    </font>
    <font>
      <sz val="11.0"/>
      <color rgb="FF000000"/>
      <name val="&quot;Times New Roman&quot;"/>
    </font>
  </fonts>
  <fills count="16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ED7D31"/>
        <bgColor rgb="FFED7D31"/>
      </patternFill>
    </fill>
    <fill>
      <patternFill patternType="solid">
        <fgColor rgb="FF44546A"/>
        <bgColor rgb="FF44546A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FCE4D6"/>
        <bgColor rgb="FFFCE4D6"/>
      </patternFill>
    </fill>
    <fill>
      <patternFill patternType="solid">
        <fgColor rgb="FFD0CECE"/>
        <bgColor rgb="FFD0CECE"/>
      </patternFill>
    </fill>
    <fill>
      <patternFill patternType="solid">
        <fgColor rgb="FFFFE699"/>
        <bgColor rgb="FFFFE699"/>
      </patternFill>
    </fill>
    <fill>
      <patternFill patternType="solid">
        <fgColor rgb="FFE2EFDA"/>
        <bgColor rgb="FFE2EFDA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7">
    <border/>
    <border>
      <left/>
      <right/>
      <top/>
      <bottom/>
    </border>
    <border>
      <right/>
      <top/>
      <bottom/>
    </border>
    <border>
      <top/>
      <bottom/>
    </border>
    <border>
      <right/>
    </border>
    <border>
      <bottom/>
    </border>
    <border>
      <right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readingOrder="0" vertical="bottom"/>
    </xf>
    <xf borderId="3" fillId="3" fontId="1" numFmtId="0" xfId="0" applyAlignment="1" applyBorder="1" applyFill="1" applyFont="1">
      <alignment horizontal="center" vertical="bottom"/>
    </xf>
    <xf borderId="2" fillId="0" fontId="2" numFmtId="0" xfId="0" applyBorder="1" applyFont="1"/>
    <xf borderId="3" fillId="4" fontId="1" numFmtId="0" xfId="0" applyAlignment="1" applyBorder="1" applyFill="1" applyFont="1">
      <alignment horizontal="center" vertical="bottom"/>
    </xf>
    <xf borderId="3" fillId="0" fontId="2" numFmtId="0" xfId="0" applyBorder="1" applyFont="1"/>
    <xf borderId="3" fillId="5" fontId="1" numFmtId="0" xfId="0" applyAlignment="1" applyBorder="1" applyFill="1" applyFont="1">
      <alignment horizontal="center" vertical="bottom"/>
    </xf>
    <xf borderId="3" fillId="6" fontId="1" numFmtId="0" xfId="0" applyAlignment="1" applyBorder="1" applyFill="1" applyFont="1">
      <alignment horizontal="center" vertical="bottom"/>
    </xf>
    <xf borderId="3" fillId="7" fontId="1" numFmtId="0" xfId="0" applyAlignment="1" applyBorder="1" applyFill="1" applyFont="1">
      <alignment horizontal="center" vertical="bottom"/>
    </xf>
    <xf borderId="0" fillId="2" fontId="3" numFmtId="0" xfId="0" applyAlignment="1" applyFont="1">
      <alignment vertical="bottom"/>
    </xf>
    <xf borderId="4" fillId="2" fontId="1" numFmtId="0" xfId="0" applyAlignment="1" applyBorder="1" applyFont="1">
      <alignment vertical="bottom"/>
    </xf>
    <xf borderId="4" fillId="8" fontId="1" numFmtId="0" xfId="0" applyAlignment="1" applyBorder="1" applyFill="1" applyFont="1">
      <alignment vertical="bottom"/>
    </xf>
    <xf borderId="4" fillId="8" fontId="1" numFmtId="0" xfId="0" applyAlignment="1" applyBorder="1" applyFont="1">
      <alignment vertical="bottom"/>
    </xf>
    <xf borderId="4" fillId="9" fontId="1" numFmtId="0" xfId="0" applyAlignment="1" applyBorder="1" applyFill="1" applyFont="1">
      <alignment vertical="bottom"/>
    </xf>
    <xf borderId="4" fillId="10" fontId="1" numFmtId="0" xfId="0" applyAlignment="1" applyBorder="1" applyFill="1" applyFont="1">
      <alignment vertical="bottom"/>
    </xf>
    <xf borderId="4" fillId="11" fontId="1" numFmtId="0" xfId="0" applyAlignment="1" applyBorder="1" applyFill="1" applyFont="1">
      <alignment vertical="bottom"/>
    </xf>
    <xf borderId="0" fillId="0" fontId="1" numFmtId="0" xfId="0" applyAlignment="1" applyFont="1">
      <alignment vertical="bottom"/>
    </xf>
    <xf borderId="4" fillId="0" fontId="1" numFmtId="0" xfId="0" applyAlignment="1" applyBorder="1" applyFont="1">
      <alignment vertical="bottom"/>
    </xf>
    <xf borderId="4" fillId="12" fontId="1" numFmtId="0" xfId="0" applyAlignment="1" applyBorder="1" applyFill="1" applyFont="1">
      <alignment vertical="bottom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readingOrder="0"/>
    </xf>
    <xf borderId="0" fillId="13" fontId="5" numFmtId="0" xfId="0" applyAlignment="1" applyFill="1" applyFont="1">
      <alignment horizontal="right" readingOrder="0"/>
    </xf>
    <xf borderId="0" fillId="0" fontId="1" numFmtId="0" xfId="0" applyFont="1"/>
    <xf borderId="0" fillId="0" fontId="6" numFmtId="0" xfId="0" applyAlignment="1" applyFont="1">
      <alignment readingOrder="0"/>
    </xf>
    <xf borderId="0" fillId="13" fontId="7" numFmtId="0" xfId="0" applyFont="1"/>
    <xf borderId="0" fillId="13" fontId="1" numFmtId="0" xfId="0" applyAlignment="1" applyFont="1">
      <alignment horizontal="right" vertical="bottom"/>
    </xf>
    <xf borderId="0" fillId="13" fontId="1" numFmtId="0" xfId="0" applyAlignment="1" applyFont="1">
      <alignment vertical="bottom"/>
    </xf>
    <xf borderId="0" fillId="13" fontId="1" numFmtId="0" xfId="0" applyAlignment="1" applyFont="1">
      <alignment horizontal="right" vertical="bottom"/>
    </xf>
    <xf borderId="0" fillId="0" fontId="8" numFmtId="0" xfId="0" applyFont="1"/>
    <xf borderId="0" fillId="0" fontId="9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1" numFmtId="0" xfId="0" applyAlignment="1" applyFont="1">
      <alignment vertical="bottom"/>
    </xf>
    <xf borderId="5" fillId="3" fontId="1" numFmtId="0" xfId="0" applyAlignment="1" applyBorder="1" applyFont="1">
      <alignment horizontal="center" vertical="bottom"/>
    </xf>
    <xf borderId="6" fillId="0" fontId="2" numFmtId="0" xfId="0" applyBorder="1" applyFont="1"/>
    <xf borderId="5" fillId="4" fontId="1" numFmtId="0" xfId="0" applyAlignment="1" applyBorder="1" applyFont="1">
      <alignment horizontal="center" vertical="bottom"/>
    </xf>
    <xf borderId="5" fillId="0" fontId="2" numFmtId="0" xfId="0" applyBorder="1" applyFont="1"/>
    <xf borderId="5" fillId="5" fontId="1" numFmtId="0" xfId="0" applyAlignment="1" applyBorder="1" applyFont="1">
      <alignment horizontal="center" vertical="bottom"/>
    </xf>
    <xf borderId="5" fillId="6" fontId="1" numFmtId="0" xfId="0" applyAlignment="1" applyBorder="1" applyFont="1">
      <alignment horizontal="center" vertical="bottom"/>
    </xf>
    <xf borderId="5" fillId="7" fontId="1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4" fillId="2" fontId="1" numFmtId="0" xfId="0" applyAlignment="1" applyBorder="1" applyFont="1">
      <alignment vertical="bottom"/>
    </xf>
    <xf borderId="0" fillId="13" fontId="7" numFmtId="0" xfId="0" applyFont="1"/>
    <xf borderId="4" fillId="2" fontId="1" numFmtId="0" xfId="0" applyAlignment="1" applyBorder="1" applyFont="1">
      <alignment vertical="bottom"/>
    </xf>
    <xf borderId="0" fillId="0" fontId="4" numFmtId="0" xfId="0" applyFont="1"/>
    <xf borderId="0" fillId="0" fontId="1" numFmtId="0" xfId="0" applyAlignment="1" applyFont="1">
      <alignment horizontal="right" vertical="bottom"/>
    </xf>
    <xf borderId="0" fillId="13" fontId="3" numFmtId="0" xfId="0" applyAlignment="1" applyFont="1">
      <alignment horizontal="left" readingOrder="0"/>
    </xf>
    <xf borderId="0" fillId="13" fontId="7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14" fontId="4" numFmtId="0" xfId="0" applyAlignment="1" applyFill="1" applyFont="1">
      <alignment readingOrder="0"/>
    </xf>
    <xf borderId="0" fillId="14" fontId="4" numFmtId="0" xfId="0" applyFont="1"/>
    <xf borderId="0" fillId="15" fontId="4" numFmtId="0" xfId="0" applyAlignment="1" applyFill="1" applyFont="1">
      <alignment readingOrder="0"/>
    </xf>
    <xf borderId="0" fillId="0" fontId="4" numFmtId="0" xfId="0" applyAlignment="1" applyFont="1">
      <alignment shrinkToFit="0" wrapText="0"/>
    </xf>
    <xf borderId="0" fillId="0" fontId="4" numFmtId="0" xfId="0" applyAlignment="1" applyFont="1">
      <alignment readingOrder="0" shrinkToFit="0" wrapText="0"/>
    </xf>
    <xf borderId="0" fillId="13" fontId="5" numFmtId="0" xfId="0" applyAlignment="1" applyFont="1">
      <alignment horizontal="left" readingOrder="0" shrinkToFit="0" wrapText="0"/>
    </xf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readingOrder="0" shrinkToFit="0" wrapText="1"/>
    </xf>
    <xf borderId="0" fillId="13" fontId="7" numFmtId="0" xfId="0" applyAlignment="1" applyFont="1">
      <alignment horizontal="left" readingOrder="0"/>
    </xf>
    <xf borderId="0" fillId="0" fontId="4" numFmtId="164" xfId="0" applyAlignment="1" applyFont="1" applyNumberFormat="1">
      <alignment readingOrder="0"/>
    </xf>
    <xf borderId="0" fillId="0" fontId="10" numFmtId="0" xfId="0" applyAlignment="1" applyFont="1">
      <alignment readingOrder="0"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 outlineLevelCol="1"/>
  <cols>
    <col customWidth="1" min="1" max="2" width="49.88" outlineLevel="1"/>
    <col customWidth="1" min="3" max="3" width="8.13" outlineLevel="1"/>
    <col customWidth="1" min="4" max="4" width="12.5" outlineLevel="1"/>
    <col customWidth="1" min="5" max="5" width="24.38" outlineLevel="1"/>
    <col customWidth="1" min="6" max="6" width="22.13" outlineLevel="1"/>
    <col customWidth="1" min="7" max="7" width="17.25" outlineLevel="1"/>
    <col customWidth="1" min="8" max="10" width="7.75" outlineLevel="1"/>
    <col customWidth="1" min="11" max="11" width="12.63" outlineLevel="1"/>
    <col customWidth="1" min="12" max="13" width="7.75" outlineLevel="1"/>
    <col customWidth="1" min="14" max="14" width="12.88" outlineLevel="1"/>
    <col customWidth="1" min="15" max="16" width="7.75"/>
    <col customWidth="1" min="17" max="17" width="16.88"/>
    <col customWidth="1" min="18" max="18" width="15.88"/>
    <col customWidth="1" min="19" max="30" width="7.75"/>
  </cols>
  <sheetData>
    <row r="1">
      <c r="A1" s="1" t="s">
        <v>0</v>
      </c>
      <c r="B1" s="2" t="s">
        <v>1</v>
      </c>
      <c r="C1" s="3" t="s">
        <v>2</v>
      </c>
      <c r="D1" s="4"/>
      <c r="E1" s="5" t="s">
        <v>3</v>
      </c>
      <c r="F1" s="6"/>
      <c r="G1" s="6"/>
      <c r="H1" s="4"/>
      <c r="I1" s="7" t="s">
        <v>4</v>
      </c>
      <c r="J1" s="6"/>
      <c r="K1" s="4"/>
      <c r="L1" s="8" t="s">
        <v>5</v>
      </c>
      <c r="M1" s="6"/>
      <c r="N1" s="4"/>
      <c r="O1" s="9" t="s">
        <v>6</v>
      </c>
      <c r="P1" s="6"/>
      <c r="Q1" s="6"/>
      <c r="R1" s="4"/>
    </row>
    <row r="2">
      <c r="A2" s="10" t="s">
        <v>7</v>
      </c>
      <c r="B2" s="11"/>
      <c r="C2" s="12" t="s">
        <v>8</v>
      </c>
      <c r="D2" s="13" t="s">
        <v>9</v>
      </c>
      <c r="E2" s="14" t="s">
        <v>10</v>
      </c>
      <c r="F2" s="14" t="s">
        <v>11</v>
      </c>
      <c r="G2" s="14" t="s">
        <v>12</v>
      </c>
      <c r="H2" s="14" t="s">
        <v>13</v>
      </c>
      <c r="I2" s="15" t="s">
        <v>14</v>
      </c>
      <c r="J2" s="15" t="s">
        <v>15</v>
      </c>
      <c r="K2" s="15" t="s">
        <v>16</v>
      </c>
      <c r="L2" s="16" t="s">
        <v>17</v>
      </c>
      <c r="M2" s="17"/>
      <c r="N2" s="18"/>
      <c r="O2" s="19" t="s">
        <v>18</v>
      </c>
      <c r="P2" s="19" t="s">
        <v>19</v>
      </c>
      <c r="Q2" s="19" t="s">
        <v>20</v>
      </c>
      <c r="R2" s="19" t="s">
        <v>21</v>
      </c>
    </row>
    <row r="3">
      <c r="A3" s="20" t="s">
        <v>22</v>
      </c>
      <c r="B3" s="20" t="str">
        <f>SUBSTITUTE(A3:A5,"ufc.npi.prontuario.service.","")</f>
        <v>AbstractServiceTest</v>
      </c>
      <c r="C3" s="21">
        <v>0.0</v>
      </c>
      <c r="E3" s="21">
        <v>0.0</v>
      </c>
      <c r="F3" s="21">
        <v>0.0</v>
      </c>
      <c r="G3" s="21">
        <v>0.0</v>
      </c>
      <c r="H3" s="21">
        <v>0.0</v>
      </c>
      <c r="I3" s="21">
        <v>2.0</v>
      </c>
      <c r="J3" s="21">
        <v>14.0</v>
      </c>
      <c r="K3" s="21">
        <v>1.0</v>
      </c>
      <c r="L3" s="21">
        <v>0.0</v>
      </c>
      <c r="O3" s="22">
        <v>8.411</v>
      </c>
      <c r="P3" s="22">
        <v>199.0</v>
      </c>
      <c r="Q3" s="23">
        <v>1.001</v>
      </c>
      <c r="R3" s="22">
        <v>163.0</v>
      </c>
    </row>
    <row r="4">
      <c r="A4" s="20" t="s">
        <v>23</v>
      </c>
      <c r="B4" s="20" t="str">
        <f>SUBSTITUTE(A4:A6,"ufc.npi.prontuario.model.","")</f>
        <v>Aluno</v>
      </c>
      <c r="C4" s="21">
        <v>83.0</v>
      </c>
      <c r="E4" s="21">
        <v>1.0</v>
      </c>
      <c r="F4" s="21">
        <v>10.0</v>
      </c>
      <c r="G4" s="21">
        <v>1.0</v>
      </c>
      <c r="H4" s="21">
        <v>0.0</v>
      </c>
      <c r="I4" s="21">
        <v>2.0</v>
      </c>
      <c r="J4" s="21">
        <v>0.0</v>
      </c>
      <c r="K4" s="21">
        <v>1.0</v>
      </c>
      <c r="L4" s="21">
        <v>0.0</v>
      </c>
    </row>
    <row r="5">
      <c r="A5" s="20" t="s">
        <v>24</v>
      </c>
      <c r="B5" s="20" t="str">
        <f>SUBSTITUTE(A5:A7,"ufc.npi.prontuario.controller.","")</f>
        <v>AlunoController</v>
      </c>
      <c r="C5" s="21">
        <v>71.0</v>
      </c>
      <c r="D5" s="24"/>
      <c r="E5" s="21">
        <v>1.0</v>
      </c>
      <c r="F5" s="21">
        <v>10.0</v>
      </c>
      <c r="G5" s="21">
        <v>1.0</v>
      </c>
      <c r="H5" s="21">
        <v>1.0</v>
      </c>
      <c r="I5" s="21">
        <v>1.0</v>
      </c>
      <c r="J5" s="21">
        <v>0.0</v>
      </c>
      <c r="K5" s="21">
        <v>1.0</v>
      </c>
      <c r="L5" s="21">
        <v>9.0</v>
      </c>
    </row>
    <row r="6">
      <c r="A6" s="20" t="s">
        <v>25</v>
      </c>
      <c r="B6" s="20" t="str">
        <f>SUBSTITUTE(A6:A8,"ufc.npi.prontuario.repository.","")</f>
        <v>AlunoRepository</v>
      </c>
      <c r="C6" s="21">
        <v>0.0</v>
      </c>
      <c r="E6" s="21">
        <v>0.0</v>
      </c>
      <c r="F6" s="21">
        <v>0.0</v>
      </c>
      <c r="G6" s="21">
        <v>0.0</v>
      </c>
      <c r="H6" s="21">
        <v>0.0</v>
      </c>
      <c r="I6" s="21">
        <v>2.0</v>
      </c>
      <c r="J6" s="21">
        <v>0.0</v>
      </c>
      <c r="K6" s="21">
        <v>1.0</v>
      </c>
      <c r="L6" s="21">
        <v>1.0</v>
      </c>
      <c r="N6" s="25" t="s">
        <v>26</v>
      </c>
    </row>
    <row r="7">
      <c r="A7" s="20" t="s">
        <v>27</v>
      </c>
      <c r="B7" s="20" t="str">
        <f>SUBSTITUTE(A7:A9,"ufc.npi.prontuario.service.","")</f>
        <v>AlunoService</v>
      </c>
      <c r="C7" s="21">
        <v>0.0</v>
      </c>
      <c r="D7" s="24"/>
      <c r="E7" s="21">
        <v>0.0</v>
      </c>
      <c r="F7" s="21">
        <v>0.0</v>
      </c>
      <c r="G7" s="21">
        <v>0.0</v>
      </c>
      <c r="H7" s="21">
        <v>0.0</v>
      </c>
      <c r="I7" s="21">
        <v>0.0</v>
      </c>
      <c r="J7" s="21">
        <v>1.0</v>
      </c>
      <c r="K7" s="21">
        <v>0.0</v>
      </c>
      <c r="L7" s="21">
        <v>2.0</v>
      </c>
      <c r="N7" s="26">
        <f>SUM(D172,F172,J172,L171,P172)</f>
        <v>9126.412</v>
      </c>
    </row>
    <row r="8">
      <c r="A8" s="20" t="s">
        <v>28</v>
      </c>
      <c r="B8" s="20" t="str">
        <f>SUBSTITUTE(A8:A10,"ufc.npi.prontuario.service.impl.","")</f>
        <v>AlunoServiceImpl</v>
      </c>
      <c r="C8" s="21">
        <v>0.0</v>
      </c>
      <c r="E8" s="21">
        <v>1.0</v>
      </c>
      <c r="F8" s="21">
        <v>13.0</v>
      </c>
      <c r="G8" s="21">
        <v>1.0</v>
      </c>
      <c r="H8" s="21">
        <v>1.0</v>
      </c>
      <c r="I8" s="21">
        <v>1.0</v>
      </c>
      <c r="J8" s="21">
        <v>0.0</v>
      </c>
      <c r="K8" s="21">
        <v>2.0</v>
      </c>
      <c r="L8" s="21">
        <v>6.0</v>
      </c>
    </row>
    <row r="9">
      <c r="A9" s="20" t="s">
        <v>29</v>
      </c>
      <c r="B9" s="20" t="str">
        <f>SUBSTITUTE(A9:A11,"ufc.npi.prontuario.service.","")</f>
        <v>AlunoServiceTest</v>
      </c>
      <c r="C9" s="21">
        <v>50.0</v>
      </c>
      <c r="D9" s="24"/>
      <c r="E9" s="21">
        <v>1.0</v>
      </c>
      <c r="F9" s="21">
        <v>8.0</v>
      </c>
      <c r="G9" s="21">
        <v>1.0</v>
      </c>
      <c r="H9" s="21">
        <v>1.0</v>
      </c>
      <c r="I9" s="21">
        <v>3.0</v>
      </c>
      <c r="J9" s="21">
        <v>0.0</v>
      </c>
      <c r="K9" s="21">
        <v>1.0</v>
      </c>
      <c r="L9" s="21">
        <v>4.0</v>
      </c>
    </row>
    <row r="10">
      <c r="A10" s="20" t="s">
        <v>30</v>
      </c>
      <c r="B10" s="20" t="str">
        <f>SUBSTITUTE(A10:A12,"ufc.npi.prontuario.model.","")</f>
        <v>AlunoTurma</v>
      </c>
      <c r="C10" s="21">
        <v>58.0</v>
      </c>
      <c r="D10" s="24"/>
      <c r="E10" s="21">
        <v>2.0</v>
      </c>
      <c r="F10" s="21">
        <v>19.0</v>
      </c>
      <c r="G10" s="21">
        <v>10.0</v>
      </c>
      <c r="H10" s="21">
        <v>2.0</v>
      </c>
      <c r="I10" s="21">
        <v>1.0</v>
      </c>
      <c r="J10" s="21">
        <v>0.0</v>
      </c>
      <c r="K10" s="21">
        <v>1.0</v>
      </c>
      <c r="L10" s="21">
        <v>3.0</v>
      </c>
    </row>
    <row r="11">
      <c r="A11" s="20" t="s">
        <v>31</v>
      </c>
      <c r="B11" s="20" t="str">
        <f>SUBSTITUTE(A11:A13,"ufc.npi.prontuario.controller.","")</f>
        <v>AlunoTurmaController</v>
      </c>
      <c r="C11" s="21">
        <v>50.0</v>
      </c>
      <c r="D11" s="24"/>
      <c r="E11" s="21">
        <v>2.0</v>
      </c>
      <c r="F11" s="21">
        <v>6.0</v>
      </c>
      <c r="G11" s="21">
        <v>1.0</v>
      </c>
      <c r="H11" s="21">
        <v>1.0</v>
      </c>
      <c r="I11" s="21">
        <v>1.0</v>
      </c>
      <c r="J11" s="21">
        <v>0.0</v>
      </c>
      <c r="K11" s="21">
        <v>1.0</v>
      </c>
      <c r="L11" s="21">
        <v>9.0</v>
      </c>
    </row>
    <row r="12">
      <c r="A12" s="20" t="s">
        <v>32</v>
      </c>
      <c r="B12" s="20" t="str">
        <f>SUBSTITUTE(A12:A14,"ufc.npi.prontuario.model.","")</f>
        <v>AlunoTurmaId</v>
      </c>
      <c r="C12" s="21">
        <v>55.0</v>
      </c>
      <c r="E12" s="21">
        <v>2.0</v>
      </c>
      <c r="F12" s="21">
        <v>17.0</v>
      </c>
      <c r="G12" s="21">
        <v>10.0</v>
      </c>
      <c r="H12" s="21">
        <v>2.0</v>
      </c>
      <c r="I12" s="21">
        <v>1.0</v>
      </c>
      <c r="J12" s="21">
        <v>0.0</v>
      </c>
      <c r="K12" s="21">
        <v>2.0</v>
      </c>
      <c r="L12" s="21">
        <v>3.0</v>
      </c>
    </row>
    <row r="13">
      <c r="A13" s="20" t="s">
        <v>33</v>
      </c>
      <c r="B13" s="20" t="str">
        <f>SUBSTITUTE(A13:A15,"ufc.npi.prontuario.repository.","")</f>
        <v>AlunoTurmaRepository</v>
      </c>
      <c r="C13" s="21">
        <v>0.0</v>
      </c>
      <c r="D13" s="24"/>
      <c r="E13" s="21">
        <v>0.0</v>
      </c>
      <c r="F13" s="21">
        <v>0.0</v>
      </c>
      <c r="G13" s="21">
        <v>0.0</v>
      </c>
      <c r="H13" s="21">
        <v>0.0</v>
      </c>
      <c r="I13" s="21">
        <v>2.0</v>
      </c>
      <c r="J13" s="21">
        <v>0.0</v>
      </c>
      <c r="K13" s="21">
        <v>1.0</v>
      </c>
      <c r="L13" s="21">
        <v>0.0</v>
      </c>
    </row>
    <row r="14">
      <c r="A14" s="20" t="s">
        <v>34</v>
      </c>
      <c r="B14" s="20" t="str">
        <f>SUBSTITUTE(A14:A16,"ufc.npi.prontuario.model.","")</f>
        <v>Anamnese</v>
      </c>
      <c r="C14" s="21">
        <v>80.0</v>
      </c>
      <c r="D14" s="24"/>
      <c r="E14" s="21">
        <v>1.0</v>
      </c>
      <c r="F14" s="21">
        <v>26.0</v>
      </c>
      <c r="G14" s="21">
        <v>7.0</v>
      </c>
      <c r="H14" s="21">
        <v>2.0</v>
      </c>
      <c r="I14" s="21">
        <v>1.0</v>
      </c>
      <c r="J14" s="21">
        <v>0.0</v>
      </c>
      <c r="K14" s="21">
        <v>1.0</v>
      </c>
      <c r="L14" s="21">
        <v>2.0</v>
      </c>
    </row>
    <row r="15">
      <c r="A15" s="20" t="s">
        <v>35</v>
      </c>
      <c r="B15" s="20" t="str">
        <f>SUBSTITUTE(A15:A17,"ufc.npi.prontuario.controller.","")</f>
        <v>AnamneseController</v>
      </c>
      <c r="C15" s="21">
        <v>30.0</v>
      </c>
      <c r="D15" s="24"/>
      <c r="E15" s="21">
        <v>1.0</v>
      </c>
      <c r="F15" s="21">
        <v>14.0</v>
      </c>
      <c r="G15" s="21">
        <v>1.0</v>
      </c>
      <c r="H15" s="21">
        <v>1.0</v>
      </c>
      <c r="I15" s="21">
        <v>1.0</v>
      </c>
      <c r="J15" s="21">
        <v>0.0</v>
      </c>
      <c r="K15" s="21">
        <v>1.0</v>
      </c>
      <c r="L15" s="21">
        <v>10.0</v>
      </c>
    </row>
    <row r="16">
      <c r="A16" s="20" t="s">
        <v>36</v>
      </c>
      <c r="B16" s="20" t="str">
        <f>SUBSTITUTE(A16:A18,"ufc.npi.prontuario.repository.","")</f>
        <v>AnamneseRepository</v>
      </c>
      <c r="C16" s="21">
        <v>0.0</v>
      </c>
      <c r="D16" s="24"/>
      <c r="E16" s="21">
        <v>0.0</v>
      </c>
      <c r="F16" s="21">
        <v>0.0</v>
      </c>
      <c r="G16" s="21">
        <v>0.0</v>
      </c>
      <c r="H16" s="21">
        <v>0.0</v>
      </c>
      <c r="I16" s="21">
        <v>2.0</v>
      </c>
      <c r="J16" s="21">
        <v>0.0</v>
      </c>
      <c r="K16" s="21">
        <v>1.0</v>
      </c>
      <c r="L16" s="21">
        <v>2.0</v>
      </c>
    </row>
    <row r="17">
      <c r="A17" s="20" t="s">
        <v>37</v>
      </c>
      <c r="B17" s="20" t="str">
        <f>SUBSTITUTE(A17:A19,"ufc.npi.prontuario.service.","")</f>
        <v>AnamneseService</v>
      </c>
      <c r="C17" s="21">
        <v>0.0</v>
      </c>
      <c r="D17" s="24"/>
      <c r="E17" s="21">
        <v>0.0</v>
      </c>
      <c r="F17" s="21">
        <v>0.0</v>
      </c>
      <c r="G17" s="21">
        <v>0.0</v>
      </c>
      <c r="H17" s="21">
        <v>0.0</v>
      </c>
      <c r="I17" s="21">
        <v>0.0</v>
      </c>
      <c r="J17" s="21">
        <v>1.0</v>
      </c>
      <c r="K17" s="21">
        <v>0.0</v>
      </c>
      <c r="L17" s="21">
        <v>3.0</v>
      </c>
    </row>
    <row r="18">
      <c r="A18" s="20" t="s">
        <v>38</v>
      </c>
      <c r="B18" s="20" t="str">
        <f>SUBSTITUTE(A18:A20,"ufc.npi.prontuario.service.impl.","")</f>
        <v>AnamneseServiceImpl</v>
      </c>
      <c r="C18" s="21">
        <v>67.0</v>
      </c>
      <c r="E18" s="21">
        <v>1.0</v>
      </c>
      <c r="F18" s="21">
        <v>33.0</v>
      </c>
      <c r="G18" s="21">
        <v>1.0</v>
      </c>
      <c r="H18" s="21">
        <v>2.0</v>
      </c>
      <c r="I18" s="21">
        <v>1.0</v>
      </c>
      <c r="J18" s="21">
        <v>0.0</v>
      </c>
      <c r="K18" s="21">
        <v>2.0</v>
      </c>
      <c r="L18" s="21">
        <v>7.0</v>
      </c>
    </row>
    <row r="19">
      <c r="A19" s="20" t="s">
        <v>39</v>
      </c>
      <c r="B19" s="20" t="str">
        <f>SUBSTITUTE(A19:A21,"ufc.npi.prontuario.service.","")</f>
        <v>AnamneseServiceTest</v>
      </c>
      <c r="C19" s="21">
        <v>61.0</v>
      </c>
      <c r="D19" s="24"/>
      <c r="E19" s="21">
        <v>1.0</v>
      </c>
      <c r="F19" s="21">
        <v>7.0</v>
      </c>
      <c r="G19" s="21">
        <v>1.0</v>
      </c>
      <c r="H19" s="21">
        <v>1.0</v>
      </c>
      <c r="I19" s="21">
        <v>3.0</v>
      </c>
      <c r="J19" s="21">
        <v>0.0</v>
      </c>
      <c r="K19" s="21">
        <v>1.0</v>
      </c>
      <c r="L19" s="21">
        <v>7.0</v>
      </c>
    </row>
    <row r="20">
      <c r="A20" s="20" t="s">
        <v>40</v>
      </c>
      <c r="B20" s="20" t="str">
        <f>SUBSTITUTE(A20:A22,"ufc.npi.prontuario.model.","")</f>
        <v>Atendimento</v>
      </c>
      <c r="C20" s="21">
        <v>89.0</v>
      </c>
      <c r="D20" s="24"/>
      <c r="E20" s="21">
        <v>1.0</v>
      </c>
      <c r="F20" s="21">
        <v>38.0</v>
      </c>
      <c r="G20" s="21">
        <v>7.0</v>
      </c>
      <c r="H20" s="21">
        <v>2.0</v>
      </c>
      <c r="I20" s="21">
        <v>1.0</v>
      </c>
      <c r="J20" s="21">
        <v>0.0</v>
      </c>
      <c r="K20" s="21">
        <v>2.0</v>
      </c>
      <c r="L20" s="21">
        <v>8.0</v>
      </c>
    </row>
    <row r="21">
      <c r="A21" s="20" t="s">
        <v>41</v>
      </c>
      <c r="B21" s="20" t="str">
        <f t="shared" ref="B21:B23" si="1">SUBSTITUTE(A21:A23,"ufc.npi.prontuario.controller.","")</f>
        <v>AtendimentoController</v>
      </c>
      <c r="C21" s="21">
        <v>0.0</v>
      </c>
      <c r="D21" s="24"/>
      <c r="E21" s="21">
        <v>1.0</v>
      </c>
      <c r="F21" s="21">
        <v>13.0</v>
      </c>
      <c r="G21" s="21">
        <v>1.0</v>
      </c>
      <c r="H21" s="21">
        <v>1.0</v>
      </c>
      <c r="I21" s="21">
        <v>1.0</v>
      </c>
      <c r="J21" s="21">
        <v>0.0</v>
      </c>
      <c r="K21" s="21">
        <v>1.0</v>
      </c>
      <c r="L21" s="21">
        <v>1.0</v>
      </c>
    </row>
    <row r="22">
      <c r="A22" s="20" t="s">
        <v>42</v>
      </c>
      <c r="B22" s="20" t="str">
        <f t="shared" si="1"/>
        <v>AtendimentoPatologiaController</v>
      </c>
      <c r="C22" s="21">
        <v>0.0</v>
      </c>
      <c r="E22" s="21">
        <v>1.0</v>
      </c>
      <c r="F22" s="21">
        <v>1.0</v>
      </c>
      <c r="G22" s="21">
        <v>1.0</v>
      </c>
      <c r="H22" s="21">
        <v>0.0</v>
      </c>
      <c r="I22" s="21">
        <v>1.0</v>
      </c>
      <c r="J22" s="21">
        <v>0.0</v>
      </c>
      <c r="K22" s="21">
        <v>1.0</v>
      </c>
      <c r="L22" s="21">
        <v>11.0</v>
      </c>
      <c r="T22" s="17"/>
      <c r="U22" s="27"/>
      <c r="V22" s="28"/>
      <c r="W22" s="27"/>
      <c r="X22" s="27"/>
      <c r="Y22" s="27"/>
      <c r="Z22" s="27"/>
      <c r="AA22" s="27"/>
      <c r="AB22" s="27"/>
      <c r="AC22" s="27"/>
      <c r="AD22" s="27"/>
    </row>
    <row r="23" ht="15.75" customHeight="1">
      <c r="A23" s="20" t="s">
        <v>43</v>
      </c>
      <c r="B23" s="20" t="str">
        <f t="shared" si="1"/>
        <v>AtendimentoProcedimentoController</v>
      </c>
      <c r="C23" s="21">
        <v>0.0</v>
      </c>
      <c r="E23" s="21">
        <v>1.0</v>
      </c>
      <c r="F23" s="21">
        <v>1.0</v>
      </c>
      <c r="G23" s="21">
        <v>1.0</v>
      </c>
      <c r="H23" s="21">
        <v>0.0</v>
      </c>
      <c r="I23" s="21">
        <v>1.0</v>
      </c>
      <c r="J23" s="21">
        <v>0.0</v>
      </c>
      <c r="K23" s="21">
        <v>1.0</v>
      </c>
      <c r="L23" s="21">
        <v>6.0</v>
      </c>
      <c r="T23" s="17"/>
      <c r="U23" s="27"/>
      <c r="V23" s="28"/>
      <c r="W23" s="28"/>
      <c r="X23" s="29"/>
      <c r="Y23" s="28"/>
      <c r="Z23" s="28"/>
      <c r="AA23" s="28"/>
      <c r="AB23" s="27"/>
      <c r="AC23" s="28"/>
      <c r="AD23" s="28"/>
    </row>
    <row r="24" ht="15.75" customHeight="1">
      <c r="A24" s="20" t="s">
        <v>44</v>
      </c>
      <c r="B24" s="20" t="str">
        <f>SUBSTITUTE(A24:A26,"ufc.npi.prontuario.repository.","")</f>
        <v>AtendimentoRepository</v>
      </c>
      <c r="C24" s="21">
        <v>0.0</v>
      </c>
      <c r="E24" s="21">
        <v>0.0</v>
      </c>
      <c r="F24" s="21">
        <v>0.0</v>
      </c>
      <c r="G24" s="21">
        <v>0.0</v>
      </c>
      <c r="H24" s="21">
        <v>0.0</v>
      </c>
      <c r="I24" s="21">
        <v>1.0</v>
      </c>
      <c r="J24" s="21">
        <v>0.0</v>
      </c>
      <c r="K24" s="21">
        <v>1.0</v>
      </c>
      <c r="L24" s="21">
        <v>6.0</v>
      </c>
    </row>
    <row r="25" ht="15.75" customHeight="1">
      <c r="A25" s="20" t="s">
        <v>45</v>
      </c>
      <c r="B25" s="20" t="str">
        <f>SUBSTITUTE(A25:A27,"ufc.npi.prontuario.service.","")</f>
        <v>AtendimentoService</v>
      </c>
      <c r="C25" s="21">
        <v>0.0</v>
      </c>
      <c r="E25" s="21">
        <v>0.0</v>
      </c>
      <c r="F25" s="21">
        <v>0.0</v>
      </c>
      <c r="G25" s="21">
        <v>0.0</v>
      </c>
      <c r="H25" s="21">
        <v>0.0</v>
      </c>
      <c r="I25" s="21">
        <v>2.0</v>
      </c>
      <c r="J25" s="21">
        <v>0.0</v>
      </c>
      <c r="K25" s="21">
        <v>1.0</v>
      </c>
      <c r="L25" s="21">
        <v>6.0</v>
      </c>
    </row>
    <row r="26" ht="15.75" customHeight="1">
      <c r="A26" s="20" t="s">
        <v>46</v>
      </c>
      <c r="B26" s="20" t="str">
        <f>SUBSTITUTE(A26:A28,"ufc.npi.prontuario.service.impl.","")</f>
        <v>AtendimentoServiceImpl</v>
      </c>
      <c r="C26" s="21">
        <v>81.0</v>
      </c>
      <c r="E26" s="21">
        <v>1.0</v>
      </c>
      <c r="F26" s="21">
        <v>29.0</v>
      </c>
      <c r="G26" s="21">
        <v>1.0</v>
      </c>
      <c r="H26" s="21">
        <v>2.0</v>
      </c>
      <c r="I26" s="21">
        <v>0.0</v>
      </c>
      <c r="J26" s="21">
        <v>1.0</v>
      </c>
      <c r="K26" s="21">
        <v>0.0</v>
      </c>
      <c r="L26" s="21">
        <v>5.0</v>
      </c>
    </row>
    <row r="27" ht="15.75" customHeight="1">
      <c r="A27" s="20" t="s">
        <v>47</v>
      </c>
      <c r="B27" s="20" t="str">
        <f>SUBSTITUTE(A27:A29,"ufc.npi.prontuario.service.","")</f>
        <v>AtendimentoServiceTest</v>
      </c>
      <c r="C27" s="21">
        <v>40.0</v>
      </c>
      <c r="D27" s="24"/>
      <c r="E27" s="21">
        <v>1.0</v>
      </c>
      <c r="F27" s="21">
        <v>9.0</v>
      </c>
      <c r="G27" s="21">
        <v>1.0</v>
      </c>
      <c r="H27" s="21">
        <v>1.0</v>
      </c>
      <c r="I27" s="21">
        <v>1.0</v>
      </c>
      <c r="J27" s="21">
        <v>0.0</v>
      </c>
      <c r="K27" s="21">
        <v>2.0</v>
      </c>
      <c r="L27" s="21">
        <v>20.0</v>
      </c>
    </row>
    <row r="28" ht="15.75" customHeight="1">
      <c r="A28" s="20" t="s">
        <v>48</v>
      </c>
      <c r="B28" s="20" t="str">
        <f t="shared" ref="B28:B29" si="2">SUBSTITUTE(A28:A30,"ufc.npi.prontuario.model.","")</f>
        <v>Avaliacao</v>
      </c>
      <c r="C28" s="21">
        <v>78.0</v>
      </c>
      <c r="E28" s="21">
        <v>1.0</v>
      </c>
      <c r="F28" s="21">
        <v>32.0</v>
      </c>
      <c r="G28" s="21">
        <v>7.0</v>
      </c>
      <c r="H28" s="21">
        <v>2.0</v>
      </c>
      <c r="I28" s="21">
        <v>3.0</v>
      </c>
      <c r="J28" s="21">
        <v>0.0</v>
      </c>
      <c r="K28" s="21">
        <v>1.0</v>
      </c>
      <c r="L28" s="21">
        <v>10.0</v>
      </c>
    </row>
    <row r="29" ht="15.75" customHeight="1">
      <c r="A29" s="20" t="s">
        <v>49</v>
      </c>
      <c r="B29" s="20" t="str">
        <f t="shared" si="2"/>
        <v>AvaliacaoAtendimento</v>
      </c>
      <c r="C29" s="21">
        <v>78.0</v>
      </c>
      <c r="E29" s="21">
        <v>1.0</v>
      </c>
      <c r="F29" s="21">
        <v>30.0</v>
      </c>
      <c r="G29" s="21">
        <v>7.0</v>
      </c>
      <c r="H29" s="21">
        <v>2.0</v>
      </c>
      <c r="I29" s="21">
        <v>1.0</v>
      </c>
      <c r="J29" s="21">
        <v>0.0</v>
      </c>
      <c r="K29" s="21">
        <v>1.0</v>
      </c>
      <c r="L29" s="21">
        <v>5.0</v>
      </c>
    </row>
    <row r="30" ht="15.75" customHeight="1">
      <c r="A30" s="20" t="s">
        <v>50</v>
      </c>
      <c r="B30" s="20" t="str">
        <f>SUBSTITUTE(A30:A32,"ufc.npi.prontuario.repository.","")</f>
        <v>AvaliacaoAtendimentoRepository</v>
      </c>
      <c r="C30" s="21">
        <v>0.0</v>
      </c>
      <c r="D30" s="24"/>
      <c r="E30" s="21">
        <v>0.0</v>
      </c>
      <c r="F30" s="21">
        <v>0.0</v>
      </c>
      <c r="G30" s="21">
        <v>0.0</v>
      </c>
      <c r="H30" s="21">
        <v>0.0</v>
      </c>
      <c r="I30" s="21">
        <v>1.0</v>
      </c>
      <c r="J30" s="21">
        <v>0.0</v>
      </c>
      <c r="K30" s="21">
        <v>1.0</v>
      </c>
      <c r="L30" s="21">
        <v>4.0</v>
      </c>
    </row>
    <row r="31" ht="15.75" customHeight="1">
      <c r="A31" s="20" t="s">
        <v>51</v>
      </c>
      <c r="B31" s="20" t="str">
        <f>SUBSTITUTE(A31:A33,"ufc.npi.prontuario.controller.","")</f>
        <v>AvaliacaoController</v>
      </c>
      <c r="C31" s="21">
        <v>22.0</v>
      </c>
      <c r="D31" s="24"/>
      <c r="E31" s="21">
        <v>1.0</v>
      </c>
      <c r="F31" s="21">
        <v>13.0</v>
      </c>
      <c r="G31" s="21">
        <v>1.0</v>
      </c>
      <c r="H31" s="21">
        <v>1.0</v>
      </c>
      <c r="I31" s="21">
        <v>2.0</v>
      </c>
      <c r="J31" s="21">
        <v>0.0</v>
      </c>
      <c r="K31" s="21">
        <v>1.0</v>
      </c>
      <c r="L31" s="21">
        <v>0.0</v>
      </c>
    </row>
    <row r="32" ht="15.75" customHeight="1">
      <c r="A32" s="20" t="s">
        <v>52</v>
      </c>
      <c r="B32" s="20" t="str">
        <f>SUBSTITUTE(A32:A34,"ufc.npi.prontuario.repository.","")</f>
        <v>AvaliacaoRepository</v>
      </c>
      <c r="C32" s="21">
        <v>0.0</v>
      </c>
      <c r="D32" s="24"/>
      <c r="E32" s="21">
        <v>0.0</v>
      </c>
      <c r="F32" s="21">
        <v>0.0</v>
      </c>
      <c r="G32" s="21">
        <v>0.0</v>
      </c>
      <c r="H32" s="21">
        <v>0.0</v>
      </c>
      <c r="I32" s="21">
        <v>1.0</v>
      </c>
      <c r="J32" s="21">
        <v>0.0</v>
      </c>
      <c r="K32" s="21">
        <v>1.0</v>
      </c>
      <c r="L32" s="21">
        <v>7.0</v>
      </c>
    </row>
    <row r="33" ht="15.75" customHeight="1">
      <c r="A33" s="20" t="s">
        <v>53</v>
      </c>
      <c r="B33" s="20" t="str">
        <f>SUBSTITUTE(A33:A35,"ufc.npi.prontuario.service.","")</f>
        <v>AvaliacaoService</v>
      </c>
      <c r="C33" s="21">
        <v>0.0</v>
      </c>
      <c r="D33" s="24"/>
      <c r="E33" s="21">
        <v>0.0</v>
      </c>
      <c r="F33" s="21">
        <v>0.0</v>
      </c>
      <c r="G33" s="21">
        <v>0.0</v>
      </c>
      <c r="H33" s="21">
        <v>0.0</v>
      </c>
      <c r="I33" s="21">
        <v>2.0</v>
      </c>
      <c r="J33" s="21">
        <v>0.0</v>
      </c>
      <c r="K33" s="21">
        <v>1.0</v>
      </c>
      <c r="L33" s="21">
        <v>1.0</v>
      </c>
    </row>
    <row r="34" ht="15.75" customHeight="1">
      <c r="A34" s="20" t="s">
        <v>54</v>
      </c>
      <c r="B34" s="20" t="str">
        <f>SUBSTITUTE(A34:A36,"ufc.npi.prontuario.service.impl.","")</f>
        <v>AvaliacaoServiceImpl</v>
      </c>
      <c r="C34" s="21">
        <v>66.0</v>
      </c>
      <c r="E34" s="21">
        <v>1.0</v>
      </c>
      <c r="F34" s="21">
        <v>13.0</v>
      </c>
      <c r="G34" s="21">
        <v>1.0</v>
      </c>
      <c r="H34" s="21">
        <v>2.0</v>
      </c>
      <c r="I34" s="21">
        <v>0.0</v>
      </c>
      <c r="J34" s="21">
        <v>1.0</v>
      </c>
      <c r="K34" s="21">
        <v>0.0</v>
      </c>
      <c r="L34" s="21">
        <v>3.0</v>
      </c>
    </row>
    <row r="35" ht="15.75" customHeight="1">
      <c r="A35" s="20" t="s">
        <v>55</v>
      </c>
      <c r="B35" s="20" t="str">
        <f>SUBSTITUTE(A35:A37,"ufc.npi.prontuario.util.","")</f>
        <v>ConfigurationConstants</v>
      </c>
      <c r="C35" s="21">
        <v>0.0</v>
      </c>
      <c r="E35" s="21">
        <v>0.0</v>
      </c>
      <c r="F35" s="21">
        <v>0.0</v>
      </c>
      <c r="G35" s="21">
        <v>0.0</v>
      </c>
      <c r="H35" s="21">
        <v>0.0</v>
      </c>
      <c r="I35" s="21">
        <v>1.0</v>
      </c>
      <c r="J35" s="21">
        <v>0.0</v>
      </c>
      <c r="K35" s="21">
        <v>2.0</v>
      </c>
      <c r="L35" s="21">
        <v>8.0</v>
      </c>
    </row>
    <row r="36" ht="15.75" customHeight="1">
      <c r="A36" s="20" t="s">
        <v>56</v>
      </c>
      <c r="B36" s="20" t="str">
        <f t="shared" ref="B36:B37" si="3">SUBSTITUTE(A36:A38,"ufc.npi.prontuario.model.","")</f>
        <v>Dente</v>
      </c>
      <c r="C36" s="21">
        <v>99.0</v>
      </c>
      <c r="D36" s="24"/>
      <c r="E36" s="21">
        <v>1.0</v>
      </c>
      <c r="F36" s="21">
        <v>4.0</v>
      </c>
      <c r="G36" s="21">
        <v>1.0</v>
      </c>
      <c r="H36" s="21">
        <v>0.0</v>
      </c>
      <c r="I36" s="21">
        <v>1.0</v>
      </c>
      <c r="J36" s="21">
        <v>0.0</v>
      </c>
      <c r="K36" s="21">
        <v>1.0</v>
      </c>
      <c r="L36" s="21">
        <v>0.0</v>
      </c>
    </row>
    <row r="37" ht="15.75" customHeight="1">
      <c r="A37" s="20" t="s">
        <v>57</v>
      </c>
      <c r="B37" s="20" t="str">
        <f t="shared" si="3"/>
        <v>Disciplina</v>
      </c>
      <c r="C37" s="21">
        <v>75.0</v>
      </c>
      <c r="D37" s="24"/>
      <c r="E37" s="21">
        <v>1.0</v>
      </c>
      <c r="F37" s="21">
        <v>17.0</v>
      </c>
      <c r="G37" s="21">
        <v>7.0</v>
      </c>
      <c r="H37" s="21">
        <v>2.0</v>
      </c>
      <c r="I37" s="21">
        <v>1.0</v>
      </c>
      <c r="J37" s="21">
        <v>0.0</v>
      </c>
      <c r="K37" s="21">
        <v>1.0</v>
      </c>
      <c r="L37" s="21">
        <v>1.0</v>
      </c>
    </row>
    <row r="38" ht="15.75" customHeight="1">
      <c r="A38" s="20" t="s">
        <v>58</v>
      </c>
      <c r="B38" s="20" t="str">
        <f>SUBSTITUTE(A38:A40,"ufc.npi.prontuario.controller.","")</f>
        <v>DisciplinaController</v>
      </c>
      <c r="C38" s="21">
        <v>50.0</v>
      </c>
      <c r="D38" s="24"/>
      <c r="E38" s="21">
        <v>1.0</v>
      </c>
      <c r="F38" s="21">
        <v>9.0</v>
      </c>
      <c r="G38" s="21">
        <v>1.0</v>
      </c>
      <c r="H38" s="21">
        <v>2.0</v>
      </c>
      <c r="I38" s="21">
        <v>1.0</v>
      </c>
      <c r="J38" s="21">
        <v>0.0</v>
      </c>
      <c r="K38" s="21">
        <v>1.0</v>
      </c>
      <c r="L38" s="21">
        <v>0.0</v>
      </c>
    </row>
    <row r="39" ht="15.75" customHeight="1">
      <c r="A39" s="20" t="s">
        <v>59</v>
      </c>
      <c r="B39" s="20" t="str">
        <f>SUBSTITUTE(A39:A41,"ufc.npi.prontuario.repository.","")</f>
        <v>DisciplinaRepository</v>
      </c>
      <c r="C39" s="21">
        <v>0.0</v>
      </c>
      <c r="D39" s="24"/>
      <c r="E39" s="21">
        <v>0.0</v>
      </c>
      <c r="F39" s="21">
        <v>0.0</v>
      </c>
      <c r="G39" s="21">
        <v>0.0</v>
      </c>
      <c r="H39" s="21">
        <v>0.0</v>
      </c>
      <c r="I39" s="21">
        <v>1.0</v>
      </c>
      <c r="J39" s="21">
        <v>0.0</v>
      </c>
      <c r="K39" s="21">
        <v>1.0</v>
      </c>
      <c r="L39" s="21">
        <v>7.0</v>
      </c>
    </row>
    <row r="40" ht="15.75" customHeight="1">
      <c r="A40" s="20" t="s">
        <v>60</v>
      </c>
      <c r="B40" s="20" t="str">
        <f>SUBSTITUTE(A40:A42,"ufc.npi.prontuario.service.","")</f>
        <v>DisciplinaService</v>
      </c>
      <c r="C40" s="21">
        <v>0.0</v>
      </c>
      <c r="D40" s="24"/>
      <c r="E40" s="21">
        <v>0.0</v>
      </c>
      <c r="F40" s="21">
        <v>0.0</v>
      </c>
      <c r="G40" s="21">
        <v>0.0</v>
      </c>
      <c r="H40" s="21">
        <v>0.0</v>
      </c>
      <c r="I40" s="21">
        <v>2.0</v>
      </c>
      <c r="J40" s="21">
        <v>0.0</v>
      </c>
      <c r="K40" s="21">
        <v>1.0</v>
      </c>
      <c r="L40" s="21">
        <v>1.0</v>
      </c>
    </row>
    <row r="41" ht="15.75" customHeight="1">
      <c r="A41" s="20" t="s">
        <v>61</v>
      </c>
      <c r="B41" s="20" t="str">
        <f>SUBSTITUTE(A41:A43,"ufc.npi.prontuario.service.impl.","")</f>
        <v>DisciplinaServiceImpl</v>
      </c>
      <c r="C41" s="21">
        <v>0.0</v>
      </c>
      <c r="E41" s="21">
        <v>2.0</v>
      </c>
      <c r="F41" s="21">
        <v>11.0</v>
      </c>
      <c r="G41" s="21">
        <v>1.0</v>
      </c>
      <c r="H41" s="21">
        <v>1.0</v>
      </c>
      <c r="I41" s="21">
        <v>0.0</v>
      </c>
      <c r="J41" s="21">
        <v>1.0</v>
      </c>
      <c r="K41" s="21">
        <v>0.0</v>
      </c>
      <c r="L41" s="21">
        <v>2.0</v>
      </c>
    </row>
    <row r="42" ht="15.75" customHeight="1">
      <c r="A42" s="20" t="s">
        <v>62</v>
      </c>
      <c r="B42" s="20" t="str">
        <f>SUBSTITUTE(A42:A44,"ufc.npi.prontuario.service.","")</f>
        <v>DisciplinaServiceTest</v>
      </c>
      <c r="C42" s="21">
        <v>50.0</v>
      </c>
      <c r="D42" s="24"/>
      <c r="E42" s="21">
        <v>2.0</v>
      </c>
      <c r="F42" s="21">
        <v>6.0</v>
      </c>
      <c r="G42" s="21">
        <v>1.0</v>
      </c>
      <c r="H42" s="21">
        <v>1.0</v>
      </c>
      <c r="I42" s="21">
        <v>1.0</v>
      </c>
      <c r="J42" s="21">
        <v>0.0</v>
      </c>
      <c r="K42" s="21">
        <v>2.0</v>
      </c>
      <c r="L42" s="21">
        <v>4.0</v>
      </c>
    </row>
    <row r="43" ht="15.75" customHeight="1">
      <c r="A43" s="20" t="s">
        <v>63</v>
      </c>
      <c r="B43" s="20" t="str">
        <f>SUBSTITUTE(A43:A45,"ufc.npi.prontuario.model.","")</f>
        <v>Documento</v>
      </c>
      <c r="C43" s="21">
        <v>78.0</v>
      </c>
      <c r="D43" s="24"/>
      <c r="E43" s="21">
        <v>1.0</v>
      </c>
      <c r="F43" s="21">
        <v>16.0</v>
      </c>
      <c r="G43" s="21">
        <v>1.0</v>
      </c>
      <c r="H43" s="21">
        <v>0.0</v>
      </c>
      <c r="I43" s="21">
        <v>3.0</v>
      </c>
      <c r="J43" s="21">
        <v>0.0</v>
      </c>
      <c r="K43" s="21">
        <v>1.0</v>
      </c>
      <c r="L43" s="21">
        <v>3.0</v>
      </c>
    </row>
    <row r="44" ht="15.75" customHeight="1">
      <c r="A44" s="20" t="s">
        <v>64</v>
      </c>
      <c r="B44" s="20" t="str">
        <f>SUBSTITUTE(A44:A46,"ufc.npi.prontuario.controller.","")</f>
        <v>DocumentoController</v>
      </c>
      <c r="C44" s="21">
        <v>19.0</v>
      </c>
      <c r="D44" s="24"/>
      <c r="E44" s="21">
        <v>1.0</v>
      </c>
      <c r="F44" s="21">
        <v>9.0</v>
      </c>
      <c r="G44" s="21">
        <v>1.0</v>
      </c>
      <c r="H44" s="21">
        <v>2.0</v>
      </c>
      <c r="I44" s="21">
        <v>1.0</v>
      </c>
      <c r="J44" s="21">
        <v>0.0</v>
      </c>
      <c r="K44" s="21">
        <v>1.0</v>
      </c>
      <c r="L44" s="21">
        <v>1.0</v>
      </c>
    </row>
    <row r="45" ht="15.75" customHeight="1">
      <c r="A45" s="20" t="s">
        <v>65</v>
      </c>
      <c r="B45" s="20" t="str">
        <f>SUBSTITUTE(A45:A47,"ufc.npi.prontuario.model.","")</f>
        <v>DocumentoDownload</v>
      </c>
      <c r="C45" s="21">
        <v>0.0</v>
      </c>
      <c r="D45" s="24"/>
      <c r="E45" s="21">
        <v>1.0</v>
      </c>
      <c r="F45" s="21">
        <v>7.0</v>
      </c>
      <c r="G45" s="21">
        <v>1.0</v>
      </c>
      <c r="H45" s="21">
        <v>0.0</v>
      </c>
      <c r="I45" s="21">
        <v>1.0</v>
      </c>
      <c r="J45" s="21">
        <v>0.0</v>
      </c>
      <c r="K45" s="21">
        <v>1.0</v>
      </c>
      <c r="L45" s="21">
        <v>7.0</v>
      </c>
    </row>
    <row r="46" ht="15.75" customHeight="1">
      <c r="A46" s="20" t="s">
        <v>66</v>
      </c>
      <c r="B46" s="20" t="str">
        <f>SUBSTITUTE(A46:A48,"ufc.npi.prontuario.repository.","")</f>
        <v>DocumentoRepository</v>
      </c>
      <c r="C46" s="21">
        <v>0.0</v>
      </c>
      <c r="D46" s="24"/>
      <c r="E46" s="21">
        <v>0.0</v>
      </c>
      <c r="F46" s="21">
        <v>0.0</v>
      </c>
      <c r="G46" s="21">
        <v>0.0</v>
      </c>
      <c r="H46" s="21">
        <v>0.0</v>
      </c>
      <c r="I46" s="21">
        <v>2.0</v>
      </c>
      <c r="J46" s="21">
        <v>0.0</v>
      </c>
      <c r="K46" s="21">
        <v>1.0</v>
      </c>
      <c r="L46" s="21">
        <v>0.0</v>
      </c>
    </row>
    <row r="47" ht="15.75" customHeight="1">
      <c r="A47" s="20" t="s">
        <v>67</v>
      </c>
      <c r="B47" s="20" t="str">
        <f>SUBSTITUTE(A47:A49,"ufc.npi.prontuario.service.","")</f>
        <v>DocumentoService</v>
      </c>
      <c r="C47" s="21">
        <v>0.0</v>
      </c>
      <c r="E47" s="21">
        <v>0.0</v>
      </c>
      <c r="F47" s="21">
        <v>0.0</v>
      </c>
      <c r="G47" s="21">
        <v>0.0</v>
      </c>
      <c r="H47" s="21">
        <v>0.0</v>
      </c>
      <c r="I47" s="21">
        <v>2.0</v>
      </c>
      <c r="J47" s="21">
        <v>0.0</v>
      </c>
      <c r="K47" s="21">
        <v>1.0</v>
      </c>
      <c r="L47" s="21">
        <v>0.0</v>
      </c>
    </row>
    <row r="48" ht="15.75" customHeight="1">
      <c r="A48" s="20" t="s">
        <v>68</v>
      </c>
      <c r="B48" s="20" t="str">
        <f>SUBSTITUTE(A48:A50,"ufc.npi.prontuario.service.impl.","")</f>
        <v>DocumentoServiceImpl</v>
      </c>
      <c r="C48" s="21">
        <v>76.0</v>
      </c>
      <c r="E48" s="21">
        <v>2.0</v>
      </c>
      <c r="F48" s="21">
        <v>15.0</v>
      </c>
      <c r="G48" s="21">
        <v>1.0</v>
      </c>
      <c r="H48" s="21">
        <v>5.0</v>
      </c>
      <c r="I48" s="21">
        <v>0.0</v>
      </c>
      <c r="J48" s="21">
        <v>1.0</v>
      </c>
      <c r="K48" s="21">
        <v>0.0</v>
      </c>
      <c r="L48" s="21">
        <v>4.0</v>
      </c>
    </row>
    <row r="49" ht="15.75" customHeight="1">
      <c r="A49" s="20" t="s">
        <v>69</v>
      </c>
      <c r="B49" s="20" t="str">
        <f>SUBSTITUTE(A49:A51,"ufc.npi.prontuario.util.","")</f>
        <v>EmailConstants</v>
      </c>
      <c r="C49" s="21">
        <v>0.0</v>
      </c>
      <c r="E49" s="21">
        <v>0.0</v>
      </c>
      <c r="F49" s="21">
        <v>0.0</v>
      </c>
      <c r="G49" s="21">
        <v>0.0</v>
      </c>
      <c r="H49" s="21">
        <v>0.0</v>
      </c>
      <c r="I49" s="21">
        <v>1.0</v>
      </c>
      <c r="J49" s="21">
        <v>0.0</v>
      </c>
      <c r="K49" s="21">
        <v>2.0</v>
      </c>
      <c r="L49" s="21">
        <v>9.0</v>
      </c>
    </row>
    <row r="50" ht="15.75" customHeight="1">
      <c r="A50" s="20" t="s">
        <v>70</v>
      </c>
      <c r="B50" s="20" t="str">
        <f>SUBSTITUTE(A50:A52,"ufc.npi.prontuario.service.","")</f>
        <v>EmailService</v>
      </c>
      <c r="C50" s="21">
        <v>0.0</v>
      </c>
      <c r="E50" s="21">
        <v>0.0</v>
      </c>
      <c r="F50" s="21">
        <v>0.0</v>
      </c>
      <c r="G50" s="21">
        <v>0.0</v>
      </c>
      <c r="H50" s="21">
        <v>0.0</v>
      </c>
      <c r="I50" s="21">
        <v>1.0</v>
      </c>
      <c r="J50" s="21">
        <v>0.0</v>
      </c>
      <c r="K50" s="21">
        <v>1.0</v>
      </c>
      <c r="L50" s="21">
        <v>0.0</v>
      </c>
    </row>
    <row r="51" ht="15.75" customHeight="1">
      <c r="A51" s="20" t="s">
        <v>71</v>
      </c>
      <c r="B51" s="20" t="str">
        <f t="shared" ref="B51:B52" si="4">SUBSTITUTE(A51:A53,"ufc.npi.prontuario.service.impl.","")</f>
        <v>EmailServiceImpl</v>
      </c>
      <c r="C51" s="21">
        <v>86.0</v>
      </c>
      <c r="E51" s="21">
        <v>1.0</v>
      </c>
      <c r="F51" s="21">
        <v>21.0</v>
      </c>
      <c r="G51" s="21">
        <v>4.0</v>
      </c>
      <c r="H51" s="21">
        <v>3.0</v>
      </c>
      <c r="I51" s="21">
        <v>0.0</v>
      </c>
      <c r="J51" s="21">
        <v>1.0</v>
      </c>
      <c r="K51" s="21">
        <v>0.0</v>
      </c>
      <c r="L51" s="21">
        <v>1.0</v>
      </c>
    </row>
    <row r="52" ht="15.75" customHeight="1">
      <c r="A52" s="20" t="s">
        <v>72</v>
      </c>
      <c r="B52" s="20" t="str">
        <f t="shared" si="4"/>
        <v>EmailServiceImpl.emailRecuperacaoSenha.(Anon_1)</v>
      </c>
      <c r="C52" s="21">
        <v>0.0</v>
      </c>
      <c r="E52" s="21">
        <v>2.0</v>
      </c>
      <c r="F52" s="21">
        <v>2.0</v>
      </c>
      <c r="G52" s="21">
        <v>1.0</v>
      </c>
      <c r="H52" s="21">
        <v>1.0</v>
      </c>
      <c r="I52" s="21">
        <v>1.0</v>
      </c>
      <c r="J52" s="21">
        <v>0.0</v>
      </c>
      <c r="K52" s="21">
        <v>2.0</v>
      </c>
      <c r="L52" s="21">
        <v>8.0</v>
      </c>
    </row>
    <row r="53" ht="15.75" customHeight="1">
      <c r="A53" s="20" t="s">
        <v>73</v>
      </c>
      <c r="B53" s="20" t="str">
        <f>SUBSTITUTE(A53:A55,"ufc.npi.prontuario.task.","")</f>
        <v>EmailTask</v>
      </c>
      <c r="C53" s="21">
        <v>0.0</v>
      </c>
      <c r="E53" s="21">
        <v>1.0</v>
      </c>
      <c r="F53" s="21">
        <v>1.0</v>
      </c>
      <c r="G53" s="21">
        <v>1.0</v>
      </c>
      <c r="H53" s="21">
        <v>0.0</v>
      </c>
      <c r="I53" s="21">
        <v>1.0</v>
      </c>
      <c r="J53" s="21">
        <v>0.0</v>
      </c>
      <c r="K53" s="21">
        <v>2.0</v>
      </c>
      <c r="L53" s="21">
        <v>4.0</v>
      </c>
    </row>
    <row r="54" ht="15.75" customHeight="1">
      <c r="A54" s="20" t="s">
        <v>74</v>
      </c>
      <c r="B54" s="20" t="str">
        <f t="shared" ref="B54:B55" si="5">SUBSTITUTE(A54:A56,"ufc.npi.prontuario.model.","")</f>
        <v>Estado</v>
      </c>
      <c r="C54" s="21">
        <v>98.0</v>
      </c>
      <c r="D54" s="24"/>
      <c r="E54" s="21">
        <v>1.0</v>
      </c>
      <c r="F54" s="21">
        <v>4.0</v>
      </c>
      <c r="G54" s="21">
        <v>1.0</v>
      </c>
      <c r="H54" s="21">
        <v>0.0</v>
      </c>
      <c r="I54" s="21">
        <v>1.0</v>
      </c>
      <c r="J54" s="21">
        <v>0.0</v>
      </c>
      <c r="K54" s="21">
        <v>1.0</v>
      </c>
      <c r="L54" s="21">
        <v>1.0</v>
      </c>
    </row>
    <row r="55" ht="15.75" customHeight="1">
      <c r="A55" s="20" t="s">
        <v>75</v>
      </c>
      <c r="B55" s="20" t="str">
        <f t="shared" si="5"/>
        <v>EstadoCivil</v>
      </c>
      <c r="C55" s="21">
        <v>92.0</v>
      </c>
      <c r="D55" s="24"/>
      <c r="E55" s="21">
        <v>1.0</v>
      </c>
      <c r="F55" s="21">
        <v>4.0</v>
      </c>
      <c r="G55" s="21">
        <v>1.0</v>
      </c>
      <c r="H55" s="21">
        <v>0.0</v>
      </c>
      <c r="I55" s="21">
        <v>1.0</v>
      </c>
      <c r="J55" s="21">
        <v>0.0</v>
      </c>
      <c r="K55" s="21">
        <v>1.0</v>
      </c>
      <c r="L55" s="21">
        <v>1.0</v>
      </c>
    </row>
    <row r="56" ht="15.75" customHeight="1">
      <c r="A56" s="20" t="s">
        <v>76</v>
      </c>
      <c r="B56" s="20" t="str">
        <f>SUBSTITUTE(A56:A58,"ufc.npi.prontuario.util.","")</f>
        <v>ExceptionSuccessConstants</v>
      </c>
      <c r="C56" s="21">
        <v>0.0</v>
      </c>
      <c r="E56" s="21">
        <v>0.0</v>
      </c>
      <c r="F56" s="21">
        <v>0.0</v>
      </c>
      <c r="G56" s="21">
        <v>0.0</v>
      </c>
      <c r="H56" s="21">
        <v>0.0</v>
      </c>
      <c r="I56" s="21">
        <v>1.0</v>
      </c>
      <c r="J56" s="21">
        <v>0.0</v>
      </c>
      <c r="K56" s="21">
        <v>1.0</v>
      </c>
      <c r="L56" s="21">
        <v>1.0</v>
      </c>
    </row>
    <row r="57" ht="15.75" customHeight="1">
      <c r="A57" s="20" t="s">
        <v>77</v>
      </c>
      <c r="B57" s="20" t="str">
        <f>SUBSTITUTE(A57:A59,"ufc.npi.prontuario.model.","")</f>
        <v>FaceDente</v>
      </c>
      <c r="C57" s="21">
        <v>92.0</v>
      </c>
      <c r="D57" s="24"/>
      <c r="E57" s="21">
        <v>1.0</v>
      </c>
      <c r="F57" s="21">
        <v>4.0</v>
      </c>
      <c r="G57" s="21">
        <v>1.0</v>
      </c>
      <c r="H57" s="21">
        <v>0.0</v>
      </c>
      <c r="I57" s="21">
        <v>1.0</v>
      </c>
      <c r="J57" s="21">
        <v>0.0</v>
      </c>
      <c r="K57" s="21">
        <v>1.0</v>
      </c>
      <c r="L57" s="21">
        <v>0.0</v>
      </c>
    </row>
    <row r="58" ht="15.75" customHeight="1">
      <c r="A58" s="20" t="s">
        <v>78</v>
      </c>
      <c r="B58" s="20" t="str">
        <f>SUBSTITUTE(A58:A60,"ufc.npi.prontuario.controller.","")</f>
        <v>FormularioAtendimentoController</v>
      </c>
      <c r="C58" s="21">
        <v>25.0</v>
      </c>
      <c r="D58" s="24"/>
      <c r="E58" s="21">
        <v>1.0</v>
      </c>
      <c r="F58" s="21">
        <v>2.0</v>
      </c>
      <c r="G58" s="21">
        <v>1.0</v>
      </c>
      <c r="H58" s="21">
        <v>0.0</v>
      </c>
      <c r="I58" s="21">
        <v>1.0</v>
      </c>
      <c r="J58" s="21">
        <v>0.0</v>
      </c>
      <c r="K58" s="21">
        <v>1.0</v>
      </c>
      <c r="L58" s="21">
        <v>1.0</v>
      </c>
    </row>
    <row r="59" ht="15.75" customHeight="1">
      <c r="A59" s="20" t="s">
        <v>79</v>
      </c>
      <c r="B59" s="20" t="str">
        <f>SUBSTITUTE(A59:A61,"ufc.npi.prontuario.util.","")</f>
        <v>FragmentsConstants</v>
      </c>
      <c r="C59" s="21">
        <v>0.0</v>
      </c>
      <c r="E59" s="21">
        <v>0.0</v>
      </c>
      <c r="F59" s="21">
        <v>0.0</v>
      </c>
      <c r="G59" s="21">
        <v>0.0</v>
      </c>
      <c r="H59" s="21">
        <v>0.0</v>
      </c>
      <c r="I59" s="21">
        <v>1.0</v>
      </c>
      <c r="J59" s="21">
        <v>0.0</v>
      </c>
      <c r="K59" s="21">
        <v>1.0</v>
      </c>
      <c r="L59" s="21">
        <v>8.0</v>
      </c>
    </row>
    <row r="60" ht="15.75" customHeight="1">
      <c r="A60" s="20" t="s">
        <v>80</v>
      </c>
      <c r="B60" s="20" t="str">
        <f t="shared" ref="B60:B61" si="6">SUBSTITUTE(A60:A62,"ufc.npi.prontuario.model.","")</f>
        <v>ItemAvaliacao</v>
      </c>
      <c r="C60" s="21">
        <v>70.0</v>
      </c>
      <c r="D60" s="24"/>
      <c r="E60" s="21">
        <v>2.0</v>
      </c>
      <c r="F60" s="21">
        <v>21.0</v>
      </c>
      <c r="G60" s="21">
        <v>10.0</v>
      </c>
      <c r="H60" s="21">
        <v>2.0</v>
      </c>
      <c r="I60" s="21">
        <v>1.0</v>
      </c>
      <c r="J60" s="21">
        <v>0.0</v>
      </c>
      <c r="K60" s="21">
        <v>1.0</v>
      </c>
      <c r="L60" s="21">
        <v>0.0</v>
      </c>
    </row>
    <row r="61" ht="15.75" customHeight="1">
      <c r="A61" s="20" t="s">
        <v>81</v>
      </c>
      <c r="B61" s="20" t="str">
        <f t="shared" si="6"/>
        <v>ItemAvaliacaoAtendimento</v>
      </c>
      <c r="C61" s="21">
        <v>66.0</v>
      </c>
      <c r="D61" s="24"/>
      <c r="E61" s="21">
        <v>1.0</v>
      </c>
      <c r="F61" s="21">
        <v>23.0</v>
      </c>
      <c r="G61" s="21">
        <v>10.0</v>
      </c>
      <c r="H61" s="21">
        <v>2.0</v>
      </c>
      <c r="I61" s="21">
        <v>1.0</v>
      </c>
      <c r="J61" s="21">
        <v>0.0</v>
      </c>
      <c r="K61" s="21">
        <v>1.0</v>
      </c>
      <c r="L61" s="21">
        <v>1.0</v>
      </c>
    </row>
    <row r="62" ht="15.75" customHeight="1">
      <c r="A62" s="20" t="s">
        <v>82</v>
      </c>
      <c r="B62" s="20" t="str">
        <f t="shared" ref="B62:B63" si="7">SUBSTITUTE(A62:A64,"ufc.npi.prontuario.repository.","")</f>
        <v>ItemAvaliacaoAtendimentoRepository</v>
      </c>
      <c r="C62" s="21">
        <v>0.0</v>
      </c>
      <c r="D62" s="24"/>
      <c r="E62" s="21">
        <v>0.0</v>
      </c>
      <c r="F62" s="21">
        <v>0.0</v>
      </c>
      <c r="G62" s="21">
        <v>0.0</v>
      </c>
      <c r="H62" s="21">
        <v>0.0</v>
      </c>
      <c r="I62" s="21">
        <v>1.0</v>
      </c>
      <c r="J62" s="21">
        <v>0.0</v>
      </c>
      <c r="K62" s="21">
        <v>1.0</v>
      </c>
      <c r="L62" s="21">
        <v>2.0</v>
      </c>
    </row>
    <row r="63" ht="15.75" customHeight="1">
      <c r="A63" s="20" t="s">
        <v>83</v>
      </c>
      <c r="B63" s="20" t="str">
        <f t="shared" si="7"/>
        <v>ItemAvaliacaoRepository</v>
      </c>
      <c r="C63" s="21">
        <v>0.0</v>
      </c>
      <c r="D63" s="24"/>
      <c r="E63" s="21">
        <v>0.0</v>
      </c>
      <c r="F63" s="21">
        <v>0.0</v>
      </c>
      <c r="G63" s="21">
        <v>0.0</v>
      </c>
      <c r="H63" s="21">
        <v>0.0</v>
      </c>
      <c r="I63" s="21">
        <v>2.0</v>
      </c>
      <c r="J63" s="21">
        <v>0.0</v>
      </c>
      <c r="K63" s="21">
        <v>1.0</v>
      </c>
      <c r="L63" s="21">
        <v>0.0</v>
      </c>
    </row>
    <row r="64" ht="15.75" customHeight="1">
      <c r="A64" s="20" t="s">
        <v>84</v>
      </c>
      <c r="B64" s="20" t="str">
        <f>SUBSTITUTE(A64:A66,"ufc.npi.prontuario.model.","")</f>
        <v>Local</v>
      </c>
      <c r="C64" s="21">
        <v>100.0</v>
      </c>
      <c r="E64" s="21">
        <v>1.0</v>
      </c>
      <c r="F64" s="21">
        <v>2.0</v>
      </c>
      <c r="G64" s="21">
        <v>1.0</v>
      </c>
      <c r="H64" s="21">
        <v>0.0</v>
      </c>
      <c r="I64" s="21">
        <v>2.0</v>
      </c>
      <c r="J64" s="21">
        <v>0.0</v>
      </c>
      <c r="K64" s="21">
        <v>1.0</v>
      </c>
      <c r="L64" s="21">
        <v>0.0</v>
      </c>
    </row>
    <row r="65" ht="15.75" customHeight="1">
      <c r="A65" s="20" t="s">
        <v>85</v>
      </c>
      <c r="B65" s="20" t="str">
        <f>SUBSTITUTE(A65:A67,"ufc.npi.prontuario.util.","")</f>
        <v>MessagesConstants</v>
      </c>
      <c r="C65" s="21">
        <v>0.0</v>
      </c>
      <c r="E65" s="21">
        <v>0.0</v>
      </c>
      <c r="F65" s="21">
        <v>0.0</v>
      </c>
      <c r="G65" s="21">
        <v>0.0</v>
      </c>
      <c r="H65" s="21">
        <v>0.0</v>
      </c>
      <c r="I65" s="21">
        <v>1.0</v>
      </c>
      <c r="J65" s="21">
        <v>0.0</v>
      </c>
      <c r="K65" s="21">
        <v>1.0</v>
      </c>
      <c r="L65" s="21">
        <v>1.0</v>
      </c>
    </row>
    <row r="66" ht="15.75" customHeight="1">
      <c r="A66" s="20" t="s">
        <v>86</v>
      </c>
      <c r="B66" s="20" t="str">
        <f>SUBSTITUTE(A66:A68,"ufc.npi.prontuario.config.","")</f>
        <v>MvcConfig</v>
      </c>
      <c r="C66" s="21">
        <v>0.0</v>
      </c>
      <c r="D66" s="24"/>
      <c r="E66" s="21">
        <v>1.0</v>
      </c>
      <c r="F66" s="21">
        <v>1.0</v>
      </c>
      <c r="G66" s="21">
        <v>1.0</v>
      </c>
      <c r="H66" s="21">
        <v>0.0</v>
      </c>
      <c r="I66" s="21">
        <v>1.0</v>
      </c>
      <c r="J66" s="21">
        <v>0.0</v>
      </c>
      <c r="K66" s="21">
        <v>1.0</v>
      </c>
      <c r="L66" s="21">
        <v>0.0</v>
      </c>
      <c r="N66" s="30"/>
    </row>
    <row r="67" ht="15.75" customHeight="1">
      <c r="A67" s="20" t="s">
        <v>87</v>
      </c>
      <c r="B67" s="20" t="str">
        <f>SUBSTITUTE(A67:A69,"ufc.npi.prontuario.model.","")</f>
        <v>Odontograma</v>
      </c>
      <c r="C67" s="21">
        <v>75.0</v>
      </c>
      <c r="D67" s="24"/>
      <c r="E67" s="21">
        <v>1.0</v>
      </c>
      <c r="F67" s="21">
        <v>17.0</v>
      </c>
      <c r="G67" s="21">
        <v>7.0</v>
      </c>
      <c r="H67" s="21">
        <v>2.0</v>
      </c>
      <c r="I67" s="21">
        <v>2.0</v>
      </c>
      <c r="J67" s="21">
        <v>0.0</v>
      </c>
      <c r="K67" s="21">
        <v>1.0</v>
      </c>
      <c r="L67" s="21">
        <v>0.0</v>
      </c>
    </row>
    <row r="68" ht="15.75" customHeight="1">
      <c r="A68" s="20" t="s">
        <v>88</v>
      </c>
      <c r="B68" s="20" t="str">
        <f t="shared" ref="B68:B69" si="8">SUBSTITUTE(A68:A70,"ufc.npi.prontuario.controller.","")</f>
        <v>OdontogramaController</v>
      </c>
      <c r="C68" s="21">
        <v>71.0</v>
      </c>
      <c r="D68" s="24"/>
      <c r="E68" s="21">
        <v>1.0</v>
      </c>
      <c r="F68" s="21">
        <v>7.0</v>
      </c>
      <c r="G68" s="21">
        <v>1.0</v>
      </c>
      <c r="H68" s="21">
        <v>1.0</v>
      </c>
      <c r="I68" s="21">
        <v>1.0</v>
      </c>
      <c r="J68" s="21">
        <v>0.0</v>
      </c>
      <c r="K68" s="21">
        <v>1.0</v>
      </c>
      <c r="L68" s="21">
        <v>1.0</v>
      </c>
    </row>
    <row r="69" ht="15.75" customHeight="1">
      <c r="A69" s="20" t="s">
        <v>89</v>
      </c>
      <c r="B69" s="20" t="str">
        <f t="shared" si="8"/>
        <v>OdontogramaPatologiasController</v>
      </c>
      <c r="C69" s="21">
        <v>75.0</v>
      </c>
      <c r="E69" s="21">
        <v>1.0</v>
      </c>
      <c r="F69" s="21">
        <v>9.0</v>
      </c>
      <c r="G69" s="21">
        <v>1.0</v>
      </c>
      <c r="H69" s="21">
        <v>1.0</v>
      </c>
      <c r="I69" s="21">
        <v>1.0</v>
      </c>
      <c r="J69" s="21">
        <v>0.0</v>
      </c>
      <c r="K69" s="21">
        <v>1.0</v>
      </c>
      <c r="L69" s="21">
        <v>15.0</v>
      </c>
    </row>
    <row r="70" ht="15.75" customHeight="1">
      <c r="A70" s="20" t="s">
        <v>90</v>
      </c>
      <c r="B70" s="20" t="str">
        <f>SUBSTITUTE(A70:A72,"ufc.npi.prontuario.repository.","")</f>
        <v>OdontogramaRepository</v>
      </c>
      <c r="C70" s="21">
        <v>0.0</v>
      </c>
      <c r="D70" s="24"/>
      <c r="E70" s="21">
        <v>0.0</v>
      </c>
      <c r="F70" s="21">
        <v>0.0</v>
      </c>
      <c r="G70" s="21">
        <v>0.0</v>
      </c>
      <c r="H70" s="21">
        <v>0.0</v>
      </c>
      <c r="I70" s="21">
        <v>1.0</v>
      </c>
      <c r="J70" s="21">
        <v>0.0</v>
      </c>
      <c r="K70" s="21">
        <v>1.0</v>
      </c>
      <c r="L70" s="21">
        <v>13.0</v>
      </c>
    </row>
    <row r="71" ht="15.75" customHeight="1">
      <c r="A71" s="20" t="s">
        <v>91</v>
      </c>
      <c r="B71" s="20" t="str">
        <f>SUBSTITUTE(A71:A73,"ufc.npi.prontuario.service.","")</f>
        <v>OdontogramaService</v>
      </c>
      <c r="C71" s="21">
        <v>0.0</v>
      </c>
      <c r="D71" s="24"/>
      <c r="E71" s="21">
        <v>0.0</v>
      </c>
      <c r="F71" s="21">
        <v>0.0</v>
      </c>
      <c r="G71" s="21">
        <v>0.0</v>
      </c>
      <c r="H71" s="21">
        <v>0.0</v>
      </c>
      <c r="I71" s="21">
        <v>2.0</v>
      </c>
      <c r="J71" s="21">
        <v>0.0</v>
      </c>
      <c r="K71" s="21">
        <v>1.0</v>
      </c>
      <c r="L71" s="21">
        <v>1.0</v>
      </c>
    </row>
    <row r="72" ht="15.75" customHeight="1">
      <c r="A72" s="20" t="s">
        <v>92</v>
      </c>
      <c r="B72" s="20" t="str">
        <f>SUBSTITUTE(A72:A74,"ufc.npi.prontuario.service.impl.","")</f>
        <v>OdontogramaServiceImpl</v>
      </c>
      <c r="C72" s="21">
        <v>0.0</v>
      </c>
      <c r="E72" s="21">
        <v>1.0</v>
      </c>
      <c r="F72" s="21">
        <v>2.0</v>
      </c>
      <c r="G72" s="21">
        <v>1.0</v>
      </c>
      <c r="H72" s="21">
        <v>0.0</v>
      </c>
      <c r="I72" s="21">
        <v>0.0</v>
      </c>
      <c r="J72" s="21">
        <v>1.0</v>
      </c>
      <c r="K72" s="21">
        <v>0.0</v>
      </c>
      <c r="L72" s="21">
        <v>1.0</v>
      </c>
    </row>
    <row r="73" ht="15.75" customHeight="1">
      <c r="A73" s="20" t="s">
        <v>93</v>
      </c>
      <c r="B73" s="20" t="str">
        <f>SUBSTITUTE(A73:A75,"ufc.npi.prontuario.service.","")</f>
        <v>OdontogramaServiceTest</v>
      </c>
      <c r="C73" s="21">
        <v>50.0</v>
      </c>
      <c r="D73" s="24"/>
      <c r="E73" s="21">
        <v>1.0</v>
      </c>
      <c r="F73" s="21">
        <v>1.0</v>
      </c>
      <c r="G73" s="21">
        <v>1.0</v>
      </c>
      <c r="H73" s="21">
        <v>0.0</v>
      </c>
      <c r="I73" s="21">
        <v>1.0</v>
      </c>
      <c r="J73" s="21">
        <v>0.0</v>
      </c>
      <c r="K73" s="21">
        <v>2.0</v>
      </c>
      <c r="L73" s="21">
        <v>2.0</v>
      </c>
    </row>
    <row r="74" ht="15.75" customHeight="1">
      <c r="A74" s="20" t="s">
        <v>94</v>
      </c>
      <c r="B74" s="20" t="str">
        <f t="shared" ref="B74:B75" si="9">SUBSTITUTE(A74:A76,"ufc.npi.prontuario.model.","")</f>
        <v>Paciente</v>
      </c>
      <c r="C74" s="21">
        <v>96.0</v>
      </c>
      <c r="D74" s="24"/>
      <c r="E74" s="21">
        <v>1.0</v>
      </c>
      <c r="F74" s="21">
        <v>62.0</v>
      </c>
      <c r="G74" s="21">
        <v>5.0</v>
      </c>
      <c r="H74" s="21">
        <v>1.0</v>
      </c>
      <c r="I74" s="21">
        <v>3.0</v>
      </c>
      <c r="J74" s="21">
        <v>0.0</v>
      </c>
      <c r="K74" s="21">
        <v>1.0</v>
      </c>
      <c r="L74" s="21">
        <v>2.0</v>
      </c>
    </row>
    <row r="75" ht="15.75" customHeight="1">
      <c r="A75" s="20" t="s">
        <v>95</v>
      </c>
      <c r="B75" s="20" t="str">
        <f t="shared" si="9"/>
        <v>PacienteAnamnese</v>
      </c>
      <c r="C75" s="21">
        <v>85.0</v>
      </c>
      <c r="D75" s="24"/>
      <c r="E75" s="21">
        <v>1.0</v>
      </c>
      <c r="F75" s="21">
        <v>23.0</v>
      </c>
      <c r="G75" s="21">
        <v>7.0</v>
      </c>
      <c r="H75" s="21">
        <v>2.0</v>
      </c>
      <c r="I75" s="21">
        <v>2.0</v>
      </c>
      <c r="J75" s="21">
        <v>0.0</v>
      </c>
      <c r="K75" s="21">
        <v>1.0</v>
      </c>
      <c r="L75" s="21">
        <v>7.0</v>
      </c>
    </row>
    <row r="76" ht="15.75" customHeight="1">
      <c r="A76" s="20" t="s">
        <v>96</v>
      </c>
      <c r="B76" s="20" t="str">
        <f>SUBSTITUTE(A76:A78,"ufc.npi.prontuario.controller.","")</f>
        <v>PacienteAnamneseController</v>
      </c>
      <c r="C76" s="21">
        <v>75.0</v>
      </c>
      <c r="D76" s="24"/>
      <c r="E76" s="21">
        <v>1.0</v>
      </c>
      <c r="F76" s="21">
        <v>4.0</v>
      </c>
      <c r="G76" s="21">
        <v>1.0</v>
      </c>
      <c r="H76" s="21">
        <v>0.0</v>
      </c>
      <c r="I76" s="21">
        <v>1.0</v>
      </c>
      <c r="J76" s="21">
        <v>0.0</v>
      </c>
      <c r="K76" s="21">
        <v>1.0</v>
      </c>
      <c r="L76" s="21">
        <v>4.0</v>
      </c>
    </row>
    <row r="77" ht="15.75" customHeight="1">
      <c r="A77" s="20" t="s">
        <v>97</v>
      </c>
      <c r="B77" s="20" t="str">
        <f>SUBSTITUTE(A77:A79,"ufc.npi.prontuario.repository.","")</f>
        <v>PacienteAnamneseRepository</v>
      </c>
      <c r="C77" s="21">
        <v>0.0</v>
      </c>
      <c r="E77" s="21">
        <v>0.0</v>
      </c>
      <c r="F77" s="21">
        <v>0.0</v>
      </c>
      <c r="G77" s="21">
        <v>0.0</v>
      </c>
      <c r="H77" s="21">
        <v>0.0</v>
      </c>
      <c r="I77" s="21">
        <v>1.0</v>
      </c>
      <c r="J77" s="21">
        <v>0.0</v>
      </c>
      <c r="K77" s="21">
        <v>1.0</v>
      </c>
      <c r="L77" s="21">
        <v>10.0</v>
      </c>
    </row>
    <row r="78" ht="15.75" customHeight="1">
      <c r="A78" s="20" t="s">
        <v>98</v>
      </c>
      <c r="B78" s="20" t="str">
        <f t="shared" ref="B78:B79" si="10">SUBSTITUTE(A78:A80,"ufc.npi.prontuario.controller.","")</f>
        <v>PacienteAtendimentoController</v>
      </c>
      <c r="C78" s="21">
        <v>0.0</v>
      </c>
      <c r="E78" s="21">
        <v>1.0</v>
      </c>
      <c r="F78" s="21">
        <v>2.0</v>
      </c>
      <c r="G78" s="21">
        <v>1.0</v>
      </c>
      <c r="H78" s="21">
        <v>0.0</v>
      </c>
      <c r="I78" s="21">
        <v>2.0</v>
      </c>
      <c r="J78" s="21">
        <v>0.0</v>
      </c>
      <c r="K78" s="21">
        <v>1.0</v>
      </c>
      <c r="L78" s="21">
        <v>0.0</v>
      </c>
    </row>
    <row r="79" ht="15.75" customHeight="1">
      <c r="A79" s="20" t="s">
        <v>99</v>
      </c>
      <c r="B79" s="20" t="str">
        <f t="shared" si="10"/>
        <v>PacienteController</v>
      </c>
      <c r="C79" s="21">
        <v>50.0</v>
      </c>
      <c r="E79" s="21">
        <v>1.0</v>
      </c>
      <c r="F79" s="21">
        <v>2.0</v>
      </c>
      <c r="G79" s="21">
        <v>1.0</v>
      </c>
      <c r="H79" s="21">
        <v>0.0</v>
      </c>
      <c r="I79" s="21">
        <v>1.0</v>
      </c>
      <c r="J79" s="21">
        <v>0.0</v>
      </c>
      <c r="K79" s="21">
        <v>1.0</v>
      </c>
      <c r="L79" s="21">
        <v>5.0</v>
      </c>
    </row>
    <row r="80" ht="15.75" customHeight="1">
      <c r="A80" s="20" t="s">
        <v>100</v>
      </c>
      <c r="B80" s="20" t="str">
        <f>SUBSTITUTE(A80:A82,"ufc.npi.prontuario.model.","")</f>
        <v>PacienteDocumento</v>
      </c>
      <c r="C80" s="21">
        <v>0.0</v>
      </c>
      <c r="D80" s="24"/>
      <c r="E80" s="21">
        <v>1.0</v>
      </c>
      <c r="F80" s="21">
        <v>4.0</v>
      </c>
      <c r="G80" s="21">
        <v>1.0</v>
      </c>
      <c r="H80" s="21">
        <v>1.0</v>
      </c>
      <c r="I80" s="21">
        <v>1.0</v>
      </c>
      <c r="J80" s="21">
        <v>0.0</v>
      </c>
      <c r="K80" s="21">
        <v>1.0</v>
      </c>
      <c r="L80" s="21">
        <v>5.0</v>
      </c>
    </row>
    <row r="81" ht="15.75" customHeight="1">
      <c r="A81" s="20" t="s">
        <v>101</v>
      </c>
      <c r="B81" s="20" t="str">
        <f>SUBSTITUTE(A81:A83,"ufc.npi.prontuario.controller.","")</f>
        <v>PacienteFormularioController</v>
      </c>
      <c r="C81" s="21">
        <v>0.0</v>
      </c>
      <c r="D81" s="24"/>
      <c r="E81" s="21">
        <v>1.0</v>
      </c>
      <c r="F81" s="21">
        <v>2.0</v>
      </c>
      <c r="G81" s="21">
        <v>1.0</v>
      </c>
      <c r="H81" s="21">
        <v>0.0</v>
      </c>
      <c r="I81" s="21">
        <v>1.0</v>
      </c>
      <c r="J81" s="21">
        <v>1.0</v>
      </c>
      <c r="K81" s="21">
        <v>1.0</v>
      </c>
      <c r="L81" s="21">
        <v>1.0</v>
      </c>
    </row>
    <row r="82" ht="15.75" customHeight="1">
      <c r="A82" s="20" t="s">
        <v>102</v>
      </c>
      <c r="B82" s="20" t="str">
        <f>SUBSTITUTE(A82:A84,"ufc.npi.prontuario.service.","")</f>
        <v>PacienteFormularioService</v>
      </c>
      <c r="C82" s="21">
        <v>0.0</v>
      </c>
      <c r="E82" s="21">
        <v>1.0</v>
      </c>
      <c r="F82" s="21">
        <v>3.0</v>
      </c>
      <c r="G82" s="21">
        <v>1.0</v>
      </c>
      <c r="H82" s="21">
        <v>0.0</v>
      </c>
      <c r="I82" s="21">
        <v>1.0</v>
      </c>
      <c r="J82" s="21">
        <v>0.0</v>
      </c>
      <c r="K82" s="21">
        <v>1.0</v>
      </c>
      <c r="L82" s="21">
        <v>3.0</v>
      </c>
    </row>
    <row r="83" ht="15.75" customHeight="1">
      <c r="A83" s="20" t="s">
        <v>103</v>
      </c>
      <c r="B83" s="20" t="str">
        <f>SUBSTITUTE(A83:A85,"ufc.npi.prontuario.service.impl.","")</f>
        <v>PacienteFormularioService</v>
      </c>
      <c r="C83" s="21">
        <v>0.0</v>
      </c>
      <c r="E83" s="21">
        <v>0.0</v>
      </c>
      <c r="F83" s="21">
        <v>0.0</v>
      </c>
      <c r="G83" s="21">
        <v>0.0</v>
      </c>
      <c r="H83" s="21">
        <v>0.0</v>
      </c>
      <c r="I83" s="21">
        <v>0.0</v>
      </c>
      <c r="J83" s="21">
        <v>1.0</v>
      </c>
      <c r="K83" s="21">
        <v>0.0</v>
      </c>
      <c r="L83" s="21">
        <v>0.0</v>
      </c>
    </row>
    <row r="84" ht="15.75" customHeight="1">
      <c r="A84" s="20" t="s">
        <v>104</v>
      </c>
      <c r="B84" s="20" t="str">
        <f>SUBSTITUTE(A84:A86,"ufc.npi.prontuario.controller.","")</f>
        <v>PacienteListController</v>
      </c>
      <c r="C84" s="21">
        <v>37.0</v>
      </c>
      <c r="D84" s="24"/>
      <c r="E84" s="21">
        <v>1.0</v>
      </c>
      <c r="F84" s="21">
        <v>6.0</v>
      </c>
      <c r="G84" s="21">
        <v>1.0</v>
      </c>
      <c r="H84" s="21">
        <v>1.0</v>
      </c>
      <c r="I84" s="21">
        <v>1.0</v>
      </c>
      <c r="J84" s="21">
        <v>0.0</v>
      </c>
      <c r="K84" s="21">
        <v>2.0</v>
      </c>
      <c r="L84" s="21">
        <v>4.0</v>
      </c>
    </row>
    <row r="85" ht="15.75" customHeight="1">
      <c r="A85" s="20" t="s">
        <v>105</v>
      </c>
      <c r="B85" s="20" t="str">
        <f>SUBSTITUTE(A85:A87,"ufc.npi.prontuario.repository.","")</f>
        <v>PacienteRepository</v>
      </c>
      <c r="C85" s="21">
        <v>0.0</v>
      </c>
      <c r="D85" s="24"/>
      <c r="E85" s="21">
        <v>0.0</v>
      </c>
      <c r="F85" s="21">
        <v>0.0</v>
      </c>
      <c r="G85" s="21">
        <v>0.0</v>
      </c>
      <c r="H85" s="21">
        <v>0.0</v>
      </c>
      <c r="I85" s="21">
        <v>1.0</v>
      </c>
      <c r="J85" s="21">
        <v>0.0</v>
      </c>
      <c r="K85" s="21">
        <v>1.0</v>
      </c>
      <c r="L85" s="21">
        <v>7.0</v>
      </c>
    </row>
    <row r="86" ht="15.75" customHeight="1">
      <c r="A86" s="20" t="s">
        <v>106</v>
      </c>
      <c r="B86" s="20" t="str">
        <f>SUBSTITUTE(A86:A88,"ufc.npi.prontuario.service.","")</f>
        <v>PacienteService</v>
      </c>
      <c r="C86" s="21">
        <v>0.0</v>
      </c>
      <c r="E86" s="21">
        <v>0.0</v>
      </c>
      <c r="F86" s="21">
        <v>0.0</v>
      </c>
      <c r="G86" s="21">
        <v>0.0</v>
      </c>
      <c r="H86" s="21">
        <v>0.0</v>
      </c>
      <c r="I86" s="21">
        <v>2.0</v>
      </c>
      <c r="J86" s="21">
        <v>0.0</v>
      </c>
      <c r="K86" s="21">
        <v>1.0</v>
      </c>
      <c r="L86" s="21">
        <v>1.0</v>
      </c>
    </row>
    <row r="87" ht="15.75" customHeight="1">
      <c r="A87" s="20" t="s">
        <v>107</v>
      </c>
      <c r="B87" s="20" t="str">
        <f>SUBSTITUTE(A87:A89,"ufc.npi.prontuario.service.impl.","")</f>
        <v>PacienteServiceImpl</v>
      </c>
      <c r="C87" s="21">
        <v>54.0</v>
      </c>
      <c r="E87" s="21">
        <v>1.0</v>
      </c>
      <c r="F87" s="21">
        <v>21.0</v>
      </c>
      <c r="G87" s="21">
        <v>1.0</v>
      </c>
      <c r="H87" s="21">
        <v>2.0</v>
      </c>
      <c r="I87" s="21">
        <v>0.0</v>
      </c>
      <c r="J87" s="21">
        <v>1.0</v>
      </c>
      <c r="K87" s="21">
        <v>0.0</v>
      </c>
      <c r="L87" s="21">
        <v>3.0</v>
      </c>
    </row>
    <row r="88" ht="15.75" customHeight="1">
      <c r="A88" s="20" t="s">
        <v>108</v>
      </c>
      <c r="B88" s="20" t="str">
        <f>SUBSTITUTE(A88:A90,"ufc.npi.prontuario.service.","")</f>
        <v>PacienteServiceTest</v>
      </c>
      <c r="C88" s="21">
        <v>50.0</v>
      </c>
      <c r="E88" s="21">
        <v>1.0</v>
      </c>
      <c r="F88" s="21">
        <v>6.0</v>
      </c>
      <c r="G88" s="21">
        <v>1.0</v>
      </c>
      <c r="H88" s="21">
        <v>1.0</v>
      </c>
      <c r="I88" s="21">
        <v>1.0</v>
      </c>
      <c r="J88" s="21">
        <v>0.0</v>
      </c>
      <c r="K88" s="21">
        <v>2.0</v>
      </c>
      <c r="L88" s="21">
        <v>6.0</v>
      </c>
    </row>
    <row r="89" ht="15.75" customHeight="1">
      <c r="A89" s="20" t="s">
        <v>109</v>
      </c>
      <c r="B89" s="20" t="str">
        <f>SUBSTITUTE(A89:A91,"ufc.npi.prontuario.controller.","")</f>
        <v>PacienteTratamentoController</v>
      </c>
      <c r="C89" s="21">
        <v>50.0</v>
      </c>
      <c r="D89" s="24"/>
      <c r="E89" s="21">
        <v>1.0</v>
      </c>
      <c r="F89" s="21">
        <v>6.0</v>
      </c>
      <c r="G89" s="21">
        <v>1.0</v>
      </c>
      <c r="H89" s="21">
        <v>1.0</v>
      </c>
      <c r="I89" s="21">
        <v>3.0</v>
      </c>
      <c r="J89" s="21">
        <v>0.0</v>
      </c>
      <c r="K89" s="21">
        <v>1.0</v>
      </c>
      <c r="L89" s="21">
        <v>5.0</v>
      </c>
    </row>
    <row r="90" ht="15.75" customHeight="1">
      <c r="A90" s="20" t="s">
        <v>110</v>
      </c>
      <c r="B90" s="20" t="str">
        <f>SUBSTITUTE(A90:A92,"ufc.npi.prontuario.util.","")</f>
        <v>PagesConstants</v>
      </c>
      <c r="C90" s="21">
        <v>0.0</v>
      </c>
      <c r="E90" s="21">
        <v>0.0</v>
      </c>
      <c r="F90" s="21">
        <v>0.0</v>
      </c>
      <c r="G90" s="21">
        <v>0.0</v>
      </c>
      <c r="H90" s="21">
        <v>0.0</v>
      </c>
      <c r="I90" s="21">
        <v>1.0</v>
      </c>
      <c r="J90" s="21">
        <v>0.0</v>
      </c>
      <c r="K90" s="21">
        <v>1.0</v>
      </c>
      <c r="L90" s="21">
        <v>9.0</v>
      </c>
    </row>
    <row r="91" ht="15.75" customHeight="1">
      <c r="A91" s="20" t="s">
        <v>111</v>
      </c>
      <c r="B91" s="20" t="str">
        <f t="shared" ref="B91:B92" si="11">SUBSTITUTE(A91:A93,"ufc.npi.prontuario.model.","")</f>
        <v>Papel</v>
      </c>
      <c r="C91" s="21">
        <v>92.0</v>
      </c>
      <c r="D91" s="24"/>
      <c r="E91" s="21">
        <v>1.0</v>
      </c>
      <c r="F91" s="21">
        <v>5.0</v>
      </c>
      <c r="G91" s="21">
        <v>1.0</v>
      </c>
      <c r="H91" s="21">
        <v>0.0</v>
      </c>
      <c r="I91" s="21">
        <v>1.0</v>
      </c>
      <c r="J91" s="21">
        <v>0.0</v>
      </c>
      <c r="K91" s="21">
        <v>1.0</v>
      </c>
      <c r="L91" s="21">
        <v>0.0</v>
      </c>
    </row>
    <row r="92" ht="15.75" customHeight="1">
      <c r="A92" s="20" t="s">
        <v>112</v>
      </c>
      <c r="B92" s="20" t="str">
        <f t="shared" si="11"/>
        <v>Patologia</v>
      </c>
      <c r="C92" s="21">
        <v>88.0</v>
      </c>
      <c r="E92" s="21">
        <v>1.0</v>
      </c>
      <c r="F92" s="21">
        <v>32.0</v>
      </c>
      <c r="G92" s="21">
        <v>7.0</v>
      </c>
      <c r="H92" s="21">
        <v>2.0</v>
      </c>
      <c r="I92" s="21">
        <v>1.0</v>
      </c>
      <c r="J92" s="21">
        <v>0.0</v>
      </c>
      <c r="K92" s="21">
        <v>2.0</v>
      </c>
      <c r="L92" s="21">
        <v>1.0</v>
      </c>
    </row>
    <row r="93" ht="15.75" customHeight="1">
      <c r="A93" s="20" t="s">
        <v>113</v>
      </c>
      <c r="B93" s="20" t="str">
        <f>SUBSTITUTE(A93:A95,"ufc.npi.prontuario.repository.","")</f>
        <v>PatologiaRepository</v>
      </c>
      <c r="C93" s="21">
        <v>0.0</v>
      </c>
      <c r="E93" s="21">
        <v>0.0</v>
      </c>
      <c r="F93" s="21">
        <v>0.0</v>
      </c>
      <c r="G93" s="21">
        <v>0.0</v>
      </c>
      <c r="H93" s="21">
        <v>0.0</v>
      </c>
      <c r="I93" s="21">
        <v>1.0</v>
      </c>
      <c r="J93" s="21">
        <v>0.0</v>
      </c>
      <c r="K93" s="21">
        <v>2.0</v>
      </c>
      <c r="L93" s="21">
        <v>8.0</v>
      </c>
    </row>
    <row r="94" ht="15.75" customHeight="1">
      <c r="A94" s="20" t="s">
        <v>114</v>
      </c>
      <c r="B94" s="20" t="str">
        <f>SUBSTITUTE(A94:A96,"ufc.npi.prontuario.service.","")</f>
        <v>PatologiaService</v>
      </c>
      <c r="C94" s="21">
        <v>0.0</v>
      </c>
      <c r="E94" s="21">
        <v>0.0</v>
      </c>
      <c r="F94" s="21">
        <v>0.0</v>
      </c>
      <c r="G94" s="21">
        <v>0.0</v>
      </c>
      <c r="H94" s="21">
        <v>0.0</v>
      </c>
      <c r="I94" s="21">
        <v>2.0</v>
      </c>
      <c r="J94" s="21">
        <v>0.0</v>
      </c>
      <c r="K94" s="21">
        <v>1.0</v>
      </c>
      <c r="L94" s="21">
        <v>4.0</v>
      </c>
    </row>
    <row r="95" ht="15.75" customHeight="1">
      <c r="A95" s="20" t="s">
        <v>115</v>
      </c>
      <c r="B95" s="20" t="str">
        <f>SUBSTITUTE(A95:A97,"ufc.npi.prontuario.service.impl.","")</f>
        <v>PatologiaServiceImpl</v>
      </c>
      <c r="C95" s="21">
        <v>86.0</v>
      </c>
      <c r="E95" s="21">
        <v>2.0</v>
      </c>
      <c r="F95" s="21">
        <v>27.0</v>
      </c>
      <c r="G95" s="21">
        <v>1.0</v>
      </c>
      <c r="H95" s="21">
        <v>2.0</v>
      </c>
      <c r="I95" s="21">
        <v>0.0</v>
      </c>
      <c r="J95" s="21">
        <v>1.0</v>
      </c>
      <c r="K95" s="21">
        <v>0.0</v>
      </c>
      <c r="L95" s="21">
        <v>5.0</v>
      </c>
    </row>
    <row r="96" ht="15.75" customHeight="1">
      <c r="A96" s="20" t="s">
        <v>116</v>
      </c>
      <c r="B96" s="20" t="str">
        <f>SUBSTITUTE(A96:A98,"ufc.npi.prontuario.service.","")</f>
        <v>PatologiaServiceTest</v>
      </c>
      <c r="C96" s="21">
        <v>50.0</v>
      </c>
      <c r="E96" s="21">
        <v>1.0</v>
      </c>
      <c r="F96" s="21">
        <v>4.0</v>
      </c>
      <c r="G96" s="21">
        <v>1.0</v>
      </c>
      <c r="H96" s="21">
        <v>0.0</v>
      </c>
      <c r="I96" s="21">
        <v>1.0</v>
      </c>
      <c r="J96" s="21">
        <v>0.0</v>
      </c>
      <c r="K96" s="21">
        <v>2.0</v>
      </c>
      <c r="L96" s="21">
        <v>20.0</v>
      </c>
    </row>
    <row r="97" ht="15.75" customHeight="1">
      <c r="A97" s="20" t="s">
        <v>117</v>
      </c>
      <c r="B97" s="20" t="str">
        <f t="shared" ref="B97:B98" si="12">SUBSTITUTE(A97:A99,"ufc.npi.prontuario.model.","")</f>
        <v>Pergunta</v>
      </c>
      <c r="C97" s="21">
        <v>80.0</v>
      </c>
      <c r="D97" s="24"/>
      <c r="E97" s="21">
        <v>1.0</v>
      </c>
      <c r="F97" s="21">
        <v>26.0</v>
      </c>
      <c r="G97" s="21">
        <v>7.0</v>
      </c>
      <c r="H97" s="21">
        <v>2.0</v>
      </c>
      <c r="I97" s="21">
        <v>3.0</v>
      </c>
      <c r="J97" s="21">
        <v>0.0</v>
      </c>
      <c r="K97" s="21">
        <v>1.0</v>
      </c>
      <c r="L97" s="21">
        <v>6.0</v>
      </c>
    </row>
    <row r="98" ht="15.75" customHeight="1">
      <c r="A98" s="20" t="s">
        <v>118</v>
      </c>
      <c r="B98" s="20" t="str">
        <f t="shared" si="12"/>
        <v>Pergunta.TiposPerguntas</v>
      </c>
      <c r="C98" s="21">
        <v>87.0</v>
      </c>
      <c r="E98" s="21">
        <v>1.0</v>
      </c>
      <c r="F98" s="21">
        <v>4.0</v>
      </c>
      <c r="G98" s="21">
        <v>1.0</v>
      </c>
      <c r="H98" s="21">
        <v>0.0</v>
      </c>
      <c r="I98" s="21">
        <v>1.0</v>
      </c>
      <c r="J98" s="21">
        <v>0.0</v>
      </c>
      <c r="K98" s="21">
        <v>2.0</v>
      </c>
      <c r="L98" s="21">
        <v>2.0</v>
      </c>
    </row>
    <row r="99" ht="15.75" customHeight="1">
      <c r="A99" s="20" t="s">
        <v>119</v>
      </c>
      <c r="B99" s="20" t="str">
        <f>SUBSTITUTE(A99:A101,"ufc.npi.prontuario.repository.","")</f>
        <v>PerguntaRepository</v>
      </c>
      <c r="C99" s="21">
        <v>0.0</v>
      </c>
      <c r="D99" s="24"/>
      <c r="E99" s="21">
        <v>0.0</v>
      </c>
      <c r="F99" s="21">
        <v>0.0</v>
      </c>
      <c r="G99" s="21">
        <v>0.0</v>
      </c>
      <c r="H99" s="21">
        <v>0.0</v>
      </c>
      <c r="I99" s="21">
        <v>2.0</v>
      </c>
      <c r="J99" s="21">
        <v>0.0</v>
      </c>
      <c r="K99" s="21">
        <v>1.0</v>
      </c>
      <c r="L99" s="21">
        <v>0.0</v>
      </c>
    </row>
    <row r="100" ht="15.75" customHeight="1">
      <c r="A100" s="20" t="s">
        <v>120</v>
      </c>
      <c r="B100" s="20" t="str">
        <f>SUBSTITUTE(A100:A102,"ufc.npi.prontuario.model.","")</f>
        <v>PlanoTratamento</v>
      </c>
      <c r="C100" s="21">
        <v>85.0</v>
      </c>
      <c r="D100" s="24"/>
      <c r="E100" s="21">
        <v>1.0</v>
      </c>
      <c r="F100" s="21">
        <v>30.0</v>
      </c>
      <c r="G100" s="21">
        <v>7.0</v>
      </c>
      <c r="H100" s="21">
        <v>2.0</v>
      </c>
      <c r="I100" s="21">
        <v>1.0</v>
      </c>
      <c r="J100" s="21">
        <v>0.0</v>
      </c>
      <c r="K100" s="21">
        <v>1.0</v>
      </c>
      <c r="L100" s="21">
        <v>5.0</v>
      </c>
    </row>
    <row r="101" ht="15.75" customHeight="1">
      <c r="A101" s="20" t="s">
        <v>121</v>
      </c>
      <c r="B101" s="20" t="str">
        <f>SUBSTITUTE(A101:A103,"ufc.npi.prontuario.controller.","")</f>
        <v>PlanoTratamentoController</v>
      </c>
      <c r="C101" s="21">
        <v>50.0</v>
      </c>
      <c r="D101" s="24"/>
      <c r="E101" s="21">
        <v>1.0</v>
      </c>
      <c r="F101" s="21">
        <v>7.0</v>
      </c>
      <c r="G101" s="21">
        <v>1.0</v>
      </c>
      <c r="H101" s="21">
        <v>1.0</v>
      </c>
      <c r="I101" s="21">
        <v>1.0</v>
      </c>
      <c r="J101" s="21">
        <v>0.0</v>
      </c>
      <c r="K101" s="21">
        <v>1.0</v>
      </c>
      <c r="L101" s="21">
        <v>12.0</v>
      </c>
    </row>
    <row r="102" ht="15.75" customHeight="1">
      <c r="A102" s="20" t="s">
        <v>122</v>
      </c>
      <c r="B102" s="20" t="str">
        <f>SUBSTITUTE(A102:A104,"ufc.npi.prontuario.repository.","")</f>
        <v>PlanoTratamentoRepository</v>
      </c>
      <c r="C102" s="21">
        <v>0.0</v>
      </c>
      <c r="D102" s="24"/>
      <c r="E102" s="21">
        <v>0.0</v>
      </c>
      <c r="F102" s="21">
        <v>0.0</v>
      </c>
      <c r="G102" s="21">
        <v>0.0</v>
      </c>
      <c r="H102" s="21">
        <v>0.0</v>
      </c>
      <c r="I102" s="21">
        <v>2.0</v>
      </c>
      <c r="J102" s="21">
        <v>0.0</v>
      </c>
      <c r="K102" s="21">
        <v>1.0</v>
      </c>
      <c r="L102" s="21">
        <v>3.0</v>
      </c>
    </row>
    <row r="103" ht="15.75" customHeight="1">
      <c r="A103" s="20" t="s">
        <v>123</v>
      </c>
      <c r="B103" s="20" t="str">
        <f>SUBSTITUTE(A103:A105,"ufc.npi.prontuario.service.","")</f>
        <v>PlanoTratamentoService</v>
      </c>
      <c r="C103" s="21">
        <v>0.0</v>
      </c>
      <c r="E103" s="21">
        <v>0.0</v>
      </c>
      <c r="F103" s="21">
        <v>0.0</v>
      </c>
      <c r="G103" s="21">
        <v>0.0</v>
      </c>
      <c r="H103" s="21">
        <v>0.0</v>
      </c>
      <c r="I103" s="21">
        <v>0.0</v>
      </c>
      <c r="J103" s="21">
        <v>1.0</v>
      </c>
      <c r="K103" s="21">
        <v>0.0</v>
      </c>
      <c r="L103" s="21">
        <v>5.0</v>
      </c>
    </row>
    <row r="104" ht="15.75" customHeight="1">
      <c r="A104" s="20" t="s">
        <v>124</v>
      </c>
      <c r="B104" s="20" t="str">
        <f>SUBSTITUTE(A104:A106,"ufc.npi.prontuario.service.impl.","")</f>
        <v>PlanoTratamentoServiceImpl</v>
      </c>
      <c r="C104" s="21">
        <v>0.0</v>
      </c>
      <c r="E104" s="21">
        <v>1.0</v>
      </c>
      <c r="F104" s="21">
        <v>12.0</v>
      </c>
      <c r="G104" s="21">
        <v>1.0</v>
      </c>
      <c r="H104" s="21">
        <v>1.0</v>
      </c>
      <c r="I104" s="21">
        <v>1.0</v>
      </c>
      <c r="J104" s="21">
        <v>0.0</v>
      </c>
      <c r="K104" s="21">
        <v>2.0</v>
      </c>
      <c r="L104" s="21">
        <v>8.0</v>
      </c>
    </row>
    <row r="105" ht="15.75" customHeight="1">
      <c r="A105" s="20" t="s">
        <v>125</v>
      </c>
      <c r="B105" s="20" t="str">
        <f>SUBSTITUTE(A105:A107,"ufc.npi.prontuario.model.","")</f>
        <v>Procedimento</v>
      </c>
      <c r="C105" s="21">
        <v>85.0</v>
      </c>
      <c r="E105" s="21">
        <v>1.0</v>
      </c>
      <c r="F105" s="21">
        <v>29.0</v>
      </c>
      <c r="G105" s="21">
        <v>7.0</v>
      </c>
      <c r="H105" s="21">
        <v>2.0</v>
      </c>
      <c r="I105" s="21">
        <v>1.0</v>
      </c>
      <c r="J105" s="21">
        <v>0.0</v>
      </c>
      <c r="K105" s="21">
        <v>2.0</v>
      </c>
      <c r="L105" s="21">
        <v>6.0</v>
      </c>
    </row>
    <row r="106" ht="15.75" customHeight="1">
      <c r="A106" s="20" t="s">
        <v>126</v>
      </c>
      <c r="B106" s="20" t="str">
        <f>SUBSTITUTE(A106:A108,"ufc.npi.prontuario.repository.","")</f>
        <v>ProcedimentoRepository</v>
      </c>
      <c r="C106" s="21">
        <v>0.0</v>
      </c>
      <c r="E106" s="21">
        <v>0.0</v>
      </c>
      <c r="F106" s="21">
        <v>0.0</v>
      </c>
      <c r="G106" s="21">
        <v>0.0</v>
      </c>
      <c r="H106" s="21">
        <v>0.0</v>
      </c>
      <c r="I106" s="21">
        <v>2.0</v>
      </c>
      <c r="J106" s="21">
        <v>0.0</v>
      </c>
      <c r="K106" s="21">
        <v>1.0</v>
      </c>
      <c r="L106" s="21">
        <v>4.0</v>
      </c>
    </row>
    <row r="107" ht="15.75" customHeight="1">
      <c r="A107" s="20" t="s">
        <v>127</v>
      </c>
      <c r="B107" s="20" t="str">
        <f>SUBSTITUTE(A107:A109,"ufc.npi.prontuario.service.","")</f>
        <v>ProcedimentoService</v>
      </c>
      <c r="C107" s="21">
        <v>0.0</v>
      </c>
      <c r="E107" s="21">
        <v>0.0</v>
      </c>
      <c r="F107" s="21">
        <v>0.0</v>
      </c>
      <c r="G107" s="21">
        <v>0.0</v>
      </c>
      <c r="H107" s="21">
        <v>0.0</v>
      </c>
      <c r="I107" s="21">
        <v>0.0</v>
      </c>
      <c r="J107" s="21">
        <v>1.0</v>
      </c>
      <c r="K107" s="21">
        <v>0.0</v>
      </c>
      <c r="L107" s="21">
        <v>4.0</v>
      </c>
    </row>
    <row r="108" ht="15.75" customHeight="1">
      <c r="A108" s="20" t="s">
        <v>128</v>
      </c>
      <c r="B108" s="20" t="str">
        <f>SUBSTITUTE(A108:A110,"ufc.npi.prontuario.service.impl.","")</f>
        <v>ProcedimentoServiceImpl</v>
      </c>
      <c r="C108" s="21">
        <v>87.0</v>
      </c>
      <c r="E108" s="21">
        <v>1.0</v>
      </c>
      <c r="F108" s="21">
        <v>36.0</v>
      </c>
      <c r="G108" s="21">
        <v>1.0</v>
      </c>
      <c r="H108" s="21">
        <v>2.0</v>
      </c>
      <c r="I108" s="21">
        <v>1.0</v>
      </c>
      <c r="J108" s="21">
        <v>0.0</v>
      </c>
      <c r="K108" s="21">
        <v>2.0</v>
      </c>
      <c r="L108" s="21">
        <v>22.0</v>
      </c>
    </row>
    <row r="109" ht="15.75" customHeight="1">
      <c r="A109" s="20" t="s">
        <v>129</v>
      </c>
      <c r="B109" s="20" t="str">
        <f>SUBSTITUTE(A109:A111,"ufc.npi.prontuario.service.","")</f>
        <v>ProcedimentoServiceTest</v>
      </c>
      <c r="C109" s="21">
        <v>100.0</v>
      </c>
      <c r="E109" s="21">
        <v>1.0</v>
      </c>
      <c r="F109" s="21">
        <v>1.0</v>
      </c>
      <c r="G109" s="21">
        <v>1.0</v>
      </c>
      <c r="H109" s="21">
        <v>0.0</v>
      </c>
      <c r="I109" s="21">
        <v>3.0</v>
      </c>
      <c r="J109" s="21">
        <v>0.0</v>
      </c>
      <c r="K109" s="21">
        <v>1.0</v>
      </c>
      <c r="L109" s="21">
        <v>3.0</v>
      </c>
    </row>
    <row r="110" ht="15.75" customHeight="1">
      <c r="A110" s="20" t="s">
        <v>130</v>
      </c>
      <c r="B110" s="20" t="str">
        <f t="shared" ref="B110:B112" si="13">SUBSTITUTE(A110:A112,"ufc.npi.prontuario.controller.","")</f>
        <v>ProfessorController</v>
      </c>
      <c r="C110" s="21">
        <v>0.0</v>
      </c>
      <c r="E110" s="21">
        <v>2.0</v>
      </c>
      <c r="F110" s="21">
        <v>8.0</v>
      </c>
      <c r="G110" s="21">
        <v>1.0</v>
      </c>
      <c r="H110" s="21">
        <v>2.0</v>
      </c>
      <c r="I110" s="21">
        <v>1.0</v>
      </c>
      <c r="J110" s="21">
        <v>0.0</v>
      </c>
      <c r="K110" s="21">
        <v>1.0</v>
      </c>
      <c r="L110" s="21">
        <v>8.0</v>
      </c>
    </row>
    <row r="111" ht="15.75" customHeight="1">
      <c r="A111" s="20" t="s">
        <v>131</v>
      </c>
      <c r="B111" s="20" t="str">
        <f t="shared" si="13"/>
        <v>ProfessorFormularioController</v>
      </c>
      <c r="C111" s="21">
        <v>66.0</v>
      </c>
      <c r="D111" s="24"/>
      <c r="E111" s="21">
        <v>1.0</v>
      </c>
      <c r="F111" s="21">
        <v>4.0</v>
      </c>
      <c r="G111" s="21">
        <v>1.0</v>
      </c>
      <c r="H111" s="21">
        <v>1.0</v>
      </c>
      <c r="I111" s="21">
        <v>1.0</v>
      </c>
      <c r="J111" s="21">
        <v>0.0</v>
      </c>
      <c r="K111" s="21">
        <v>1.0</v>
      </c>
      <c r="L111" s="21">
        <v>7.0</v>
      </c>
    </row>
    <row r="112" ht="15.75" customHeight="1">
      <c r="A112" s="20" t="s">
        <v>132</v>
      </c>
      <c r="B112" s="20" t="str">
        <f t="shared" si="13"/>
        <v>ProfessorTurmaController</v>
      </c>
      <c r="C112" s="21">
        <v>66.0</v>
      </c>
      <c r="E112" s="21">
        <v>1.0</v>
      </c>
      <c r="F112" s="21">
        <v>7.0</v>
      </c>
      <c r="G112" s="21">
        <v>1.0</v>
      </c>
      <c r="H112" s="21">
        <v>1.0</v>
      </c>
      <c r="I112" s="21">
        <v>1.0</v>
      </c>
      <c r="J112" s="21">
        <v>0.0</v>
      </c>
      <c r="K112" s="21">
        <v>1.0</v>
      </c>
      <c r="L112" s="21">
        <v>11.0</v>
      </c>
    </row>
    <row r="113" ht="15.75" customHeight="1">
      <c r="A113" s="20" t="s">
        <v>133</v>
      </c>
      <c r="B113" s="20" t="s">
        <v>133</v>
      </c>
      <c r="C113" s="21">
        <v>0.0</v>
      </c>
      <c r="D113" s="24"/>
      <c r="E113" s="21">
        <v>1.0</v>
      </c>
      <c r="F113" s="21">
        <v>1.0</v>
      </c>
      <c r="G113" s="21">
        <v>1.0</v>
      </c>
      <c r="H113" s="21">
        <v>0.0</v>
      </c>
      <c r="I113" s="21">
        <v>1.0</v>
      </c>
      <c r="J113" s="21">
        <v>0.0</v>
      </c>
      <c r="K113" s="21">
        <v>1.0</v>
      </c>
      <c r="L113" s="21">
        <v>0.0</v>
      </c>
    </row>
    <row r="114" ht="15.75" customHeight="1">
      <c r="A114" s="20" t="s">
        <v>134</v>
      </c>
      <c r="B114" s="20" t="str">
        <f>SUBSTITUTE(A114:A115,"ufc.npi.prontuario.","")</f>
        <v>ProntuarioApplicationTests</v>
      </c>
      <c r="C114" s="21">
        <v>0.0</v>
      </c>
      <c r="D114" s="24"/>
      <c r="E114" s="21">
        <v>1.0</v>
      </c>
      <c r="F114" s="21">
        <v>1.0</v>
      </c>
      <c r="G114" s="21">
        <v>1.0</v>
      </c>
      <c r="H114" s="21">
        <v>0.0</v>
      </c>
      <c r="I114" s="21">
        <v>1.0</v>
      </c>
      <c r="J114" s="21">
        <v>0.0</v>
      </c>
      <c r="K114" s="21">
        <v>1.0</v>
      </c>
      <c r="L114" s="21">
        <v>0.0</v>
      </c>
      <c r="O114" s="31"/>
    </row>
    <row r="115" ht="15.75" customHeight="1">
      <c r="A115" s="20" t="s">
        <v>135</v>
      </c>
      <c r="B115" s="20" t="str">
        <f>SUBSTITUTE(A115:A117,"ufc.npi.prontuario.controller.","")</f>
        <v>ProntuarioController</v>
      </c>
      <c r="C115" s="21">
        <v>0.0</v>
      </c>
      <c r="E115" s="21">
        <v>1.0</v>
      </c>
      <c r="F115" s="21">
        <v>2.0</v>
      </c>
      <c r="G115" s="21">
        <v>1.0</v>
      </c>
      <c r="H115" s="21">
        <v>0.0</v>
      </c>
      <c r="I115" s="21">
        <v>1.0</v>
      </c>
      <c r="J115" s="21">
        <v>0.0</v>
      </c>
      <c r="K115" s="21">
        <v>1.0</v>
      </c>
      <c r="L115" s="21">
        <v>0.0</v>
      </c>
    </row>
    <row r="116" ht="15.75" customHeight="1">
      <c r="A116" s="20" t="s">
        <v>136</v>
      </c>
      <c r="B116" s="20" t="str">
        <f>SUBSTITUTE(A116:A118,"ufc.npi.prontuario.exception.","")</f>
        <v>ProntuarioException</v>
      </c>
      <c r="C116" s="21">
        <v>50.0</v>
      </c>
      <c r="D116" s="24"/>
      <c r="E116" s="21">
        <v>1.0</v>
      </c>
      <c r="F116" s="21">
        <v>2.0</v>
      </c>
      <c r="G116" s="21">
        <v>1.0</v>
      </c>
      <c r="H116" s="21">
        <v>0.0</v>
      </c>
      <c r="I116" s="21">
        <v>2.0</v>
      </c>
      <c r="J116" s="21">
        <v>0.0</v>
      </c>
      <c r="K116" s="21">
        <v>1.0</v>
      </c>
      <c r="L116" s="21">
        <v>0.0</v>
      </c>
    </row>
    <row r="117" ht="15.75" customHeight="1">
      <c r="A117" s="20" t="s">
        <v>137</v>
      </c>
      <c r="B117" s="20" t="str">
        <f>SUBSTITUTE(A117:A119,"ufc.npi.prontuario.model.","")</f>
        <v>Raca</v>
      </c>
      <c r="C117" s="21">
        <v>92.0</v>
      </c>
      <c r="E117" s="21">
        <v>1.0</v>
      </c>
      <c r="F117" s="21">
        <v>4.0</v>
      </c>
      <c r="G117" s="21">
        <v>1.0</v>
      </c>
      <c r="H117" s="21">
        <v>0.0</v>
      </c>
      <c r="I117" s="21">
        <v>1.0</v>
      </c>
      <c r="J117" s="21">
        <v>0.0</v>
      </c>
      <c r="K117" s="21">
        <v>1.0</v>
      </c>
      <c r="L117" s="21">
        <v>1.0</v>
      </c>
    </row>
    <row r="118" ht="15.75" customHeight="1">
      <c r="A118" s="20" t="s">
        <v>138</v>
      </c>
      <c r="B118" s="20" t="str">
        <f>SUBSTITUTE(A118:A120,"ufc.npi.prontuario.util.","")</f>
        <v>RedirectConstants</v>
      </c>
      <c r="C118" s="21">
        <v>0.0</v>
      </c>
      <c r="E118" s="21">
        <v>0.0</v>
      </c>
      <c r="F118" s="21">
        <v>0.0</v>
      </c>
      <c r="G118" s="21">
        <v>0.0</v>
      </c>
      <c r="H118" s="21">
        <v>0.0</v>
      </c>
      <c r="I118" s="21">
        <v>1.0</v>
      </c>
      <c r="J118" s="21">
        <v>0.0</v>
      </c>
      <c r="K118" s="21">
        <v>1.0</v>
      </c>
      <c r="L118" s="21">
        <v>0.0</v>
      </c>
    </row>
    <row r="119" ht="15.75" customHeight="1">
      <c r="A119" s="20" t="s">
        <v>139</v>
      </c>
      <c r="B119" s="20" t="str">
        <f>SUBSTITUTE(A119:A121,"ufc.npi.prontuario.model.","")</f>
        <v>Resposta</v>
      </c>
      <c r="C119" s="21">
        <v>80.0</v>
      </c>
      <c r="D119" s="24"/>
      <c r="E119" s="21">
        <v>1.0</v>
      </c>
      <c r="F119" s="21">
        <v>19.0</v>
      </c>
      <c r="G119" s="21">
        <v>7.0</v>
      </c>
      <c r="H119" s="21">
        <v>2.0</v>
      </c>
      <c r="I119" s="21">
        <v>1.0</v>
      </c>
      <c r="J119" s="21">
        <v>0.0</v>
      </c>
      <c r="K119" s="21">
        <v>1.0</v>
      </c>
      <c r="L119" s="21">
        <v>2.0</v>
      </c>
    </row>
    <row r="120" ht="15.75" customHeight="1">
      <c r="A120" s="20" t="s">
        <v>140</v>
      </c>
      <c r="B120" s="20" t="str">
        <f>SUBSTITUTE(A120:A122,"ufc.npi.prontuario.config.","")</f>
        <v>SecurityConfig</v>
      </c>
      <c r="C120" s="21">
        <v>50.0</v>
      </c>
      <c r="D120" s="24"/>
      <c r="E120" s="21">
        <v>1.0</v>
      </c>
      <c r="F120" s="21">
        <v>2.0</v>
      </c>
      <c r="G120" s="21">
        <v>1.0</v>
      </c>
      <c r="H120" s="21">
        <v>0.0</v>
      </c>
      <c r="I120" s="21">
        <v>2.0</v>
      </c>
      <c r="J120" s="21">
        <v>0.0</v>
      </c>
      <c r="K120" s="21">
        <v>1.0</v>
      </c>
      <c r="L120" s="21">
        <v>0.0</v>
      </c>
    </row>
    <row r="121" ht="15.75" customHeight="1">
      <c r="A121" s="20" t="s">
        <v>141</v>
      </c>
      <c r="B121" s="20" t="str">
        <f>SUBSTITUTE(A121:A123,"ufc.npi.prontuario.model.","")</f>
        <v>Servidor</v>
      </c>
      <c r="C121" s="21">
        <v>0.0</v>
      </c>
      <c r="D121" s="24"/>
      <c r="E121" s="21">
        <v>0.0</v>
      </c>
      <c r="F121" s="21">
        <v>0.0</v>
      </c>
      <c r="G121" s="21">
        <v>0.0</v>
      </c>
      <c r="H121" s="21">
        <v>0.0</v>
      </c>
      <c r="I121" s="21">
        <v>2.0</v>
      </c>
      <c r="J121" s="21">
        <v>0.0</v>
      </c>
      <c r="K121" s="21">
        <v>1.0</v>
      </c>
      <c r="L121" s="21">
        <v>0.0</v>
      </c>
    </row>
    <row r="122" ht="15.75" customHeight="1">
      <c r="A122" s="20" t="s">
        <v>142</v>
      </c>
      <c r="B122" s="20" t="str">
        <f>SUBSTITUTE(A122:A124,"ufc.npi.prontuario.repository.","")</f>
        <v>ServidorRepository</v>
      </c>
      <c r="C122" s="21">
        <v>0.0</v>
      </c>
      <c r="D122" s="24"/>
      <c r="E122" s="21">
        <v>0.0</v>
      </c>
      <c r="F122" s="21">
        <v>0.0</v>
      </c>
      <c r="G122" s="21">
        <v>0.0</v>
      </c>
      <c r="H122" s="21">
        <v>0.0</v>
      </c>
      <c r="I122" s="21">
        <v>2.0</v>
      </c>
      <c r="J122" s="21">
        <v>0.0</v>
      </c>
      <c r="K122" s="21">
        <v>1.0</v>
      </c>
      <c r="L122" s="21">
        <v>0.0</v>
      </c>
    </row>
    <row r="123" ht="15.75" customHeight="1">
      <c r="A123" s="20" t="s">
        <v>143</v>
      </c>
      <c r="B123" s="20" t="str">
        <f>SUBSTITUTE(A123:A125,"ufc.npi.prontuario.service.","")</f>
        <v>ServidorService</v>
      </c>
      <c r="C123" s="21">
        <v>0.0</v>
      </c>
      <c r="E123" s="21">
        <v>0.0</v>
      </c>
      <c r="F123" s="21">
        <v>0.0</v>
      </c>
      <c r="G123" s="21">
        <v>0.0</v>
      </c>
      <c r="H123" s="21">
        <v>0.0</v>
      </c>
      <c r="I123" s="21">
        <v>0.0</v>
      </c>
      <c r="J123" s="21">
        <v>1.0</v>
      </c>
      <c r="K123" s="21">
        <v>0.0</v>
      </c>
      <c r="L123" s="21">
        <v>2.0</v>
      </c>
    </row>
    <row r="124" ht="15.75" customHeight="1">
      <c r="A124" s="20" t="s">
        <v>144</v>
      </c>
      <c r="B124" s="20" t="str">
        <f>SUBSTITUTE(A124:A126,"ufc.npi.prontuario.service.impl.","")</f>
        <v>ServidorServiceImpl</v>
      </c>
      <c r="C124" s="21">
        <v>71.0</v>
      </c>
      <c r="E124" s="21">
        <v>2.0</v>
      </c>
      <c r="F124" s="21">
        <v>17.0</v>
      </c>
      <c r="G124" s="21">
        <v>1.0</v>
      </c>
      <c r="H124" s="21">
        <v>1.0</v>
      </c>
      <c r="I124" s="21">
        <v>1.0</v>
      </c>
      <c r="J124" s="21">
        <v>0.0</v>
      </c>
      <c r="K124" s="21">
        <v>2.0</v>
      </c>
      <c r="L124" s="21">
        <v>8.0</v>
      </c>
    </row>
    <row r="125" ht="15.75" customHeight="1">
      <c r="A125" s="20" t="s">
        <v>145</v>
      </c>
      <c r="B125" s="20" t="str">
        <f>SUBSTITUTE(A125:A127,"ufc.npi.prontuario.service.","")</f>
        <v>ServidorServiceTest</v>
      </c>
      <c r="C125" s="21">
        <v>50.0</v>
      </c>
      <c r="E125" s="21">
        <v>2.0</v>
      </c>
      <c r="F125" s="21">
        <v>6.0</v>
      </c>
      <c r="G125" s="21">
        <v>1.0</v>
      </c>
      <c r="H125" s="21">
        <v>1.0</v>
      </c>
      <c r="I125" s="21">
        <v>3.0</v>
      </c>
      <c r="J125" s="21">
        <v>0.0</v>
      </c>
      <c r="K125" s="21">
        <v>1.0</v>
      </c>
      <c r="L125" s="21">
        <v>4.0</v>
      </c>
    </row>
    <row r="126" ht="15.75" customHeight="1">
      <c r="A126" s="20" t="s">
        <v>146</v>
      </c>
      <c r="B126" s="20" t="str">
        <f>SUBSTITUTE(A126:A127,"ufc.npi.prontuario.","")</f>
        <v>ServletInitializer</v>
      </c>
      <c r="C126" s="21">
        <v>0.0</v>
      </c>
      <c r="D126" s="24"/>
      <c r="E126" s="21">
        <v>1.0</v>
      </c>
      <c r="F126" s="21">
        <v>1.0</v>
      </c>
      <c r="G126" s="21">
        <v>1.0</v>
      </c>
      <c r="H126" s="21">
        <v>0.0</v>
      </c>
      <c r="I126" s="21">
        <v>2.0</v>
      </c>
      <c r="J126" s="21">
        <v>0.0</v>
      </c>
      <c r="K126" s="21">
        <v>1.0</v>
      </c>
      <c r="L126" s="21">
        <v>1.0</v>
      </c>
    </row>
    <row r="127" ht="15.75" customHeight="1">
      <c r="A127" s="20" t="s">
        <v>147</v>
      </c>
      <c r="B127" s="20" t="str">
        <f>SUBSTITUTE(A127:A129,"ufc.npi.prontuario.model.","")</f>
        <v>Sexo</v>
      </c>
      <c r="C127" s="21">
        <v>83.0</v>
      </c>
      <c r="D127" s="24"/>
      <c r="E127" s="21">
        <v>1.0</v>
      </c>
      <c r="F127" s="21">
        <v>4.0</v>
      </c>
      <c r="G127" s="21">
        <v>1.0</v>
      </c>
      <c r="H127" s="21">
        <v>0.0</v>
      </c>
      <c r="I127" s="21">
        <v>1.0</v>
      </c>
      <c r="J127" s="21">
        <v>0.0</v>
      </c>
      <c r="K127" s="21">
        <v>1.0</v>
      </c>
      <c r="L127" s="21">
        <v>1.0</v>
      </c>
    </row>
    <row r="128" ht="15.75" customHeight="1">
      <c r="A128" s="20" t="s">
        <v>148</v>
      </c>
      <c r="B128" s="20" t="str">
        <f>SUBSTITUTE(A128:A130,"ufc.npi.prontuario.model.Anamnese.","")</f>
        <v>Status</v>
      </c>
      <c r="C128" s="21">
        <v>83.0</v>
      </c>
      <c r="E128" s="21">
        <v>1.0</v>
      </c>
      <c r="F128" s="21">
        <v>4.0</v>
      </c>
      <c r="G128" s="21">
        <v>1.0</v>
      </c>
      <c r="H128" s="21">
        <v>0.0</v>
      </c>
      <c r="I128" s="21">
        <v>1.0</v>
      </c>
      <c r="J128" s="21">
        <v>0.0</v>
      </c>
      <c r="K128" s="21">
        <v>1.0</v>
      </c>
      <c r="L128" s="21">
        <v>1.0</v>
      </c>
    </row>
    <row r="129" ht="15.75" customHeight="1">
      <c r="A129" s="20" t="s">
        <v>149</v>
      </c>
      <c r="B129" s="20" t="str">
        <f>SUBSTITUTE(A129:A131,"ufc.npi.prontuario.model.Atendimento.","")</f>
        <v>Status</v>
      </c>
      <c r="C129" s="21">
        <v>87.0</v>
      </c>
      <c r="E129" s="21">
        <v>1.0</v>
      </c>
      <c r="F129" s="21">
        <v>4.0</v>
      </c>
      <c r="G129" s="21">
        <v>1.0</v>
      </c>
      <c r="H129" s="21">
        <v>0.0</v>
      </c>
      <c r="I129" s="21">
        <v>1.0</v>
      </c>
      <c r="J129" s="21">
        <v>0.0</v>
      </c>
      <c r="K129" s="21">
        <v>1.0</v>
      </c>
      <c r="L129" s="21">
        <v>1.0</v>
      </c>
    </row>
    <row r="130" ht="15.75" customHeight="1">
      <c r="A130" s="20" t="s">
        <v>150</v>
      </c>
      <c r="B130" s="20" t="str">
        <f>SUBSTITUTE(A130:A132,"ufc.npi.prontuario.model.Avaliacao.","")</f>
        <v>Status</v>
      </c>
      <c r="C130" s="21">
        <v>83.0</v>
      </c>
      <c r="E130" s="21">
        <v>1.0</v>
      </c>
      <c r="F130" s="21">
        <v>4.0</v>
      </c>
      <c r="G130" s="21">
        <v>1.0</v>
      </c>
      <c r="H130" s="21">
        <v>0.0</v>
      </c>
      <c r="I130" s="21">
        <v>1.0</v>
      </c>
      <c r="J130" s="21">
        <v>0.0</v>
      </c>
      <c r="K130" s="21">
        <v>1.0</v>
      </c>
      <c r="L130" s="21">
        <v>1.0</v>
      </c>
    </row>
    <row r="131" ht="15.75" customHeight="1">
      <c r="A131" s="20" t="s">
        <v>151</v>
      </c>
      <c r="B131" s="20" t="str">
        <f>SUBSTITUTE(A131:A133,"ufc.npi.prontuario.model.PlanoTratamento.","")</f>
        <v>Status</v>
      </c>
      <c r="C131" s="21">
        <v>92.0</v>
      </c>
      <c r="D131" s="24"/>
      <c r="E131" s="21">
        <v>1.0</v>
      </c>
      <c r="F131" s="21">
        <v>5.0</v>
      </c>
      <c r="G131" s="21">
        <v>1.0</v>
      </c>
      <c r="H131" s="21">
        <v>0.0</v>
      </c>
      <c r="I131" s="21">
        <v>1.0</v>
      </c>
      <c r="J131" s="21">
        <v>0.0</v>
      </c>
      <c r="K131" s="21">
        <v>1.0</v>
      </c>
      <c r="L131" s="21">
        <v>1.0</v>
      </c>
    </row>
    <row r="132" ht="15.75" customHeight="1">
      <c r="A132" s="20" t="s">
        <v>152</v>
      </c>
      <c r="B132" s="20" t="str">
        <f>SUBSTITUTE(A132:A134,"ufc.npi.prontuario.model.Documento.","")</f>
        <v>TipoDocumento</v>
      </c>
      <c r="C132" s="21">
        <v>91.0</v>
      </c>
      <c r="D132" s="24"/>
      <c r="E132" s="21">
        <v>1.0</v>
      </c>
      <c r="F132" s="21">
        <v>4.0</v>
      </c>
      <c r="G132" s="21">
        <v>1.0</v>
      </c>
      <c r="H132" s="21">
        <v>0.0</v>
      </c>
      <c r="I132" s="21">
        <v>1.0</v>
      </c>
      <c r="J132" s="21">
        <v>0.0</v>
      </c>
      <c r="K132" s="21">
        <v>1.0</v>
      </c>
      <c r="L132" s="21">
        <v>0.0</v>
      </c>
    </row>
    <row r="133" ht="15.75" customHeight="1">
      <c r="A133" s="20" t="s">
        <v>153</v>
      </c>
      <c r="B133" s="20" t="str">
        <f>SUBSTITUTE(A133:A135,"ufc.npi.prontuario.model.","")</f>
        <v>TipoPatologia</v>
      </c>
      <c r="C133" s="21">
        <v>75.0</v>
      </c>
      <c r="D133" s="24"/>
      <c r="E133" s="21">
        <v>1.0</v>
      </c>
      <c r="F133" s="21">
        <v>17.0</v>
      </c>
      <c r="G133" s="21">
        <v>7.0</v>
      </c>
      <c r="H133" s="21">
        <v>2.0</v>
      </c>
      <c r="I133" s="21">
        <v>1.0</v>
      </c>
      <c r="J133" s="21">
        <v>0.0</v>
      </c>
      <c r="K133" s="21">
        <v>1.0</v>
      </c>
      <c r="L133" s="21">
        <v>7.0</v>
      </c>
    </row>
    <row r="134" ht="15.75" customHeight="1">
      <c r="A134" s="20" t="s">
        <v>154</v>
      </c>
      <c r="B134" s="20" t="str">
        <f>SUBSTITUTE(A134:A136,"ufc.npi.prontuario.controller.","")</f>
        <v>TipoPatologiaController</v>
      </c>
      <c r="C134" s="21">
        <v>40.0</v>
      </c>
      <c r="E134" s="21">
        <v>1.0</v>
      </c>
      <c r="F134" s="21">
        <v>9.0</v>
      </c>
      <c r="G134" s="21">
        <v>1.0</v>
      </c>
      <c r="H134" s="21">
        <v>3.0</v>
      </c>
      <c r="I134" s="21">
        <v>2.0</v>
      </c>
      <c r="J134" s="21">
        <v>0.0</v>
      </c>
      <c r="K134" s="21">
        <v>1.0</v>
      </c>
      <c r="L134" s="21">
        <v>1.0</v>
      </c>
    </row>
    <row r="135" ht="15.75" customHeight="1">
      <c r="A135" s="20" t="s">
        <v>155</v>
      </c>
      <c r="B135" s="20" t="str">
        <f>SUBSTITUTE(A135:A137,"ufc.npi.prontuario.repository.","")</f>
        <v>TipoPatologiaRepository</v>
      </c>
      <c r="C135" s="21">
        <v>0.0</v>
      </c>
      <c r="D135" s="24"/>
      <c r="E135" s="21">
        <v>0.0</v>
      </c>
      <c r="F135" s="21">
        <v>0.0</v>
      </c>
      <c r="G135" s="21">
        <v>0.0</v>
      </c>
      <c r="H135" s="21">
        <v>0.0</v>
      </c>
      <c r="I135" s="21">
        <v>0.0</v>
      </c>
      <c r="J135" s="21">
        <v>1.0</v>
      </c>
      <c r="K135" s="21">
        <v>0.0</v>
      </c>
      <c r="L135" s="21">
        <v>2.0</v>
      </c>
    </row>
    <row r="136" ht="15.75" customHeight="1">
      <c r="A136" s="20" t="s">
        <v>156</v>
      </c>
      <c r="B136" s="20" t="str">
        <f>SUBSTITUTE(A136:A138,"ufc.npi.prontuario.service.","")</f>
        <v>TipoPatologiaService</v>
      </c>
      <c r="C136" s="21">
        <v>0.0</v>
      </c>
      <c r="E136" s="21">
        <v>0.0</v>
      </c>
      <c r="F136" s="21">
        <v>0.0</v>
      </c>
      <c r="G136" s="21">
        <v>0.0</v>
      </c>
      <c r="H136" s="21">
        <v>0.0</v>
      </c>
      <c r="I136" s="21">
        <v>1.0</v>
      </c>
      <c r="J136" s="21">
        <v>0.0</v>
      </c>
      <c r="K136" s="21">
        <v>2.0</v>
      </c>
      <c r="L136" s="21">
        <v>4.0</v>
      </c>
    </row>
    <row r="137" ht="15.75" customHeight="1">
      <c r="A137" s="20" t="s">
        <v>157</v>
      </c>
      <c r="B137" s="20" t="str">
        <f>SUBSTITUTE(A137:A139,"ufc.npi.prontuario.service.impl.","")</f>
        <v>TipoPatologiaServiceImpl</v>
      </c>
      <c r="C137" s="21">
        <v>0.0</v>
      </c>
      <c r="E137" s="21">
        <v>1.0</v>
      </c>
      <c r="F137" s="21">
        <v>12.0</v>
      </c>
      <c r="G137" s="21">
        <v>1.0</v>
      </c>
      <c r="H137" s="21">
        <v>1.0</v>
      </c>
      <c r="I137" s="21">
        <v>3.0</v>
      </c>
      <c r="J137" s="21">
        <v>0.0</v>
      </c>
      <c r="K137" s="21">
        <v>1.0</v>
      </c>
      <c r="L137" s="21">
        <v>3.0</v>
      </c>
    </row>
    <row r="138" ht="15.75" customHeight="1">
      <c r="A138" s="20" t="s">
        <v>158</v>
      </c>
      <c r="B138" s="20" t="str">
        <f>SUBSTITUTE(A138:A140,"ufc.npi.prontuario.service.","")</f>
        <v>TipoPatologiaServiceTest</v>
      </c>
      <c r="C138" s="21">
        <v>50.0</v>
      </c>
      <c r="E138" s="21">
        <v>1.0</v>
      </c>
      <c r="F138" s="21">
        <v>4.0</v>
      </c>
      <c r="G138" s="21">
        <v>1.0</v>
      </c>
      <c r="H138" s="21">
        <v>1.0</v>
      </c>
      <c r="I138" s="21">
        <v>1.0</v>
      </c>
      <c r="J138" s="21">
        <v>0.0</v>
      </c>
      <c r="K138" s="21">
        <v>1.0</v>
      </c>
      <c r="L138" s="21">
        <v>0.0</v>
      </c>
    </row>
    <row r="139" ht="15.75" customHeight="1">
      <c r="A139" s="20" t="s">
        <v>159</v>
      </c>
      <c r="B139" s="20" t="str">
        <f>SUBSTITUTE(A139:A141,"ufc.npi.prontuario.model.","")</f>
        <v>TipoProcedimento</v>
      </c>
      <c r="C139" s="21">
        <v>75.0</v>
      </c>
      <c r="D139" s="24"/>
      <c r="E139" s="21">
        <v>1.0</v>
      </c>
      <c r="F139" s="21">
        <v>17.0</v>
      </c>
      <c r="G139" s="21">
        <v>7.0</v>
      </c>
      <c r="H139" s="21">
        <v>2.0</v>
      </c>
      <c r="I139" s="21">
        <v>1.0</v>
      </c>
      <c r="J139" s="21">
        <v>0.0</v>
      </c>
      <c r="K139" s="21">
        <v>1.0</v>
      </c>
      <c r="L139" s="21">
        <v>7.0</v>
      </c>
    </row>
    <row r="140" ht="15.75" customHeight="1">
      <c r="A140" s="20" t="s">
        <v>160</v>
      </c>
      <c r="B140" s="20" t="str">
        <f>SUBSTITUTE(A140:A142,"ufc.npi.prontuario.controller.","")</f>
        <v>TipoProcedimentoController</v>
      </c>
      <c r="C140" s="21">
        <v>40.0</v>
      </c>
      <c r="D140" s="24"/>
      <c r="E140" s="21">
        <v>1.0</v>
      </c>
      <c r="F140" s="21">
        <v>9.0</v>
      </c>
      <c r="G140" s="21">
        <v>1.0</v>
      </c>
      <c r="H140" s="21">
        <v>3.0</v>
      </c>
      <c r="I140" s="21">
        <v>2.0</v>
      </c>
      <c r="J140" s="21">
        <v>0.0</v>
      </c>
      <c r="K140" s="21">
        <v>1.0</v>
      </c>
      <c r="L140" s="21">
        <v>1.0</v>
      </c>
    </row>
    <row r="141" ht="15.75" customHeight="1">
      <c r="A141" s="20" t="s">
        <v>161</v>
      </c>
      <c r="B141" s="20" t="str">
        <f>SUBSTITUTE(A141:A143,"ufc.npi.prontuario.repository.","")</f>
        <v>TipoProcedimentoRepository</v>
      </c>
      <c r="C141" s="21">
        <v>0.0</v>
      </c>
      <c r="D141" s="24"/>
      <c r="E141" s="21">
        <v>0.0</v>
      </c>
      <c r="F141" s="21">
        <v>0.0</v>
      </c>
      <c r="G141" s="21">
        <v>0.0</v>
      </c>
      <c r="H141" s="21">
        <v>0.0</v>
      </c>
      <c r="I141" s="21">
        <v>0.0</v>
      </c>
      <c r="J141" s="21">
        <v>1.0</v>
      </c>
      <c r="K141" s="21">
        <v>0.0</v>
      </c>
      <c r="L141" s="21">
        <v>2.0</v>
      </c>
    </row>
    <row r="142" ht="15.75" customHeight="1">
      <c r="A142" s="20" t="s">
        <v>162</v>
      </c>
      <c r="B142" s="20" t="str">
        <f>SUBSTITUTE(A142:A144,"ufc.npi.prontuario.service.","")</f>
        <v>TipoProcedimentoService</v>
      </c>
      <c r="C142" s="21">
        <v>0.0</v>
      </c>
      <c r="E142" s="21">
        <v>0.0</v>
      </c>
      <c r="F142" s="21">
        <v>0.0</v>
      </c>
      <c r="G142" s="21">
        <v>0.0</v>
      </c>
      <c r="H142" s="21">
        <v>0.0</v>
      </c>
      <c r="I142" s="21">
        <v>1.0</v>
      </c>
      <c r="J142" s="21">
        <v>0.0</v>
      </c>
      <c r="K142" s="21">
        <v>2.0</v>
      </c>
      <c r="L142" s="21">
        <v>4.0</v>
      </c>
    </row>
    <row r="143" ht="15.75" customHeight="1">
      <c r="A143" s="20" t="s">
        <v>163</v>
      </c>
      <c r="B143" s="20" t="str">
        <f>SUBSTITUTE(A143:A145,"ufc.npi.prontuario.service.impl.","")</f>
        <v>TipoProcedimentoServiceImpl</v>
      </c>
      <c r="C143" s="21">
        <v>0.0</v>
      </c>
      <c r="E143" s="21">
        <v>1.0</v>
      </c>
      <c r="F143" s="21">
        <v>10.0</v>
      </c>
      <c r="G143" s="21">
        <v>1.0</v>
      </c>
      <c r="H143" s="21">
        <v>1.0</v>
      </c>
      <c r="I143" s="21">
        <v>3.0</v>
      </c>
      <c r="J143" s="21">
        <v>0.0</v>
      </c>
      <c r="K143" s="21">
        <v>1.0</v>
      </c>
      <c r="L143" s="21">
        <v>3.0</v>
      </c>
    </row>
    <row r="144" ht="15.75" customHeight="1">
      <c r="A144" s="20" t="s">
        <v>164</v>
      </c>
      <c r="B144" s="20" t="str">
        <f>SUBSTITUTE(A144:A146,"ufc.npi.prontuario.service.","")</f>
        <v>TipoProcedimentoServiceTest</v>
      </c>
      <c r="C144" s="21">
        <v>50.0</v>
      </c>
      <c r="E144" s="21">
        <v>1.0</v>
      </c>
      <c r="F144" s="21">
        <v>4.0</v>
      </c>
      <c r="G144" s="21">
        <v>1.0</v>
      </c>
      <c r="H144" s="21">
        <v>1.0</v>
      </c>
      <c r="I144" s="21">
        <v>1.0</v>
      </c>
      <c r="J144" s="21">
        <v>0.0</v>
      </c>
      <c r="K144" s="21">
        <v>1.0</v>
      </c>
      <c r="L144" s="21">
        <v>1.0</v>
      </c>
    </row>
    <row r="145" ht="15.75" customHeight="1">
      <c r="A145" s="20" t="s">
        <v>165</v>
      </c>
      <c r="B145" s="20" t="str">
        <f>SUBSTITUTE(A145:A147,"ufc.npi.prontuario.model.","")</f>
        <v>Token</v>
      </c>
      <c r="C145" s="21">
        <v>50.0</v>
      </c>
      <c r="D145" s="24"/>
      <c r="E145" s="21">
        <v>2.0</v>
      </c>
      <c r="F145" s="21">
        <v>13.0</v>
      </c>
      <c r="G145" s="21">
        <v>7.0</v>
      </c>
      <c r="H145" s="21">
        <v>2.0</v>
      </c>
      <c r="I145" s="21">
        <v>1.0</v>
      </c>
      <c r="J145" s="21">
        <v>0.0</v>
      </c>
      <c r="K145" s="21">
        <v>1.0</v>
      </c>
      <c r="L145" s="21">
        <v>1.0</v>
      </c>
    </row>
    <row r="146" ht="15.75" customHeight="1">
      <c r="A146" s="20" t="s">
        <v>166</v>
      </c>
      <c r="B146" s="20" t="str">
        <f>SUBSTITUTE(A146:A148,"ufc.npi.prontuario.repository.","")</f>
        <v>TokenRepository</v>
      </c>
      <c r="C146" s="21">
        <v>0.0</v>
      </c>
      <c r="D146" s="24"/>
      <c r="E146" s="21">
        <v>0.0</v>
      </c>
      <c r="F146" s="21">
        <v>0.0</v>
      </c>
      <c r="G146" s="21">
        <v>0.0</v>
      </c>
      <c r="H146" s="21">
        <v>0.0</v>
      </c>
      <c r="I146" s="21">
        <v>2.0</v>
      </c>
      <c r="J146" s="21">
        <v>0.0</v>
      </c>
      <c r="K146" s="21">
        <v>1.0</v>
      </c>
      <c r="L146" s="21">
        <v>2.0</v>
      </c>
    </row>
    <row r="147" ht="15.75" customHeight="1">
      <c r="A147" s="20" t="s">
        <v>167</v>
      </c>
      <c r="B147" s="20" t="str">
        <f>SUBSTITUTE(A147:A149,"ufc.npi.prontuario.service.","")</f>
        <v>TokenService</v>
      </c>
      <c r="C147" s="21">
        <v>0.0</v>
      </c>
      <c r="E147" s="21">
        <v>0.0</v>
      </c>
      <c r="F147" s="21">
        <v>0.0</v>
      </c>
      <c r="G147" s="21">
        <v>0.0</v>
      </c>
      <c r="H147" s="21">
        <v>0.0</v>
      </c>
      <c r="I147" s="21">
        <v>0.0</v>
      </c>
      <c r="J147" s="21">
        <v>1.0</v>
      </c>
      <c r="K147" s="21">
        <v>0.0</v>
      </c>
      <c r="L147" s="21">
        <v>2.0</v>
      </c>
    </row>
    <row r="148" ht="15.75" customHeight="1">
      <c r="A148" s="20" t="s">
        <v>168</v>
      </c>
      <c r="B148" s="20" t="str">
        <f>SUBSTITUTE(A148:A150,"ufc.npi.prontuario.service.impl.","")</f>
        <v>TokenServiceImpl</v>
      </c>
      <c r="C148" s="21">
        <v>50.0</v>
      </c>
      <c r="E148" s="21">
        <v>1.0</v>
      </c>
      <c r="F148" s="21">
        <v>8.0</v>
      </c>
      <c r="G148" s="21">
        <v>1.0</v>
      </c>
      <c r="H148" s="21">
        <v>2.0</v>
      </c>
      <c r="I148" s="21">
        <v>1.0</v>
      </c>
      <c r="J148" s="21">
        <v>0.0</v>
      </c>
      <c r="K148" s="21">
        <v>2.0</v>
      </c>
      <c r="L148" s="21">
        <v>4.0</v>
      </c>
    </row>
    <row r="149" ht="15.75" customHeight="1">
      <c r="A149" s="20" t="s">
        <v>169</v>
      </c>
      <c r="B149" s="20" t="str">
        <f>SUBSTITUTE(A149:A151,"ufc.npi.prontuario.service.","")</f>
        <v>TokenServiceTest</v>
      </c>
      <c r="C149" s="21">
        <v>53.0</v>
      </c>
      <c r="E149" s="21">
        <v>1.0</v>
      </c>
      <c r="F149" s="21">
        <v>5.0</v>
      </c>
      <c r="G149" s="21">
        <v>1.0</v>
      </c>
      <c r="H149" s="21">
        <v>0.0</v>
      </c>
      <c r="I149" s="21">
        <v>3.0</v>
      </c>
      <c r="J149" s="21">
        <v>0.0</v>
      </c>
      <c r="K149" s="21">
        <v>1.0</v>
      </c>
      <c r="L149" s="21">
        <v>4.0</v>
      </c>
    </row>
    <row r="150" ht="15.75" customHeight="1">
      <c r="A150" s="20" t="s">
        <v>170</v>
      </c>
      <c r="B150" s="20" t="str">
        <f t="shared" ref="B150:B151" si="14">SUBSTITUTE(A150:A152,"ufc.npi.prontuario.model.","")</f>
        <v>Tratamento</v>
      </c>
      <c r="C150" s="21">
        <v>80.0</v>
      </c>
      <c r="D150" s="24"/>
      <c r="E150" s="21">
        <v>1.0</v>
      </c>
      <c r="F150" s="21">
        <v>19.0</v>
      </c>
      <c r="G150" s="21">
        <v>7.0</v>
      </c>
      <c r="H150" s="21">
        <v>2.0</v>
      </c>
      <c r="I150" s="21">
        <v>1.0</v>
      </c>
      <c r="J150" s="21">
        <v>0.0</v>
      </c>
      <c r="K150" s="21">
        <v>1.0</v>
      </c>
      <c r="L150" s="21">
        <v>3.0</v>
      </c>
    </row>
    <row r="151" ht="15.75" customHeight="1">
      <c r="A151" s="20" t="s">
        <v>171</v>
      </c>
      <c r="B151" s="20" t="str">
        <f t="shared" si="14"/>
        <v>Turma</v>
      </c>
      <c r="C151" s="21">
        <v>87.0</v>
      </c>
      <c r="E151" s="21">
        <v>1.0</v>
      </c>
      <c r="F151" s="21">
        <v>29.0</v>
      </c>
      <c r="G151" s="21">
        <v>7.0</v>
      </c>
      <c r="H151" s="21">
        <v>2.0</v>
      </c>
      <c r="I151" s="21">
        <v>1.0</v>
      </c>
      <c r="J151" s="21">
        <v>0.0</v>
      </c>
      <c r="K151" s="21">
        <v>1.0</v>
      </c>
      <c r="L151" s="21">
        <v>1.0</v>
      </c>
    </row>
    <row r="152" ht="15.75" customHeight="1">
      <c r="A152" s="20" t="s">
        <v>172</v>
      </c>
      <c r="B152" s="20" t="str">
        <f t="shared" ref="B152:B154" si="15">SUBSTITUTE(A152:A154,"ufc.npi.prontuario.controller.","")</f>
        <v>TurmaAlunoController</v>
      </c>
      <c r="C152" s="21">
        <v>0.0</v>
      </c>
      <c r="D152" s="24"/>
      <c r="E152" s="21">
        <v>2.0</v>
      </c>
      <c r="F152" s="21">
        <v>2.0</v>
      </c>
      <c r="G152" s="21">
        <v>1.0</v>
      </c>
      <c r="H152" s="21">
        <v>1.0</v>
      </c>
      <c r="I152" s="21">
        <v>1.0</v>
      </c>
      <c r="J152" s="21">
        <v>0.0</v>
      </c>
      <c r="K152" s="21">
        <v>1.0</v>
      </c>
      <c r="L152" s="21">
        <v>6.0</v>
      </c>
    </row>
    <row r="153" ht="15.75" customHeight="1">
      <c r="A153" s="20" t="s">
        <v>173</v>
      </c>
      <c r="B153" s="20" t="str">
        <f t="shared" si="15"/>
        <v>TurmaController</v>
      </c>
      <c r="C153" s="21">
        <v>37.0</v>
      </c>
      <c r="D153" s="24"/>
      <c r="E153" s="21">
        <v>1.0</v>
      </c>
      <c r="F153" s="21">
        <v>7.0</v>
      </c>
      <c r="G153" s="21">
        <v>1.0</v>
      </c>
      <c r="H153" s="21">
        <v>1.0</v>
      </c>
      <c r="I153" s="21">
        <v>1.0</v>
      </c>
      <c r="J153" s="21">
        <v>0.0</v>
      </c>
      <c r="K153" s="21">
        <v>1.0</v>
      </c>
      <c r="L153" s="21">
        <v>10.0</v>
      </c>
    </row>
    <row r="154" ht="15.75" customHeight="1">
      <c r="A154" s="20" t="s">
        <v>174</v>
      </c>
      <c r="B154" s="20" t="str">
        <f t="shared" si="15"/>
        <v>TurmaProfessorController</v>
      </c>
      <c r="C154" s="21">
        <v>50.0</v>
      </c>
      <c r="D154" s="24"/>
      <c r="E154" s="21">
        <v>1.0</v>
      </c>
      <c r="F154" s="21">
        <v>5.0</v>
      </c>
      <c r="G154" s="21">
        <v>1.0</v>
      </c>
      <c r="H154" s="21">
        <v>1.0</v>
      </c>
      <c r="I154" s="21">
        <v>1.0</v>
      </c>
      <c r="J154" s="21">
        <v>0.0</v>
      </c>
      <c r="K154" s="21">
        <v>1.0</v>
      </c>
      <c r="L154" s="21">
        <v>6.0</v>
      </c>
    </row>
    <row r="155" ht="15.75" customHeight="1">
      <c r="A155" s="20" t="s">
        <v>175</v>
      </c>
      <c r="B155" s="20" t="str">
        <f>SUBSTITUTE(A155:A157,"ufc.npi.prontuario.repository.","")</f>
        <v>TurmaRepository</v>
      </c>
      <c r="C155" s="21">
        <v>0.0</v>
      </c>
      <c r="D155" s="24"/>
      <c r="E155" s="21">
        <v>0.0</v>
      </c>
      <c r="F155" s="21">
        <v>0.0</v>
      </c>
      <c r="G155" s="21">
        <v>0.0</v>
      </c>
      <c r="H155" s="21">
        <v>0.0</v>
      </c>
      <c r="I155" s="21">
        <v>2.0</v>
      </c>
      <c r="J155" s="21">
        <v>0.0</v>
      </c>
      <c r="K155" s="21">
        <v>1.0</v>
      </c>
      <c r="L155" s="21">
        <v>4.0</v>
      </c>
    </row>
    <row r="156" ht="15.75" customHeight="1">
      <c r="A156" s="20" t="s">
        <v>176</v>
      </c>
      <c r="B156" s="20" t="str">
        <f>SUBSTITUTE(A156:A158,"ufc.npi.prontuario.service.","")</f>
        <v>TurmaService</v>
      </c>
      <c r="C156" s="21">
        <v>0.0</v>
      </c>
      <c r="E156" s="21">
        <v>0.0</v>
      </c>
      <c r="F156" s="21">
        <v>0.0</v>
      </c>
      <c r="G156" s="21">
        <v>0.0</v>
      </c>
      <c r="H156" s="21">
        <v>0.0</v>
      </c>
      <c r="I156" s="21">
        <v>0.0</v>
      </c>
      <c r="J156" s="21">
        <v>1.0</v>
      </c>
      <c r="K156" s="21">
        <v>0.0</v>
      </c>
      <c r="L156" s="21">
        <v>4.0</v>
      </c>
    </row>
    <row r="157" ht="15.75" customHeight="1">
      <c r="A157" s="20" t="s">
        <v>177</v>
      </c>
      <c r="B157" s="20" t="str">
        <f>SUBSTITUTE(A157:A159,"ufc.npi.prontuario.service.impl.","")</f>
        <v>TurmaServiceImpl</v>
      </c>
      <c r="C157" s="21">
        <v>75.0</v>
      </c>
      <c r="E157" s="21">
        <v>2.0</v>
      </c>
      <c r="F157" s="21">
        <v>28.0</v>
      </c>
      <c r="G157" s="21">
        <v>1.0</v>
      </c>
      <c r="H157" s="21">
        <v>2.0</v>
      </c>
      <c r="I157" s="21">
        <v>1.0</v>
      </c>
      <c r="J157" s="21">
        <v>0.0</v>
      </c>
      <c r="K157" s="21">
        <v>2.0</v>
      </c>
      <c r="L157" s="21">
        <v>14.0</v>
      </c>
    </row>
    <row r="158" ht="15.75" customHeight="1">
      <c r="A158" s="20" t="s">
        <v>178</v>
      </c>
      <c r="B158" s="20" t="str">
        <f>SUBSTITUTE(A158:A160,"ufc.npi.prontuario.service.","")</f>
        <v>TurmaServiceTest</v>
      </c>
      <c r="C158" s="21">
        <v>71.0</v>
      </c>
      <c r="E158" s="21">
        <v>1.0</v>
      </c>
      <c r="F158" s="21">
        <v>18.0</v>
      </c>
      <c r="G158" s="21">
        <v>1.0</v>
      </c>
      <c r="H158" s="21">
        <v>1.0</v>
      </c>
      <c r="I158" s="21">
        <v>3.0</v>
      </c>
      <c r="J158" s="21">
        <v>0.0</v>
      </c>
      <c r="K158" s="21">
        <v>1.0</v>
      </c>
      <c r="L158" s="21">
        <v>8.0</v>
      </c>
    </row>
    <row r="159" ht="15.75" customHeight="1">
      <c r="A159" s="20" t="s">
        <v>179</v>
      </c>
      <c r="B159" s="20" t="str">
        <f>SUBSTITUTE(A159:A161,"ufc.npi.prontuario.service.impl.","")</f>
        <v>UserDetailsService</v>
      </c>
      <c r="C159" s="21">
        <v>0.0</v>
      </c>
      <c r="E159" s="21">
        <v>2.0</v>
      </c>
      <c r="F159" s="21">
        <v>2.0</v>
      </c>
      <c r="G159" s="21">
        <v>1.0</v>
      </c>
      <c r="H159" s="21">
        <v>1.0</v>
      </c>
      <c r="I159" s="21">
        <v>1.0</v>
      </c>
      <c r="J159" s="21">
        <v>0.0</v>
      </c>
      <c r="K159" s="21">
        <v>2.0</v>
      </c>
      <c r="L159" s="21">
        <v>3.0</v>
      </c>
    </row>
    <row r="160" ht="15.75" customHeight="1">
      <c r="A160" s="20" t="s">
        <v>180</v>
      </c>
      <c r="B160" s="20" t="str">
        <f>SUBSTITUTE(A160:A162,"ufc.npi.prontuario.model.","")</f>
        <v>Usuario</v>
      </c>
      <c r="C160" s="21">
        <v>85.0</v>
      </c>
      <c r="D160" s="24"/>
      <c r="E160" s="21">
        <v>1.0</v>
      </c>
      <c r="F160" s="21">
        <v>34.0</v>
      </c>
      <c r="G160" s="21">
        <v>7.0</v>
      </c>
      <c r="H160" s="21">
        <v>2.0</v>
      </c>
      <c r="I160" s="21">
        <v>1.0</v>
      </c>
      <c r="J160" s="21">
        <v>2.0</v>
      </c>
      <c r="K160" s="21">
        <v>2.0</v>
      </c>
      <c r="L160" s="21">
        <v>1.0</v>
      </c>
    </row>
    <row r="161" ht="15.75" customHeight="1">
      <c r="A161" s="20" t="s">
        <v>181</v>
      </c>
      <c r="B161" s="20" t="str">
        <f>SUBSTITUTE(A161:A163,"ufc.npi.prontuario.controller.","")</f>
        <v>UsuarioController</v>
      </c>
      <c r="C161" s="21">
        <v>28.0</v>
      </c>
      <c r="D161" s="24"/>
      <c r="E161" s="21">
        <v>1.0</v>
      </c>
      <c r="F161" s="21">
        <v>8.0</v>
      </c>
      <c r="G161" s="21">
        <v>1.0</v>
      </c>
      <c r="H161" s="21">
        <v>1.0</v>
      </c>
      <c r="I161" s="21">
        <v>1.0</v>
      </c>
      <c r="J161" s="21">
        <v>0.0</v>
      </c>
      <c r="K161" s="21">
        <v>1.0</v>
      </c>
      <c r="L161" s="21">
        <v>8.0</v>
      </c>
    </row>
    <row r="162" ht="15.75" customHeight="1">
      <c r="A162" s="20" t="s">
        <v>182</v>
      </c>
      <c r="B162" s="20" t="str">
        <f>SUBSTITUTE(A162:A164,"ufc.npi.prontuario.repository.","")</f>
        <v>UsuarioRepository</v>
      </c>
      <c r="C162" s="21">
        <v>0.0</v>
      </c>
      <c r="D162" s="24"/>
      <c r="E162" s="21">
        <v>0.0</v>
      </c>
      <c r="F162" s="21">
        <v>0.0</v>
      </c>
      <c r="G162" s="21">
        <v>0.0</v>
      </c>
      <c r="H162" s="21">
        <v>0.0</v>
      </c>
      <c r="I162" s="21">
        <v>2.0</v>
      </c>
      <c r="J162" s="21">
        <v>0.0</v>
      </c>
      <c r="K162" s="21">
        <v>1.0</v>
      </c>
      <c r="L162" s="21">
        <v>2.0</v>
      </c>
    </row>
    <row r="163" ht="15.75" customHeight="1">
      <c r="A163" s="20" t="s">
        <v>183</v>
      </c>
      <c r="B163" s="20" t="str">
        <f>SUBSTITUTE(A163:A165,"ufc.npi.prontuario.service.","")</f>
        <v>UsuarioService</v>
      </c>
      <c r="C163" s="21">
        <v>0.0</v>
      </c>
      <c r="E163" s="21">
        <v>0.0</v>
      </c>
      <c r="F163" s="21">
        <v>0.0</v>
      </c>
      <c r="G163" s="21">
        <v>0.0</v>
      </c>
      <c r="H163" s="21">
        <v>0.0</v>
      </c>
      <c r="I163" s="21">
        <v>0.0</v>
      </c>
      <c r="J163" s="21">
        <v>1.0</v>
      </c>
      <c r="K163" s="21">
        <v>0.0</v>
      </c>
      <c r="L163" s="21">
        <v>3.0</v>
      </c>
    </row>
    <row r="164" ht="15.75" customHeight="1">
      <c r="A164" s="20" t="s">
        <v>184</v>
      </c>
      <c r="B164" s="20" t="str">
        <f>SUBSTITUTE(A164:A166,"ufc.npi.prontuario.service.impl.","")</f>
        <v>UsuarioServiceImpl</v>
      </c>
      <c r="C164" s="21">
        <v>30.0</v>
      </c>
      <c r="E164" s="21">
        <v>1.0</v>
      </c>
      <c r="F164" s="21">
        <v>8.0</v>
      </c>
      <c r="G164" s="21">
        <v>1.0</v>
      </c>
      <c r="H164" s="21">
        <v>1.0</v>
      </c>
      <c r="I164" s="21">
        <v>1.0</v>
      </c>
      <c r="J164" s="21">
        <v>0.0</v>
      </c>
      <c r="K164" s="21">
        <v>2.0</v>
      </c>
      <c r="L164" s="21">
        <v>6.0</v>
      </c>
    </row>
    <row r="165" ht="15.75" customHeight="1">
      <c r="A165" s="20" t="s">
        <v>185</v>
      </c>
      <c r="B165" s="20" t="str">
        <f>SUBSTITUTE(A165:A167,"ufc.npi.prontuario.service.","")</f>
        <v>UsuarioServiceTest</v>
      </c>
      <c r="C165" s="21">
        <v>44.0</v>
      </c>
      <c r="E165" s="21">
        <v>1.0</v>
      </c>
      <c r="F165" s="21">
        <v>8.0</v>
      </c>
      <c r="G165" s="21">
        <v>1.0</v>
      </c>
      <c r="H165" s="21">
        <v>1.0</v>
      </c>
      <c r="I165" s="21">
        <v>3.0</v>
      </c>
      <c r="J165" s="21">
        <v>0.0</v>
      </c>
      <c r="K165" s="21">
        <v>1.0</v>
      </c>
      <c r="L165" s="21">
        <v>6.0</v>
      </c>
    </row>
    <row r="166" ht="15.75" customHeight="1">
      <c r="A166" s="32"/>
      <c r="B166" s="32"/>
      <c r="C166" s="33"/>
      <c r="E166" s="34"/>
      <c r="I166" s="34"/>
      <c r="L166" s="34"/>
      <c r="O166" s="34"/>
    </row>
    <row r="167" ht="15.75" customHeight="1"/>
    <row r="168" ht="15.75" customHeight="1"/>
    <row r="169" ht="15.75" customHeight="1">
      <c r="A169" s="35"/>
      <c r="C169" s="36" t="s">
        <v>2</v>
      </c>
      <c r="D169" s="37"/>
      <c r="E169" s="38" t="s">
        <v>3</v>
      </c>
      <c r="F169" s="39"/>
      <c r="G169" s="39"/>
      <c r="H169" s="37"/>
      <c r="I169" s="40" t="s">
        <v>4</v>
      </c>
      <c r="J169" s="39"/>
      <c r="K169" s="37"/>
      <c r="L169" s="41" t="s">
        <v>5</v>
      </c>
      <c r="M169" s="39"/>
      <c r="N169" s="37"/>
      <c r="O169" s="42" t="s">
        <v>6</v>
      </c>
      <c r="P169" s="39"/>
      <c r="Q169" s="39"/>
      <c r="R169" s="37"/>
    </row>
    <row r="170" ht="15.75" customHeight="1">
      <c r="A170" s="43"/>
      <c r="C170" s="12" t="s">
        <v>8</v>
      </c>
      <c r="D170" s="13" t="s">
        <v>9</v>
      </c>
      <c r="E170" s="14" t="s">
        <v>10</v>
      </c>
      <c r="F170" s="14" t="s">
        <v>11</v>
      </c>
      <c r="G170" s="14" t="s">
        <v>12</v>
      </c>
      <c r="H170" s="14" t="s">
        <v>13</v>
      </c>
      <c r="I170" s="15" t="s">
        <v>14</v>
      </c>
      <c r="J170" s="15" t="s">
        <v>15</v>
      </c>
      <c r="K170" s="15" t="s">
        <v>16</v>
      </c>
      <c r="L170" s="16" t="s">
        <v>17</v>
      </c>
      <c r="M170" s="17"/>
      <c r="N170" s="18"/>
      <c r="O170" s="19" t="s">
        <v>18</v>
      </c>
      <c r="P170" s="19" t="s">
        <v>19</v>
      </c>
      <c r="Q170" s="19" t="s">
        <v>20</v>
      </c>
      <c r="R170" s="19" t="s">
        <v>21</v>
      </c>
    </row>
    <row r="171" ht="15.75" customHeight="1">
      <c r="B171" s="44" t="s">
        <v>186</v>
      </c>
      <c r="C171" s="45">
        <f t="shared" ref="C171:L171" si="16">SUM(C3:C165)</f>
        <v>5907</v>
      </c>
      <c r="D171" s="45">
        <f t="shared" si="16"/>
        <v>0</v>
      </c>
      <c r="E171" s="45">
        <f t="shared" si="16"/>
        <v>128</v>
      </c>
      <c r="F171" s="45">
        <f t="shared" si="16"/>
        <v>1286</v>
      </c>
      <c r="G171" s="45">
        <f t="shared" si="16"/>
        <v>263</v>
      </c>
      <c r="H171" s="45">
        <f t="shared" si="16"/>
        <v>117</v>
      </c>
      <c r="I171" s="45">
        <f t="shared" si="16"/>
        <v>204</v>
      </c>
      <c r="J171" s="45">
        <f t="shared" si="16"/>
        <v>36</v>
      </c>
      <c r="K171" s="45">
        <f t="shared" si="16"/>
        <v>172</v>
      </c>
      <c r="L171" s="45">
        <f t="shared" si="16"/>
        <v>642</v>
      </c>
      <c r="M171" s="45"/>
      <c r="N171" s="45"/>
      <c r="O171" s="45">
        <f t="shared" ref="O171:R171" si="17">SUM(O3:O165)</f>
        <v>8.411</v>
      </c>
      <c r="P171" s="45">
        <f t="shared" si="17"/>
        <v>199</v>
      </c>
      <c r="Q171" s="45">
        <f t="shared" si="17"/>
        <v>1.001</v>
      </c>
      <c r="R171" s="45">
        <f t="shared" si="17"/>
        <v>163</v>
      </c>
    </row>
    <row r="172" ht="15.75" customHeight="1">
      <c r="B172" s="46" t="s">
        <v>187</v>
      </c>
      <c r="D172" s="22">
        <f>SUM(C171:D171)</f>
        <v>5907</v>
      </c>
      <c r="F172" s="47">
        <f>SUM(E171:H171)</f>
        <v>1794</v>
      </c>
      <c r="J172" s="47">
        <f>SUM(I171:K171)</f>
        <v>412</v>
      </c>
      <c r="P172" s="47">
        <f>SUM(O171:R171)</f>
        <v>371.412</v>
      </c>
    </row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customSheetViews>
    <customSheetView guid="{66611B99-D3B9-4DFB-9D3D-28A7F0AADCC3}" filter="1" showAutoFilter="1">
      <autoFilter ref="$A$6:$R$170"/>
    </customSheetView>
  </customSheetViews>
  <mergeCells count="15">
    <mergeCell ref="I166:K166"/>
    <mergeCell ref="L166:N166"/>
    <mergeCell ref="C169:D169"/>
    <mergeCell ref="E169:H169"/>
    <mergeCell ref="I169:K169"/>
    <mergeCell ref="L169:N169"/>
    <mergeCell ref="O169:R169"/>
    <mergeCell ref="C1:D1"/>
    <mergeCell ref="E1:H1"/>
    <mergeCell ref="I1:K1"/>
    <mergeCell ref="L1:N1"/>
    <mergeCell ref="O1:R1"/>
    <mergeCell ref="C166:D166"/>
    <mergeCell ref="E166:H166"/>
    <mergeCell ref="O166:R166"/>
  </mergeCells>
  <conditionalFormatting sqref="A3:A165">
    <cfRule type="notContainsBlanks" dxfId="0" priority="1">
      <formula>LEN(TRIM(A3))&gt;0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5.75"/>
    <col customWidth="1" min="2" max="2" width="64.88"/>
    <col customWidth="1" min="3" max="4" width="9.38"/>
    <col customWidth="1" min="5" max="5" width="21.63"/>
    <col customWidth="1" min="6" max="6" width="11.63"/>
    <col customWidth="1" min="7" max="16" width="9.38"/>
    <col customWidth="1" min="17" max="17" width="16.88"/>
    <col customWidth="1" min="18" max="38" width="9.38"/>
  </cols>
  <sheetData>
    <row r="1">
      <c r="A1" s="1" t="s">
        <v>0</v>
      </c>
      <c r="C1" s="3" t="s">
        <v>2</v>
      </c>
      <c r="D1" s="4"/>
      <c r="E1" s="5" t="s">
        <v>3</v>
      </c>
      <c r="F1" s="6"/>
      <c r="G1" s="6"/>
      <c r="H1" s="4"/>
      <c r="I1" s="7" t="s">
        <v>4</v>
      </c>
      <c r="J1" s="6"/>
      <c r="K1" s="4"/>
      <c r="L1" s="8" t="s">
        <v>5</v>
      </c>
      <c r="M1" s="6"/>
      <c r="N1" s="4"/>
      <c r="O1" s="9" t="s">
        <v>6</v>
      </c>
      <c r="P1" s="6"/>
      <c r="Q1" s="6"/>
      <c r="R1" s="4"/>
    </row>
    <row r="2">
      <c r="A2" s="10" t="s">
        <v>7</v>
      </c>
      <c r="C2" s="12" t="s">
        <v>8</v>
      </c>
      <c r="D2" s="13" t="s">
        <v>9</v>
      </c>
      <c r="E2" s="14" t="s">
        <v>10</v>
      </c>
      <c r="F2" s="14" t="s">
        <v>11</v>
      </c>
      <c r="G2" s="14" t="s">
        <v>12</v>
      </c>
      <c r="H2" s="14" t="s">
        <v>13</v>
      </c>
      <c r="I2" s="15" t="s">
        <v>14</v>
      </c>
      <c r="J2" s="15" t="s">
        <v>15</v>
      </c>
      <c r="K2" s="15" t="s">
        <v>16</v>
      </c>
      <c r="L2" s="16" t="s">
        <v>17</v>
      </c>
      <c r="M2" s="17"/>
      <c r="N2" s="18"/>
      <c r="O2" s="19" t="s">
        <v>18</v>
      </c>
      <c r="P2" s="19" t="s">
        <v>19</v>
      </c>
      <c r="Q2" s="19" t="s">
        <v>20</v>
      </c>
      <c r="R2" s="19" t="s">
        <v>21</v>
      </c>
    </row>
    <row r="3">
      <c r="A3" s="17" t="str">
        <f t="shared" ref="A3:A5" si="1">SUBSTITUTE(B3,"ufc.npi.prontuario.", "")</f>
        <v>ProntuarioApplication</v>
      </c>
      <c r="B3" s="20" t="s">
        <v>188</v>
      </c>
      <c r="C3" s="21">
        <v>0.0</v>
      </c>
      <c r="D3" s="48"/>
      <c r="E3" s="21">
        <v>1.0</v>
      </c>
      <c r="F3" s="21">
        <v>1.0</v>
      </c>
      <c r="G3" s="21">
        <v>1.0</v>
      </c>
      <c r="H3" s="21">
        <v>0.0</v>
      </c>
      <c r="I3" s="21">
        <v>1.0</v>
      </c>
      <c r="J3" s="21">
        <v>0.0</v>
      </c>
      <c r="K3" s="21">
        <v>1.0</v>
      </c>
      <c r="L3" s="21">
        <v>0.0</v>
      </c>
      <c r="M3" s="17"/>
      <c r="O3" s="22">
        <v>8585.0</v>
      </c>
      <c r="P3" s="22">
        <v>252.0</v>
      </c>
      <c r="Q3" s="22">
        <v>1056.0</v>
      </c>
      <c r="R3" s="22">
        <v>163.0</v>
      </c>
      <c r="W3" s="3" t="s">
        <v>2</v>
      </c>
      <c r="X3" s="4"/>
      <c r="Y3" s="5" t="s">
        <v>3</v>
      </c>
      <c r="Z3" s="6"/>
      <c r="AA3" s="6"/>
      <c r="AB3" s="4"/>
      <c r="AC3" s="7" t="s">
        <v>4</v>
      </c>
      <c r="AD3" s="6"/>
      <c r="AE3" s="4"/>
      <c r="AF3" s="8" t="s">
        <v>5</v>
      </c>
      <c r="AG3" s="6"/>
      <c r="AH3" s="4"/>
      <c r="AI3" s="9" t="s">
        <v>6</v>
      </c>
      <c r="AJ3" s="6"/>
      <c r="AK3" s="6"/>
      <c r="AL3" s="4"/>
    </row>
    <row r="4">
      <c r="A4" s="17" t="str">
        <f t="shared" si="1"/>
        <v>ProntuarioApplicationTests</v>
      </c>
      <c r="B4" s="20" t="s">
        <v>134</v>
      </c>
      <c r="C4" s="21">
        <v>0.0</v>
      </c>
      <c r="D4" s="33"/>
      <c r="E4" s="21">
        <v>1.0</v>
      </c>
      <c r="F4" s="21">
        <v>1.0</v>
      </c>
      <c r="G4" s="21">
        <v>1.0</v>
      </c>
      <c r="H4" s="21">
        <v>0.0</v>
      </c>
      <c r="I4" s="21">
        <v>1.0</v>
      </c>
      <c r="J4" s="21">
        <v>0.0</v>
      </c>
      <c r="K4" s="21">
        <v>1.0</v>
      </c>
      <c r="L4" s="21">
        <v>0.0</v>
      </c>
      <c r="M4" s="33"/>
      <c r="N4" s="33"/>
      <c r="O4" s="33"/>
      <c r="P4" s="33"/>
      <c r="Q4" s="33"/>
      <c r="R4" s="33"/>
      <c r="S4" s="33"/>
      <c r="T4" s="33"/>
      <c r="U4" s="33"/>
      <c r="V4" s="44" t="s">
        <v>186</v>
      </c>
      <c r="W4" s="45" t="str">
        <f t="shared" ref="W4:AF4" si="2">SUM(#REF!)</f>
        <v>#REF!</v>
      </c>
      <c r="X4" s="45" t="str">
        <f t="shared" si="2"/>
        <v>#REF!</v>
      </c>
      <c r="Y4" s="45" t="str">
        <f t="shared" si="2"/>
        <v>#REF!</v>
      </c>
      <c r="Z4" s="45" t="str">
        <f t="shared" si="2"/>
        <v>#REF!</v>
      </c>
      <c r="AA4" s="45" t="str">
        <f t="shared" si="2"/>
        <v>#REF!</v>
      </c>
      <c r="AB4" s="45" t="str">
        <f t="shared" si="2"/>
        <v>#REF!</v>
      </c>
      <c r="AC4" s="45" t="str">
        <f t="shared" si="2"/>
        <v>#REF!</v>
      </c>
      <c r="AD4" s="45" t="str">
        <f t="shared" si="2"/>
        <v>#REF!</v>
      </c>
      <c r="AE4" s="45" t="str">
        <f t="shared" si="2"/>
        <v>#REF!</v>
      </c>
      <c r="AF4" s="45" t="str">
        <f t="shared" si="2"/>
        <v>#REF!</v>
      </c>
      <c r="AG4" s="45"/>
      <c r="AH4" s="45"/>
      <c r="AI4" s="45" t="str">
        <f t="shared" ref="AI4:AL4" si="3">SUM(#REF!)</f>
        <v>#REF!</v>
      </c>
      <c r="AJ4" s="45" t="str">
        <f t="shared" si="3"/>
        <v>#REF!</v>
      </c>
      <c r="AK4" s="45" t="str">
        <f t="shared" si="3"/>
        <v>#REF!</v>
      </c>
      <c r="AL4" s="45" t="str">
        <f t="shared" si="3"/>
        <v>#REF!</v>
      </c>
    </row>
    <row r="5">
      <c r="A5" s="17" t="str">
        <f t="shared" si="1"/>
        <v>ServletInitializer</v>
      </c>
      <c r="B5" s="20" t="s">
        <v>146</v>
      </c>
      <c r="C5" s="21">
        <v>0.0</v>
      </c>
      <c r="D5" s="24"/>
      <c r="E5" s="21">
        <v>1.0</v>
      </c>
      <c r="F5" s="21">
        <v>1.0</v>
      </c>
      <c r="G5" s="21">
        <v>1.0</v>
      </c>
      <c r="H5" s="21">
        <v>0.0</v>
      </c>
      <c r="I5" s="21">
        <v>2.0</v>
      </c>
      <c r="J5" s="21">
        <v>0.0</v>
      </c>
      <c r="K5" s="21">
        <v>1.0</v>
      </c>
      <c r="L5" s="21">
        <v>1.0</v>
      </c>
      <c r="M5" s="24"/>
      <c r="P5" s="24"/>
      <c r="Q5" s="24"/>
      <c r="R5" s="24"/>
      <c r="S5" s="24"/>
      <c r="V5" s="46" t="s">
        <v>187</v>
      </c>
      <c r="X5" s="22" t="str">
        <f>SUM(W4:X4)</f>
        <v>#REF!</v>
      </c>
      <c r="Z5" s="47" t="str">
        <f>SUM(Y4:AB4)</f>
        <v>#REF!</v>
      </c>
      <c r="AD5" s="47" t="str">
        <f>SUM(AC4:AE4)</f>
        <v>#REF!</v>
      </c>
      <c r="AJ5" s="47" t="str">
        <f>SUM(AI4:AL4)</f>
        <v>#REF!</v>
      </c>
    </row>
    <row r="6">
      <c r="A6" s="49" t="s">
        <v>189</v>
      </c>
      <c r="N6" s="25" t="s">
        <v>26</v>
      </c>
      <c r="W6" s="12" t="s">
        <v>8</v>
      </c>
      <c r="X6" s="13" t="s">
        <v>9</v>
      </c>
      <c r="Y6" s="14" t="s">
        <v>10</v>
      </c>
      <c r="Z6" s="14" t="s">
        <v>11</v>
      </c>
      <c r="AA6" s="14" t="s">
        <v>12</v>
      </c>
      <c r="AB6" s="14" t="s">
        <v>13</v>
      </c>
      <c r="AC6" s="15" t="s">
        <v>14</v>
      </c>
      <c r="AD6" s="15" t="s">
        <v>15</v>
      </c>
      <c r="AE6" s="15" t="s">
        <v>16</v>
      </c>
      <c r="AF6" s="16" t="s">
        <v>17</v>
      </c>
      <c r="AG6" s="17"/>
      <c r="AH6" s="18"/>
      <c r="AI6" s="19" t="s">
        <v>18</v>
      </c>
      <c r="AJ6" s="19" t="s">
        <v>19</v>
      </c>
      <c r="AK6" s="19" t="s">
        <v>20</v>
      </c>
      <c r="AL6" s="19" t="s">
        <v>21</v>
      </c>
    </row>
    <row r="7">
      <c r="A7" s="26" t="str">
        <f t="shared" ref="A7:A8" si="4">SUBSTITUTE(B7,"ufc.npi.prontuario.config.", "")</f>
        <v>MvcConfig</v>
      </c>
      <c r="B7" s="20" t="s">
        <v>86</v>
      </c>
      <c r="C7" s="21">
        <v>0.0</v>
      </c>
      <c r="E7" s="21">
        <v>1.0</v>
      </c>
      <c r="F7" s="21">
        <v>1.0</v>
      </c>
      <c r="G7" s="21">
        <v>1.0</v>
      </c>
      <c r="H7" s="21">
        <v>0.0</v>
      </c>
      <c r="I7" s="21">
        <v>2.0</v>
      </c>
      <c r="J7" s="21">
        <v>0.0</v>
      </c>
      <c r="K7" s="21">
        <v>1.0</v>
      </c>
      <c r="L7" s="21">
        <v>0.0</v>
      </c>
      <c r="N7" s="47">
        <f>SUM(D181,F181,J181,L180,P181)</f>
        <v>19028</v>
      </c>
    </row>
    <row r="8">
      <c r="A8" s="26" t="str">
        <f t="shared" si="4"/>
        <v>SecurityConfig</v>
      </c>
      <c r="B8" s="20" t="s">
        <v>140</v>
      </c>
      <c r="C8" s="21">
        <v>50.0</v>
      </c>
      <c r="E8" s="21">
        <v>1.0</v>
      </c>
      <c r="F8" s="21">
        <v>2.0</v>
      </c>
      <c r="G8" s="21">
        <v>1.0</v>
      </c>
      <c r="H8" s="21">
        <v>0.0</v>
      </c>
      <c r="I8" s="21">
        <v>2.0</v>
      </c>
      <c r="J8" s="21">
        <v>0.0</v>
      </c>
      <c r="K8" s="21">
        <v>1.0</v>
      </c>
      <c r="L8" s="21">
        <v>0.0</v>
      </c>
    </row>
    <row r="9">
      <c r="A9" s="22" t="s">
        <v>190</v>
      </c>
      <c r="O9" s="30"/>
    </row>
    <row r="10">
      <c r="A10" s="26" t="str">
        <f t="shared" ref="A10:A38" si="5">SUBSTITUTE(B10,"ufc.npi.prontuario.controller.", "")</f>
        <v>AlunoController</v>
      </c>
      <c r="B10" s="20" t="s">
        <v>24</v>
      </c>
      <c r="C10" s="21">
        <v>71.0</v>
      </c>
      <c r="E10" s="21">
        <v>1.0</v>
      </c>
      <c r="F10" s="21">
        <v>10.0</v>
      </c>
      <c r="G10" s="21">
        <v>1.0</v>
      </c>
      <c r="H10" s="21">
        <v>1.0</v>
      </c>
      <c r="I10" s="21">
        <v>1.0</v>
      </c>
      <c r="J10" s="21">
        <v>0.0</v>
      </c>
      <c r="K10" s="21">
        <v>1.0</v>
      </c>
      <c r="L10" s="21">
        <v>9.0</v>
      </c>
    </row>
    <row r="11">
      <c r="A11" s="26" t="str">
        <f t="shared" si="5"/>
        <v>AlunoTurmaController</v>
      </c>
      <c r="B11" s="20" t="s">
        <v>31</v>
      </c>
      <c r="C11" s="21">
        <v>50.0</v>
      </c>
      <c r="E11" s="21">
        <v>2.0</v>
      </c>
      <c r="F11" s="21">
        <v>6.0</v>
      </c>
      <c r="G11" s="21">
        <v>1.0</v>
      </c>
      <c r="H11" s="21">
        <v>1.0</v>
      </c>
      <c r="I11" s="21">
        <v>1.0</v>
      </c>
      <c r="J11" s="21">
        <v>0.0</v>
      </c>
      <c r="K11" s="21">
        <v>1.0</v>
      </c>
      <c r="L11" s="21">
        <v>9.0</v>
      </c>
    </row>
    <row r="12">
      <c r="A12" s="26" t="str">
        <f t="shared" si="5"/>
        <v>AnamneseController</v>
      </c>
      <c r="B12" s="20" t="s">
        <v>35</v>
      </c>
      <c r="C12" s="21">
        <v>30.0</v>
      </c>
      <c r="E12" s="21">
        <v>1.0</v>
      </c>
      <c r="F12" s="21">
        <v>14.0</v>
      </c>
      <c r="G12" s="21">
        <v>1.0</v>
      </c>
      <c r="H12" s="21">
        <v>1.0</v>
      </c>
      <c r="I12" s="21">
        <v>1.0</v>
      </c>
      <c r="J12" s="21">
        <v>0.0</v>
      </c>
      <c r="K12" s="21">
        <v>1.0</v>
      </c>
      <c r="L12" s="21">
        <v>10.0</v>
      </c>
    </row>
    <row r="13">
      <c r="A13" s="26" t="str">
        <f t="shared" si="5"/>
        <v>AtendimentoController</v>
      </c>
      <c r="B13" s="20" t="s">
        <v>41</v>
      </c>
      <c r="C13" s="21">
        <v>0.0</v>
      </c>
      <c r="E13" s="21">
        <v>1.0</v>
      </c>
      <c r="F13" s="21">
        <v>13.0</v>
      </c>
      <c r="G13" s="21">
        <v>1.0</v>
      </c>
      <c r="H13" s="21">
        <v>1.0</v>
      </c>
      <c r="I13" s="21">
        <v>1.0</v>
      </c>
      <c r="J13" s="21">
        <v>0.0</v>
      </c>
      <c r="K13" s="21">
        <v>1.0</v>
      </c>
      <c r="L13" s="21">
        <v>11.0</v>
      </c>
    </row>
    <row r="14">
      <c r="A14" s="26" t="str">
        <f t="shared" si="5"/>
        <v>AtendimentoPatologiaController</v>
      </c>
      <c r="B14" s="20" t="s">
        <v>42</v>
      </c>
      <c r="C14" s="21">
        <v>0.0</v>
      </c>
      <c r="E14" s="21">
        <v>1.0</v>
      </c>
      <c r="F14" s="21">
        <v>1.0</v>
      </c>
      <c r="G14" s="21">
        <v>1.0</v>
      </c>
      <c r="H14" s="21">
        <v>0.0</v>
      </c>
      <c r="I14" s="21">
        <v>1.0</v>
      </c>
      <c r="J14" s="21">
        <v>0.0</v>
      </c>
      <c r="K14" s="21">
        <v>1.0</v>
      </c>
      <c r="L14" s="21">
        <v>6.0</v>
      </c>
    </row>
    <row r="15">
      <c r="A15" s="26" t="str">
        <f t="shared" si="5"/>
        <v>AtendimentoProcedimentoController</v>
      </c>
      <c r="B15" s="20" t="s">
        <v>43</v>
      </c>
      <c r="C15" s="21">
        <v>0.0</v>
      </c>
      <c r="D15" s="48"/>
      <c r="E15" s="21">
        <v>1.0</v>
      </c>
      <c r="F15" s="21">
        <v>1.0</v>
      </c>
      <c r="G15" s="21">
        <v>1.0</v>
      </c>
      <c r="H15" s="21">
        <v>0.0</v>
      </c>
      <c r="I15" s="21">
        <v>1.0</v>
      </c>
      <c r="J15" s="21">
        <v>0.0</v>
      </c>
      <c r="K15" s="21">
        <v>1.0</v>
      </c>
      <c r="L15" s="21">
        <v>6.0</v>
      </c>
      <c r="M15" s="48"/>
    </row>
    <row r="16">
      <c r="A16" s="26" t="str">
        <f t="shared" si="5"/>
        <v>AvaliacaoController</v>
      </c>
      <c r="B16" s="20" t="s">
        <v>51</v>
      </c>
      <c r="C16" s="21">
        <v>22.0</v>
      </c>
      <c r="D16" s="48"/>
      <c r="E16" s="21">
        <v>1.0</v>
      </c>
      <c r="F16" s="21">
        <v>13.0</v>
      </c>
      <c r="G16" s="21">
        <v>1.0</v>
      </c>
      <c r="H16" s="21">
        <v>1.0</v>
      </c>
      <c r="I16" s="21">
        <v>1.0</v>
      </c>
      <c r="J16" s="21">
        <v>0.0</v>
      </c>
      <c r="K16" s="21">
        <v>1.0</v>
      </c>
      <c r="L16" s="21">
        <v>7.0</v>
      </c>
      <c r="M16" s="17"/>
    </row>
    <row r="17">
      <c r="A17" s="26" t="str">
        <f t="shared" si="5"/>
        <v>DisciplinaController</v>
      </c>
      <c r="B17" s="20" t="s">
        <v>58</v>
      </c>
      <c r="C17" s="21">
        <v>50.0</v>
      </c>
      <c r="E17" s="21">
        <v>1.0</v>
      </c>
      <c r="F17" s="21">
        <v>9.0</v>
      </c>
      <c r="G17" s="21">
        <v>1.0</v>
      </c>
      <c r="H17" s="21">
        <v>2.0</v>
      </c>
      <c r="I17" s="21">
        <v>1.0</v>
      </c>
      <c r="J17" s="21">
        <v>0.0</v>
      </c>
      <c r="K17" s="21">
        <v>1.0</v>
      </c>
      <c r="L17" s="21">
        <v>7.0</v>
      </c>
    </row>
    <row r="18">
      <c r="A18" s="26" t="str">
        <f t="shared" si="5"/>
        <v>DocumentoController</v>
      </c>
      <c r="B18" s="20" t="s">
        <v>64</v>
      </c>
      <c r="C18" s="21">
        <v>19.0</v>
      </c>
      <c r="E18" s="21">
        <v>1.0</v>
      </c>
      <c r="F18" s="21">
        <v>9.0</v>
      </c>
      <c r="G18" s="21">
        <v>1.0</v>
      </c>
      <c r="H18" s="21">
        <v>2.0</v>
      </c>
      <c r="I18" s="21">
        <v>1.0</v>
      </c>
      <c r="J18" s="21">
        <v>0.0</v>
      </c>
      <c r="K18" s="21">
        <v>1.0</v>
      </c>
      <c r="L18" s="21">
        <v>7.0</v>
      </c>
    </row>
    <row r="19">
      <c r="A19" s="26" t="str">
        <f t="shared" si="5"/>
        <v>FormularioAtendimentoController</v>
      </c>
      <c r="B19" s="20" t="s">
        <v>78</v>
      </c>
      <c r="C19" s="21">
        <v>25.0</v>
      </c>
      <c r="E19" s="21">
        <v>1.0</v>
      </c>
      <c r="F19" s="21">
        <v>2.0</v>
      </c>
      <c r="G19" s="21">
        <v>1.0</v>
      </c>
      <c r="H19" s="21">
        <v>0.0</v>
      </c>
      <c r="I19" s="21">
        <v>1.0</v>
      </c>
      <c r="J19" s="21">
        <v>0.0</v>
      </c>
      <c r="K19" s="21">
        <v>1.0</v>
      </c>
      <c r="L19" s="21">
        <v>8.0</v>
      </c>
    </row>
    <row r="20">
      <c r="A20" s="26" t="str">
        <f t="shared" si="5"/>
        <v>OdontogramaController</v>
      </c>
      <c r="B20" s="20" t="s">
        <v>88</v>
      </c>
      <c r="C20" s="21">
        <v>71.0</v>
      </c>
      <c r="E20" s="21">
        <v>1.0</v>
      </c>
      <c r="F20" s="21">
        <v>7.0</v>
      </c>
      <c r="G20" s="21">
        <v>1.0</v>
      </c>
      <c r="H20" s="21">
        <v>1.0</v>
      </c>
      <c r="I20" s="21">
        <v>1.0</v>
      </c>
      <c r="J20" s="21">
        <v>0.0</v>
      </c>
      <c r="K20" s="21">
        <v>1.0</v>
      </c>
      <c r="L20" s="21">
        <v>15.0</v>
      </c>
    </row>
    <row r="21" ht="15.75" customHeight="1">
      <c r="A21" s="26" t="str">
        <f t="shared" si="5"/>
        <v>OdontogramaPatologiasController</v>
      </c>
      <c r="B21" s="20" t="s">
        <v>89</v>
      </c>
      <c r="C21" s="21">
        <v>75.0</v>
      </c>
      <c r="E21" s="21">
        <v>1.0</v>
      </c>
      <c r="F21" s="21">
        <v>9.0</v>
      </c>
      <c r="G21" s="21">
        <v>1.0</v>
      </c>
      <c r="H21" s="21">
        <v>1.0</v>
      </c>
      <c r="I21" s="21">
        <v>1.0</v>
      </c>
      <c r="J21" s="21">
        <v>0.0</v>
      </c>
      <c r="K21" s="21">
        <v>1.0</v>
      </c>
      <c r="L21" s="21">
        <v>13.0</v>
      </c>
    </row>
    <row r="22" ht="15.75" customHeight="1">
      <c r="A22" s="26" t="str">
        <f t="shared" si="5"/>
        <v>PacienteAnamneseController</v>
      </c>
      <c r="B22" s="20" t="s">
        <v>96</v>
      </c>
      <c r="C22" s="21">
        <v>75.0</v>
      </c>
      <c r="E22" s="21">
        <v>1.0</v>
      </c>
      <c r="F22" s="21">
        <v>4.0</v>
      </c>
      <c r="G22" s="21">
        <v>1.0</v>
      </c>
      <c r="H22" s="21">
        <v>0.0</v>
      </c>
      <c r="I22" s="21">
        <v>1.0</v>
      </c>
      <c r="J22" s="21">
        <v>0.0</v>
      </c>
      <c r="K22" s="21">
        <v>1.0</v>
      </c>
      <c r="L22" s="21">
        <v>10.0</v>
      </c>
    </row>
    <row r="23" ht="15.75" customHeight="1">
      <c r="A23" s="26" t="str">
        <f t="shared" si="5"/>
        <v>PacienteAtendimentoController</v>
      </c>
      <c r="B23" s="20" t="s">
        <v>98</v>
      </c>
      <c r="C23" s="21">
        <v>0.0</v>
      </c>
      <c r="E23" s="21">
        <v>1.0</v>
      </c>
      <c r="F23" s="21">
        <v>2.0</v>
      </c>
      <c r="G23" s="21">
        <v>1.0</v>
      </c>
      <c r="H23" s="21">
        <v>0.0</v>
      </c>
      <c r="I23" s="21">
        <v>1.0</v>
      </c>
      <c r="J23" s="21">
        <v>0.0</v>
      </c>
      <c r="K23" s="21">
        <v>1.0</v>
      </c>
      <c r="L23" s="21">
        <v>5.0</v>
      </c>
    </row>
    <row r="24" ht="15.75" customHeight="1">
      <c r="A24" s="26" t="str">
        <f t="shared" si="5"/>
        <v>PacienteController</v>
      </c>
      <c r="B24" s="20" t="s">
        <v>99</v>
      </c>
      <c r="C24" s="21">
        <v>50.0</v>
      </c>
      <c r="E24" s="21">
        <v>1.0</v>
      </c>
      <c r="F24" s="21">
        <v>2.0</v>
      </c>
      <c r="G24" s="21">
        <v>1.0</v>
      </c>
      <c r="H24" s="21">
        <v>0.0</v>
      </c>
      <c r="I24" s="21">
        <v>1.0</v>
      </c>
      <c r="J24" s="21">
        <v>0.0</v>
      </c>
      <c r="K24" s="21">
        <v>1.0</v>
      </c>
      <c r="L24" s="21">
        <v>5.0</v>
      </c>
    </row>
    <row r="25" ht="15.75" customHeight="1">
      <c r="A25" s="26" t="str">
        <f t="shared" si="5"/>
        <v>PacienteFormularioController</v>
      </c>
      <c r="B25" s="20" t="s">
        <v>101</v>
      </c>
      <c r="C25" s="21">
        <v>0.0</v>
      </c>
      <c r="E25" s="21">
        <v>1.0</v>
      </c>
      <c r="F25" s="21">
        <v>2.0</v>
      </c>
      <c r="G25" s="21">
        <v>1.0</v>
      </c>
      <c r="H25" s="21">
        <v>0.0</v>
      </c>
      <c r="I25" s="21">
        <v>1.0</v>
      </c>
      <c r="J25" s="21">
        <v>0.0</v>
      </c>
      <c r="K25" s="21">
        <v>1.0</v>
      </c>
      <c r="L25" s="21">
        <v>3.0</v>
      </c>
    </row>
    <row r="26" ht="15.75" customHeight="1">
      <c r="A26" s="26" t="str">
        <f t="shared" si="5"/>
        <v>PacienteListController</v>
      </c>
      <c r="B26" s="20" t="s">
        <v>104</v>
      </c>
      <c r="C26" s="21">
        <v>37.0</v>
      </c>
      <c r="E26" s="21">
        <v>1.0</v>
      </c>
      <c r="F26" s="21">
        <v>6.0</v>
      </c>
      <c r="G26" s="21">
        <v>1.0</v>
      </c>
      <c r="H26" s="21">
        <v>1.0</v>
      </c>
      <c r="I26" s="21">
        <v>1.0</v>
      </c>
      <c r="J26" s="21">
        <v>0.0</v>
      </c>
      <c r="K26" s="21">
        <v>1.0</v>
      </c>
      <c r="L26" s="21">
        <v>7.0</v>
      </c>
    </row>
    <row r="27" ht="15.75" customHeight="1">
      <c r="A27" s="26" t="str">
        <f t="shared" si="5"/>
        <v>PacienteTratamentoController</v>
      </c>
      <c r="B27" s="20" t="s">
        <v>109</v>
      </c>
      <c r="C27" s="21">
        <v>50.0</v>
      </c>
      <c r="E27" s="21">
        <v>1.0</v>
      </c>
      <c r="F27" s="21">
        <v>6.0</v>
      </c>
      <c r="G27" s="21">
        <v>1.0</v>
      </c>
      <c r="H27" s="21">
        <v>1.0</v>
      </c>
      <c r="I27" s="21">
        <v>1.0</v>
      </c>
      <c r="J27" s="21">
        <v>0.0</v>
      </c>
      <c r="K27" s="21">
        <v>1.0</v>
      </c>
      <c r="L27" s="21">
        <v>9.0</v>
      </c>
    </row>
    <row r="28" ht="15.75" customHeight="1">
      <c r="A28" s="26" t="str">
        <f t="shared" si="5"/>
        <v>PlanoTratamentoController</v>
      </c>
      <c r="B28" s="20" t="s">
        <v>121</v>
      </c>
      <c r="C28" s="21">
        <v>50.0</v>
      </c>
      <c r="E28" s="21">
        <v>1.0</v>
      </c>
      <c r="F28" s="21">
        <v>7.0</v>
      </c>
      <c r="G28" s="21">
        <v>1.0</v>
      </c>
      <c r="H28" s="21">
        <v>1.0</v>
      </c>
      <c r="I28" s="21">
        <v>1.0</v>
      </c>
      <c r="J28" s="21">
        <v>0.0</v>
      </c>
      <c r="K28" s="21">
        <v>1.0</v>
      </c>
      <c r="L28" s="21">
        <v>12.0</v>
      </c>
    </row>
    <row r="29" ht="15.75" customHeight="1">
      <c r="A29" s="26" t="str">
        <f t="shared" si="5"/>
        <v>ProfessorController</v>
      </c>
      <c r="B29" s="20" t="s">
        <v>130</v>
      </c>
      <c r="C29" s="21">
        <v>0.0</v>
      </c>
      <c r="E29" s="21">
        <v>2.0</v>
      </c>
      <c r="F29" s="21">
        <v>8.0</v>
      </c>
      <c r="G29" s="21">
        <v>1.0</v>
      </c>
      <c r="H29" s="21">
        <v>2.0</v>
      </c>
      <c r="I29" s="21">
        <v>1.0</v>
      </c>
      <c r="J29" s="21">
        <v>0.0</v>
      </c>
      <c r="K29" s="21">
        <v>1.0</v>
      </c>
      <c r="L29" s="21">
        <v>8.0</v>
      </c>
    </row>
    <row r="30" ht="15.75" customHeight="1">
      <c r="A30" s="26" t="str">
        <f t="shared" si="5"/>
        <v>ProfessorFormularioController</v>
      </c>
      <c r="B30" s="20" t="s">
        <v>131</v>
      </c>
      <c r="C30" s="21">
        <v>66.0</v>
      </c>
      <c r="E30" s="21">
        <v>1.0</v>
      </c>
      <c r="F30" s="21">
        <v>4.0</v>
      </c>
      <c r="G30" s="21">
        <v>1.0</v>
      </c>
      <c r="H30" s="21">
        <v>1.0</v>
      </c>
      <c r="I30" s="21">
        <v>1.0</v>
      </c>
      <c r="J30" s="21">
        <v>0.0</v>
      </c>
      <c r="K30" s="21">
        <v>1.0</v>
      </c>
      <c r="L30" s="21">
        <v>7.0</v>
      </c>
    </row>
    <row r="31" ht="15.75" customHeight="1">
      <c r="A31" s="26" t="str">
        <f t="shared" si="5"/>
        <v>ProfessorTurmaController</v>
      </c>
      <c r="B31" s="20" t="s">
        <v>132</v>
      </c>
      <c r="C31" s="21">
        <v>66.0</v>
      </c>
      <c r="E31" s="21">
        <v>1.0</v>
      </c>
      <c r="F31" s="21">
        <v>7.0</v>
      </c>
      <c r="G31" s="21">
        <v>1.0</v>
      </c>
      <c r="H31" s="21">
        <v>1.0</v>
      </c>
      <c r="I31" s="21">
        <v>1.0</v>
      </c>
      <c r="J31" s="21">
        <v>0.0</v>
      </c>
      <c r="K31" s="21">
        <v>1.0</v>
      </c>
      <c r="L31" s="21">
        <v>11.0</v>
      </c>
    </row>
    <row r="32" ht="15.75" customHeight="1">
      <c r="A32" s="26" t="str">
        <f t="shared" si="5"/>
        <v>ProntuarioController</v>
      </c>
      <c r="B32" s="20" t="s">
        <v>135</v>
      </c>
      <c r="C32" s="21">
        <v>0.0</v>
      </c>
      <c r="E32" s="21">
        <v>1.0</v>
      </c>
      <c r="F32" s="21">
        <v>2.0</v>
      </c>
      <c r="G32" s="21">
        <v>1.0</v>
      </c>
      <c r="H32" s="21">
        <v>0.0</v>
      </c>
      <c r="I32" s="21">
        <v>1.0</v>
      </c>
      <c r="J32" s="21">
        <v>0.0</v>
      </c>
      <c r="K32" s="21">
        <v>1.0</v>
      </c>
      <c r="L32" s="21">
        <v>0.0</v>
      </c>
    </row>
    <row r="33" ht="15.75" customHeight="1">
      <c r="A33" s="26" t="str">
        <f t="shared" si="5"/>
        <v>TipoPatologiaController</v>
      </c>
      <c r="B33" s="20" t="s">
        <v>154</v>
      </c>
      <c r="C33" s="21">
        <v>40.0</v>
      </c>
      <c r="E33" s="21">
        <v>1.0</v>
      </c>
      <c r="F33" s="21">
        <v>9.0</v>
      </c>
      <c r="G33" s="21">
        <v>1.0</v>
      </c>
      <c r="H33" s="21">
        <v>3.0</v>
      </c>
      <c r="I33" s="21">
        <v>1.0</v>
      </c>
      <c r="J33" s="21">
        <v>0.0</v>
      </c>
      <c r="K33" s="21">
        <v>1.0</v>
      </c>
      <c r="L33" s="21">
        <v>7.0</v>
      </c>
    </row>
    <row r="34" ht="15.75" customHeight="1">
      <c r="A34" s="26" t="str">
        <f t="shared" si="5"/>
        <v>TipoProcedimentoController</v>
      </c>
      <c r="B34" s="20" t="s">
        <v>160</v>
      </c>
      <c r="C34" s="21">
        <v>40.0</v>
      </c>
      <c r="E34" s="21">
        <v>1.0</v>
      </c>
      <c r="F34" s="21">
        <v>9.0</v>
      </c>
      <c r="G34" s="21">
        <v>1.0</v>
      </c>
      <c r="H34" s="21">
        <v>3.0</v>
      </c>
      <c r="I34" s="21">
        <v>1.0</v>
      </c>
      <c r="J34" s="21">
        <v>0.0</v>
      </c>
      <c r="K34" s="21">
        <v>1.0</v>
      </c>
      <c r="L34" s="21">
        <v>7.0</v>
      </c>
    </row>
    <row r="35" ht="15.75" customHeight="1">
      <c r="A35" s="26" t="str">
        <f t="shared" si="5"/>
        <v>TurmaAlunoController</v>
      </c>
      <c r="B35" s="20" t="s">
        <v>172</v>
      </c>
      <c r="C35" s="21">
        <v>0.0</v>
      </c>
      <c r="E35" s="21">
        <v>2.0</v>
      </c>
      <c r="F35" s="21">
        <v>2.0</v>
      </c>
      <c r="G35" s="21">
        <v>1.0</v>
      </c>
      <c r="H35" s="21">
        <v>1.0</v>
      </c>
      <c r="I35" s="21">
        <v>1.0</v>
      </c>
      <c r="J35" s="21">
        <v>0.0</v>
      </c>
      <c r="K35" s="21">
        <v>1.0</v>
      </c>
      <c r="L35" s="21">
        <v>6.0</v>
      </c>
    </row>
    <row r="36" ht="15.75" customHeight="1">
      <c r="A36" s="26" t="str">
        <f t="shared" si="5"/>
        <v>TurmaController</v>
      </c>
      <c r="B36" s="20" t="s">
        <v>173</v>
      </c>
      <c r="C36" s="21">
        <v>37.0</v>
      </c>
      <c r="E36" s="21">
        <v>1.0</v>
      </c>
      <c r="F36" s="21">
        <v>7.0</v>
      </c>
      <c r="G36" s="21">
        <v>1.0</v>
      </c>
      <c r="H36" s="21">
        <v>1.0</v>
      </c>
      <c r="I36" s="21">
        <v>1.0</v>
      </c>
      <c r="J36" s="21">
        <v>0.0</v>
      </c>
      <c r="K36" s="21">
        <v>1.0</v>
      </c>
      <c r="L36" s="21">
        <v>10.0</v>
      </c>
    </row>
    <row r="37" ht="15.75" customHeight="1">
      <c r="A37" s="26" t="str">
        <f t="shared" si="5"/>
        <v>TurmaProfessorController</v>
      </c>
      <c r="B37" s="20" t="s">
        <v>174</v>
      </c>
      <c r="C37" s="21">
        <v>50.0</v>
      </c>
      <c r="E37" s="21">
        <v>1.0</v>
      </c>
      <c r="F37" s="21">
        <v>5.0</v>
      </c>
      <c r="G37" s="21">
        <v>1.0</v>
      </c>
      <c r="H37" s="21">
        <v>1.0</v>
      </c>
      <c r="I37" s="21">
        <v>1.0</v>
      </c>
      <c r="J37" s="21">
        <v>0.0</v>
      </c>
      <c r="K37" s="21">
        <v>1.0</v>
      </c>
      <c r="L37" s="21">
        <v>6.0</v>
      </c>
    </row>
    <row r="38" ht="15.75" customHeight="1">
      <c r="A38" s="26" t="str">
        <f t="shared" si="5"/>
        <v>UsuarioController</v>
      </c>
      <c r="B38" s="20" t="s">
        <v>181</v>
      </c>
      <c r="C38" s="21">
        <v>28.0</v>
      </c>
      <c r="E38" s="21">
        <v>1.0</v>
      </c>
      <c r="F38" s="21">
        <v>8.0</v>
      </c>
      <c r="G38" s="21">
        <v>1.0</v>
      </c>
      <c r="H38" s="21">
        <v>1.0</v>
      </c>
      <c r="I38" s="21">
        <v>1.0</v>
      </c>
      <c r="J38" s="21">
        <v>0.0</v>
      </c>
      <c r="K38" s="21">
        <v>1.0</v>
      </c>
      <c r="L38" s="21">
        <v>8.0</v>
      </c>
    </row>
    <row r="39" ht="15.75" customHeight="1">
      <c r="A39" s="50" t="s">
        <v>191</v>
      </c>
    </row>
    <row r="40" ht="15.75" customHeight="1">
      <c r="A40" s="26" t="str">
        <f>SUBSTITUTE(B40,"ufc.npi.prontuario.exception.", "")</f>
        <v>ProntuarioException</v>
      </c>
      <c r="B40" s="20" t="s">
        <v>136</v>
      </c>
      <c r="C40" s="21">
        <v>50.0</v>
      </c>
      <c r="E40" s="21">
        <v>1.0</v>
      </c>
      <c r="F40" s="21">
        <v>2.0</v>
      </c>
      <c r="G40" s="21">
        <v>1.0</v>
      </c>
      <c r="H40" s="21">
        <v>0.0</v>
      </c>
      <c r="I40" s="21">
        <v>2.0</v>
      </c>
      <c r="J40" s="21">
        <v>0.0</v>
      </c>
      <c r="K40" s="21">
        <v>1.0</v>
      </c>
      <c r="L40" s="21">
        <v>0.0</v>
      </c>
    </row>
    <row r="41" ht="15.75" customHeight="1">
      <c r="A41" s="50" t="s">
        <v>192</v>
      </c>
    </row>
    <row r="42" ht="15.75" customHeight="1">
      <c r="A42" s="26" t="str">
        <f t="shared" ref="A42:A83" si="6">SUBSTITUTE(B42,"ufc.npi.prontuario.model.", "")</f>
        <v>Aluno</v>
      </c>
      <c r="B42" s="20" t="s">
        <v>23</v>
      </c>
      <c r="C42" s="21">
        <v>83.0</v>
      </c>
      <c r="E42" s="21">
        <v>1.0</v>
      </c>
      <c r="F42" s="21">
        <v>10.0</v>
      </c>
      <c r="G42" s="21">
        <v>1.0</v>
      </c>
      <c r="H42" s="21">
        <v>0.0</v>
      </c>
      <c r="I42" s="21">
        <v>2.0</v>
      </c>
      <c r="J42" s="21">
        <v>0.0</v>
      </c>
      <c r="K42" s="21">
        <v>1.0</v>
      </c>
      <c r="L42" s="21">
        <v>0.0</v>
      </c>
      <c r="M42" s="51"/>
    </row>
    <row r="43" ht="15.75" customHeight="1">
      <c r="A43" s="26" t="str">
        <f t="shared" si="6"/>
        <v>AlunoTurma</v>
      </c>
      <c r="B43" s="20" t="s">
        <v>30</v>
      </c>
      <c r="C43" s="21">
        <v>58.0</v>
      </c>
      <c r="E43" s="21">
        <v>2.0</v>
      </c>
      <c r="F43" s="21">
        <v>19.0</v>
      </c>
      <c r="G43" s="21">
        <v>10.0</v>
      </c>
      <c r="H43" s="21">
        <v>2.0</v>
      </c>
      <c r="I43" s="21">
        <v>1.0</v>
      </c>
      <c r="J43" s="21">
        <v>0.0</v>
      </c>
      <c r="K43" s="21">
        <v>1.0</v>
      </c>
      <c r="L43" s="21">
        <v>3.0</v>
      </c>
      <c r="M43" s="51"/>
    </row>
    <row r="44" ht="15.75" customHeight="1">
      <c r="A44" s="26" t="str">
        <f t="shared" si="6"/>
        <v>AlunoTurmaId</v>
      </c>
      <c r="B44" s="20" t="s">
        <v>32</v>
      </c>
      <c r="C44" s="21">
        <v>55.0</v>
      </c>
      <c r="E44" s="21">
        <v>2.0</v>
      </c>
      <c r="F44" s="21">
        <v>17.0</v>
      </c>
      <c r="G44" s="21">
        <v>10.0</v>
      </c>
      <c r="H44" s="21">
        <v>2.0</v>
      </c>
      <c r="I44" s="21">
        <v>1.0</v>
      </c>
      <c r="J44" s="21">
        <v>0.0</v>
      </c>
      <c r="K44" s="21">
        <v>2.0</v>
      </c>
      <c r="L44" s="21">
        <v>3.0</v>
      </c>
      <c r="M44" s="51"/>
    </row>
    <row r="45" ht="15.75" customHeight="1">
      <c r="A45" s="26" t="str">
        <f t="shared" si="6"/>
        <v>Anamnese</v>
      </c>
      <c r="B45" s="20" t="s">
        <v>34</v>
      </c>
      <c r="C45" s="21">
        <v>82.0</v>
      </c>
      <c r="E45" s="21">
        <v>1.0</v>
      </c>
      <c r="F45" s="21">
        <v>24.0</v>
      </c>
      <c r="G45" s="21">
        <v>7.0</v>
      </c>
      <c r="H45" s="21">
        <v>2.0</v>
      </c>
      <c r="I45" s="21">
        <v>1.0</v>
      </c>
      <c r="J45" s="21">
        <v>0.0</v>
      </c>
      <c r="K45" s="21">
        <v>1.0</v>
      </c>
      <c r="L45" s="21">
        <v>3.0</v>
      </c>
      <c r="M45" s="51"/>
    </row>
    <row r="46" ht="15.75" customHeight="1">
      <c r="A46" s="26" t="str">
        <f t="shared" si="6"/>
        <v>Anamnese.Status</v>
      </c>
      <c r="B46" s="20" t="s">
        <v>148</v>
      </c>
      <c r="C46" s="21">
        <v>83.0</v>
      </c>
      <c r="E46" s="21">
        <v>1.0</v>
      </c>
      <c r="F46" s="21">
        <v>4.0</v>
      </c>
      <c r="G46" s="21">
        <v>1.0</v>
      </c>
      <c r="H46" s="21">
        <v>0.0</v>
      </c>
      <c r="I46" s="21">
        <v>1.0</v>
      </c>
      <c r="J46" s="21">
        <v>0.0</v>
      </c>
      <c r="K46" s="21">
        <v>1.0</v>
      </c>
      <c r="L46" s="21">
        <v>1.0</v>
      </c>
      <c r="M46" s="51"/>
    </row>
    <row r="47" ht="15.75" customHeight="1">
      <c r="A47" s="26" t="str">
        <f t="shared" si="6"/>
        <v>Atendimento</v>
      </c>
      <c r="B47" s="20" t="s">
        <v>40</v>
      </c>
      <c r="C47" s="21">
        <v>90.0</v>
      </c>
      <c r="E47" s="21">
        <v>1.0</v>
      </c>
      <c r="F47" s="21">
        <v>36.0</v>
      </c>
      <c r="G47" s="21">
        <v>7.0</v>
      </c>
      <c r="H47" s="21">
        <v>2.0</v>
      </c>
      <c r="I47" s="21">
        <v>1.0</v>
      </c>
      <c r="J47" s="21">
        <v>0.0</v>
      </c>
      <c r="K47" s="21">
        <v>2.0</v>
      </c>
      <c r="L47" s="21">
        <v>8.0</v>
      </c>
      <c r="M47" s="51"/>
    </row>
    <row r="48" ht="15.75" customHeight="1">
      <c r="A48" s="26" t="str">
        <f t="shared" si="6"/>
        <v>Atendimento.Status</v>
      </c>
      <c r="B48" s="20" t="s">
        <v>149</v>
      </c>
      <c r="C48" s="21">
        <v>87.0</v>
      </c>
      <c r="E48" s="21">
        <v>1.0</v>
      </c>
      <c r="F48" s="21">
        <v>4.0</v>
      </c>
      <c r="G48" s="21">
        <v>1.0</v>
      </c>
      <c r="H48" s="21">
        <v>0.0</v>
      </c>
      <c r="I48" s="21">
        <v>1.0</v>
      </c>
      <c r="J48" s="21">
        <v>0.0</v>
      </c>
      <c r="K48" s="21">
        <v>1.0</v>
      </c>
      <c r="L48" s="21">
        <v>1.0</v>
      </c>
      <c r="M48" s="51"/>
    </row>
    <row r="49" ht="15.75" customHeight="1">
      <c r="A49" s="26" t="str">
        <f t="shared" si="6"/>
        <v>Avaliacao</v>
      </c>
      <c r="B49" s="20" t="s">
        <v>48</v>
      </c>
      <c r="C49" s="21">
        <v>78.0</v>
      </c>
      <c r="E49" s="21">
        <v>1.0</v>
      </c>
      <c r="F49" s="21">
        <v>28.0</v>
      </c>
      <c r="G49" s="21">
        <v>7.0</v>
      </c>
      <c r="H49" s="21">
        <v>2.0</v>
      </c>
      <c r="I49" s="21">
        <v>1.0</v>
      </c>
      <c r="J49" s="21">
        <v>0.0</v>
      </c>
      <c r="K49" s="21">
        <v>1.0</v>
      </c>
      <c r="L49" s="21">
        <v>5.0</v>
      </c>
      <c r="M49" s="51"/>
    </row>
    <row r="50" ht="15.75" customHeight="1">
      <c r="A50" s="26" t="str">
        <f t="shared" si="6"/>
        <v>Avaliacao.Status</v>
      </c>
      <c r="B50" s="20" t="s">
        <v>150</v>
      </c>
      <c r="C50" s="21">
        <v>83.0</v>
      </c>
      <c r="E50" s="21">
        <v>1.0</v>
      </c>
      <c r="F50" s="21">
        <v>4.0</v>
      </c>
      <c r="G50" s="21">
        <v>1.0</v>
      </c>
      <c r="H50" s="21">
        <v>0.0</v>
      </c>
      <c r="I50" s="21">
        <v>1.0</v>
      </c>
      <c r="J50" s="21">
        <v>0.0</v>
      </c>
      <c r="K50" s="21">
        <v>1.0</v>
      </c>
      <c r="L50" s="21">
        <v>1.0</v>
      </c>
      <c r="M50" s="51"/>
    </row>
    <row r="51" ht="15.75" customHeight="1">
      <c r="A51" s="26" t="str">
        <f t="shared" si="6"/>
        <v>AvaliacaoAtendimento</v>
      </c>
      <c r="B51" s="20" t="s">
        <v>49</v>
      </c>
      <c r="C51" s="21">
        <v>81.0</v>
      </c>
      <c r="E51" s="21">
        <v>1.0</v>
      </c>
      <c r="F51" s="21">
        <v>32.0</v>
      </c>
      <c r="G51" s="21">
        <v>7.0</v>
      </c>
      <c r="H51" s="21">
        <v>2.0</v>
      </c>
      <c r="I51" s="21">
        <v>1.0</v>
      </c>
      <c r="J51" s="21">
        <v>0.0</v>
      </c>
      <c r="K51" s="21">
        <v>1.0</v>
      </c>
      <c r="L51" s="21">
        <v>4.0</v>
      </c>
      <c r="M51" s="51"/>
    </row>
    <row r="52" ht="15.75" customHeight="1">
      <c r="A52" s="26" t="str">
        <f t="shared" si="6"/>
        <v>Dente</v>
      </c>
      <c r="B52" s="20" t="s">
        <v>56</v>
      </c>
      <c r="C52" s="21">
        <v>99.0</v>
      </c>
      <c r="E52" s="21">
        <v>1.0</v>
      </c>
      <c r="F52" s="21">
        <v>4.0</v>
      </c>
      <c r="G52" s="21">
        <v>1.0</v>
      </c>
      <c r="H52" s="21">
        <v>0.0</v>
      </c>
      <c r="I52" s="21">
        <v>1.0</v>
      </c>
      <c r="J52" s="21">
        <v>0.0</v>
      </c>
      <c r="K52" s="21">
        <v>1.0</v>
      </c>
      <c r="L52" s="21">
        <v>1.0</v>
      </c>
      <c r="M52" s="51"/>
    </row>
    <row r="53" ht="15.75" customHeight="1">
      <c r="A53" s="26" t="str">
        <f t="shared" si="6"/>
        <v>Disciplina</v>
      </c>
      <c r="B53" s="20" t="s">
        <v>57</v>
      </c>
      <c r="C53" s="21">
        <v>77.0</v>
      </c>
      <c r="E53" s="21">
        <v>1.0</v>
      </c>
      <c r="F53" s="21">
        <v>18.0</v>
      </c>
      <c r="G53" s="21">
        <v>7.0</v>
      </c>
      <c r="H53" s="21">
        <v>2.0</v>
      </c>
      <c r="I53" s="21">
        <v>1.0</v>
      </c>
      <c r="J53" s="21">
        <v>0.0</v>
      </c>
      <c r="K53" s="21">
        <v>1.0</v>
      </c>
      <c r="L53" s="21">
        <v>0.0</v>
      </c>
      <c r="M53" s="51"/>
    </row>
    <row r="54" ht="15.75" customHeight="1">
      <c r="A54" s="26" t="str">
        <f t="shared" si="6"/>
        <v>Documento</v>
      </c>
      <c r="B54" s="20" t="s">
        <v>63</v>
      </c>
      <c r="C54" s="21">
        <v>78.0</v>
      </c>
      <c r="E54" s="21">
        <v>1.0</v>
      </c>
      <c r="F54" s="21">
        <v>12.0</v>
      </c>
      <c r="G54" s="21">
        <v>1.0</v>
      </c>
      <c r="H54" s="21">
        <v>0.0</v>
      </c>
      <c r="I54" s="21">
        <v>1.0</v>
      </c>
      <c r="J54" s="21">
        <v>0.0</v>
      </c>
      <c r="K54" s="21">
        <v>1.0</v>
      </c>
      <c r="L54" s="21">
        <v>1.0</v>
      </c>
      <c r="M54" s="51"/>
    </row>
    <row r="55" ht="15.75" customHeight="1">
      <c r="A55" s="26" t="str">
        <f t="shared" si="6"/>
        <v>Documento.TipoDocumento</v>
      </c>
      <c r="B55" s="20" t="s">
        <v>152</v>
      </c>
      <c r="C55" s="21">
        <v>91.0</v>
      </c>
      <c r="E55" s="21">
        <v>1.0</v>
      </c>
      <c r="F55" s="21">
        <v>4.0</v>
      </c>
      <c r="G55" s="21">
        <v>1.0</v>
      </c>
      <c r="H55" s="21">
        <v>0.0</v>
      </c>
      <c r="I55" s="21">
        <v>1.0</v>
      </c>
      <c r="J55" s="21">
        <v>0.0</v>
      </c>
      <c r="K55" s="21">
        <v>1.0</v>
      </c>
      <c r="L55" s="21">
        <v>1.0</v>
      </c>
      <c r="M55" s="51"/>
    </row>
    <row r="56" ht="15.75" customHeight="1">
      <c r="A56" s="26" t="str">
        <f t="shared" si="6"/>
        <v>DocumentoDownload</v>
      </c>
      <c r="B56" s="20" t="s">
        <v>65</v>
      </c>
      <c r="C56" s="21">
        <v>0.0</v>
      </c>
      <c r="E56" s="21">
        <v>1.0</v>
      </c>
      <c r="F56" s="21">
        <v>7.0</v>
      </c>
      <c r="G56" s="21">
        <v>1.0</v>
      </c>
      <c r="H56" s="21">
        <v>0.0</v>
      </c>
      <c r="I56" s="21">
        <v>2.0</v>
      </c>
      <c r="J56" s="21">
        <v>0.0</v>
      </c>
      <c r="K56" s="21">
        <v>1.0</v>
      </c>
      <c r="L56" s="21">
        <v>0.0</v>
      </c>
      <c r="M56" s="51"/>
    </row>
    <row r="57" ht="15.75" customHeight="1">
      <c r="A57" s="26" t="str">
        <f t="shared" si="6"/>
        <v>Estado</v>
      </c>
      <c r="B57" s="20" t="s">
        <v>74</v>
      </c>
      <c r="C57" s="21">
        <v>98.0</v>
      </c>
      <c r="E57" s="21">
        <v>1.0</v>
      </c>
      <c r="F57" s="21">
        <v>4.0</v>
      </c>
      <c r="G57" s="21">
        <v>1.0</v>
      </c>
      <c r="H57" s="21">
        <v>0.0</v>
      </c>
      <c r="I57" s="21">
        <v>1.0</v>
      </c>
      <c r="J57" s="21">
        <v>0.0</v>
      </c>
      <c r="K57" s="21">
        <v>1.0</v>
      </c>
      <c r="L57" s="21">
        <v>1.0</v>
      </c>
      <c r="M57" s="51"/>
    </row>
    <row r="58" ht="15.75" customHeight="1">
      <c r="A58" s="26" t="str">
        <f t="shared" si="6"/>
        <v>EstadoCivil</v>
      </c>
      <c r="B58" s="20" t="s">
        <v>75</v>
      </c>
      <c r="C58" s="21">
        <v>92.0</v>
      </c>
      <c r="E58" s="21">
        <v>1.0</v>
      </c>
      <c r="F58" s="21">
        <v>4.0</v>
      </c>
      <c r="G58" s="21">
        <v>1.0</v>
      </c>
      <c r="H58" s="21">
        <v>0.0</v>
      </c>
      <c r="I58" s="21">
        <v>1.0</v>
      </c>
      <c r="J58" s="21">
        <v>0.0</v>
      </c>
      <c r="K58" s="21">
        <v>1.0</v>
      </c>
      <c r="L58" s="21">
        <v>1.0</v>
      </c>
      <c r="M58" s="51"/>
    </row>
    <row r="59" ht="15.75" customHeight="1">
      <c r="A59" s="26" t="str">
        <f t="shared" si="6"/>
        <v>FaceDente</v>
      </c>
      <c r="B59" s="20" t="s">
        <v>77</v>
      </c>
      <c r="C59" s="21">
        <v>92.0</v>
      </c>
      <c r="E59" s="21">
        <v>1.0</v>
      </c>
      <c r="F59" s="21">
        <v>4.0</v>
      </c>
      <c r="G59" s="21">
        <v>1.0</v>
      </c>
      <c r="H59" s="21">
        <v>0.0</v>
      </c>
      <c r="I59" s="21">
        <v>1.0</v>
      </c>
      <c r="J59" s="21">
        <v>0.0</v>
      </c>
      <c r="K59" s="21">
        <v>1.0</v>
      </c>
      <c r="L59" s="21">
        <v>1.0</v>
      </c>
      <c r="M59" s="51"/>
    </row>
    <row r="60" ht="15.75" customHeight="1">
      <c r="A60" s="26" t="str">
        <f t="shared" si="6"/>
        <v>ItemAvaliacao</v>
      </c>
      <c r="B60" s="20" t="s">
        <v>80</v>
      </c>
      <c r="C60" s="21">
        <v>70.0</v>
      </c>
      <c r="E60" s="21">
        <v>2.0</v>
      </c>
      <c r="F60" s="21">
        <v>21.0</v>
      </c>
      <c r="G60" s="21">
        <v>10.0</v>
      </c>
      <c r="H60" s="21">
        <v>2.0</v>
      </c>
      <c r="I60" s="21">
        <v>1.0</v>
      </c>
      <c r="J60" s="21">
        <v>0.0</v>
      </c>
      <c r="K60" s="21">
        <v>1.0</v>
      </c>
      <c r="L60" s="21">
        <v>1.0</v>
      </c>
      <c r="M60" s="51"/>
    </row>
    <row r="61" ht="15.75" customHeight="1">
      <c r="A61" s="26" t="str">
        <f t="shared" si="6"/>
        <v>ItemAvaliacaoAtendimento</v>
      </c>
      <c r="B61" s="20" t="s">
        <v>81</v>
      </c>
      <c r="C61" s="21">
        <v>67.0</v>
      </c>
      <c r="E61" s="21">
        <v>1.0</v>
      </c>
      <c r="F61" s="21">
        <v>24.0</v>
      </c>
      <c r="G61" s="21">
        <v>10.0</v>
      </c>
      <c r="H61" s="21">
        <v>2.0</v>
      </c>
      <c r="I61" s="21">
        <v>1.0</v>
      </c>
      <c r="J61" s="21">
        <v>0.0</v>
      </c>
      <c r="K61" s="21">
        <v>1.0</v>
      </c>
      <c r="L61" s="21">
        <v>2.0</v>
      </c>
      <c r="M61" s="51"/>
    </row>
    <row r="62" ht="15.75" customHeight="1">
      <c r="A62" s="26" t="str">
        <f t="shared" si="6"/>
        <v>Local</v>
      </c>
      <c r="B62" s="20" t="s">
        <v>84</v>
      </c>
      <c r="C62" s="21">
        <v>100.0</v>
      </c>
      <c r="E62" s="21">
        <v>1.0</v>
      </c>
      <c r="F62" s="21">
        <v>2.0</v>
      </c>
      <c r="G62" s="21">
        <v>1.0</v>
      </c>
      <c r="H62" s="21">
        <v>0.0</v>
      </c>
      <c r="I62" s="21">
        <v>1.0</v>
      </c>
      <c r="J62" s="21">
        <v>0.0</v>
      </c>
      <c r="K62" s="21">
        <v>1.0</v>
      </c>
      <c r="L62" s="21">
        <v>1.0</v>
      </c>
      <c r="M62" s="51"/>
    </row>
    <row r="63" ht="15.75" customHeight="1">
      <c r="A63" s="26" t="str">
        <f t="shared" si="6"/>
        <v>Odontograma</v>
      </c>
      <c r="B63" s="20" t="s">
        <v>87</v>
      </c>
      <c r="C63" s="21">
        <v>75.0</v>
      </c>
      <c r="E63" s="21">
        <v>1.0</v>
      </c>
      <c r="F63" s="21">
        <v>17.0</v>
      </c>
      <c r="G63" s="21">
        <v>7.0</v>
      </c>
      <c r="H63" s="21">
        <v>2.0</v>
      </c>
      <c r="I63" s="21">
        <v>1.0</v>
      </c>
      <c r="J63" s="21">
        <v>0.0</v>
      </c>
      <c r="K63" s="21">
        <v>1.0</v>
      </c>
      <c r="L63" s="21">
        <v>1.0</v>
      </c>
      <c r="M63" s="51"/>
    </row>
    <row r="64" ht="15.75" customHeight="1">
      <c r="A64" s="26" t="str">
        <f t="shared" si="6"/>
        <v>Paciente</v>
      </c>
      <c r="B64" s="20" t="s">
        <v>94</v>
      </c>
      <c r="C64" s="21">
        <v>96.0</v>
      </c>
      <c r="E64" s="21">
        <v>1.0</v>
      </c>
      <c r="F64" s="21">
        <v>62.0</v>
      </c>
      <c r="G64" s="21">
        <v>5.0</v>
      </c>
      <c r="H64" s="21">
        <v>1.0</v>
      </c>
      <c r="I64" s="21">
        <v>2.0</v>
      </c>
      <c r="J64" s="21">
        <v>0.0</v>
      </c>
      <c r="K64" s="21">
        <v>1.0</v>
      </c>
      <c r="L64" s="21">
        <v>7.0</v>
      </c>
      <c r="M64" s="51"/>
    </row>
    <row r="65" ht="15.75" customHeight="1">
      <c r="A65" s="26" t="str">
        <f t="shared" si="6"/>
        <v>PacienteAnamnese</v>
      </c>
      <c r="B65" s="20" t="s">
        <v>95</v>
      </c>
      <c r="C65" s="21">
        <v>85.0</v>
      </c>
      <c r="E65" s="21">
        <v>1.0</v>
      </c>
      <c r="F65" s="21">
        <v>23.0</v>
      </c>
      <c r="G65" s="21">
        <v>7.0</v>
      </c>
      <c r="H65" s="21">
        <v>2.0</v>
      </c>
      <c r="I65" s="21">
        <v>1.0</v>
      </c>
      <c r="J65" s="21">
        <v>0.0</v>
      </c>
      <c r="K65" s="21">
        <v>1.0</v>
      </c>
      <c r="L65" s="21">
        <v>4.0</v>
      </c>
      <c r="M65" s="51"/>
    </row>
    <row r="66" ht="15.75" customHeight="1">
      <c r="A66" s="26" t="str">
        <f t="shared" si="6"/>
        <v>PacienteDocumento</v>
      </c>
      <c r="B66" s="20" t="s">
        <v>100</v>
      </c>
      <c r="C66" s="21">
        <v>0.0</v>
      </c>
      <c r="E66" s="21">
        <v>1.0</v>
      </c>
      <c r="F66" s="21">
        <v>4.0</v>
      </c>
      <c r="G66" s="21">
        <v>1.0</v>
      </c>
      <c r="H66" s="21">
        <v>1.0</v>
      </c>
      <c r="I66" s="21">
        <v>1.0</v>
      </c>
      <c r="J66" s="21">
        <v>1.0</v>
      </c>
      <c r="K66" s="21">
        <v>1.0</v>
      </c>
      <c r="L66" s="21">
        <v>1.0</v>
      </c>
      <c r="M66" s="51"/>
    </row>
    <row r="67" ht="15.75" customHeight="1">
      <c r="A67" s="26" t="str">
        <f t="shared" si="6"/>
        <v>Papel</v>
      </c>
      <c r="B67" s="20" t="s">
        <v>111</v>
      </c>
      <c r="C67" s="21">
        <v>92.0</v>
      </c>
      <c r="E67" s="21">
        <v>1.0</v>
      </c>
      <c r="F67" s="21">
        <v>5.0</v>
      </c>
      <c r="G67" s="21">
        <v>1.0</v>
      </c>
      <c r="H67" s="21">
        <v>0.0</v>
      </c>
      <c r="I67" s="21">
        <v>1.0</v>
      </c>
      <c r="J67" s="21">
        <v>0.0</v>
      </c>
      <c r="K67" s="21">
        <v>2.0</v>
      </c>
      <c r="L67" s="21">
        <v>1.0</v>
      </c>
      <c r="M67" s="51"/>
    </row>
    <row r="68" ht="15.75" customHeight="1">
      <c r="A68" s="26" t="str">
        <f t="shared" si="6"/>
        <v>Patologia</v>
      </c>
      <c r="B68" s="20" t="s">
        <v>112</v>
      </c>
      <c r="C68" s="21">
        <v>88.0</v>
      </c>
      <c r="E68" s="21">
        <v>1.0</v>
      </c>
      <c r="F68" s="21">
        <v>32.0</v>
      </c>
      <c r="G68" s="21">
        <v>7.0</v>
      </c>
      <c r="H68" s="21">
        <v>2.0</v>
      </c>
      <c r="I68" s="21">
        <v>1.0</v>
      </c>
      <c r="J68" s="21">
        <v>0.0</v>
      </c>
      <c r="K68" s="21">
        <v>2.0</v>
      </c>
      <c r="L68" s="21">
        <v>8.0</v>
      </c>
      <c r="M68" s="51"/>
    </row>
    <row r="69" ht="15.75" customHeight="1">
      <c r="A69" s="26" t="str">
        <f t="shared" si="6"/>
        <v>Pergunta</v>
      </c>
      <c r="B69" s="20" t="s">
        <v>117</v>
      </c>
      <c r="C69" s="21">
        <v>80.0</v>
      </c>
      <c r="E69" s="21">
        <v>1.0</v>
      </c>
      <c r="F69" s="21">
        <v>22.0</v>
      </c>
      <c r="G69" s="21">
        <v>7.0</v>
      </c>
      <c r="H69" s="21">
        <v>2.0</v>
      </c>
      <c r="I69" s="21">
        <v>1.0</v>
      </c>
      <c r="J69" s="21">
        <v>0.0</v>
      </c>
      <c r="K69" s="21">
        <v>2.0</v>
      </c>
      <c r="L69" s="21">
        <v>2.0</v>
      </c>
      <c r="M69" s="51"/>
    </row>
    <row r="70" ht="15.75" customHeight="1">
      <c r="A70" s="26" t="str">
        <f t="shared" si="6"/>
        <v>Pergunta.TiposPerguntas</v>
      </c>
      <c r="B70" s="20" t="s">
        <v>118</v>
      </c>
      <c r="C70" s="21">
        <v>87.0</v>
      </c>
      <c r="E70" s="21">
        <v>1.0</v>
      </c>
      <c r="F70" s="21">
        <v>4.0</v>
      </c>
      <c r="G70" s="21">
        <v>1.0</v>
      </c>
      <c r="H70" s="21">
        <v>0.0</v>
      </c>
      <c r="I70" s="21">
        <v>1.0</v>
      </c>
      <c r="J70" s="21">
        <v>0.0</v>
      </c>
      <c r="K70" s="21">
        <v>1.0</v>
      </c>
      <c r="L70" s="21">
        <v>1.0</v>
      </c>
      <c r="M70" s="51"/>
    </row>
    <row r="71" ht="15.75" customHeight="1">
      <c r="A71" s="26" t="str">
        <f t="shared" si="6"/>
        <v>PlanoTratamento</v>
      </c>
      <c r="B71" s="20" t="s">
        <v>120</v>
      </c>
      <c r="C71" s="21">
        <v>85.0</v>
      </c>
      <c r="E71" s="21">
        <v>1.0</v>
      </c>
      <c r="F71" s="21">
        <v>25.0</v>
      </c>
      <c r="G71" s="21">
        <v>7.0</v>
      </c>
      <c r="H71" s="21">
        <v>2.0</v>
      </c>
      <c r="I71" s="21">
        <v>1.0</v>
      </c>
      <c r="J71" s="21">
        <v>0.0</v>
      </c>
      <c r="K71" s="21">
        <v>1.0</v>
      </c>
      <c r="L71" s="21">
        <v>5.0</v>
      </c>
      <c r="M71" s="51"/>
    </row>
    <row r="72" ht="15.75" customHeight="1">
      <c r="A72" s="26" t="str">
        <f t="shared" si="6"/>
        <v>PlanoTratamento.Status</v>
      </c>
      <c r="B72" s="20" t="s">
        <v>151</v>
      </c>
      <c r="C72" s="21">
        <v>92.0</v>
      </c>
      <c r="E72" s="21">
        <v>1.0</v>
      </c>
      <c r="F72" s="21">
        <v>5.0</v>
      </c>
      <c r="G72" s="21">
        <v>1.0</v>
      </c>
      <c r="H72" s="21">
        <v>0.0</v>
      </c>
      <c r="I72" s="21">
        <v>1.0</v>
      </c>
      <c r="J72" s="21">
        <v>0.0</v>
      </c>
      <c r="K72" s="21">
        <v>1.0</v>
      </c>
      <c r="L72" s="21">
        <v>1.0</v>
      </c>
      <c r="M72" s="51"/>
    </row>
    <row r="73" ht="15.75" customHeight="1">
      <c r="A73" s="26" t="str">
        <f t="shared" si="6"/>
        <v>Procedimento</v>
      </c>
      <c r="B73" s="20" t="s">
        <v>125</v>
      </c>
      <c r="C73" s="21">
        <v>85.0</v>
      </c>
      <c r="E73" s="21">
        <v>1.0</v>
      </c>
      <c r="F73" s="21">
        <v>30.0</v>
      </c>
      <c r="G73" s="21">
        <v>7.0</v>
      </c>
      <c r="H73" s="21">
        <v>2.0</v>
      </c>
      <c r="I73" s="21">
        <v>1.0</v>
      </c>
      <c r="J73" s="21">
        <v>0.0</v>
      </c>
      <c r="K73" s="21">
        <v>2.0</v>
      </c>
      <c r="L73" s="21">
        <v>6.0</v>
      </c>
      <c r="M73" s="51"/>
    </row>
    <row r="74" ht="15.75" customHeight="1">
      <c r="A74" s="26" t="str">
        <f t="shared" si="6"/>
        <v>Raca</v>
      </c>
      <c r="B74" s="20" t="s">
        <v>137</v>
      </c>
      <c r="C74" s="21">
        <v>92.0</v>
      </c>
      <c r="E74" s="21">
        <v>1.0</v>
      </c>
      <c r="F74" s="21">
        <v>4.0</v>
      </c>
      <c r="G74" s="21">
        <v>1.0</v>
      </c>
      <c r="H74" s="21">
        <v>0.0</v>
      </c>
      <c r="I74" s="21">
        <v>1.0</v>
      </c>
      <c r="J74" s="21">
        <v>0.0</v>
      </c>
      <c r="K74" s="21">
        <v>1.0</v>
      </c>
      <c r="L74" s="21">
        <v>1.0</v>
      </c>
      <c r="M74" s="51"/>
    </row>
    <row r="75" ht="15.75" customHeight="1">
      <c r="A75" s="26" t="str">
        <f t="shared" si="6"/>
        <v>Resposta</v>
      </c>
      <c r="B75" s="20" t="s">
        <v>139</v>
      </c>
      <c r="C75" s="21">
        <v>80.0</v>
      </c>
      <c r="E75" s="21">
        <v>1.0</v>
      </c>
      <c r="F75" s="21">
        <v>19.0</v>
      </c>
      <c r="G75" s="21">
        <v>7.0</v>
      </c>
      <c r="H75" s="21">
        <v>2.0</v>
      </c>
      <c r="I75" s="21">
        <v>1.0</v>
      </c>
      <c r="J75" s="21">
        <v>0.0</v>
      </c>
      <c r="K75" s="21">
        <v>1.0</v>
      </c>
      <c r="L75" s="21">
        <v>2.0</v>
      </c>
      <c r="M75" s="51"/>
    </row>
    <row r="76" ht="15.75" customHeight="1">
      <c r="A76" s="26" t="str">
        <f t="shared" si="6"/>
        <v>Servidor</v>
      </c>
      <c r="B76" s="20" t="s">
        <v>141</v>
      </c>
      <c r="C76" s="21">
        <v>0.0</v>
      </c>
      <c r="E76" s="21">
        <v>0.0</v>
      </c>
      <c r="F76" s="21">
        <v>0.0</v>
      </c>
      <c r="G76" s="21">
        <v>0.0</v>
      </c>
      <c r="H76" s="21">
        <v>0.0</v>
      </c>
      <c r="I76" s="21">
        <v>2.0</v>
      </c>
      <c r="J76" s="21">
        <v>0.0</v>
      </c>
      <c r="K76" s="21">
        <v>1.0</v>
      </c>
      <c r="L76" s="21">
        <v>0.0</v>
      </c>
      <c r="M76" s="51"/>
    </row>
    <row r="77" ht="15.75" customHeight="1">
      <c r="A77" s="26" t="str">
        <f t="shared" si="6"/>
        <v>Sexo</v>
      </c>
      <c r="B77" s="20" t="s">
        <v>147</v>
      </c>
      <c r="C77" s="21">
        <v>83.0</v>
      </c>
      <c r="E77" s="21">
        <v>1.0</v>
      </c>
      <c r="F77" s="21">
        <v>4.0</v>
      </c>
      <c r="G77" s="21">
        <v>1.0</v>
      </c>
      <c r="H77" s="21">
        <v>0.0</v>
      </c>
      <c r="I77" s="21">
        <v>1.0</v>
      </c>
      <c r="J77" s="21">
        <v>0.0</v>
      </c>
      <c r="K77" s="21">
        <v>1.0</v>
      </c>
      <c r="L77" s="21">
        <v>1.0</v>
      </c>
      <c r="M77" s="51"/>
    </row>
    <row r="78" ht="15.75" customHeight="1">
      <c r="A78" s="26" t="str">
        <f t="shared" si="6"/>
        <v>TipoPatologia</v>
      </c>
      <c r="B78" s="20" t="s">
        <v>153</v>
      </c>
      <c r="C78" s="21">
        <v>75.0</v>
      </c>
      <c r="E78" s="21">
        <v>1.0</v>
      </c>
      <c r="F78" s="21">
        <v>17.0</v>
      </c>
      <c r="G78" s="21">
        <v>7.0</v>
      </c>
      <c r="H78" s="21">
        <v>2.0</v>
      </c>
      <c r="I78" s="21">
        <v>1.0</v>
      </c>
      <c r="J78" s="21">
        <v>0.0</v>
      </c>
      <c r="K78" s="21">
        <v>1.0</v>
      </c>
      <c r="L78" s="21">
        <v>0.0</v>
      </c>
      <c r="M78" s="51"/>
    </row>
    <row r="79" ht="15.75" customHeight="1">
      <c r="A79" s="26" t="str">
        <f t="shared" si="6"/>
        <v>TipoProcedimento</v>
      </c>
      <c r="B79" s="20" t="s">
        <v>159</v>
      </c>
      <c r="C79" s="21">
        <v>75.0</v>
      </c>
      <c r="E79" s="21">
        <v>1.0</v>
      </c>
      <c r="F79" s="21">
        <v>17.0</v>
      </c>
      <c r="G79" s="21">
        <v>7.0</v>
      </c>
      <c r="H79" s="21">
        <v>2.0</v>
      </c>
      <c r="I79" s="21">
        <v>1.0</v>
      </c>
      <c r="J79" s="21">
        <v>0.0</v>
      </c>
      <c r="K79" s="21">
        <v>1.0</v>
      </c>
      <c r="L79" s="21">
        <v>0.0</v>
      </c>
      <c r="M79" s="51"/>
    </row>
    <row r="80" ht="15.75" customHeight="1">
      <c r="A80" s="26" t="str">
        <f t="shared" si="6"/>
        <v>Token</v>
      </c>
      <c r="B80" s="20" t="s">
        <v>165</v>
      </c>
      <c r="C80" s="21">
        <v>50.0</v>
      </c>
      <c r="E80" s="21">
        <v>2.0</v>
      </c>
      <c r="F80" s="21">
        <v>13.0</v>
      </c>
      <c r="G80" s="21">
        <v>7.0</v>
      </c>
      <c r="H80" s="21">
        <v>2.0</v>
      </c>
      <c r="I80" s="21">
        <v>1.0</v>
      </c>
      <c r="J80" s="21">
        <v>0.0</v>
      </c>
      <c r="K80" s="21">
        <v>1.0</v>
      </c>
      <c r="L80" s="21">
        <v>1.0</v>
      </c>
      <c r="M80" s="51"/>
    </row>
    <row r="81" ht="15.75" customHeight="1">
      <c r="A81" s="26" t="str">
        <f t="shared" si="6"/>
        <v>Tratamento</v>
      </c>
      <c r="B81" s="20" t="s">
        <v>170</v>
      </c>
      <c r="C81" s="21">
        <v>78.0</v>
      </c>
      <c r="E81" s="21">
        <v>1.0</v>
      </c>
      <c r="F81" s="21">
        <v>21.0</v>
      </c>
      <c r="G81" s="21">
        <v>7.0</v>
      </c>
      <c r="H81" s="21">
        <v>2.0</v>
      </c>
      <c r="I81" s="21">
        <v>1.0</v>
      </c>
      <c r="J81" s="21">
        <v>0.0</v>
      </c>
      <c r="K81" s="21">
        <v>1.0</v>
      </c>
      <c r="L81" s="21">
        <v>3.0</v>
      </c>
      <c r="M81" s="51"/>
    </row>
    <row r="82" ht="15.75" customHeight="1">
      <c r="A82" s="26" t="str">
        <f t="shared" si="6"/>
        <v>Turma</v>
      </c>
      <c r="B82" s="20" t="s">
        <v>171</v>
      </c>
      <c r="C82" s="21">
        <v>87.0</v>
      </c>
      <c r="E82" s="21">
        <v>1.0</v>
      </c>
      <c r="F82" s="21">
        <v>30.0</v>
      </c>
      <c r="G82" s="21">
        <v>7.0</v>
      </c>
      <c r="H82" s="21">
        <v>2.0</v>
      </c>
      <c r="I82" s="21">
        <v>1.0</v>
      </c>
      <c r="J82" s="21">
        <v>0.0</v>
      </c>
      <c r="K82" s="21">
        <v>1.0</v>
      </c>
      <c r="L82" s="21">
        <v>2.0</v>
      </c>
      <c r="M82" s="51"/>
    </row>
    <row r="83" ht="15.75" customHeight="1">
      <c r="A83" s="26" t="str">
        <f t="shared" si="6"/>
        <v>Usuario</v>
      </c>
      <c r="B83" s="20" t="s">
        <v>180</v>
      </c>
      <c r="C83" s="21">
        <v>85.0</v>
      </c>
      <c r="E83" s="21">
        <v>1.0</v>
      </c>
      <c r="F83" s="21">
        <v>34.0</v>
      </c>
      <c r="G83" s="21">
        <v>7.0</v>
      </c>
      <c r="H83" s="21">
        <v>2.0</v>
      </c>
      <c r="I83" s="21">
        <v>1.0</v>
      </c>
      <c r="J83" s="21">
        <v>2.0</v>
      </c>
      <c r="K83" s="21">
        <v>2.0</v>
      </c>
      <c r="L83" s="21">
        <v>1.0</v>
      </c>
      <c r="M83" s="51"/>
    </row>
    <row r="84" ht="15.75" customHeight="1">
      <c r="A84" s="50" t="s">
        <v>193</v>
      </c>
    </row>
    <row r="85" ht="15.75" customHeight="1">
      <c r="A85" s="26" t="str">
        <f t="shared" ref="A85:A107" si="7">SUBSTITUTE(B85,"ufc.npi.prontuario.repository.", "")</f>
        <v>AlunoRepository</v>
      </c>
      <c r="B85" s="20" t="s">
        <v>25</v>
      </c>
      <c r="C85" s="21">
        <v>0.0</v>
      </c>
      <c r="E85" s="21">
        <v>0.0</v>
      </c>
      <c r="F85" s="21">
        <v>0.0</v>
      </c>
      <c r="G85" s="21">
        <v>0.0</v>
      </c>
      <c r="H85" s="21">
        <v>0.0</v>
      </c>
      <c r="I85" s="21">
        <v>2.0</v>
      </c>
      <c r="J85" s="21">
        <v>0.0</v>
      </c>
      <c r="K85" s="21">
        <v>1.0</v>
      </c>
      <c r="L85" s="21">
        <v>1.0</v>
      </c>
    </row>
    <row r="86" ht="15.75" customHeight="1">
      <c r="A86" s="26" t="str">
        <f t="shared" si="7"/>
        <v>AlunoTurmaRepository</v>
      </c>
      <c r="B86" s="20" t="s">
        <v>33</v>
      </c>
      <c r="C86" s="21">
        <v>0.0</v>
      </c>
      <c r="E86" s="21">
        <v>0.0</v>
      </c>
      <c r="F86" s="21">
        <v>0.0</v>
      </c>
      <c r="G86" s="21">
        <v>0.0</v>
      </c>
      <c r="H86" s="21">
        <v>0.0</v>
      </c>
      <c r="I86" s="21">
        <v>2.0</v>
      </c>
      <c r="J86" s="21">
        <v>0.0</v>
      </c>
      <c r="K86" s="21">
        <v>1.0</v>
      </c>
      <c r="L86" s="21">
        <v>0.0</v>
      </c>
    </row>
    <row r="87" ht="15.75" customHeight="1">
      <c r="A87" s="26" t="str">
        <f t="shared" si="7"/>
        <v>AnamneseRepository</v>
      </c>
      <c r="B87" s="20" t="s">
        <v>36</v>
      </c>
      <c r="C87" s="21">
        <v>0.0</v>
      </c>
      <c r="E87" s="21">
        <v>0.0</v>
      </c>
      <c r="F87" s="21">
        <v>0.0</v>
      </c>
      <c r="G87" s="21">
        <v>0.0</v>
      </c>
      <c r="H87" s="21">
        <v>0.0</v>
      </c>
      <c r="I87" s="21">
        <v>2.0</v>
      </c>
      <c r="J87" s="21">
        <v>0.0</v>
      </c>
      <c r="K87" s="21">
        <v>1.0</v>
      </c>
      <c r="L87" s="21">
        <v>2.0</v>
      </c>
    </row>
    <row r="88" ht="15.75" customHeight="1">
      <c r="A88" s="26" t="str">
        <f t="shared" si="7"/>
        <v>AtendimentoRepository</v>
      </c>
      <c r="B88" s="20" t="s">
        <v>44</v>
      </c>
      <c r="C88" s="21">
        <v>0.0</v>
      </c>
      <c r="E88" s="21">
        <v>0.0</v>
      </c>
      <c r="F88" s="21">
        <v>0.0</v>
      </c>
      <c r="G88" s="21">
        <v>0.0</v>
      </c>
      <c r="H88" s="21">
        <v>0.0</v>
      </c>
      <c r="I88" s="21">
        <v>2.0</v>
      </c>
      <c r="J88" s="21">
        <v>0.0</v>
      </c>
      <c r="K88" s="21">
        <v>1.0</v>
      </c>
      <c r="L88" s="21">
        <v>6.0</v>
      </c>
    </row>
    <row r="89" ht="15.75" customHeight="1">
      <c r="A89" s="26" t="str">
        <f t="shared" si="7"/>
        <v>AvaliacaoAtendimentoRepository</v>
      </c>
      <c r="B89" s="20" t="s">
        <v>50</v>
      </c>
      <c r="C89" s="21">
        <v>0.0</v>
      </c>
      <c r="E89" s="21">
        <v>0.0</v>
      </c>
      <c r="F89" s="21">
        <v>0.0</v>
      </c>
      <c r="G89" s="21">
        <v>0.0</v>
      </c>
      <c r="H89" s="21">
        <v>0.0</v>
      </c>
      <c r="I89" s="21">
        <v>2.0</v>
      </c>
      <c r="J89" s="21">
        <v>0.0</v>
      </c>
      <c r="K89" s="21">
        <v>1.0</v>
      </c>
      <c r="L89" s="21">
        <v>0.0</v>
      </c>
    </row>
    <row r="90" ht="15.75" customHeight="1">
      <c r="A90" s="26" t="str">
        <f t="shared" si="7"/>
        <v>AvaliacaoRepository</v>
      </c>
      <c r="B90" s="20" t="s">
        <v>52</v>
      </c>
      <c r="C90" s="21">
        <v>0.0</v>
      </c>
      <c r="E90" s="21">
        <v>0.0</v>
      </c>
      <c r="F90" s="21">
        <v>0.0</v>
      </c>
      <c r="G90" s="21">
        <v>0.0</v>
      </c>
      <c r="H90" s="21">
        <v>0.0</v>
      </c>
      <c r="I90" s="21">
        <v>2.0</v>
      </c>
      <c r="J90" s="21">
        <v>0.0</v>
      </c>
      <c r="K90" s="21">
        <v>1.0</v>
      </c>
      <c r="L90" s="21">
        <v>1.0</v>
      </c>
    </row>
    <row r="91" ht="15.75" customHeight="1">
      <c r="A91" s="26" t="str">
        <f t="shared" si="7"/>
        <v>DisciplinaRepository</v>
      </c>
      <c r="B91" s="20" t="s">
        <v>59</v>
      </c>
      <c r="C91" s="21">
        <v>0.0</v>
      </c>
      <c r="E91" s="21">
        <v>0.0</v>
      </c>
      <c r="F91" s="21">
        <v>0.0</v>
      </c>
      <c r="G91" s="21">
        <v>0.0</v>
      </c>
      <c r="H91" s="21">
        <v>0.0</v>
      </c>
      <c r="I91" s="21">
        <v>2.0</v>
      </c>
      <c r="J91" s="21">
        <v>0.0</v>
      </c>
      <c r="K91" s="21">
        <v>1.0</v>
      </c>
      <c r="L91" s="21">
        <v>1.0</v>
      </c>
    </row>
    <row r="92" ht="15.75" customHeight="1">
      <c r="A92" s="26" t="str">
        <f t="shared" si="7"/>
        <v>DocumentoRepository</v>
      </c>
      <c r="B92" s="20" t="s">
        <v>66</v>
      </c>
      <c r="C92" s="21">
        <v>0.0</v>
      </c>
      <c r="E92" s="21">
        <v>0.0</v>
      </c>
      <c r="F92" s="21">
        <v>0.0</v>
      </c>
      <c r="G92" s="21">
        <v>0.0</v>
      </c>
      <c r="H92" s="21">
        <v>0.0</v>
      </c>
      <c r="I92" s="21">
        <v>2.0</v>
      </c>
      <c r="J92" s="21">
        <v>0.0</v>
      </c>
      <c r="K92" s="21">
        <v>1.0</v>
      </c>
      <c r="L92" s="21">
        <v>0.0</v>
      </c>
    </row>
    <row r="93" ht="15.75" customHeight="1">
      <c r="A93" s="26" t="str">
        <f t="shared" si="7"/>
        <v>ItemAvaliacaoAtendimentoRepository</v>
      </c>
      <c r="B93" s="20" t="s">
        <v>82</v>
      </c>
      <c r="C93" s="21">
        <v>0.0</v>
      </c>
      <c r="E93" s="21">
        <v>0.0</v>
      </c>
      <c r="F93" s="21">
        <v>0.0</v>
      </c>
      <c r="G93" s="21">
        <v>0.0</v>
      </c>
      <c r="H93" s="21">
        <v>0.0</v>
      </c>
      <c r="I93" s="21">
        <v>2.0</v>
      </c>
      <c r="J93" s="21">
        <v>0.0</v>
      </c>
      <c r="K93" s="21">
        <v>1.0</v>
      </c>
      <c r="L93" s="21">
        <v>0.0</v>
      </c>
    </row>
    <row r="94" ht="15.75" customHeight="1">
      <c r="A94" s="26" t="str">
        <f t="shared" si="7"/>
        <v>ItemAvaliacaoRepository</v>
      </c>
      <c r="B94" s="20" t="s">
        <v>83</v>
      </c>
      <c r="C94" s="21">
        <v>0.0</v>
      </c>
      <c r="E94" s="21">
        <v>0.0</v>
      </c>
      <c r="F94" s="21">
        <v>0.0</v>
      </c>
      <c r="G94" s="21">
        <v>0.0</v>
      </c>
      <c r="H94" s="21">
        <v>0.0</v>
      </c>
      <c r="I94" s="21">
        <v>2.0</v>
      </c>
      <c r="J94" s="21">
        <v>0.0</v>
      </c>
      <c r="K94" s="21">
        <v>1.0</v>
      </c>
      <c r="L94" s="21">
        <v>0.0</v>
      </c>
    </row>
    <row r="95" ht="15.75" customHeight="1">
      <c r="A95" s="26" t="str">
        <f t="shared" si="7"/>
        <v>OdontogramaRepository</v>
      </c>
      <c r="B95" s="20" t="s">
        <v>90</v>
      </c>
      <c r="C95" s="21">
        <v>0.0</v>
      </c>
      <c r="E95" s="21">
        <v>0.0</v>
      </c>
      <c r="F95" s="21">
        <v>0.0</v>
      </c>
      <c r="G95" s="21">
        <v>0.0</v>
      </c>
      <c r="H95" s="21">
        <v>0.0</v>
      </c>
      <c r="I95" s="21">
        <v>2.0</v>
      </c>
      <c r="J95" s="21">
        <v>0.0</v>
      </c>
      <c r="K95" s="21">
        <v>1.0</v>
      </c>
      <c r="L95" s="21">
        <v>1.0</v>
      </c>
    </row>
    <row r="96" ht="15.75" customHeight="1">
      <c r="A96" s="26" t="str">
        <f t="shared" si="7"/>
        <v>PacienteAnamneseRepository</v>
      </c>
      <c r="B96" s="20" t="s">
        <v>97</v>
      </c>
      <c r="C96" s="21">
        <v>0.0</v>
      </c>
      <c r="E96" s="21">
        <v>0.0</v>
      </c>
      <c r="F96" s="21">
        <v>0.0</v>
      </c>
      <c r="G96" s="21">
        <v>0.0</v>
      </c>
      <c r="H96" s="21">
        <v>0.0</v>
      </c>
      <c r="I96" s="21">
        <v>2.0</v>
      </c>
      <c r="J96" s="21">
        <v>0.0</v>
      </c>
      <c r="K96" s="21">
        <v>1.0</v>
      </c>
      <c r="L96" s="21">
        <v>0.0</v>
      </c>
    </row>
    <row r="97" ht="15.75" customHeight="1">
      <c r="A97" s="26" t="str">
        <f t="shared" si="7"/>
        <v>PacienteRepository</v>
      </c>
      <c r="B97" s="20" t="s">
        <v>105</v>
      </c>
      <c r="C97" s="21">
        <v>0.0</v>
      </c>
      <c r="E97" s="21">
        <v>0.0</v>
      </c>
      <c r="F97" s="21">
        <v>0.0</v>
      </c>
      <c r="G97" s="21">
        <v>0.0</v>
      </c>
      <c r="H97" s="21">
        <v>0.0</v>
      </c>
      <c r="I97" s="21">
        <v>2.0</v>
      </c>
      <c r="J97" s="21">
        <v>0.0</v>
      </c>
      <c r="K97" s="21">
        <v>1.0</v>
      </c>
      <c r="L97" s="21">
        <v>1.0</v>
      </c>
    </row>
    <row r="98" ht="15.75" customHeight="1">
      <c r="A98" s="26" t="str">
        <f t="shared" si="7"/>
        <v>PatologiaRepository</v>
      </c>
      <c r="B98" s="20" t="s">
        <v>113</v>
      </c>
      <c r="C98" s="21">
        <v>0.0</v>
      </c>
      <c r="E98" s="21">
        <v>0.0</v>
      </c>
      <c r="F98" s="21">
        <v>0.0</v>
      </c>
      <c r="G98" s="21">
        <v>0.0</v>
      </c>
      <c r="H98" s="21">
        <v>0.0</v>
      </c>
      <c r="I98" s="21">
        <v>2.0</v>
      </c>
      <c r="J98" s="21">
        <v>0.0</v>
      </c>
      <c r="K98" s="21">
        <v>1.0</v>
      </c>
      <c r="L98" s="21">
        <v>4.0</v>
      </c>
    </row>
    <row r="99" ht="15.75" customHeight="1">
      <c r="A99" s="26" t="str">
        <f t="shared" si="7"/>
        <v>PerguntaRepository</v>
      </c>
      <c r="B99" s="20" t="s">
        <v>119</v>
      </c>
      <c r="C99" s="21">
        <v>0.0</v>
      </c>
      <c r="E99" s="21">
        <v>0.0</v>
      </c>
      <c r="F99" s="21">
        <v>0.0</v>
      </c>
      <c r="G99" s="21">
        <v>0.0</v>
      </c>
      <c r="H99" s="21">
        <v>0.0</v>
      </c>
      <c r="I99" s="21">
        <v>2.0</v>
      </c>
      <c r="J99" s="21">
        <v>0.0</v>
      </c>
      <c r="K99" s="21">
        <v>1.0</v>
      </c>
      <c r="L99" s="21">
        <v>0.0</v>
      </c>
    </row>
    <row r="100" ht="15.75" customHeight="1">
      <c r="A100" s="26" t="str">
        <f t="shared" si="7"/>
        <v>PlanoTratamentoRepository</v>
      </c>
      <c r="B100" s="20" t="s">
        <v>122</v>
      </c>
      <c r="C100" s="21">
        <v>0.0</v>
      </c>
      <c r="E100" s="21">
        <v>0.0</v>
      </c>
      <c r="F100" s="21">
        <v>0.0</v>
      </c>
      <c r="G100" s="21">
        <v>0.0</v>
      </c>
      <c r="H100" s="21">
        <v>0.0</v>
      </c>
      <c r="I100" s="21">
        <v>2.0</v>
      </c>
      <c r="J100" s="21">
        <v>0.0</v>
      </c>
      <c r="K100" s="21">
        <v>1.0</v>
      </c>
      <c r="L100" s="21">
        <v>3.0</v>
      </c>
    </row>
    <row r="101" ht="15.75" customHeight="1">
      <c r="A101" s="26" t="str">
        <f t="shared" si="7"/>
        <v>ProcedimentoRepository</v>
      </c>
      <c r="B101" s="20" t="s">
        <v>126</v>
      </c>
      <c r="C101" s="21">
        <v>0.0</v>
      </c>
      <c r="E101" s="21">
        <v>0.0</v>
      </c>
      <c r="F101" s="21">
        <v>0.0</v>
      </c>
      <c r="G101" s="21">
        <v>0.0</v>
      </c>
      <c r="H101" s="21">
        <v>0.0</v>
      </c>
      <c r="I101" s="21">
        <v>2.0</v>
      </c>
      <c r="J101" s="21">
        <v>0.0</v>
      </c>
      <c r="K101" s="21">
        <v>1.0</v>
      </c>
      <c r="L101" s="21">
        <v>4.0</v>
      </c>
    </row>
    <row r="102" ht="15.75" customHeight="1">
      <c r="A102" s="26" t="str">
        <f t="shared" si="7"/>
        <v>ServidorRepository</v>
      </c>
      <c r="B102" s="20" t="s">
        <v>142</v>
      </c>
      <c r="C102" s="21">
        <v>0.0</v>
      </c>
      <c r="E102" s="21">
        <v>0.0</v>
      </c>
      <c r="F102" s="21">
        <v>0.0</v>
      </c>
      <c r="G102" s="21">
        <v>0.0</v>
      </c>
      <c r="H102" s="21">
        <v>0.0</v>
      </c>
      <c r="I102" s="21">
        <v>2.0</v>
      </c>
      <c r="J102" s="21">
        <v>0.0</v>
      </c>
      <c r="K102" s="21">
        <v>1.0</v>
      </c>
      <c r="L102" s="21">
        <v>0.0</v>
      </c>
    </row>
    <row r="103" ht="15.75" customHeight="1">
      <c r="A103" s="26" t="str">
        <f t="shared" si="7"/>
        <v>TipoPatologiaRepository</v>
      </c>
      <c r="B103" s="20" t="s">
        <v>155</v>
      </c>
      <c r="C103" s="21">
        <v>0.0</v>
      </c>
      <c r="E103" s="21">
        <v>0.0</v>
      </c>
      <c r="F103" s="21">
        <v>0.0</v>
      </c>
      <c r="G103" s="21">
        <v>0.0</v>
      </c>
      <c r="H103" s="21">
        <v>0.0</v>
      </c>
      <c r="I103" s="21">
        <v>2.0</v>
      </c>
      <c r="J103" s="21">
        <v>0.0</v>
      </c>
      <c r="K103" s="21">
        <v>1.0</v>
      </c>
      <c r="L103" s="21">
        <v>1.0</v>
      </c>
    </row>
    <row r="104" ht="15.75" customHeight="1">
      <c r="A104" s="26" t="str">
        <f t="shared" si="7"/>
        <v>TipoProcedimentoRepository</v>
      </c>
      <c r="B104" s="20" t="s">
        <v>161</v>
      </c>
      <c r="C104" s="21">
        <v>0.0</v>
      </c>
      <c r="E104" s="21">
        <v>0.0</v>
      </c>
      <c r="F104" s="21">
        <v>0.0</v>
      </c>
      <c r="G104" s="21">
        <v>0.0</v>
      </c>
      <c r="H104" s="21">
        <v>0.0</v>
      </c>
      <c r="I104" s="21">
        <v>2.0</v>
      </c>
      <c r="J104" s="21">
        <v>0.0</v>
      </c>
      <c r="K104" s="21">
        <v>1.0</v>
      </c>
      <c r="L104" s="21">
        <v>1.0</v>
      </c>
    </row>
    <row r="105" ht="15.75" customHeight="1">
      <c r="A105" s="26" t="str">
        <f t="shared" si="7"/>
        <v>TokenRepository</v>
      </c>
      <c r="B105" s="20" t="s">
        <v>166</v>
      </c>
      <c r="C105" s="21">
        <v>0.0</v>
      </c>
      <c r="E105" s="21">
        <v>0.0</v>
      </c>
      <c r="F105" s="21">
        <v>0.0</v>
      </c>
      <c r="G105" s="21">
        <v>0.0</v>
      </c>
      <c r="H105" s="21">
        <v>0.0</v>
      </c>
      <c r="I105" s="21">
        <v>2.0</v>
      </c>
      <c r="J105" s="21">
        <v>0.0</v>
      </c>
      <c r="K105" s="21">
        <v>1.0</v>
      </c>
      <c r="L105" s="21">
        <v>2.0</v>
      </c>
    </row>
    <row r="106" ht="15.75" customHeight="1">
      <c r="A106" s="26" t="str">
        <f t="shared" si="7"/>
        <v>TurmaRepository</v>
      </c>
      <c r="B106" s="20" t="s">
        <v>175</v>
      </c>
      <c r="C106" s="21">
        <v>0.0</v>
      </c>
      <c r="E106" s="21">
        <v>0.0</v>
      </c>
      <c r="F106" s="21">
        <v>0.0</v>
      </c>
      <c r="G106" s="21">
        <v>0.0</v>
      </c>
      <c r="H106" s="21">
        <v>0.0</v>
      </c>
      <c r="I106" s="21">
        <v>2.0</v>
      </c>
      <c r="J106" s="21">
        <v>0.0</v>
      </c>
      <c r="K106" s="21">
        <v>1.0</v>
      </c>
      <c r="L106" s="21">
        <v>4.0</v>
      </c>
    </row>
    <row r="107" ht="15.75" customHeight="1">
      <c r="A107" s="26" t="str">
        <f t="shared" si="7"/>
        <v>UsuarioRepository</v>
      </c>
      <c r="B107" s="20" t="s">
        <v>182</v>
      </c>
      <c r="C107" s="21">
        <v>0.0</v>
      </c>
      <c r="E107" s="21">
        <v>0.0</v>
      </c>
      <c r="F107" s="21">
        <v>0.0</v>
      </c>
      <c r="G107" s="21">
        <v>0.0</v>
      </c>
      <c r="H107" s="21">
        <v>0.0</v>
      </c>
      <c r="I107" s="21">
        <v>2.0</v>
      </c>
      <c r="J107" s="21">
        <v>0.0</v>
      </c>
      <c r="K107" s="21">
        <v>1.0</v>
      </c>
      <c r="L107" s="21">
        <v>2.0</v>
      </c>
    </row>
    <row r="108" ht="15.75" customHeight="1">
      <c r="A108" s="50" t="s">
        <v>194</v>
      </c>
    </row>
    <row r="109" ht="15.75" customHeight="1">
      <c r="A109" s="26" t="str">
        <f t="shared" ref="A109:A142" si="8">SUBSTITUTE(B109,"ufc.npi.prontuario.service.", "")</f>
        <v>AbstractServiceTest</v>
      </c>
      <c r="B109" s="20" t="s">
        <v>22</v>
      </c>
      <c r="C109" s="21">
        <v>0.0</v>
      </c>
      <c r="E109" s="21">
        <v>0.0</v>
      </c>
      <c r="F109" s="21">
        <v>0.0</v>
      </c>
      <c r="G109" s="21">
        <v>0.0</v>
      </c>
      <c r="H109" s="21">
        <v>0.0</v>
      </c>
      <c r="I109" s="21">
        <v>2.0</v>
      </c>
      <c r="J109" s="21">
        <v>14.0</v>
      </c>
      <c r="K109" s="21">
        <v>1.0</v>
      </c>
      <c r="L109" s="21">
        <v>0.0</v>
      </c>
    </row>
    <row r="110" ht="15.75" customHeight="1">
      <c r="A110" s="26" t="str">
        <f t="shared" si="8"/>
        <v>AlunoService</v>
      </c>
      <c r="B110" s="20" t="s">
        <v>27</v>
      </c>
      <c r="C110" s="21">
        <v>0.0</v>
      </c>
      <c r="E110" s="21">
        <v>0.0</v>
      </c>
      <c r="F110" s="21">
        <v>0.0</v>
      </c>
      <c r="G110" s="21">
        <v>0.0</v>
      </c>
      <c r="H110" s="21">
        <v>0.0</v>
      </c>
      <c r="I110" s="21">
        <v>0.0</v>
      </c>
      <c r="J110" s="21">
        <v>1.0</v>
      </c>
      <c r="K110" s="21">
        <v>0.0</v>
      </c>
      <c r="L110" s="21">
        <v>2.0</v>
      </c>
    </row>
    <row r="111" ht="15.75" customHeight="1">
      <c r="A111" s="26" t="str">
        <f t="shared" si="8"/>
        <v>AlunoServiceTest</v>
      </c>
      <c r="B111" s="20" t="s">
        <v>29</v>
      </c>
      <c r="C111" s="21">
        <v>50.0</v>
      </c>
      <c r="E111" s="21">
        <v>1.0</v>
      </c>
      <c r="F111" s="21">
        <v>8.0</v>
      </c>
      <c r="G111" s="21">
        <v>1.0</v>
      </c>
      <c r="H111" s="21">
        <v>1.0</v>
      </c>
      <c r="I111" s="21">
        <v>3.0</v>
      </c>
      <c r="J111" s="21">
        <v>0.0</v>
      </c>
      <c r="K111" s="21">
        <v>1.0</v>
      </c>
      <c r="L111" s="21">
        <v>4.0</v>
      </c>
    </row>
    <row r="112" ht="15.75" customHeight="1">
      <c r="A112" s="26" t="str">
        <f t="shared" si="8"/>
        <v>AnamneseService</v>
      </c>
      <c r="B112" s="20" t="s">
        <v>37</v>
      </c>
      <c r="C112" s="21">
        <v>0.0</v>
      </c>
      <c r="E112" s="21">
        <v>0.0</v>
      </c>
      <c r="F112" s="21">
        <v>0.0</v>
      </c>
      <c r="G112" s="21">
        <v>0.0</v>
      </c>
      <c r="H112" s="21">
        <v>0.0</v>
      </c>
      <c r="I112" s="21">
        <v>0.0</v>
      </c>
      <c r="J112" s="21">
        <v>1.0</v>
      </c>
      <c r="K112" s="21">
        <v>0.0</v>
      </c>
      <c r="L112" s="21">
        <v>3.0</v>
      </c>
    </row>
    <row r="113" ht="15.75" customHeight="1">
      <c r="A113" s="26" t="str">
        <f t="shared" si="8"/>
        <v>AnamneseServiceTest</v>
      </c>
      <c r="B113" s="20" t="s">
        <v>39</v>
      </c>
      <c r="C113" s="21">
        <v>61.0</v>
      </c>
      <c r="E113" s="21">
        <v>1.0</v>
      </c>
      <c r="F113" s="21">
        <v>7.0</v>
      </c>
      <c r="G113" s="21">
        <v>1.0</v>
      </c>
      <c r="H113" s="21">
        <v>1.0</v>
      </c>
      <c r="I113" s="21">
        <v>3.0</v>
      </c>
      <c r="J113" s="21">
        <v>0.0</v>
      </c>
      <c r="K113" s="21">
        <v>1.0</v>
      </c>
      <c r="L113" s="21">
        <v>7.0</v>
      </c>
    </row>
    <row r="114" ht="15.75" customHeight="1">
      <c r="A114" s="26" t="str">
        <f t="shared" si="8"/>
        <v>AtendimentoService</v>
      </c>
      <c r="B114" s="20" t="s">
        <v>45</v>
      </c>
      <c r="C114" s="21">
        <v>0.0</v>
      </c>
      <c r="E114" s="21">
        <v>0.0</v>
      </c>
      <c r="F114" s="21">
        <v>0.0</v>
      </c>
      <c r="G114" s="21">
        <v>0.0</v>
      </c>
      <c r="H114" s="21">
        <v>0.0</v>
      </c>
      <c r="I114" s="21">
        <v>0.0</v>
      </c>
      <c r="J114" s="21">
        <v>1.0</v>
      </c>
      <c r="K114" s="21">
        <v>0.0</v>
      </c>
      <c r="L114" s="21">
        <v>5.0</v>
      </c>
    </row>
    <row r="115" ht="15.75" customHeight="1">
      <c r="A115" s="26" t="str">
        <f t="shared" si="8"/>
        <v>AtendimentoServiceTest</v>
      </c>
      <c r="B115" s="20" t="s">
        <v>47</v>
      </c>
      <c r="C115" s="21">
        <v>40.0</v>
      </c>
      <c r="E115" s="21">
        <v>1.0</v>
      </c>
      <c r="F115" s="21">
        <v>9.0</v>
      </c>
      <c r="G115" s="21">
        <v>1.0</v>
      </c>
      <c r="H115" s="21">
        <v>1.0</v>
      </c>
      <c r="I115" s="21">
        <v>3.0</v>
      </c>
      <c r="J115" s="21">
        <v>0.0</v>
      </c>
      <c r="K115" s="21">
        <v>1.0</v>
      </c>
      <c r="L115" s="21">
        <v>10.0</v>
      </c>
    </row>
    <row r="116" ht="15.75" customHeight="1">
      <c r="A116" s="26" t="str">
        <f t="shared" si="8"/>
        <v>AvaliacaoService</v>
      </c>
      <c r="B116" s="20" t="s">
        <v>53</v>
      </c>
      <c r="C116" s="21">
        <v>0.0</v>
      </c>
      <c r="E116" s="21">
        <v>0.0</v>
      </c>
      <c r="F116" s="21">
        <v>0.0</v>
      </c>
      <c r="G116" s="21">
        <v>0.0</v>
      </c>
      <c r="H116" s="21">
        <v>0.0</v>
      </c>
      <c r="I116" s="21">
        <v>0.0</v>
      </c>
      <c r="J116" s="21">
        <v>1.0</v>
      </c>
      <c r="K116" s="21">
        <v>0.0</v>
      </c>
      <c r="L116" s="21">
        <v>3.0</v>
      </c>
    </row>
    <row r="117" ht="15.75" customHeight="1">
      <c r="A117" s="26" t="str">
        <f t="shared" si="8"/>
        <v>DisciplinaService</v>
      </c>
      <c r="B117" s="20" t="s">
        <v>60</v>
      </c>
      <c r="C117" s="21">
        <v>0.0</v>
      </c>
      <c r="E117" s="21">
        <v>0.0</v>
      </c>
      <c r="F117" s="21">
        <v>0.0</v>
      </c>
      <c r="G117" s="21">
        <v>0.0</v>
      </c>
      <c r="H117" s="21">
        <v>0.0</v>
      </c>
      <c r="I117" s="21">
        <v>0.0</v>
      </c>
      <c r="J117" s="21">
        <v>1.0</v>
      </c>
      <c r="K117" s="21">
        <v>0.0</v>
      </c>
      <c r="L117" s="21">
        <v>2.0</v>
      </c>
    </row>
    <row r="118" ht="15.75" customHeight="1">
      <c r="A118" s="26" t="str">
        <f t="shared" si="8"/>
        <v>DisciplinaServiceTest</v>
      </c>
      <c r="B118" s="20" t="s">
        <v>62</v>
      </c>
      <c r="C118" s="21">
        <v>50.0</v>
      </c>
      <c r="E118" s="21">
        <v>2.0</v>
      </c>
      <c r="F118" s="21">
        <v>6.0</v>
      </c>
      <c r="G118" s="21">
        <v>1.0</v>
      </c>
      <c r="H118" s="21">
        <v>1.0</v>
      </c>
      <c r="I118" s="21">
        <v>3.0</v>
      </c>
      <c r="J118" s="21">
        <v>0.0</v>
      </c>
      <c r="K118" s="21">
        <v>1.0</v>
      </c>
      <c r="L118" s="21">
        <v>3.0</v>
      </c>
    </row>
    <row r="119" ht="15.75" customHeight="1">
      <c r="A119" s="26" t="str">
        <f t="shared" si="8"/>
        <v>DocumentoService</v>
      </c>
      <c r="B119" s="20" t="s">
        <v>67</v>
      </c>
      <c r="C119" s="21">
        <v>0.0</v>
      </c>
      <c r="E119" s="21">
        <v>0.0</v>
      </c>
      <c r="F119" s="21">
        <v>0.0</v>
      </c>
      <c r="G119" s="21">
        <v>0.0</v>
      </c>
      <c r="H119" s="21">
        <v>0.0</v>
      </c>
      <c r="I119" s="21">
        <v>0.0</v>
      </c>
      <c r="J119" s="21">
        <v>1.0</v>
      </c>
      <c r="K119" s="21">
        <v>0.0</v>
      </c>
      <c r="L119" s="21">
        <v>4.0</v>
      </c>
    </row>
    <row r="120" ht="15.75" customHeight="1">
      <c r="A120" s="26" t="str">
        <f t="shared" si="8"/>
        <v>EmailService</v>
      </c>
      <c r="B120" s="20" t="s">
        <v>70</v>
      </c>
      <c r="C120" s="21">
        <v>0.0</v>
      </c>
      <c r="E120" s="21">
        <v>0.0</v>
      </c>
      <c r="F120" s="21">
        <v>0.0</v>
      </c>
      <c r="G120" s="21">
        <v>0.0</v>
      </c>
      <c r="H120" s="21">
        <v>0.0</v>
      </c>
      <c r="I120" s="21">
        <v>0.0</v>
      </c>
      <c r="J120" s="21">
        <v>1.0</v>
      </c>
      <c r="K120" s="21">
        <v>0.0</v>
      </c>
      <c r="L120" s="21">
        <v>1.0</v>
      </c>
    </row>
    <row r="121" ht="15.75" customHeight="1">
      <c r="A121" s="26" t="str">
        <f t="shared" si="8"/>
        <v>OdontogramaService</v>
      </c>
      <c r="B121" s="20" t="s">
        <v>91</v>
      </c>
      <c r="C121" s="21">
        <v>0.0</v>
      </c>
      <c r="E121" s="21">
        <v>0.0</v>
      </c>
      <c r="F121" s="21">
        <v>0.0</v>
      </c>
      <c r="G121" s="21">
        <v>0.0</v>
      </c>
      <c r="H121" s="21">
        <v>0.0</v>
      </c>
      <c r="I121" s="21">
        <v>0.0</v>
      </c>
      <c r="J121" s="21">
        <v>1.0</v>
      </c>
      <c r="K121" s="21">
        <v>0.0</v>
      </c>
      <c r="L121" s="21">
        <v>1.0</v>
      </c>
    </row>
    <row r="122" ht="15.75" customHeight="1">
      <c r="A122" s="26" t="str">
        <f t="shared" si="8"/>
        <v>OdontogramaServiceTest</v>
      </c>
      <c r="B122" s="20" t="s">
        <v>93</v>
      </c>
      <c r="C122" s="21">
        <v>50.0</v>
      </c>
      <c r="E122" s="21">
        <v>1.0</v>
      </c>
      <c r="F122" s="21">
        <v>1.0</v>
      </c>
      <c r="G122" s="21">
        <v>1.0</v>
      </c>
      <c r="H122" s="21">
        <v>0.0</v>
      </c>
      <c r="I122" s="21">
        <v>3.0</v>
      </c>
      <c r="J122" s="21">
        <v>0.0</v>
      </c>
      <c r="K122" s="21">
        <v>1.0</v>
      </c>
      <c r="L122" s="21">
        <v>2.0</v>
      </c>
    </row>
    <row r="123" ht="15.75" customHeight="1">
      <c r="A123" s="26" t="str">
        <f t="shared" si="8"/>
        <v>PacienteFormularioService</v>
      </c>
      <c r="B123" s="20" t="s">
        <v>102</v>
      </c>
      <c r="C123" s="21">
        <v>0.0</v>
      </c>
      <c r="E123" s="21">
        <v>0.0</v>
      </c>
      <c r="F123" s="21">
        <v>0.0</v>
      </c>
      <c r="G123" s="21">
        <v>0.0</v>
      </c>
      <c r="H123" s="21">
        <v>0.0</v>
      </c>
      <c r="I123" s="21">
        <v>0.0</v>
      </c>
      <c r="J123" s="21">
        <v>1.0</v>
      </c>
      <c r="K123" s="21">
        <v>0.0</v>
      </c>
      <c r="L123" s="21">
        <v>0.0</v>
      </c>
    </row>
    <row r="124" ht="15.75" customHeight="1">
      <c r="A124" s="26" t="str">
        <f t="shared" si="8"/>
        <v>PacienteService</v>
      </c>
      <c r="B124" s="20" t="s">
        <v>106</v>
      </c>
      <c r="C124" s="21">
        <v>0.0</v>
      </c>
      <c r="E124" s="21">
        <v>0.0</v>
      </c>
      <c r="F124" s="21">
        <v>0.0</v>
      </c>
      <c r="G124" s="21">
        <v>0.0</v>
      </c>
      <c r="H124" s="21">
        <v>0.0</v>
      </c>
      <c r="I124" s="21">
        <v>0.0</v>
      </c>
      <c r="J124" s="21">
        <v>1.0</v>
      </c>
      <c r="K124" s="21">
        <v>0.0</v>
      </c>
      <c r="L124" s="21">
        <v>3.0</v>
      </c>
    </row>
    <row r="125" ht="15.75" customHeight="1">
      <c r="A125" s="26" t="str">
        <f t="shared" si="8"/>
        <v>PacienteServiceTest</v>
      </c>
      <c r="B125" s="20" t="s">
        <v>108</v>
      </c>
      <c r="C125" s="21">
        <v>50.0</v>
      </c>
      <c r="E125" s="21">
        <v>1.0</v>
      </c>
      <c r="F125" s="21">
        <v>6.0</v>
      </c>
      <c r="G125" s="21">
        <v>1.0</v>
      </c>
      <c r="H125" s="21">
        <v>1.0</v>
      </c>
      <c r="I125" s="21">
        <v>3.0</v>
      </c>
      <c r="J125" s="21">
        <v>0.0</v>
      </c>
      <c r="K125" s="21">
        <v>1.0</v>
      </c>
      <c r="L125" s="21">
        <v>5.0</v>
      </c>
    </row>
    <row r="126" ht="15.75" customHeight="1">
      <c r="A126" s="26" t="str">
        <f t="shared" si="8"/>
        <v>PatologiaService</v>
      </c>
      <c r="B126" s="20" t="s">
        <v>114</v>
      </c>
      <c r="C126" s="21">
        <v>0.0</v>
      </c>
      <c r="E126" s="21">
        <v>0.0</v>
      </c>
      <c r="F126" s="21">
        <v>0.0</v>
      </c>
      <c r="G126" s="21">
        <v>0.0</v>
      </c>
      <c r="H126" s="21">
        <v>0.0</v>
      </c>
      <c r="I126" s="21">
        <v>0.0</v>
      </c>
      <c r="J126" s="21">
        <v>1.0</v>
      </c>
      <c r="K126" s="21">
        <v>0.0</v>
      </c>
      <c r="L126" s="21">
        <v>5.0</v>
      </c>
    </row>
    <row r="127" ht="15.75" customHeight="1">
      <c r="A127" s="26" t="str">
        <f t="shared" si="8"/>
        <v>PatologiaServiceTest</v>
      </c>
      <c r="B127" s="20" t="s">
        <v>116</v>
      </c>
      <c r="C127" s="21">
        <v>50.0</v>
      </c>
      <c r="E127" s="21">
        <v>1.0</v>
      </c>
      <c r="F127" s="21">
        <v>4.0</v>
      </c>
      <c r="G127" s="21">
        <v>1.0</v>
      </c>
      <c r="H127" s="21">
        <v>0.0</v>
      </c>
      <c r="I127" s="21">
        <v>3.0</v>
      </c>
      <c r="J127" s="21">
        <v>0.0</v>
      </c>
      <c r="K127" s="21">
        <v>1.0</v>
      </c>
      <c r="L127" s="21">
        <v>6.0</v>
      </c>
    </row>
    <row r="128" ht="15.75" customHeight="1">
      <c r="A128" s="26" t="str">
        <f t="shared" si="8"/>
        <v>PlanoTratamentoService</v>
      </c>
      <c r="B128" s="20" t="s">
        <v>123</v>
      </c>
      <c r="C128" s="21">
        <v>0.0</v>
      </c>
      <c r="E128" s="21">
        <v>0.0</v>
      </c>
      <c r="F128" s="21">
        <v>0.0</v>
      </c>
      <c r="G128" s="21">
        <v>0.0</v>
      </c>
      <c r="H128" s="21">
        <v>0.0</v>
      </c>
      <c r="I128" s="21">
        <v>0.0</v>
      </c>
      <c r="J128" s="21">
        <v>1.0</v>
      </c>
      <c r="K128" s="21">
        <v>0.0</v>
      </c>
      <c r="L128" s="21">
        <v>5.0</v>
      </c>
    </row>
    <row r="129" ht="15.75" customHeight="1">
      <c r="A129" s="26" t="str">
        <f t="shared" si="8"/>
        <v>ProcedimentoService</v>
      </c>
      <c r="B129" s="20" t="s">
        <v>127</v>
      </c>
      <c r="C129" s="21">
        <v>0.0</v>
      </c>
      <c r="E129" s="21">
        <v>0.0</v>
      </c>
      <c r="F129" s="21">
        <v>0.0</v>
      </c>
      <c r="G129" s="21">
        <v>0.0</v>
      </c>
      <c r="H129" s="21">
        <v>0.0</v>
      </c>
      <c r="I129" s="21">
        <v>0.0</v>
      </c>
      <c r="J129" s="21">
        <v>1.0</v>
      </c>
      <c r="K129" s="21">
        <v>0.0</v>
      </c>
      <c r="L129" s="21">
        <v>4.0</v>
      </c>
    </row>
    <row r="130" ht="15.75" customHeight="1">
      <c r="A130" s="26" t="str">
        <f t="shared" si="8"/>
        <v>ProcedimentoServiceTest</v>
      </c>
      <c r="B130" s="20" t="s">
        <v>129</v>
      </c>
      <c r="C130" s="21">
        <v>100.0</v>
      </c>
      <c r="E130" s="21">
        <v>1.0</v>
      </c>
      <c r="F130" s="21">
        <v>1.0</v>
      </c>
      <c r="G130" s="21">
        <v>1.0</v>
      </c>
      <c r="H130" s="21">
        <v>0.0</v>
      </c>
      <c r="I130" s="21">
        <v>3.0</v>
      </c>
      <c r="J130" s="21">
        <v>0.0</v>
      </c>
      <c r="K130" s="21">
        <v>1.0</v>
      </c>
      <c r="L130" s="21">
        <v>3.0</v>
      </c>
    </row>
    <row r="131" ht="15.75" customHeight="1">
      <c r="A131" s="26" t="str">
        <f t="shared" si="8"/>
        <v>ServidorService</v>
      </c>
      <c r="B131" s="20" t="s">
        <v>143</v>
      </c>
      <c r="C131" s="21">
        <v>0.0</v>
      </c>
      <c r="E131" s="21">
        <v>0.0</v>
      </c>
      <c r="F131" s="21">
        <v>0.0</v>
      </c>
      <c r="G131" s="21">
        <v>0.0</v>
      </c>
      <c r="H131" s="21">
        <v>0.0</v>
      </c>
      <c r="I131" s="21">
        <v>0.0</v>
      </c>
      <c r="J131" s="21">
        <v>1.0</v>
      </c>
      <c r="K131" s="21">
        <v>0.0</v>
      </c>
      <c r="L131" s="21">
        <v>2.0</v>
      </c>
    </row>
    <row r="132" ht="15.75" customHeight="1">
      <c r="A132" s="26" t="str">
        <f t="shared" si="8"/>
        <v>ServidorServiceTest</v>
      </c>
      <c r="B132" s="20" t="s">
        <v>145</v>
      </c>
      <c r="C132" s="21">
        <v>50.0</v>
      </c>
      <c r="E132" s="21">
        <v>2.0</v>
      </c>
      <c r="F132" s="21">
        <v>6.0</v>
      </c>
      <c r="G132" s="21">
        <v>1.0</v>
      </c>
      <c r="H132" s="21">
        <v>1.0</v>
      </c>
      <c r="I132" s="21">
        <v>3.0</v>
      </c>
      <c r="J132" s="21">
        <v>0.0</v>
      </c>
      <c r="K132" s="21">
        <v>1.0</v>
      </c>
      <c r="L132" s="21">
        <v>4.0</v>
      </c>
    </row>
    <row r="133" ht="15.75" customHeight="1">
      <c r="A133" s="26" t="str">
        <f t="shared" si="8"/>
        <v>TipoPatologiaService</v>
      </c>
      <c r="B133" s="20" t="s">
        <v>156</v>
      </c>
      <c r="C133" s="21">
        <v>0.0</v>
      </c>
      <c r="E133" s="21">
        <v>0.0</v>
      </c>
      <c r="F133" s="21">
        <v>0.0</v>
      </c>
      <c r="G133" s="21">
        <v>0.0</v>
      </c>
      <c r="H133" s="21">
        <v>0.0</v>
      </c>
      <c r="I133" s="21">
        <v>0.0</v>
      </c>
      <c r="J133" s="21">
        <v>1.0</v>
      </c>
      <c r="K133" s="21">
        <v>0.0</v>
      </c>
      <c r="L133" s="21">
        <v>2.0</v>
      </c>
    </row>
    <row r="134" ht="15.75" customHeight="1">
      <c r="A134" s="26" t="str">
        <f t="shared" si="8"/>
        <v>TipoPatologiaServiceTest</v>
      </c>
      <c r="B134" s="20" t="s">
        <v>158</v>
      </c>
      <c r="C134" s="21">
        <v>50.0</v>
      </c>
      <c r="E134" s="21">
        <v>1.0</v>
      </c>
      <c r="F134" s="21">
        <v>4.0</v>
      </c>
      <c r="G134" s="21">
        <v>1.0</v>
      </c>
      <c r="H134" s="21">
        <v>1.0</v>
      </c>
      <c r="I134" s="21">
        <v>3.0</v>
      </c>
      <c r="J134" s="21">
        <v>0.0</v>
      </c>
      <c r="K134" s="21">
        <v>1.0</v>
      </c>
      <c r="L134" s="21">
        <v>3.0</v>
      </c>
    </row>
    <row r="135" ht="15.75" customHeight="1">
      <c r="A135" s="26" t="str">
        <f t="shared" si="8"/>
        <v>TipoProcedimentoService</v>
      </c>
      <c r="B135" s="20" t="s">
        <v>162</v>
      </c>
      <c r="C135" s="21">
        <v>0.0</v>
      </c>
      <c r="E135" s="21">
        <v>0.0</v>
      </c>
      <c r="F135" s="21">
        <v>0.0</v>
      </c>
      <c r="G135" s="21">
        <v>0.0</v>
      </c>
      <c r="H135" s="21">
        <v>0.0</v>
      </c>
      <c r="I135" s="21">
        <v>0.0</v>
      </c>
      <c r="J135" s="21">
        <v>1.0</v>
      </c>
      <c r="K135" s="21">
        <v>0.0</v>
      </c>
      <c r="L135" s="21">
        <v>2.0</v>
      </c>
    </row>
    <row r="136" ht="15.75" customHeight="1">
      <c r="A136" s="26" t="str">
        <f t="shared" si="8"/>
        <v>TipoProcedimentoServiceTest</v>
      </c>
      <c r="B136" s="20" t="s">
        <v>164</v>
      </c>
      <c r="C136" s="21">
        <v>50.0</v>
      </c>
      <c r="E136" s="21">
        <v>1.0</v>
      </c>
      <c r="F136" s="21">
        <v>4.0</v>
      </c>
      <c r="G136" s="21">
        <v>1.0</v>
      </c>
      <c r="H136" s="21">
        <v>1.0</v>
      </c>
      <c r="I136" s="21">
        <v>3.0</v>
      </c>
      <c r="J136" s="21">
        <v>0.0</v>
      </c>
      <c r="K136" s="21">
        <v>1.0</v>
      </c>
      <c r="L136" s="21">
        <v>3.0</v>
      </c>
    </row>
    <row r="137" ht="15.75" customHeight="1">
      <c r="A137" s="26" t="str">
        <f t="shared" si="8"/>
        <v>TokenService</v>
      </c>
      <c r="B137" s="20" t="s">
        <v>167</v>
      </c>
      <c r="C137" s="21">
        <v>0.0</v>
      </c>
      <c r="E137" s="21">
        <v>0.0</v>
      </c>
      <c r="F137" s="21">
        <v>0.0</v>
      </c>
      <c r="G137" s="21">
        <v>0.0</v>
      </c>
      <c r="H137" s="21">
        <v>0.0</v>
      </c>
      <c r="I137" s="21">
        <v>0.0</v>
      </c>
      <c r="J137" s="21">
        <v>1.0</v>
      </c>
      <c r="K137" s="21">
        <v>0.0</v>
      </c>
      <c r="L137" s="21">
        <v>2.0</v>
      </c>
    </row>
    <row r="138" ht="15.75" customHeight="1">
      <c r="A138" s="26" t="str">
        <f t="shared" si="8"/>
        <v>TokenServiceTest</v>
      </c>
      <c r="B138" s="20" t="s">
        <v>169</v>
      </c>
      <c r="C138" s="21">
        <v>53.0</v>
      </c>
      <c r="E138" s="21">
        <v>1.0</v>
      </c>
      <c r="F138" s="21">
        <v>5.0</v>
      </c>
      <c r="G138" s="21">
        <v>1.0</v>
      </c>
      <c r="H138" s="21">
        <v>0.0</v>
      </c>
      <c r="I138" s="21">
        <v>3.0</v>
      </c>
      <c r="J138" s="21">
        <v>0.0</v>
      </c>
      <c r="K138" s="21">
        <v>1.0</v>
      </c>
      <c r="L138" s="21">
        <v>4.0</v>
      </c>
    </row>
    <row r="139" ht="15.75" customHeight="1">
      <c r="A139" s="26" t="str">
        <f t="shared" si="8"/>
        <v>TurmaService</v>
      </c>
      <c r="B139" s="20" t="s">
        <v>176</v>
      </c>
      <c r="C139" s="21">
        <v>0.0</v>
      </c>
      <c r="E139" s="21">
        <v>0.0</v>
      </c>
      <c r="F139" s="21">
        <v>0.0</v>
      </c>
      <c r="G139" s="21">
        <v>0.0</v>
      </c>
      <c r="H139" s="21">
        <v>0.0</v>
      </c>
      <c r="I139" s="21">
        <v>0.0</v>
      </c>
      <c r="J139" s="21">
        <v>1.0</v>
      </c>
      <c r="K139" s="21">
        <v>0.0</v>
      </c>
      <c r="L139" s="21">
        <v>4.0</v>
      </c>
    </row>
    <row r="140" ht="15.75" customHeight="1">
      <c r="A140" s="26" t="str">
        <f t="shared" si="8"/>
        <v>TurmaServiceTest</v>
      </c>
      <c r="B140" s="20" t="s">
        <v>178</v>
      </c>
      <c r="C140" s="21">
        <v>71.0</v>
      </c>
      <c r="E140" s="21">
        <v>1.0</v>
      </c>
      <c r="F140" s="21">
        <v>18.0</v>
      </c>
      <c r="G140" s="21">
        <v>1.0</v>
      </c>
      <c r="H140" s="21">
        <v>1.0</v>
      </c>
      <c r="I140" s="21">
        <v>3.0</v>
      </c>
      <c r="J140" s="21">
        <v>0.0</v>
      </c>
      <c r="K140" s="21">
        <v>1.0</v>
      </c>
      <c r="L140" s="21">
        <v>8.0</v>
      </c>
    </row>
    <row r="141" ht="15.75" customHeight="1">
      <c r="A141" s="26" t="str">
        <f t="shared" si="8"/>
        <v>UsuarioService</v>
      </c>
      <c r="B141" s="20" t="s">
        <v>183</v>
      </c>
      <c r="C141" s="21">
        <v>0.0</v>
      </c>
      <c r="E141" s="21">
        <v>0.0</v>
      </c>
      <c r="F141" s="21">
        <v>0.0</v>
      </c>
      <c r="G141" s="21">
        <v>0.0</v>
      </c>
      <c r="H141" s="21">
        <v>0.0</v>
      </c>
      <c r="I141" s="21">
        <v>0.0</v>
      </c>
      <c r="J141" s="21">
        <v>1.0</v>
      </c>
      <c r="K141" s="21">
        <v>0.0</v>
      </c>
      <c r="L141" s="21">
        <v>3.0</v>
      </c>
    </row>
    <row r="142" ht="15.75" customHeight="1">
      <c r="A142" s="26" t="str">
        <f t="shared" si="8"/>
        <v>UsuarioServiceTest</v>
      </c>
      <c r="B142" s="20" t="s">
        <v>185</v>
      </c>
      <c r="C142" s="21">
        <v>44.0</v>
      </c>
      <c r="E142" s="21">
        <v>1.0</v>
      </c>
      <c r="F142" s="21">
        <v>8.0</v>
      </c>
      <c r="G142" s="21">
        <v>1.0</v>
      </c>
      <c r="H142" s="21">
        <v>1.0</v>
      </c>
      <c r="I142" s="21">
        <v>3.0</v>
      </c>
      <c r="J142" s="21">
        <v>0.0</v>
      </c>
      <c r="K142" s="21">
        <v>1.0</v>
      </c>
      <c r="L142" s="21">
        <v>6.0</v>
      </c>
    </row>
    <row r="143" ht="15.75" customHeight="1">
      <c r="A143" s="22" t="s">
        <v>195</v>
      </c>
    </row>
    <row r="144" ht="15.75" customHeight="1">
      <c r="A144" s="26" t="str">
        <f t="shared" ref="A144:A164" si="9">SUBSTITUTE(B144,"ufc.npi.prontuario.service.impl.", "")</f>
        <v>AlunoServiceImpl</v>
      </c>
      <c r="B144" s="20" t="s">
        <v>28</v>
      </c>
      <c r="C144" s="21">
        <v>33.0</v>
      </c>
      <c r="E144" s="21">
        <v>1.0</v>
      </c>
      <c r="F144" s="21">
        <v>18.0</v>
      </c>
      <c r="G144" s="21">
        <v>1.0</v>
      </c>
      <c r="H144" s="21">
        <v>1.0</v>
      </c>
      <c r="I144" s="21">
        <v>1.0</v>
      </c>
      <c r="J144" s="21">
        <v>0.0</v>
      </c>
      <c r="K144" s="21">
        <v>2.0</v>
      </c>
      <c r="L144" s="21">
        <v>6.0</v>
      </c>
    </row>
    <row r="145" ht="15.75" customHeight="1">
      <c r="A145" s="26" t="str">
        <f t="shared" si="9"/>
        <v>AnamneseServiceImpl</v>
      </c>
      <c r="B145" s="20" t="s">
        <v>38</v>
      </c>
      <c r="C145" s="21">
        <v>71.0</v>
      </c>
      <c r="E145" s="21">
        <v>1.0</v>
      </c>
      <c r="F145" s="21">
        <v>36.0</v>
      </c>
      <c r="G145" s="21">
        <v>1.0</v>
      </c>
      <c r="H145" s="21">
        <v>2.0</v>
      </c>
      <c r="I145" s="21">
        <v>1.0</v>
      </c>
      <c r="J145" s="21">
        <v>0.0</v>
      </c>
      <c r="K145" s="21">
        <v>2.0</v>
      </c>
      <c r="L145" s="21">
        <v>7.0</v>
      </c>
    </row>
    <row r="146" ht="15.75" customHeight="1">
      <c r="A146" s="26" t="str">
        <f t="shared" si="9"/>
        <v>AtendimentoServiceImpl</v>
      </c>
      <c r="B146" s="20" t="s">
        <v>46</v>
      </c>
      <c r="C146" s="21">
        <v>87.0</v>
      </c>
      <c r="E146" s="21">
        <v>1.0</v>
      </c>
      <c r="F146" s="21">
        <v>41.0</v>
      </c>
      <c r="G146" s="21">
        <v>1.0</v>
      </c>
      <c r="H146" s="21">
        <v>2.0</v>
      </c>
      <c r="I146" s="21">
        <v>1.0</v>
      </c>
      <c r="J146" s="21">
        <v>0.0</v>
      </c>
      <c r="K146" s="21">
        <v>2.0</v>
      </c>
      <c r="L146" s="21">
        <v>20.0</v>
      </c>
    </row>
    <row r="147" ht="15.75" customHeight="1">
      <c r="A147" s="26" t="str">
        <f t="shared" si="9"/>
        <v>AvaliacaoServiceImpl</v>
      </c>
      <c r="B147" s="20" t="s">
        <v>54</v>
      </c>
      <c r="C147" s="21">
        <v>66.0</v>
      </c>
      <c r="E147" s="21">
        <v>1.0</v>
      </c>
      <c r="F147" s="21">
        <v>13.0</v>
      </c>
      <c r="G147" s="21">
        <v>1.0</v>
      </c>
      <c r="H147" s="21">
        <v>2.0</v>
      </c>
      <c r="I147" s="21">
        <v>1.0</v>
      </c>
      <c r="J147" s="21">
        <v>0.0</v>
      </c>
      <c r="K147" s="21">
        <v>2.0</v>
      </c>
      <c r="L147" s="21">
        <v>8.0</v>
      </c>
    </row>
    <row r="148" ht="15.75" customHeight="1">
      <c r="A148" s="26" t="str">
        <f t="shared" si="9"/>
        <v>DisciplinaServiceImpl</v>
      </c>
      <c r="B148" s="20" t="s">
        <v>61</v>
      </c>
      <c r="C148" s="21">
        <v>14.0</v>
      </c>
      <c r="E148" s="21">
        <v>1.0</v>
      </c>
      <c r="F148" s="21">
        <v>13.0</v>
      </c>
      <c r="G148" s="21">
        <v>1.0</v>
      </c>
      <c r="H148" s="21">
        <v>1.0</v>
      </c>
      <c r="I148" s="21">
        <v>1.0</v>
      </c>
      <c r="J148" s="21">
        <v>0.0</v>
      </c>
      <c r="K148" s="21">
        <v>2.0</v>
      </c>
      <c r="L148" s="21">
        <v>4.0</v>
      </c>
    </row>
    <row r="149" ht="15.75" customHeight="1">
      <c r="A149" s="26" t="str">
        <f t="shared" si="9"/>
        <v>DocumentoServiceImpl</v>
      </c>
      <c r="B149" s="20" t="s">
        <v>68</v>
      </c>
      <c r="C149" s="21">
        <v>81.0</v>
      </c>
      <c r="E149" s="21">
        <v>1.0</v>
      </c>
      <c r="F149" s="21">
        <v>17.0</v>
      </c>
      <c r="G149" s="21">
        <v>1.0</v>
      </c>
      <c r="H149" s="21">
        <v>5.0</v>
      </c>
      <c r="I149" s="21">
        <v>1.0</v>
      </c>
      <c r="J149" s="21">
        <v>0.0</v>
      </c>
      <c r="K149" s="21">
        <v>2.0</v>
      </c>
      <c r="L149" s="21">
        <v>9.0</v>
      </c>
    </row>
    <row r="150" ht="15.75" customHeight="1">
      <c r="A150" s="26" t="str">
        <f t="shared" si="9"/>
        <v>EmailServiceImpl</v>
      </c>
      <c r="B150" s="20" t="s">
        <v>71</v>
      </c>
      <c r="C150" s="21">
        <v>86.0</v>
      </c>
      <c r="E150" s="21">
        <v>1.0</v>
      </c>
      <c r="F150" s="21">
        <v>19.0</v>
      </c>
      <c r="G150" s="21">
        <v>4.0</v>
      </c>
      <c r="H150" s="21">
        <v>3.0</v>
      </c>
      <c r="I150" s="21">
        <v>1.0</v>
      </c>
      <c r="J150" s="21">
        <v>0.0</v>
      </c>
      <c r="K150" s="21">
        <v>2.0</v>
      </c>
      <c r="L150" s="21">
        <v>8.0</v>
      </c>
    </row>
    <row r="151" ht="15.75" customHeight="1">
      <c r="A151" s="26" t="str">
        <f t="shared" si="9"/>
        <v>EmailServiceImpl.emailRecuperacaoSenha.(Anon_1)</v>
      </c>
      <c r="B151" s="20" t="s">
        <v>72</v>
      </c>
      <c r="C151" s="21">
        <v>0.0</v>
      </c>
      <c r="E151" s="21">
        <v>2.0</v>
      </c>
      <c r="F151" s="21">
        <v>2.0</v>
      </c>
      <c r="G151" s="21">
        <v>1.0</v>
      </c>
      <c r="H151" s="21">
        <v>1.0</v>
      </c>
      <c r="I151" s="21">
        <v>1.0</v>
      </c>
      <c r="J151" s="21">
        <v>0.0</v>
      </c>
      <c r="K151" s="21">
        <v>2.0</v>
      </c>
      <c r="L151" s="21">
        <v>4.0</v>
      </c>
    </row>
    <row r="152" ht="15.75" customHeight="1">
      <c r="A152" s="26" t="str">
        <f t="shared" si="9"/>
        <v>OdontogramaServiceImpl</v>
      </c>
      <c r="B152" s="20" t="s">
        <v>92</v>
      </c>
      <c r="C152" s="21">
        <v>0.0</v>
      </c>
      <c r="E152" s="21">
        <v>1.0</v>
      </c>
      <c r="F152" s="21">
        <v>2.0</v>
      </c>
      <c r="G152" s="21">
        <v>1.0</v>
      </c>
      <c r="H152" s="21">
        <v>0.0</v>
      </c>
      <c r="I152" s="21">
        <v>1.0</v>
      </c>
      <c r="J152" s="21">
        <v>0.0</v>
      </c>
      <c r="K152" s="21">
        <v>2.0</v>
      </c>
      <c r="L152" s="21">
        <v>2.0</v>
      </c>
    </row>
    <row r="153" ht="15.75" customHeight="1">
      <c r="A153" s="26" t="str">
        <f t="shared" si="9"/>
        <v>PacienteFormularioService</v>
      </c>
      <c r="B153" s="20" t="s">
        <v>103</v>
      </c>
      <c r="C153" s="21">
        <v>0.0</v>
      </c>
      <c r="E153" s="21">
        <v>1.0</v>
      </c>
      <c r="F153" s="21">
        <v>3.0</v>
      </c>
      <c r="G153" s="21">
        <v>1.0</v>
      </c>
      <c r="H153" s="21">
        <v>0.0</v>
      </c>
      <c r="I153" s="21">
        <v>1.0</v>
      </c>
      <c r="J153" s="21">
        <v>0.0</v>
      </c>
      <c r="K153" s="21">
        <v>2.0</v>
      </c>
      <c r="L153" s="21">
        <v>4.0</v>
      </c>
    </row>
    <row r="154" ht="15.75" customHeight="1">
      <c r="A154" s="26" t="str">
        <f t="shared" si="9"/>
        <v>PacienteServiceImpl</v>
      </c>
      <c r="B154" s="20" t="s">
        <v>107</v>
      </c>
      <c r="C154" s="21">
        <v>64.0</v>
      </c>
      <c r="E154" s="21">
        <v>1.0</v>
      </c>
      <c r="F154" s="21">
        <v>24.0</v>
      </c>
      <c r="G154" s="21">
        <v>1.0</v>
      </c>
      <c r="H154" s="21">
        <v>2.0</v>
      </c>
      <c r="I154" s="21">
        <v>1.0</v>
      </c>
      <c r="J154" s="21">
        <v>0.0</v>
      </c>
      <c r="K154" s="21">
        <v>2.0</v>
      </c>
      <c r="L154" s="21">
        <v>6.0</v>
      </c>
    </row>
    <row r="155" ht="15.75" customHeight="1">
      <c r="A155" s="26" t="str">
        <f t="shared" si="9"/>
        <v>PatologiaServiceImpl</v>
      </c>
      <c r="B155" s="20" t="s">
        <v>115</v>
      </c>
      <c r="C155" s="21">
        <v>86.0</v>
      </c>
      <c r="E155" s="21">
        <v>2.0</v>
      </c>
      <c r="F155" s="21">
        <v>27.0</v>
      </c>
      <c r="G155" s="21">
        <v>1.0</v>
      </c>
      <c r="H155" s="21">
        <v>2.0</v>
      </c>
      <c r="I155" s="21">
        <v>1.0</v>
      </c>
      <c r="J155" s="21">
        <v>0.0</v>
      </c>
      <c r="K155" s="21">
        <v>2.0</v>
      </c>
      <c r="L155" s="21">
        <v>20.0</v>
      </c>
    </row>
    <row r="156" ht="15.75" customHeight="1">
      <c r="A156" s="26" t="str">
        <f t="shared" si="9"/>
        <v>PlanoTratamentoServiceImpl</v>
      </c>
      <c r="B156" s="20" t="s">
        <v>124</v>
      </c>
      <c r="C156" s="21">
        <v>53.0</v>
      </c>
      <c r="E156" s="21">
        <v>1.0</v>
      </c>
      <c r="F156" s="21">
        <v>20.0</v>
      </c>
      <c r="G156" s="21">
        <v>1.0</v>
      </c>
      <c r="H156" s="21">
        <v>1.0</v>
      </c>
      <c r="I156" s="21">
        <v>1.0</v>
      </c>
      <c r="J156" s="21">
        <v>0.0</v>
      </c>
      <c r="K156" s="21">
        <v>2.0</v>
      </c>
      <c r="L156" s="21">
        <v>8.0</v>
      </c>
    </row>
    <row r="157" ht="15.75" customHeight="1">
      <c r="A157" s="26" t="str">
        <f t="shared" si="9"/>
        <v>ProcedimentoServiceImpl</v>
      </c>
      <c r="B157" s="20" t="s">
        <v>128</v>
      </c>
      <c r="C157" s="21">
        <v>87.0</v>
      </c>
      <c r="E157" s="21">
        <v>1.0</v>
      </c>
      <c r="F157" s="21">
        <v>36.0</v>
      </c>
      <c r="G157" s="21">
        <v>1.0</v>
      </c>
      <c r="H157" s="21">
        <v>2.0</v>
      </c>
      <c r="I157" s="21">
        <v>1.0</v>
      </c>
      <c r="J157" s="21">
        <v>0.0</v>
      </c>
      <c r="K157" s="21">
        <v>2.0</v>
      </c>
      <c r="L157" s="21">
        <v>22.0</v>
      </c>
    </row>
    <row r="158" ht="15.75" customHeight="1">
      <c r="A158" s="26" t="str">
        <f t="shared" si="9"/>
        <v>ServidorServiceImpl</v>
      </c>
      <c r="B158" s="20" t="s">
        <v>144</v>
      </c>
      <c r="C158" s="21">
        <v>71.0</v>
      </c>
      <c r="E158" s="21">
        <v>2.0</v>
      </c>
      <c r="F158" s="21">
        <v>17.0</v>
      </c>
      <c r="G158" s="21">
        <v>1.0</v>
      </c>
      <c r="H158" s="21">
        <v>1.0</v>
      </c>
      <c r="I158" s="21">
        <v>1.0</v>
      </c>
      <c r="J158" s="21">
        <v>0.0</v>
      </c>
      <c r="K158" s="21">
        <v>2.0</v>
      </c>
      <c r="L158" s="21">
        <v>8.0</v>
      </c>
    </row>
    <row r="159" ht="15.75" customHeight="1">
      <c r="A159" s="26" t="str">
        <f t="shared" si="9"/>
        <v>TipoPatologiaServiceImpl</v>
      </c>
      <c r="B159" s="20" t="s">
        <v>157</v>
      </c>
      <c r="C159" s="21">
        <v>27.0</v>
      </c>
      <c r="E159" s="21">
        <v>1.0</v>
      </c>
      <c r="F159" s="21">
        <v>16.0</v>
      </c>
      <c r="G159" s="21">
        <v>1.0</v>
      </c>
      <c r="H159" s="21">
        <v>1.0</v>
      </c>
      <c r="I159" s="21">
        <v>1.0</v>
      </c>
      <c r="J159" s="21">
        <v>0.0</v>
      </c>
      <c r="K159" s="21">
        <v>2.0</v>
      </c>
      <c r="L159" s="21">
        <v>4.0</v>
      </c>
    </row>
    <row r="160" ht="15.75" customHeight="1">
      <c r="A160" s="26" t="str">
        <f t="shared" si="9"/>
        <v>TipoProcedimentoServiceImpl</v>
      </c>
      <c r="B160" s="20" t="s">
        <v>163</v>
      </c>
      <c r="C160" s="21">
        <v>30.0</v>
      </c>
      <c r="E160" s="21">
        <v>1.0</v>
      </c>
      <c r="F160" s="21">
        <v>14.0</v>
      </c>
      <c r="G160" s="21">
        <v>1.0</v>
      </c>
      <c r="H160" s="21">
        <v>1.0</v>
      </c>
      <c r="I160" s="21">
        <v>1.0</v>
      </c>
      <c r="J160" s="21">
        <v>0.0</v>
      </c>
      <c r="K160" s="21">
        <v>2.0</v>
      </c>
      <c r="L160" s="21">
        <v>4.0</v>
      </c>
    </row>
    <row r="161" ht="15.75" customHeight="1">
      <c r="A161" s="26" t="str">
        <f t="shared" si="9"/>
        <v>TokenServiceImpl</v>
      </c>
      <c r="B161" s="20" t="s">
        <v>168</v>
      </c>
      <c r="C161" s="21">
        <v>50.0</v>
      </c>
      <c r="E161" s="21">
        <v>1.0</v>
      </c>
      <c r="F161" s="21">
        <v>8.0</v>
      </c>
      <c r="G161" s="21">
        <v>1.0</v>
      </c>
      <c r="H161" s="21">
        <v>2.0</v>
      </c>
      <c r="I161" s="21">
        <v>1.0</v>
      </c>
      <c r="J161" s="21">
        <v>0.0</v>
      </c>
      <c r="K161" s="21">
        <v>2.0</v>
      </c>
      <c r="L161" s="21">
        <v>4.0</v>
      </c>
    </row>
    <row r="162" ht="15.75" customHeight="1">
      <c r="A162" s="26" t="str">
        <f t="shared" si="9"/>
        <v>TurmaServiceImpl</v>
      </c>
      <c r="B162" s="20" t="s">
        <v>177</v>
      </c>
      <c r="C162" s="21">
        <v>75.0</v>
      </c>
      <c r="E162" s="21">
        <v>2.0</v>
      </c>
      <c r="F162" s="21">
        <v>28.0</v>
      </c>
      <c r="G162" s="21">
        <v>1.0</v>
      </c>
      <c r="H162" s="21">
        <v>2.0</v>
      </c>
      <c r="I162" s="21">
        <v>1.0</v>
      </c>
      <c r="J162" s="21">
        <v>0.0</v>
      </c>
      <c r="K162" s="21">
        <v>2.0</v>
      </c>
      <c r="L162" s="21">
        <v>14.0</v>
      </c>
    </row>
    <row r="163" ht="15.75" customHeight="1">
      <c r="A163" s="26" t="str">
        <f t="shared" si="9"/>
        <v>UserDetailsService</v>
      </c>
      <c r="B163" s="20" t="s">
        <v>179</v>
      </c>
      <c r="C163" s="21">
        <v>0.0</v>
      </c>
      <c r="E163" s="21">
        <v>2.0</v>
      </c>
      <c r="F163" s="21">
        <v>2.0</v>
      </c>
      <c r="G163" s="21">
        <v>1.0</v>
      </c>
      <c r="H163" s="21">
        <v>1.0</v>
      </c>
      <c r="I163" s="21">
        <v>1.0</v>
      </c>
      <c r="J163" s="21">
        <v>0.0</v>
      </c>
      <c r="K163" s="21">
        <v>2.0</v>
      </c>
      <c r="L163" s="21">
        <v>3.0</v>
      </c>
    </row>
    <row r="164" ht="15.75" customHeight="1">
      <c r="A164" s="26" t="str">
        <f t="shared" si="9"/>
        <v>UsuarioServiceImpl</v>
      </c>
      <c r="B164" s="20" t="s">
        <v>184</v>
      </c>
      <c r="C164" s="21">
        <v>30.0</v>
      </c>
      <c r="E164" s="21">
        <v>1.0</v>
      </c>
      <c r="F164" s="21">
        <v>8.0</v>
      </c>
      <c r="G164" s="21">
        <v>1.0</v>
      </c>
      <c r="H164" s="21">
        <v>1.0</v>
      </c>
      <c r="I164" s="21">
        <v>1.0</v>
      </c>
      <c r="J164" s="21">
        <v>0.0</v>
      </c>
      <c r="K164" s="21">
        <v>2.0</v>
      </c>
      <c r="L164" s="21">
        <v>6.0</v>
      </c>
    </row>
    <row r="165" ht="15.75" customHeight="1">
      <c r="A165" s="50" t="s">
        <v>196</v>
      </c>
    </row>
    <row r="166" ht="15.75" customHeight="1">
      <c r="A166" s="26" t="str">
        <f>SUBSTITUTE(B166,"ufc.npi.prontuario.task.", "")</f>
        <v>EmailTask</v>
      </c>
      <c r="B166" s="20" t="s">
        <v>73</v>
      </c>
      <c r="C166" s="21">
        <v>0.0</v>
      </c>
      <c r="E166" s="21">
        <v>1.0</v>
      </c>
      <c r="F166" s="21">
        <v>1.0</v>
      </c>
      <c r="G166" s="21">
        <v>1.0</v>
      </c>
      <c r="H166" s="21">
        <v>0.0</v>
      </c>
      <c r="I166" s="21">
        <v>1.0</v>
      </c>
      <c r="J166" s="21">
        <v>0.0</v>
      </c>
      <c r="K166" s="21">
        <v>1.0</v>
      </c>
      <c r="L166" s="21">
        <v>1.0</v>
      </c>
    </row>
    <row r="167" ht="15.75" customHeight="1">
      <c r="A167" s="50" t="s">
        <v>197</v>
      </c>
    </row>
    <row r="168" ht="15.75" customHeight="1">
      <c r="A168" s="26" t="str">
        <f t="shared" ref="A168:A174" si="10">SUBSTITUTE(B168,"ufc.npi.prontuario.util.", "")</f>
        <v>ConfigurationConstants</v>
      </c>
      <c r="B168" s="20" t="s">
        <v>55</v>
      </c>
      <c r="C168" s="21">
        <v>0.0</v>
      </c>
      <c r="E168" s="21">
        <v>0.0</v>
      </c>
      <c r="F168" s="21">
        <v>0.0</v>
      </c>
      <c r="G168" s="21">
        <v>0.0</v>
      </c>
      <c r="H168" s="21">
        <v>0.0</v>
      </c>
      <c r="I168" s="21">
        <v>1.0</v>
      </c>
      <c r="J168" s="21">
        <v>0.0</v>
      </c>
      <c r="K168" s="21">
        <v>1.0</v>
      </c>
      <c r="L168" s="21">
        <v>0.0</v>
      </c>
    </row>
    <row r="169" ht="15.75" customHeight="1">
      <c r="A169" s="26" t="str">
        <f t="shared" si="10"/>
        <v>EmailConstants</v>
      </c>
      <c r="B169" s="20" t="s">
        <v>69</v>
      </c>
      <c r="C169" s="21">
        <v>0.0</v>
      </c>
      <c r="E169" s="21">
        <v>0.0</v>
      </c>
      <c r="F169" s="21">
        <v>0.0</v>
      </c>
      <c r="G169" s="21">
        <v>0.0</v>
      </c>
      <c r="H169" s="21">
        <v>0.0</v>
      </c>
      <c r="I169" s="21">
        <v>1.0</v>
      </c>
      <c r="J169" s="21">
        <v>0.0</v>
      </c>
      <c r="K169" s="21">
        <v>1.0</v>
      </c>
      <c r="L169" s="21">
        <v>0.0</v>
      </c>
    </row>
    <row r="170" ht="15.75" customHeight="1">
      <c r="A170" s="26" t="str">
        <f t="shared" si="10"/>
        <v>ExceptionSuccessConstants</v>
      </c>
      <c r="B170" s="20" t="s">
        <v>76</v>
      </c>
      <c r="C170" s="21">
        <v>0.0</v>
      </c>
      <c r="E170" s="21">
        <v>0.0</v>
      </c>
      <c r="F170" s="21">
        <v>0.0</v>
      </c>
      <c r="G170" s="21">
        <v>0.0</v>
      </c>
      <c r="H170" s="21">
        <v>0.0</v>
      </c>
      <c r="I170" s="21">
        <v>1.0</v>
      </c>
      <c r="J170" s="21">
        <v>0.0</v>
      </c>
      <c r="K170" s="21">
        <v>1.0</v>
      </c>
      <c r="L170" s="21">
        <v>0.0</v>
      </c>
    </row>
    <row r="171" ht="15.75" customHeight="1">
      <c r="A171" s="26" t="str">
        <f t="shared" si="10"/>
        <v>FragmentsConstants</v>
      </c>
      <c r="B171" s="20" t="s">
        <v>79</v>
      </c>
      <c r="C171" s="21">
        <v>0.0</v>
      </c>
      <c r="E171" s="21">
        <v>0.0</v>
      </c>
      <c r="F171" s="21">
        <v>0.0</v>
      </c>
      <c r="G171" s="21">
        <v>0.0</v>
      </c>
      <c r="H171" s="21">
        <v>0.0</v>
      </c>
      <c r="I171" s="21">
        <v>1.0</v>
      </c>
      <c r="J171" s="21">
        <v>0.0</v>
      </c>
      <c r="K171" s="21">
        <v>1.0</v>
      </c>
      <c r="L171" s="21">
        <v>0.0</v>
      </c>
    </row>
    <row r="172" ht="15.75" customHeight="1">
      <c r="A172" s="26" t="str">
        <f t="shared" si="10"/>
        <v>MessagesConstants</v>
      </c>
      <c r="B172" s="20" t="s">
        <v>85</v>
      </c>
      <c r="C172" s="21">
        <v>0.0</v>
      </c>
      <c r="E172" s="21">
        <v>0.0</v>
      </c>
      <c r="F172" s="21">
        <v>0.0</v>
      </c>
      <c r="G172" s="21">
        <v>0.0</v>
      </c>
      <c r="H172" s="21">
        <v>0.0</v>
      </c>
      <c r="I172" s="21">
        <v>1.0</v>
      </c>
      <c r="J172" s="21">
        <v>0.0</v>
      </c>
      <c r="K172" s="21">
        <v>1.0</v>
      </c>
      <c r="L172" s="21">
        <v>0.0</v>
      </c>
    </row>
    <row r="173" ht="15.75" customHeight="1">
      <c r="A173" s="26" t="str">
        <f t="shared" si="10"/>
        <v>PagesConstants</v>
      </c>
      <c r="B173" s="20" t="s">
        <v>110</v>
      </c>
      <c r="C173" s="21">
        <v>0.0</v>
      </c>
      <c r="E173" s="21">
        <v>0.0</v>
      </c>
      <c r="F173" s="21">
        <v>0.0</v>
      </c>
      <c r="G173" s="21">
        <v>0.0</v>
      </c>
      <c r="H173" s="21">
        <v>0.0</v>
      </c>
      <c r="I173" s="21">
        <v>1.0</v>
      </c>
      <c r="J173" s="21">
        <v>0.0</v>
      </c>
      <c r="K173" s="21">
        <v>1.0</v>
      </c>
      <c r="L173" s="21">
        <v>0.0</v>
      </c>
    </row>
    <row r="174" ht="15.75" customHeight="1">
      <c r="A174" s="26" t="str">
        <f t="shared" si="10"/>
        <v>RedirectConstants</v>
      </c>
      <c r="B174" s="20" t="s">
        <v>138</v>
      </c>
      <c r="C174" s="21">
        <v>0.0</v>
      </c>
      <c r="E174" s="21">
        <v>0.0</v>
      </c>
      <c r="F174" s="21">
        <v>0.0</v>
      </c>
      <c r="G174" s="21">
        <v>0.0</v>
      </c>
      <c r="H174" s="21">
        <v>0.0</v>
      </c>
      <c r="I174" s="21">
        <v>1.0</v>
      </c>
      <c r="J174" s="21">
        <v>0.0</v>
      </c>
      <c r="K174" s="21">
        <v>1.0</v>
      </c>
      <c r="L174" s="21">
        <v>0.0</v>
      </c>
    </row>
    <row r="175" ht="15.75" customHeight="1"/>
    <row r="176" ht="15.75" customHeight="1"/>
    <row r="177" ht="15.75" customHeight="1"/>
    <row r="178" ht="15.75" customHeight="1">
      <c r="C178" s="36" t="s">
        <v>2</v>
      </c>
      <c r="D178" s="37"/>
      <c r="E178" s="38" t="s">
        <v>3</v>
      </c>
      <c r="F178" s="39"/>
      <c r="G178" s="39"/>
      <c r="H178" s="37"/>
      <c r="I178" s="40" t="s">
        <v>4</v>
      </c>
      <c r="J178" s="39"/>
      <c r="K178" s="37"/>
      <c r="L178" s="41" t="s">
        <v>5</v>
      </c>
      <c r="M178" s="39"/>
      <c r="N178" s="37"/>
      <c r="O178" s="42" t="s">
        <v>6</v>
      </c>
      <c r="P178" s="39"/>
      <c r="Q178" s="39"/>
      <c r="R178" s="37"/>
    </row>
    <row r="179" ht="15.75" customHeight="1">
      <c r="C179" s="12" t="s">
        <v>8</v>
      </c>
      <c r="D179" s="13" t="s">
        <v>9</v>
      </c>
      <c r="E179" s="14" t="s">
        <v>10</v>
      </c>
      <c r="F179" s="14" t="s">
        <v>11</v>
      </c>
      <c r="G179" s="14" t="s">
        <v>12</v>
      </c>
      <c r="H179" s="14" t="s">
        <v>13</v>
      </c>
      <c r="I179" s="15" t="s">
        <v>14</v>
      </c>
      <c r="J179" s="15" t="s">
        <v>15</v>
      </c>
      <c r="K179" s="15" t="s">
        <v>16</v>
      </c>
      <c r="L179" s="16" t="s">
        <v>17</v>
      </c>
      <c r="M179" s="17"/>
      <c r="N179" s="18"/>
      <c r="O179" s="19" t="s">
        <v>18</v>
      </c>
      <c r="P179" s="19" t="s">
        <v>19</v>
      </c>
      <c r="Q179" s="19" t="s">
        <v>20</v>
      </c>
      <c r="R179" s="19" t="s">
        <v>21</v>
      </c>
    </row>
    <row r="180" ht="15.75" customHeight="1">
      <c r="B180" s="44" t="s">
        <v>186</v>
      </c>
      <c r="C180" s="45">
        <f>SUM(C3:C174)</f>
        <v>6096</v>
      </c>
      <c r="D180" s="45">
        <f>SUM(D12:D174)</f>
        <v>0</v>
      </c>
      <c r="E180" s="45">
        <f t="shared" ref="E180:L180" si="11">SUM(E3:E174)</f>
        <v>126</v>
      </c>
      <c r="F180" s="45">
        <f t="shared" si="11"/>
        <v>1314</v>
      </c>
      <c r="G180" s="45">
        <f t="shared" si="11"/>
        <v>263</v>
      </c>
      <c r="H180" s="45">
        <f t="shared" si="11"/>
        <v>117</v>
      </c>
      <c r="I180" s="45">
        <f t="shared" si="11"/>
        <v>204</v>
      </c>
      <c r="J180" s="45">
        <f t="shared" si="11"/>
        <v>36</v>
      </c>
      <c r="K180" s="45">
        <f t="shared" si="11"/>
        <v>172</v>
      </c>
      <c r="L180" s="45">
        <f t="shared" si="11"/>
        <v>644</v>
      </c>
      <c r="M180" s="45"/>
      <c r="N180" s="45"/>
      <c r="O180" s="45">
        <f t="shared" ref="O180:R180" si="12">SUM(O3:O174)</f>
        <v>8585</v>
      </c>
      <c r="P180" s="45">
        <f t="shared" si="12"/>
        <v>252</v>
      </c>
      <c r="Q180" s="45">
        <f t="shared" si="12"/>
        <v>1056</v>
      </c>
      <c r="R180" s="45">
        <f t="shared" si="12"/>
        <v>163</v>
      </c>
    </row>
    <row r="181" ht="15.75" customHeight="1">
      <c r="B181" s="46" t="s">
        <v>187</v>
      </c>
      <c r="D181" s="22">
        <f>SUM(C180:D180)</f>
        <v>6096</v>
      </c>
      <c r="F181" s="47">
        <f>SUM(E180:H180)</f>
        <v>1820</v>
      </c>
      <c r="J181" s="47">
        <f>SUM(I180:K180)</f>
        <v>412</v>
      </c>
      <c r="P181" s="47">
        <f>SUM(O180:R180)</f>
        <v>10056</v>
      </c>
    </row>
    <row r="182" ht="15.75" customHeight="1"/>
    <row r="183" ht="15.75" customHeight="1"/>
    <row r="184" ht="15.75" customHeight="1">
      <c r="A184" s="52" t="s">
        <v>198</v>
      </c>
      <c r="B184" s="53"/>
      <c r="C184" s="53"/>
      <c r="D184" s="53"/>
      <c r="E184" s="53"/>
      <c r="F184" s="53"/>
      <c r="G184" s="53"/>
      <c r="H184" s="53"/>
    </row>
    <row r="185" ht="15.75" customHeight="1">
      <c r="A185" s="54" t="s">
        <v>199</v>
      </c>
      <c r="B185" s="54" t="s">
        <v>200</v>
      </c>
      <c r="C185" s="54" t="s">
        <v>201</v>
      </c>
      <c r="D185" s="54" t="s">
        <v>202</v>
      </c>
      <c r="E185" s="54" t="s">
        <v>203</v>
      </c>
      <c r="F185" s="54" t="s">
        <v>204</v>
      </c>
      <c r="G185" s="54" t="s">
        <v>205</v>
      </c>
      <c r="H185" s="54" t="s">
        <v>206</v>
      </c>
    </row>
    <row r="186" ht="15.75" customHeight="1">
      <c r="A186" s="22" t="s">
        <v>207</v>
      </c>
      <c r="B186" s="22" t="s">
        <v>208</v>
      </c>
      <c r="C186" s="22">
        <v>1.0</v>
      </c>
      <c r="D186" s="22">
        <v>1.0</v>
      </c>
      <c r="E186" s="55"/>
    </row>
    <row r="187" ht="15.75" customHeight="1">
      <c r="A187" s="22" t="s">
        <v>207</v>
      </c>
      <c r="B187" s="22" t="s">
        <v>209</v>
      </c>
      <c r="C187" s="22">
        <v>2.0</v>
      </c>
      <c r="D187" s="22">
        <v>1.0</v>
      </c>
      <c r="E187" s="55"/>
    </row>
    <row r="188" ht="15.75" customHeight="1">
      <c r="A188" s="22" t="s">
        <v>207</v>
      </c>
      <c r="B188" s="22" t="s">
        <v>210</v>
      </c>
      <c r="C188" s="22">
        <v>3.0</v>
      </c>
      <c r="D188" s="22">
        <v>1.0</v>
      </c>
      <c r="E188" s="55"/>
    </row>
    <row r="189" ht="15.75" customHeight="1">
      <c r="A189" s="22" t="s">
        <v>207</v>
      </c>
      <c r="B189" s="22" t="s">
        <v>211</v>
      </c>
      <c r="C189" s="22">
        <v>4.0</v>
      </c>
      <c r="D189" s="22">
        <v>1.0</v>
      </c>
      <c r="E189" s="56" t="s">
        <v>212</v>
      </c>
      <c r="F189" s="22" t="s">
        <v>213</v>
      </c>
      <c r="G189" s="22" t="s">
        <v>214</v>
      </c>
    </row>
    <row r="190" ht="15.75" customHeight="1">
      <c r="A190" s="22" t="s">
        <v>207</v>
      </c>
      <c r="B190" s="22" t="s">
        <v>215</v>
      </c>
      <c r="C190" s="22">
        <v>5.0</v>
      </c>
      <c r="D190" s="22">
        <v>1.0</v>
      </c>
      <c r="E190" s="55"/>
    </row>
    <row r="191" ht="15.75" customHeight="1">
      <c r="A191" s="22" t="s">
        <v>207</v>
      </c>
      <c r="B191" s="22" t="s">
        <v>216</v>
      </c>
      <c r="C191" s="22">
        <v>6.0</v>
      </c>
      <c r="D191" s="22">
        <v>1.0</v>
      </c>
      <c r="E191" s="57" t="s">
        <v>217</v>
      </c>
      <c r="G191" s="22" t="s">
        <v>214</v>
      </c>
      <c r="H191" s="22">
        <v>1.0</v>
      </c>
    </row>
    <row r="192" ht="15.75" customHeight="1">
      <c r="A192" s="22" t="s">
        <v>207</v>
      </c>
      <c r="B192" s="22" t="s">
        <v>218</v>
      </c>
      <c r="C192" s="22">
        <v>7.0</v>
      </c>
      <c r="D192" s="22">
        <v>1.0</v>
      </c>
      <c r="E192" s="56" t="s">
        <v>217</v>
      </c>
      <c r="G192" s="22" t="s">
        <v>214</v>
      </c>
      <c r="H192" s="22">
        <v>2.0</v>
      </c>
    </row>
    <row r="193" ht="15.75" customHeight="1">
      <c r="A193" s="22" t="s">
        <v>207</v>
      </c>
      <c r="B193" s="22" t="s">
        <v>219</v>
      </c>
      <c r="C193" s="22">
        <v>8.0</v>
      </c>
      <c r="D193" s="22">
        <v>1.0</v>
      </c>
      <c r="E193" s="56" t="s">
        <v>217</v>
      </c>
      <c r="G193" s="22" t="s">
        <v>214</v>
      </c>
      <c r="H193" s="22">
        <v>3.0</v>
      </c>
    </row>
    <row r="194" ht="15.75" customHeight="1">
      <c r="A194" s="22" t="s">
        <v>207</v>
      </c>
      <c r="B194" s="22" t="s">
        <v>220</v>
      </c>
      <c r="C194" s="22">
        <v>9.0</v>
      </c>
      <c r="D194" s="22">
        <v>1.0</v>
      </c>
      <c r="E194" s="56" t="s">
        <v>217</v>
      </c>
      <c r="G194" s="22" t="s">
        <v>214</v>
      </c>
      <c r="H194" s="22">
        <v>4.0</v>
      </c>
    </row>
    <row r="195" ht="15.75" customHeight="1">
      <c r="A195" s="22" t="s">
        <v>207</v>
      </c>
      <c r="B195" s="22" t="s">
        <v>221</v>
      </c>
      <c r="C195" s="22">
        <v>12.0</v>
      </c>
      <c r="D195" s="22">
        <v>1.0</v>
      </c>
      <c r="E195" s="56" t="s">
        <v>217</v>
      </c>
      <c r="G195" s="22" t="s">
        <v>214</v>
      </c>
      <c r="H195" s="22">
        <v>5.0</v>
      </c>
    </row>
    <row r="196" ht="15.75" customHeight="1">
      <c r="A196" s="22" t="s">
        <v>207</v>
      </c>
      <c r="B196" s="22" t="s">
        <v>222</v>
      </c>
      <c r="C196" s="22">
        <v>14.0</v>
      </c>
      <c r="D196" s="22">
        <v>1.0</v>
      </c>
      <c r="E196" s="56" t="s">
        <v>217</v>
      </c>
      <c r="G196" s="22" t="s">
        <v>214</v>
      </c>
      <c r="H196" s="22">
        <v>6.0</v>
      </c>
    </row>
    <row r="197" ht="15.75" customHeight="1">
      <c r="A197" s="22" t="s">
        <v>207</v>
      </c>
      <c r="B197" s="22" t="s">
        <v>223</v>
      </c>
      <c r="C197" s="22">
        <v>16.0</v>
      </c>
      <c r="D197" s="22">
        <v>1.0</v>
      </c>
      <c r="E197" s="56" t="s">
        <v>217</v>
      </c>
      <c r="G197" s="22" t="s">
        <v>214</v>
      </c>
      <c r="H197" s="22">
        <v>7.0</v>
      </c>
    </row>
    <row r="198" ht="15.75" customHeight="1">
      <c r="A198" s="22" t="s">
        <v>207</v>
      </c>
      <c r="B198" s="22" t="s">
        <v>224</v>
      </c>
      <c r="C198" s="22">
        <v>17.0</v>
      </c>
      <c r="D198" s="22">
        <v>1.0</v>
      </c>
      <c r="E198" s="56" t="s">
        <v>225</v>
      </c>
      <c r="G198" s="22" t="s">
        <v>214</v>
      </c>
      <c r="H198" s="22">
        <v>8.0</v>
      </c>
    </row>
    <row r="199" ht="15.75" customHeight="1">
      <c r="A199" s="22" t="s">
        <v>207</v>
      </c>
      <c r="B199" s="22" t="s">
        <v>226</v>
      </c>
      <c r="C199" s="22">
        <v>18.0</v>
      </c>
      <c r="D199" s="22">
        <v>1.0</v>
      </c>
      <c r="E199" s="56" t="s">
        <v>212</v>
      </c>
      <c r="F199" s="49" t="s">
        <v>227</v>
      </c>
      <c r="G199" s="22" t="s">
        <v>214</v>
      </c>
    </row>
    <row r="200" ht="15.75" customHeight="1">
      <c r="A200" s="22" t="s">
        <v>207</v>
      </c>
      <c r="B200" s="22" t="s">
        <v>228</v>
      </c>
      <c r="C200" s="22">
        <v>20.0</v>
      </c>
      <c r="D200" s="22">
        <v>1.0</v>
      </c>
      <c r="E200" s="56" t="s">
        <v>225</v>
      </c>
      <c r="G200" s="22" t="s">
        <v>214</v>
      </c>
      <c r="H200" s="22">
        <v>9.0</v>
      </c>
    </row>
    <row r="201" ht="15.75" customHeight="1">
      <c r="A201" s="22" t="s">
        <v>207</v>
      </c>
      <c r="B201" s="22" t="s">
        <v>229</v>
      </c>
      <c r="C201" s="22">
        <v>21.0</v>
      </c>
      <c r="D201" s="22">
        <v>1.0</v>
      </c>
      <c r="E201" s="56" t="s">
        <v>217</v>
      </c>
      <c r="G201" s="22" t="s">
        <v>214</v>
      </c>
      <c r="H201" s="22">
        <v>10.0</v>
      </c>
    </row>
    <row r="202" ht="15.75" customHeight="1">
      <c r="A202" s="22" t="s">
        <v>207</v>
      </c>
      <c r="B202" s="22" t="s">
        <v>230</v>
      </c>
      <c r="C202" s="22">
        <v>22.0</v>
      </c>
      <c r="D202" s="22">
        <v>1.0</v>
      </c>
      <c r="E202" s="56" t="s">
        <v>217</v>
      </c>
      <c r="G202" s="22" t="s">
        <v>214</v>
      </c>
      <c r="H202" s="22">
        <v>11.0</v>
      </c>
    </row>
    <row r="203" ht="15.75" customHeight="1">
      <c r="A203" s="22" t="s">
        <v>207</v>
      </c>
      <c r="B203" s="22" t="s">
        <v>231</v>
      </c>
      <c r="C203" s="22">
        <v>25.0</v>
      </c>
      <c r="D203" s="22">
        <v>1.0</v>
      </c>
      <c r="E203" s="56" t="s">
        <v>217</v>
      </c>
      <c r="G203" s="22" t="s">
        <v>232</v>
      </c>
      <c r="H203" s="22">
        <v>12.0</v>
      </c>
    </row>
    <row r="204" ht="15.75" customHeight="1">
      <c r="A204" s="22" t="s">
        <v>207</v>
      </c>
      <c r="B204" s="22" t="s">
        <v>233</v>
      </c>
      <c r="C204" s="22">
        <v>26.0</v>
      </c>
      <c r="D204" s="22">
        <v>1.0</v>
      </c>
      <c r="E204" s="56" t="s">
        <v>225</v>
      </c>
      <c r="G204" s="22" t="s">
        <v>214</v>
      </c>
      <c r="H204" s="22">
        <v>13.0</v>
      </c>
    </row>
    <row r="205" ht="15.75" customHeight="1">
      <c r="A205" s="22" t="s">
        <v>207</v>
      </c>
      <c r="B205" s="22" t="s">
        <v>234</v>
      </c>
      <c r="C205" s="22">
        <v>27.0</v>
      </c>
      <c r="D205" s="22">
        <v>1.0</v>
      </c>
      <c r="E205" s="56" t="s">
        <v>217</v>
      </c>
      <c r="G205" s="22" t="s">
        <v>232</v>
      </c>
      <c r="H205" s="22">
        <v>14.0</v>
      </c>
    </row>
    <row r="206" ht="15.75" customHeight="1">
      <c r="A206" s="22" t="s">
        <v>207</v>
      </c>
      <c r="B206" s="22" t="s">
        <v>235</v>
      </c>
      <c r="C206" s="22">
        <v>28.0</v>
      </c>
      <c r="D206" s="22">
        <v>1.0</v>
      </c>
      <c r="E206" s="56" t="s">
        <v>217</v>
      </c>
      <c r="G206" s="22" t="s">
        <v>232</v>
      </c>
      <c r="H206" s="22">
        <v>15.0</v>
      </c>
    </row>
    <row r="207" ht="15.75" customHeight="1">
      <c r="A207" s="22" t="s">
        <v>207</v>
      </c>
      <c r="B207" s="22" t="s">
        <v>236</v>
      </c>
      <c r="C207" s="22">
        <v>31.0</v>
      </c>
      <c r="D207" s="22">
        <v>1.0</v>
      </c>
      <c r="E207" s="55"/>
    </row>
    <row r="208" ht="15.75" customHeight="1">
      <c r="A208" s="22" t="s">
        <v>207</v>
      </c>
      <c r="B208" s="22" t="s">
        <v>237</v>
      </c>
      <c r="C208" s="22">
        <v>32.0</v>
      </c>
      <c r="D208" s="22">
        <v>1.0</v>
      </c>
      <c r="E208" s="56" t="s">
        <v>238</v>
      </c>
      <c r="F208" s="22"/>
      <c r="G208" s="22" t="s">
        <v>232</v>
      </c>
      <c r="H208" s="22">
        <v>16.0</v>
      </c>
    </row>
    <row r="209" ht="15.75" customHeight="1">
      <c r="A209" s="22" t="s">
        <v>207</v>
      </c>
      <c r="B209" s="22" t="s">
        <v>239</v>
      </c>
      <c r="C209" s="22">
        <v>34.0</v>
      </c>
      <c r="D209" s="22">
        <v>1.0</v>
      </c>
      <c r="E209" s="56" t="s">
        <v>238</v>
      </c>
      <c r="G209" s="22" t="s">
        <v>232</v>
      </c>
      <c r="H209" s="22">
        <v>17.0</v>
      </c>
    </row>
    <row r="210" ht="15.75" customHeight="1">
      <c r="A210" s="22" t="s">
        <v>207</v>
      </c>
      <c r="B210" s="22" t="s">
        <v>240</v>
      </c>
      <c r="C210" s="22">
        <v>36.0</v>
      </c>
      <c r="D210" s="22">
        <v>1.0</v>
      </c>
      <c r="E210" s="56" t="s">
        <v>217</v>
      </c>
      <c r="G210" s="22" t="s">
        <v>232</v>
      </c>
      <c r="H210" s="22">
        <v>18.0</v>
      </c>
    </row>
    <row r="211" ht="15.75" customHeight="1">
      <c r="A211" s="22" t="s">
        <v>207</v>
      </c>
      <c r="B211" s="22" t="s">
        <v>241</v>
      </c>
      <c r="C211" s="22">
        <v>40.0</v>
      </c>
      <c r="D211" s="22">
        <v>1.0</v>
      </c>
      <c r="E211" s="56" t="s">
        <v>217</v>
      </c>
      <c r="G211" s="22" t="s">
        <v>232</v>
      </c>
      <c r="H211" s="22">
        <v>19.0</v>
      </c>
    </row>
    <row r="212" ht="15.75" customHeight="1">
      <c r="A212" s="22" t="s">
        <v>207</v>
      </c>
      <c r="B212" s="22" t="s">
        <v>242</v>
      </c>
      <c r="C212" s="22">
        <v>41.0</v>
      </c>
      <c r="D212" s="22">
        <v>1.0</v>
      </c>
      <c r="E212" s="55"/>
    </row>
    <row r="213" ht="15.75" customHeight="1">
      <c r="A213" s="22" t="s">
        <v>207</v>
      </c>
      <c r="B213" s="22" t="s">
        <v>243</v>
      </c>
      <c r="C213" s="22">
        <v>43.0</v>
      </c>
      <c r="D213" s="22">
        <v>1.0</v>
      </c>
      <c r="E213" s="55"/>
    </row>
    <row r="214" ht="15.75" customHeight="1">
      <c r="A214" s="22" t="s">
        <v>207</v>
      </c>
      <c r="B214" s="22" t="s">
        <v>244</v>
      </c>
      <c r="C214" s="22">
        <v>44.0</v>
      </c>
      <c r="D214" s="22">
        <v>1.0</v>
      </c>
      <c r="E214" s="56" t="s">
        <v>217</v>
      </c>
      <c r="G214" s="22" t="s">
        <v>232</v>
      </c>
      <c r="H214" s="22">
        <v>20.0</v>
      </c>
    </row>
    <row r="215" ht="15.75" customHeight="1">
      <c r="A215" s="22" t="s">
        <v>207</v>
      </c>
      <c r="B215" s="22" t="s">
        <v>245</v>
      </c>
      <c r="C215" s="22">
        <v>45.0</v>
      </c>
      <c r="D215" s="22">
        <v>1.0</v>
      </c>
      <c r="E215" s="56" t="s">
        <v>217</v>
      </c>
      <c r="G215" s="22" t="s">
        <v>232</v>
      </c>
      <c r="H215" s="22">
        <v>21.0</v>
      </c>
    </row>
    <row r="216" ht="15.75" customHeight="1">
      <c r="A216" s="22" t="s">
        <v>207</v>
      </c>
      <c r="B216" s="22" t="s">
        <v>246</v>
      </c>
      <c r="C216" s="22">
        <v>46.0</v>
      </c>
      <c r="D216" s="22">
        <v>1.0</v>
      </c>
      <c r="E216" s="56" t="s">
        <v>217</v>
      </c>
      <c r="G216" s="22" t="s">
        <v>232</v>
      </c>
      <c r="H216" s="22">
        <v>22.0</v>
      </c>
    </row>
    <row r="217" ht="15.75" customHeight="1">
      <c r="A217" s="22" t="s">
        <v>207</v>
      </c>
      <c r="B217" s="22" t="s">
        <v>247</v>
      </c>
      <c r="C217" s="22">
        <v>50.0</v>
      </c>
      <c r="D217" s="22">
        <v>1.0</v>
      </c>
      <c r="E217" s="55"/>
    </row>
    <row r="218" ht="15.75" customHeight="1">
      <c r="A218" s="22" t="s">
        <v>207</v>
      </c>
      <c r="B218" s="22" t="s">
        <v>248</v>
      </c>
      <c r="C218" s="22">
        <v>51.0</v>
      </c>
      <c r="D218" s="22">
        <v>1.0</v>
      </c>
      <c r="E218" s="56" t="s">
        <v>217</v>
      </c>
      <c r="H218" s="22">
        <v>23.0</v>
      </c>
    </row>
    <row r="219" ht="15.75" customHeight="1">
      <c r="A219" s="22" t="s">
        <v>207</v>
      </c>
      <c r="B219" s="22" t="s">
        <v>249</v>
      </c>
      <c r="C219" s="22">
        <v>52.0</v>
      </c>
      <c r="D219" s="22">
        <v>1.0</v>
      </c>
      <c r="E219" s="56" t="s">
        <v>225</v>
      </c>
      <c r="G219" s="22" t="s">
        <v>232</v>
      </c>
      <c r="H219" s="22">
        <v>24.0</v>
      </c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C3:AE3"/>
    <mergeCell ref="AF3:AH3"/>
    <mergeCell ref="AI3:AL3"/>
    <mergeCell ref="C178:D178"/>
    <mergeCell ref="E178:H178"/>
    <mergeCell ref="I178:K178"/>
    <mergeCell ref="L178:N178"/>
    <mergeCell ref="O178:R178"/>
    <mergeCell ref="C1:D1"/>
    <mergeCell ref="E1:H1"/>
    <mergeCell ref="I1:K1"/>
    <mergeCell ref="L1:N1"/>
    <mergeCell ref="O1:R1"/>
    <mergeCell ref="W3:X3"/>
    <mergeCell ref="Y3:AB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63"/>
    <col customWidth="1" min="2" max="2" width="51.13"/>
    <col customWidth="1" min="3" max="16" width="9.38"/>
    <col customWidth="1" min="17" max="17" width="7.88"/>
    <col customWidth="1" min="18" max="26" width="9.38"/>
  </cols>
  <sheetData>
    <row r="1">
      <c r="A1" s="1" t="s">
        <v>0</v>
      </c>
      <c r="C1" s="3" t="s">
        <v>2</v>
      </c>
      <c r="D1" s="4"/>
      <c r="E1" s="5" t="s">
        <v>3</v>
      </c>
      <c r="F1" s="6"/>
      <c r="G1" s="6"/>
      <c r="H1" s="4"/>
      <c r="I1" s="7" t="s">
        <v>4</v>
      </c>
      <c r="J1" s="6"/>
      <c r="K1" s="4"/>
      <c r="L1" s="8" t="s">
        <v>5</v>
      </c>
      <c r="M1" s="6"/>
      <c r="N1" s="4"/>
      <c r="O1" s="9" t="s">
        <v>6</v>
      </c>
      <c r="P1" s="6"/>
      <c r="Q1" s="6"/>
      <c r="R1" s="4"/>
    </row>
    <row r="2">
      <c r="A2" s="10" t="s">
        <v>7</v>
      </c>
      <c r="C2" s="12" t="s">
        <v>8</v>
      </c>
      <c r="D2" s="13" t="s">
        <v>9</v>
      </c>
      <c r="E2" s="14" t="s">
        <v>10</v>
      </c>
      <c r="F2" s="14" t="s">
        <v>11</v>
      </c>
      <c r="G2" s="14" t="s">
        <v>12</v>
      </c>
      <c r="H2" s="14" t="s">
        <v>13</v>
      </c>
      <c r="I2" s="15" t="s">
        <v>14</v>
      </c>
      <c r="J2" s="15" t="s">
        <v>15</v>
      </c>
      <c r="K2" s="15" t="s">
        <v>16</v>
      </c>
      <c r="L2" s="16" t="s">
        <v>17</v>
      </c>
      <c r="M2" s="17"/>
      <c r="N2" s="18"/>
      <c r="O2" s="19" t="s">
        <v>18</v>
      </c>
      <c r="P2" s="19" t="s">
        <v>19</v>
      </c>
      <c r="Q2" s="19" t="s">
        <v>20</v>
      </c>
      <c r="R2" s="19" t="s">
        <v>21</v>
      </c>
    </row>
    <row r="3">
      <c r="A3" s="17" t="str">
        <f t="shared" ref="A3:A5" si="1">SUBSTITUTE(B3,"ufc.npi.prontuario.", "")</f>
        <v>ProntuarioApplication</v>
      </c>
      <c r="B3" s="20" t="s">
        <v>188</v>
      </c>
      <c r="C3" s="21">
        <v>0.0</v>
      </c>
      <c r="E3" s="21">
        <v>1.0</v>
      </c>
      <c r="F3" s="21">
        <v>1.0</v>
      </c>
      <c r="G3" s="21">
        <v>1.0</v>
      </c>
      <c r="H3" s="21">
        <v>0.0</v>
      </c>
      <c r="I3" s="21">
        <v>1.0</v>
      </c>
      <c r="J3" s="21">
        <v>0.0</v>
      </c>
      <c r="K3" s="21">
        <v>1.0</v>
      </c>
      <c r="L3" s="21">
        <v>0.0</v>
      </c>
      <c r="O3" s="22">
        <v>8612.0</v>
      </c>
      <c r="P3" s="22">
        <v>256.0</v>
      </c>
      <c r="Q3" s="22">
        <v>1065.0</v>
      </c>
      <c r="R3" s="22">
        <v>163.0</v>
      </c>
    </row>
    <row r="4">
      <c r="A4" s="17" t="str">
        <f t="shared" si="1"/>
        <v>ProntuarioApplicationTests</v>
      </c>
      <c r="B4" s="20" t="s">
        <v>134</v>
      </c>
      <c r="C4" s="21">
        <v>0.0</v>
      </c>
      <c r="E4" s="21">
        <v>1.0</v>
      </c>
      <c r="F4" s="21">
        <v>1.0</v>
      </c>
      <c r="G4" s="21">
        <v>1.0</v>
      </c>
      <c r="H4" s="21">
        <v>0.0</v>
      </c>
      <c r="I4" s="21">
        <v>1.0</v>
      </c>
      <c r="J4" s="21">
        <v>0.0</v>
      </c>
      <c r="K4" s="21">
        <v>1.0</v>
      </c>
      <c r="L4" s="21">
        <v>0.0</v>
      </c>
    </row>
    <row r="5">
      <c r="A5" s="17" t="str">
        <f t="shared" si="1"/>
        <v>ServletInitializer</v>
      </c>
      <c r="B5" s="20" t="s">
        <v>146</v>
      </c>
      <c r="C5" s="21">
        <v>0.0</v>
      </c>
      <c r="E5" s="21">
        <v>1.0</v>
      </c>
      <c r="F5" s="21">
        <v>1.0</v>
      </c>
      <c r="G5" s="21">
        <v>1.0</v>
      </c>
      <c r="H5" s="21">
        <v>0.0</v>
      </c>
      <c r="I5" s="21">
        <v>2.0</v>
      </c>
      <c r="J5" s="21">
        <v>0.0</v>
      </c>
      <c r="K5" s="21">
        <v>1.0</v>
      </c>
      <c r="L5" s="21">
        <v>1.0</v>
      </c>
    </row>
    <row r="6">
      <c r="A6" s="49" t="s">
        <v>189</v>
      </c>
      <c r="N6" s="25" t="s">
        <v>26</v>
      </c>
    </row>
    <row r="7">
      <c r="A7" s="26" t="str">
        <f t="shared" ref="A7:A8" si="2">SUBSTITUTE(B7,"ufc.npi.prontuario.config.", "")</f>
        <v>MvcConfig</v>
      </c>
      <c r="B7" s="20" t="s">
        <v>86</v>
      </c>
      <c r="C7" s="21">
        <v>0.0</v>
      </c>
      <c r="E7" s="21">
        <v>1.0</v>
      </c>
      <c r="F7" s="21">
        <v>1.0</v>
      </c>
      <c r="G7" s="21">
        <v>1.0</v>
      </c>
      <c r="H7" s="21">
        <v>0.0</v>
      </c>
      <c r="I7" s="21">
        <v>2.0</v>
      </c>
      <c r="J7" s="21">
        <v>0.0</v>
      </c>
      <c r="K7" s="21">
        <v>1.0</v>
      </c>
      <c r="L7" s="21">
        <v>0.0</v>
      </c>
      <c r="N7" s="47">
        <f>SUM(D181,F181,J181,L180,P181)</f>
        <v>19083</v>
      </c>
    </row>
    <row r="8">
      <c r="A8" s="26" t="str">
        <f t="shared" si="2"/>
        <v>SecurityConfig</v>
      </c>
      <c r="B8" s="20" t="s">
        <v>140</v>
      </c>
      <c r="C8" s="21">
        <v>50.0</v>
      </c>
      <c r="E8" s="21">
        <v>1.0</v>
      </c>
      <c r="F8" s="21">
        <v>2.0</v>
      </c>
      <c r="G8" s="21">
        <v>1.0</v>
      </c>
      <c r="H8" s="21">
        <v>0.0</v>
      </c>
      <c r="I8" s="21">
        <v>2.0</v>
      </c>
      <c r="J8" s="21">
        <v>0.0</v>
      </c>
      <c r="K8" s="21">
        <v>1.0</v>
      </c>
      <c r="L8" s="21">
        <v>0.0</v>
      </c>
    </row>
    <row r="9">
      <c r="A9" s="22" t="s">
        <v>190</v>
      </c>
    </row>
    <row r="10">
      <c r="A10" s="26" t="str">
        <f t="shared" ref="A10:A38" si="3">SUBSTITUTE(B10,"ufc.npi.prontuario.controller.", "")</f>
        <v>AlunoController</v>
      </c>
      <c r="B10" s="20" t="s">
        <v>24</v>
      </c>
      <c r="C10" s="21">
        <v>71.0</v>
      </c>
      <c r="E10" s="21">
        <v>1.0</v>
      </c>
      <c r="F10" s="21">
        <v>10.0</v>
      </c>
      <c r="G10" s="21">
        <v>1.0</v>
      </c>
      <c r="H10" s="21">
        <v>1.0</v>
      </c>
      <c r="I10" s="21">
        <v>1.0</v>
      </c>
      <c r="J10" s="21">
        <v>0.0</v>
      </c>
      <c r="K10" s="21">
        <v>1.0</v>
      </c>
      <c r="L10" s="21">
        <v>9.0</v>
      </c>
    </row>
    <row r="11">
      <c r="A11" s="26" t="str">
        <f t="shared" si="3"/>
        <v>AlunoTurmaController</v>
      </c>
      <c r="B11" s="20" t="s">
        <v>31</v>
      </c>
      <c r="C11" s="21">
        <v>50.0</v>
      </c>
      <c r="E11" s="21">
        <v>2.0</v>
      </c>
      <c r="F11" s="21">
        <v>6.0</v>
      </c>
      <c r="G11" s="21">
        <v>1.0</v>
      </c>
      <c r="H11" s="21">
        <v>1.0</v>
      </c>
      <c r="I11" s="21">
        <v>1.0</v>
      </c>
      <c r="J11" s="21">
        <v>0.0</v>
      </c>
      <c r="K11" s="21">
        <v>1.0</v>
      </c>
      <c r="L11" s="21">
        <v>9.0</v>
      </c>
    </row>
    <row r="12">
      <c r="A12" s="26" t="str">
        <f t="shared" si="3"/>
        <v>AnamneseController</v>
      </c>
      <c r="B12" s="20" t="s">
        <v>35</v>
      </c>
      <c r="C12" s="21">
        <v>30.0</v>
      </c>
      <c r="E12" s="21">
        <v>1.0</v>
      </c>
      <c r="F12" s="21">
        <v>14.0</v>
      </c>
      <c r="G12" s="21">
        <v>1.0</v>
      </c>
      <c r="H12" s="21">
        <v>1.0</v>
      </c>
      <c r="I12" s="21">
        <v>1.0</v>
      </c>
      <c r="J12" s="21">
        <v>0.0</v>
      </c>
      <c r="K12" s="21">
        <v>1.0</v>
      </c>
      <c r="L12" s="21">
        <v>10.0</v>
      </c>
    </row>
    <row r="13">
      <c r="A13" s="26" t="str">
        <f t="shared" si="3"/>
        <v>AtendimentoController</v>
      </c>
      <c r="B13" s="20" t="s">
        <v>41</v>
      </c>
      <c r="C13" s="21">
        <v>0.0</v>
      </c>
      <c r="E13" s="21">
        <v>1.0</v>
      </c>
      <c r="F13" s="21">
        <v>13.0</v>
      </c>
      <c r="G13" s="21">
        <v>1.0</v>
      </c>
      <c r="H13" s="21">
        <v>1.0</v>
      </c>
      <c r="I13" s="21">
        <v>1.0</v>
      </c>
      <c r="J13" s="21">
        <v>0.0</v>
      </c>
      <c r="K13" s="21">
        <v>1.0</v>
      </c>
      <c r="L13" s="21">
        <v>11.0</v>
      </c>
    </row>
    <row r="14">
      <c r="A14" s="26" t="str">
        <f t="shared" si="3"/>
        <v>AtendimentoPatologiaController</v>
      </c>
      <c r="B14" s="20" t="s">
        <v>42</v>
      </c>
      <c r="C14" s="21">
        <v>0.0</v>
      </c>
      <c r="E14" s="21">
        <v>1.0</v>
      </c>
      <c r="F14" s="21">
        <v>1.0</v>
      </c>
      <c r="G14" s="21">
        <v>1.0</v>
      </c>
      <c r="H14" s="21">
        <v>0.0</v>
      </c>
      <c r="I14" s="21">
        <v>1.0</v>
      </c>
      <c r="J14" s="21">
        <v>0.0</v>
      </c>
      <c r="K14" s="21">
        <v>1.0</v>
      </c>
      <c r="L14" s="21">
        <v>6.0</v>
      </c>
    </row>
    <row r="15">
      <c r="A15" s="26" t="str">
        <f t="shared" si="3"/>
        <v>AtendimentoProcedimentoController</v>
      </c>
      <c r="B15" s="20" t="s">
        <v>43</v>
      </c>
      <c r="C15" s="21">
        <v>0.0</v>
      </c>
      <c r="E15" s="21">
        <v>1.0</v>
      </c>
      <c r="F15" s="21">
        <v>1.0</v>
      </c>
      <c r="G15" s="21">
        <v>1.0</v>
      </c>
      <c r="H15" s="21">
        <v>0.0</v>
      </c>
      <c r="I15" s="21">
        <v>1.0</v>
      </c>
      <c r="J15" s="21">
        <v>0.0</v>
      </c>
      <c r="K15" s="21">
        <v>1.0</v>
      </c>
      <c r="L15" s="21">
        <v>6.0</v>
      </c>
    </row>
    <row r="16">
      <c r="A16" s="26" t="str">
        <f t="shared" si="3"/>
        <v>AvaliacaoController</v>
      </c>
      <c r="B16" s="20" t="s">
        <v>51</v>
      </c>
      <c r="C16" s="21">
        <v>22.0</v>
      </c>
      <c r="E16" s="21">
        <v>1.0</v>
      </c>
      <c r="F16" s="21">
        <v>13.0</v>
      </c>
      <c r="G16" s="21">
        <v>1.0</v>
      </c>
      <c r="H16" s="21">
        <v>1.0</v>
      </c>
      <c r="I16" s="21">
        <v>1.0</v>
      </c>
      <c r="J16" s="21">
        <v>0.0</v>
      </c>
      <c r="K16" s="21">
        <v>1.0</v>
      </c>
      <c r="L16" s="21">
        <v>7.0</v>
      </c>
    </row>
    <row r="17">
      <c r="A17" s="26" t="str">
        <f t="shared" si="3"/>
        <v>DisciplinaController</v>
      </c>
      <c r="B17" s="20" t="s">
        <v>58</v>
      </c>
      <c r="C17" s="21">
        <v>50.0</v>
      </c>
      <c r="E17" s="21">
        <v>1.0</v>
      </c>
      <c r="F17" s="21">
        <v>9.0</v>
      </c>
      <c r="G17" s="21">
        <v>1.0</v>
      </c>
      <c r="H17" s="21">
        <v>2.0</v>
      </c>
      <c r="I17" s="21">
        <v>1.0</v>
      </c>
      <c r="J17" s="21">
        <v>0.0</v>
      </c>
      <c r="K17" s="21">
        <v>1.0</v>
      </c>
      <c r="L17" s="21">
        <v>7.0</v>
      </c>
    </row>
    <row r="18">
      <c r="A18" s="26" t="str">
        <f t="shared" si="3"/>
        <v>DocumentoController</v>
      </c>
      <c r="B18" s="20" t="s">
        <v>64</v>
      </c>
      <c r="C18" s="21">
        <v>19.0</v>
      </c>
      <c r="E18" s="21">
        <v>1.0</v>
      </c>
      <c r="F18" s="21">
        <v>9.0</v>
      </c>
      <c r="G18" s="21">
        <v>1.0</v>
      </c>
      <c r="H18" s="21">
        <v>2.0</v>
      </c>
      <c r="I18" s="21">
        <v>1.0</v>
      </c>
      <c r="J18" s="21">
        <v>0.0</v>
      </c>
      <c r="K18" s="21">
        <v>1.0</v>
      </c>
      <c r="L18" s="21">
        <v>7.0</v>
      </c>
    </row>
    <row r="19">
      <c r="A19" s="26" t="str">
        <f t="shared" si="3"/>
        <v>FormularioAtendimentoController</v>
      </c>
      <c r="B19" s="20" t="s">
        <v>78</v>
      </c>
      <c r="C19" s="21">
        <v>25.0</v>
      </c>
      <c r="E19" s="21">
        <v>1.0</v>
      </c>
      <c r="F19" s="21">
        <v>2.0</v>
      </c>
      <c r="G19" s="21">
        <v>1.0</v>
      </c>
      <c r="H19" s="21">
        <v>0.0</v>
      </c>
      <c r="I19" s="21">
        <v>1.0</v>
      </c>
      <c r="J19" s="21">
        <v>0.0</v>
      </c>
      <c r="K19" s="21">
        <v>1.0</v>
      </c>
      <c r="L19" s="21">
        <v>8.0</v>
      </c>
    </row>
    <row r="20">
      <c r="A20" s="26" t="str">
        <f t="shared" si="3"/>
        <v>OdontogramaController</v>
      </c>
      <c r="B20" s="20" t="s">
        <v>88</v>
      </c>
      <c r="C20" s="21">
        <v>71.0</v>
      </c>
      <c r="E20" s="21">
        <v>1.0</v>
      </c>
      <c r="F20" s="21">
        <v>7.0</v>
      </c>
      <c r="G20" s="21">
        <v>1.0</v>
      </c>
      <c r="H20" s="21">
        <v>1.0</v>
      </c>
      <c r="I20" s="21">
        <v>1.0</v>
      </c>
      <c r="J20" s="21">
        <v>0.0</v>
      </c>
      <c r="K20" s="21">
        <v>1.0</v>
      </c>
      <c r="L20" s="21">
        <v>15.0</v>
      </c>
    </row>
    <row r="21" ht="15.75" customHeight="1">
      <c r="A21" s="26" t="str">
        <f t="shared" si="3"/>
        <v>OdontogramaPatologiasController</v>
      </c>
      <c r="B21" s="20" t="s">
        <v>89</v>
      </c>
      <c r="C21" s="21">
        <v>75.0</v>
      </c>
      <c r="E21" s="21">
        <v>1.0</v>
      </c>
      <c r="F21" s="21">
        <v>9.0</v>
      </c>
      <c r="G21" s="21">
        <v>1.0</v>
      </c>
      <c r="H21" s="21">
        <v>1.0</v>
      </c>
      <c r="I21" s="21">
        <v>1.0</v>
      </c>
      <c r="J21" s="21">
        <v>0.0</v>
      </c>
      <c r="K21" s="21">
        <v>1.0</v>
      </c>
      <c r="L21" s="21">
        <v>13.0</v>
      </c>
    </row>
    <row r="22" ht="15.75" customHeight="1">
      <c r="A22" s="26" t="str">
        <f t="shared" si="3"/>
        <v>PacienteAnamneseController</v>
      </c>
      <c r="B22" s="20" t="s">
        <v>96</v>
      </c>
      <c r="C22" s="21">
        <v>75.0</v>
      </c>
      <c r="E22" s="21">
        <v>1.0</v>
      </c>
      <c r="F22" s="21">
        <v>4.0</v>
      </c>
      <c r="G22" s="21">
        <v>1.0</v>
      </c>
      <c r="H22" s="21">
        <v>0.0</v>
      </c>
      <c r="I22" s="21">
        <v>1.0</v>
      </c>
      <c r="J22" s="21">
        <v>0.0</v>
      </c>
      <c r="K22" s="21">
        <v>1.0</v>
      </c>
      <c r="L22" s="21">
        <v>10.0</v>
      </c>
    </row>
    <row r="23" ht="15.75" customHeight="1">
      <c r="A23" s="26" t="str">
        <f t="shared" si="3"/>
        <v>PacienteAtendimentoController</v>
      </c>
      <c r="B23" s="20" t="s">
        <v>98</v>
      </c>
      <c r="C23" s="21">
        <v>0.0</v>
      </c>
      <c r="E23" s="21">
        <v>1.0</v>
      </c>
      <c r="F23" s="21">
        <v>2.0</v>
      </c>
      <c r="G23" s="21">
        <v>1.0</v>
      </c>
      <c r="H23" s="21">
        <v>0.0</v>
      </c>
      <c r="I23" s="21">
        <v>1.0</v>
      </c>
      <c r="J23" s="21">
        <v>0.0</v>
      </c>
      <c r="K23" s="21">
        <v>1.0</v>
      </c>
      <c r="L23" s="21">
        <v>5.0</v>
      </c>
    </row>
    <row r="24" ht="15.75" customHeight="1">
      <c r="A24" s="26" t="str">
        <f t="shared" si="3"/>
        <v>PacienteController</v>
      </c>
      <c r="B24" s="20" t="s">
        <v>99</v>
      </c>
      <c r="C24" s="21">
        <v>50.0</v>
      </c>
      <c r="E24" s="21">
        <v>1.0</v>
      </c>
      <c r="F24" s="21">
        <v>2.0</v>
      </c>
      <c r="G24" s="21">
        <v>1.0</v>
      </c>
      <c r="H24" s="21">
        <v>0.0</v>
      </c>
      <c r="I24" s="21">
        <v>1.0</v>
      </c>
      <c r="J24" s="21">
        <v>0.0</v>
      </c>
      <c r="K24" s="21">
        <v>1.0</v>
      </c>
      <c r="L24" s="21">
        <v>5.0</v>
      </c>
    </row>
    <row r="25" ht="15.75" customHeight="1">
      <c r="A25" s="26" t="str">
        <f t="shared" si="3"/>
        <v>PacienteFormularioController</v>
      </c>
      <c r="B25" s="20" t="s">
        <v>101</v>
      </c>
      <c r="C25" s="21">
        <v>0.0</v>
      </c>
      <c r="E25" s="21">
        <v>1.0</v>
      </c>
      <c r="F25" s="21">
        <v>2.0</v>
      </c>
      <c r="G25" s="21">
        <v>1.0</v>
      </c>
      <c r="H25" s="21">
        <v>0.0</v>
      </c>
      <c r="I25" s="21">
        <v>1.0</v>
      </c>
      <c r="J25" s="21">
        <v>0.0</v>
      </c>
      <c r="K25" s="21">
        <v>1.0</v>
      </c>
      <c r="L25" s="21">
        <v>3.0</v>
      </c>
    </row>
    <row r="26" ht="15.75" customHeight="1">
      <c r="A26" s="26" t="str">
        <f t="shared" si="3"/>
        <v>PacienteListController</v>
      </c>
      <c r="B26" s="20" t="s">
        <v>104</v>
      </c>
      <c r="C26" s="21">
        <v>37.0</v>
      </c>
      <c r="E26" s="21">
        <v>1.0</v>
      </c>
      <c r="F26" s="21">
        <v>6.0</v>
      </c>
      <c r="G26" s="21">
        <v>1.0</v>
      </c>
      <c r="H26" s="21">
        <v>1.0</v>
      </c>
      <c r="I26" s="21">
        <v>1.0</v>
      </c>
      <c r="J26" s="21">
        <v>0.0</v>
      </c>
      <c r="K26" s="21">
        <v>1.0</v>
      </c>
      <c r="L26" s="21">
        <v>7.0</v>
      </c>
    </row>
    <row r="27" ht="15.75" customHeight="1">
      <c r="A27" s="26" t="str">
        <f t="shared" si="3"/>
        <v>PacienteTratamentoController</v>
      </c>
      <c r="B27" s="20" t="s">
        <v>109</v>
      </c>
      <c r="C27" s="21">
        <v>50.0</v>
      </c>
      <c r="E27" s="21">
        <v>1.0</v>
      </c>
      <c r="F27" s="21">
        <v>6.0</v>
      </c>
      <c r="G27" s="21">
        <v>1.0</v>
      </c>
      <c r="H27" s="21">
        <v>1.0</v>
      </c>
      <c r="I27" s="21">
        <v>1.0</v>
      </c>
      <c r="J27" s="21">
        <v>0.0</v>
      </c>
      <c r="K27" s="21">
        <v>1.0</v>
      </c>
      <c r="L27" s="21">
        <v>9.0</v>
      </c>
    </row>
    <row r="28" ht="15.75" customHeight="1">
      <c r="A28" s="26" t="str">
        <f t="shared" si="3"/>
        <v>PlanoTratamentoController</v>
      </c>
      <c r="B28" s="20" t="s">
        <v>121</v>
      </c>
      <c r="C28" s="21">
        <v>50.0</v>
      </c>
      <c r="E28" s="21">
        <v>1.0</v>
      </c>
      <c r="F28" s="21">
        <v>7.0</v>
      </c>
      <c r="G28" s="21">
        <v>1.0</v>
      </c>
      <c r="H28" s="21">
        <v>1.0</v>
      </c>
      <c r="I28" s="21">
        <v>1.0</v>
      </c>
      <c r="J28" s="21">
        <v>0.0</v>
      </c>
      <c r="K28" s="21">
        <v>1.0</v>
      </c>
      <c r="L28" s="21">
        <v>12.0</v>
      </c>
    </row>
    <row r="29" ht="15.75" customHeight="1">
      <c r="A29" s="26" t="str">
        <f t="shared" si="3"/>
        <v>ProfessorController</v>
      </c>
      <c r="B29" s="20" t="s">
        <v>130</v>
      </c>
      <c r="C29" s="21">
        <v>0.0</v>
      </c>
      <c r="E29" s="21">
        <v>2.0</v>
      </c>
      <c r="F29" s="21">
        <v>8.0</v>
      </c>
      <c r="G29" s="21">
        <v>1.0</v>
      </c>
      <c r="H29" s="21">
        <v>2.0</v>
      </c>
      <c r="I29" s="21">
        <v>1.0</v>
      </c>
      <c r="J29" s="21">
        <v>0.0</v>
      </c>
      <c r="K29" s="21">
        <v>1.0</v>
      </c>
      <c r="L29" s="21">
        <v>8.0</v>
      </c>
    </row>
    <row r="30" ht="15.75" customHeight="1">
      <c r="A30" s="26" t="str">
        <f t="shared" si="3"/>
        <v>ProfessorFormularioController</v>
      </c>
      <c r="B30" s="20" t="s">
        <v>131</v>
      </c>
      <c r="C30" s="21">
        <v>66.0</v>
      </c>
      <c r="E30" s="21">
        <v>1.0</v>
      </c>
      <c r="F30" s="21">
        <v>4.0</v>
      </c>
      <c r="G30" s="21">
        <v>1.0</v>
      </c>
      <c r="H30" s="21">
        <v>1.0</v>
      </c>
      <c r="I30" s="21">
        <v>1.0</v>
      </c>
      <c r="J30" s="21">
        <v>0.0</v>
      </c>
      <c r="K30" s="21">
        <v>1.0</v>
      </c>
      <c r="L30" s="21">
        <v>7.0</v>
      </c>
    </row>
    <row r="31" ht="15.75" customHeight="1">
      <c r="A31" s="26" t="str">
        <f t="shared" si="3"/>
        <v>ProfessorTurmaController</v>
      </c>
      <c r="B31" s="20" t="s">
        <v>132</v>
      </c>
      <c r="C31" s="21">
        <v>66.0</v>
      </c>
      <c r="E31" s="21">
        <v>1.0</v>
      </c>
      <c r="F31" s="21">
        <v>7.0</v>
      </c>
      <c r="G31" s="21">
        <v>1.0</v>
      </c>
      <c r="H31" s="21">
        <v>1.0</v>
      </c>
      <c r="I31" s="21">
        <v>1.0</v>
      </c>
      <c r="J31" s="21">
        <v>0.0</v>
      </c>
      <c r="K31" s="21">
        <v>1.0</v>
      </c>
      <c r="L31" s="21">
        <v>11.0</v>
      </c>
    </row>
    <row r="32" ht="15.75" customHeight="1">
      <c r="A32" s="26" t="str">
        <f t="shared" si="3"/>
        <v>ProntuarioController</v>
      </c>
      <c r="B32" s="20" t="s">
        <v>135</v>
      </c>
      <c r="C32" s="21">
        <v>0.0</v>
      </c>
      <c r="E32" s="21">
        <v>1.0</v>
      </c>
      <c r="F32" s="21">
        <v>2.0</v>
      </c>
      <c r="G32" s="21">
        <v>1.0</v>
      </c>
      <c r="H32" s="21">
        <v>0.0</v>
      </c>
      <c r="I32" s="21">
        <v>1.0</v>
      </c>
      <c r="J32" s="21">
        <v>0.0</v>
      </c>
      <c r="K32" s="21">
        <v>1.0</v>
      </c>
      <c r="L32" s="21">
        <v>0.0</v>
      </c>
    </row>
    <row r="33" ht="15.75" customHeight="1">
      <c r="A33" s="26" t="str">
        <f t="shared" si="3"/>
        <v>TipoPatologiaController</v>
      </c>
      <c r="B33" s="20" t="s">
        <v>154</v>
      </c>
      <c r="C33" s="21">
        <v>40.0</v>
      </c>
      <c r="E33" s="21">
        <v>1.0</v>
      </c>
      <c r="F33" s="21">
        <v>9.0</v>
      </c>
      <c r="G33" s="21">
        <v>1.0</v>
      </c>
      <c r="H33" s="21">
        <v>3.0</v>
      </c>
      <c r="I33" s="21">
        <v>1.0</v>
      </c>
      <c r="J33" s="21">
        <v>0.0</v>
      </c>
      <c r="K33" s="21">
        <v>1.0</v>
      </c>
      <c r="L33" s="21">
        <v>7.0</v>
      </c>
    </row>
    <row r="34" ht="15.75" customHeight="1">
      <c r="A34" s="26" t="str">
        <f t="shared" si="3"/>
        <v>TipoProcedimentoController</v>
      </c>
      <c r="B34" s="20" t="s">
        <v>160</v>
      </c>
      <c r="C34" s="21">
        <v>40.0</v>
      </c>
      <c r="E34" s="21">
        <v>1.0</v>
      </c>
      <c r="F34" s="21">
        <v>9.0</v>
      </c>
      <c r="G34" s="21">
        <v>1.0</v>
      </c>
      <c r="H34" s="21">
        <v>3.0</v>
      </c>
      <c r="I34" s="21">
        <v>1.0</v>
      </c>
      <c r="J34" s="21">
        <v>0.0</v>
      </c>
      <c r="K34" s="21">
        <v>1.0</v>
      </c>
      <c r="L34" s="21">
        <v>7.0</v>
      </c>
    </row>
    <row r="35" ht="15.75" customHeight="1">
      <c r="A35" s="26" t="str">
        <f t="shared" si="3"/>
        <v>TurmaAlunoController</v>
      </c>
      <c r="B35" s="20" t="s">
        <v>172</v>
      </c>
      <c r="C35" s="21">
        <v>0.0</v>
      </c>
      <c r="E35" s="21">
        <v>2.0</v>
      </c>
      <c r="F35" s="21">
        <v>2.0</v>
      </c>
      <c r="G35" s="21">
        <v>1.0</v>
      </c>
      <c r="H35" s="21">
        <v>1.0</v>
      </c>
      <c r="I35" s="21">
        <v>1.0</v>
      </c>
      <c r="J35" s="21">
        <v>0.0</v>
      </c>
      <c r="K35" s="21">
        <v>1.0</v>
      </c>
      <c r="L35" s="21">
        <v>6.0</v>
      </c>
    </row>
    <row r="36" ht="15.75" customHeight="1">
      <c r="A36" s="26" t="str">
        <f t="shared" si="3"/>
        <v>TurmaController</v>
      </c>
      <c r="B36" s="20" t="s">
        <v>173</v>
      </c>
      <c r="C36" s="21">
        <v>37.0</v>
      </c>
      <c r="E36" s="21">
        <v>1.0</v>
      </c>
      <c r="F36" s="21">
        <v>7.0</v>
      </c>
      <c r="G36" s="21">
        <v>1.0</v>
      </c>
      <c r="H36" s="21">
        <v>1.0</v>
      </c>
      <c r="I36" s="21">
        <v>1.0</v>
      </c>
      <c r="J36" s="21">
        <v>0.0</v>
      </c>
      <c r="K36" s="21">
        <v>1.0</v>
      </c>
      <c r="L36" s="21">
        <v>10.0</v>
      </c>
    </row>
    <row r="37" ht="15.75" customHeight="1">
      <c r="A37" s="26" t="str">
        <f t="shared" si="3"/>
        <v>TurmaProfessorController</v>
      </c>
      <c r="B37" s="20" t="s">
        <v>174</v>
      </c>
      <c r="C37" s="21">
        <v>50.0</v>
      </c>
      <c r="E37" s="21">
        <v>1.0</v>
      </c>
      <c r="F37" s="21">
        <v>5.0</v>
      </c>
      <c r="G37" s="21">
        <v>1.0</v>
      </c>
      <c r="H37" s="21">
        <v>1.0</v>
      </c>
      <c r="I37" s="21">
        <v>1.0</v>
      </c>
      <c r="J37" s="21">
        <v>0.0</v>
      </c>
      <c r="K37" s="21">
        <v>1.0</v>
      </c>
      <c r="L37" s="21">
        <v>6.0</v>
      </c>
    </row>
    <row r="38" ht="15.75" customHeight="1">
      <c r="A38" s="26" t="str">
        <f t="shared" si="3"/>
        <v>UsuarioController</v>
      </c>
      <c r="B38" s="20" t="s">
        <v>181</v>
      </c>
      <c r="C38" s="21">
        <v>28.0</v>
      </c>
      <c r="E38" s="21">
        <v>1.0</v>
      </c>
      <c r="F38" s="21">
        <v>8.0</v>
      </c>
      <c r="G38" s="21">
        <v>1.0</v>
      </c>
      <c r="H38" s="21">
        <v>1.0</v>
      </c>
      <c r="I38" s="21">
        <v>1.0</v>
      </c>
      <c r="J38" s="21">
        <v>0.0</v>
      </c>
      <c r="K38" s="21">
        <v>1.0</v>
      </c>
      <c r="L38" s="21">
        <v>8.0</v>
      </c>
    </row>
    <row r="39" ht="15.75" customHeight="1">
      <c r="A39" s="50" t="s">
        <v>191</v>
      </c>
    </row>
    <row r="40" ht="15.75" customHeight="1">
      <c r="A40" s="26" t="str">
        <f>SUBSTITUTE(B40,"ufc.npi.prontuario.exception.", "")</f>
        <v>ProntuarioException</v>
      </c>
      <c r="B40" s="20" t="s">
        <v>136</v>
      </c>
      <c r="C40" s="21">
        <v>50.0</v>
      </c>
      <c r="E40" s="21">
        <v>1.0</v>
      </c>
      <c r="F40" s="21">
        <v>2.0</v>
      </c>
      <c r="G40" s="21">
        <v>1.0</v>
      </c>
      <c r="H40" s="21">
        <v>0.0</v>
      </c>
      <c r="I40" s="21">
        <v>2.0</v>
      </c>
      <c r="J40" s="21">
        <v>0.0</v>
      </c>
      <c r="K40" s="21">
        <v>1.0</v>
      </c>
      <c r="L40" s="21">
        <v>0.0</v>
      </c>
    </row>
    <row r="41" ht="15.75" customHeight="1">
      <c r="A41" s="50" t="s">
        <v>192</v>
      </c>
    </row>
    <row r="42" ht="15.75" customHeight="1">
      <c r="A42" s="26" t="str">
        <f t="shared" ref="A42:A83" si="4">SUBSTITUTE(B42,"ufc.npi.prontuario.model.", "")</f>
        <v>Aluno</v>
      </c>
      <c r="B42" s="20" t="s">
        <v>23</v>
      </c>
      <c r="C42" s="21">
        <v>83.0</v>
      </c>
      <c r="E42" s="21">
        <v>1.0</v>
      </c>
      <c r="F42" s="21">
        <v>10.0</v>
      </c>
      <c r="G42" s="21">
        <v>1.0</v>
      </c>
      <c r="H42" s="21">
        <v>0.0</v>
      </c>
      <c r="I42" s="21">
        <v>2.0</v>
      </c>
      <c r="J42" s="21">
        <v>0.0</v>
      </c>
      <c r="K42" s="21">
        <v>1.0</v>
      </c>
      <c r="L42" s="21">
        <v>0.0</v>
      </c>
    </row>
    <row r="43" ht="15.75" customHeight="1">
      <c r="A43" s="26" t="str">
        <f t="shared" si="4"/>
        <v>AlunoTurma</v>
      </c>
      <c r="B43" s="20" t="s">
        <v>30</v>
      </c>
      <c r="C43" s="21">
        <v>58.0</v>
      </c>
      <c r="E43" s="21">
        <v>2.0</v>
      </c>
      <c r="F43" s="21">
        <v>19.0</v>
      </c>
      <c r="G43" s="21">
        <v>10.0</v>
      </c>
      <c r="H43" s="21">
        <v>2.0</v>
      </c>
      <c r="I43" s="21">
        <v>1.0</v>
      </c>
      <c r="J43" s="21">
        <v>0.0</v>
      </c>
      <c r="K43" s="21">
        <v>1.0</v>
      </c>
      <c r="L43" s="21">
        <v>3.0</v>
      </c>
    </row>
    <row r="44" ht="15.75" customHeight="1">
      <c r="A44" s="26" t="str">
        <f t="shared" si="4"/>
        <v>AlunoTurmaId</v>
      </c>
      <c r="B44" s="20" t="s">
        <v>32</v>
      </c>
      <c r="C44" s="21">
        <v>55.0</v>
      </c>
      <c r="E44" s="21">
        <v>2.0</v>
      </c>
      <c r="F44" s="21">
        <v>17.0</v>
      </c>
      <c r="G44" s="21">
        <v>10.0</v>
      </c>
      <c r="H44" s="21">
        <v>2.0</v>
      </c>
      <c r="I44" s="21">
        <v>1.0</v>
      </c>
      <c r="J44" s="21">
        <v>0.0</v>
      </c>
      <c r="K44" s="21">
        <v>2.0</v>
      </c>
      <c r="L44" s="21">
        <v>3.0</v>
      </c>
    </row>
    <row r="45" ht="15.75" customHeight="1">
      <c r="A45" s="26" t="str">
        <f t="shared" si="4"/>
        <v>Anamnese</v>
      </c>
      <c r="B45" s="20" t="s">
        <v>34</v>
      </c>
      <c r="C45" s="21">
        <v>82.0</v>
      </c>
      <c r="E45" s="21">
        <v>1.0</v>
      </c>
      <c r="F45" s="21">
        <v>24.0</v>
      </c>
      <c r="G45" s="21">
        <v>7.0</v>
      </c>
      <c r="H45" s="21">
        <v>2.0</v>
      </c>
      <c r="I45" s="21">
        <v>1.0</v>
      </c>
      <c r="J45" s="21">
        <v>0.0</v>
      </c>
      <c r="K45" s="21">
        <v>1.0</v>
      </c>
      <c r="L45" s="21">
        <v>3.0</v>
      </c>
    </row>
    <row r="46" ht="15.75" customHeight="1">
      <c r="A46" s="26" t="str">
        <f t="shared" si="4"/>
        <v>Anamnese.Status</v>
      </c>
      <c r="B46" s="20" t="s">
        <v>148</v>
      </c>
      <c r="C46" s="21">
        <v>83.0</v>
      </c>
      <c r="E46" s="21">
        <v>1.0</v>
      </c>
      <c r="F46" s="21">
        <v>4.0</v>
      </c>
      <c r="G46" s="21">
        <v>1.0</v>
      </c>
      <c r="H46" s="21">
        <v>0.0</v>
      </c>
      <c r="I46" s="21">
        <v>1.0</v>
      </c>
      <c r="J46" s="21">
        <v>0.0</v>
      </c>
      <c r="K46" s="21">
        <v>1.0</v>
      </c>
      <c r="L46" s="21">
        <v>1.0</v>
      </c>
    </row>
    <row r="47" ht="15.75" customHeight="1">
      <c r="A47" s="26" t="str">
        <f t="shared" si="4"/>
        <v>Atendimento</v>
      </c>
      <c r="B47" s="20" t="s">
        <v>40</v>
      </c>
      <c r="C47" s="21">
        <v>90.0</v>
      </c>
      <c r="E47" s="21">
        <v>1.0</v>
      </c>
      <c r="F47" s="21">
        <v>36.0</v>
      </c>
      <c r="G47" s="21">
        <v>7.0</v>
      </c>
      <c r="H47" s="21">
        <v>2.0</v>
      </c>
      <c r="I47" s="21">
        <v>1.0</v>
      </c>
      <c r="J47" s="21">
        <v>0.0</v>
      </c>
      <c r="K47" s="21">
        <v>2.0</v>
      </c>
      <c r="L47" s="21">
        <v>8.0</v>
      </c>
    </row>
    <row r="48" ht="15.75" customHeight="1">
      <c r="A48" s="26" t="str">
        <f t="shared" si="4"/>
        <v>Atendimento.Status</v>
      </c>
      <c r="B48" s="20" t="s">
        <v>149</v>
      </c>
      <c r="C48" s="21">
        <v>87.0</v>
      </c>
      <c r="E48" s="21">
        <v>1.0</v>
      </c>
      <c r="F48" s="21">
        <v>4.0</v>
      </c>
      <c r="G48" s="21">
        <v>1.0</v>
      </c>
      <c r="H48" s="21">
        <v>0.0</v>
      </c>
      <c r="I48" s="21">
        <v>1.0</v>
      </c>
      <c r="J48" s="21">
        <v>0.0</v>
      </c>
      <c r="K48" s="21">
        <v>1.0</v>
      </c>
      <c r="L48" s="21">
        <v>1.0</v>
      </c>
    </row>
    <row r="49" ht="15.75" customHeight="1">
      <c r="A49" s="26" t="str">
        <f t="shared" si="4"/>
        <v>Avaliacao</v>
      </c>
      <c r="B49" s="20" t="s">
        <v>48</v>
      </c>
      <c r="C49" s="21">
        <v>78.0</v>
      </c>
      <c r="E49" s="21">
        <v>1.0</v>
      </c>
      <c r="F49" s="21">
        <v>28.0</v>
      </c>
      <c r="G49" s="21">
        <v>7.0</v>
      </c>
      <c r="H49" s="21">
        <v>2.0</v>
      </c>
      <c r="I49" s="21">
        <v>1.0</v>
      </c>
      <c r="J49" s="21">
        <v>0.0</v>
      </c>
      <c r="K49" s="21">
        <v>1.0</v>
      </c>
      <c r="L49" s="21">
        <v>5.0</v>
      </c>
    </row>
    <row r="50" ht="15.75" customHeight="1">
      <c r="A50" s="26" t="str">
        <f t="shared" si="4"/>
        <v>Avaliacao.Status</v>
      </c>
      <c r="B50" s="20" t="s">
        <v>150</v>
      </c>
      <c r="C50" s="21">
        <v>83.0</v>
      </c>
      <c r="E50" s="21">
        <v>1.0</v>
      </c>
      <c r="F50" s="21">
        <v>4.0</v>
      </c>
      <c r="G50" s="21">
        <v>1.0</v>
      </c>
      <c r="H50" s="21">
        <v>0.0</v>
      </c>
      <c r="I50" s="21">
        <v>1.0</v>
      </c>
      <c r="J50" s="21">
        <v>0.0</v>
      </c>
      <c r="K50" s="21">
        <v>1.0</v>
      </c>
      <c r="L50" s="21">
        <v>1.0</v>
      </c>
    </row>
    <row r="51" ht="15.75" customHeight="1">
      <c r="A51" s="26" t="str">
        <f t="shared" si="4"/>
        <v>AvaliacaoAtendimento</v>
      </c>
      <c r="B51" s="20" t="s">
        <v>49</v>
      </c>
      <c r="C51" s="21">
        <v>81.0</v>
      </c>
      <c r="E51" s="21">
        <v>1.0</v>
      </c>
      <c r="F51" s="21">
        <v>32.0</v>
      </c>
      <c r="G51" s="21">
        <v>7.0</v>
      </c>
      <c r="H51" s="21">
        <v>2.0</v>
      </c>
      <c r="I51" s="21">
        <v>1.0</v>
      </c>
      <c r="J51" s="21">
        <v>0.0</v>
      </c>
      <c r="K51" s="21">
        <v>1.0</v>
      </c>
      <c r="L51" s="21">
        <v>4.0</v>
      </c>
    </row>
    <row r="52" ht="15.75" customHeight="1">
      <c r="A52" s="26" t="str">
        <f t="shared" si="4"/>
        <v>Dente</v>
      </c>
      <c r="B52" s="20" t="s">
        <v>56</v>
      </c>
      <c r="C52" s="21">
        <v>99.0</v>
      </c>
      <c r="E52" s="21">
        <v>1.0</v>
      </c>
      <c r="F52" s="21">
        <v>4.0</v>
      </c>
      <c r="G52" s="21">
        <v>1.0</v>
      </c>
      <c r="H52" s="21">
        <v>0.0</v>
      </c>
      <c r="I52" s="21">
        <v>1.0</v>
      </c>
      <c r="J52" s="21">
        <v>0.0</v>
      </c>
      <c r="K52" s="21">
        <v>1.0</v>
      </c>
      <c r="L52" s="21">
        <v>1.0</v>
      </c>
    </row>
    <row r="53" ht="15.75" customHeight="1">
      <c r="A53" s="26" t="str">
        <f t="shared" si="4"/>
        <v>Disciplina</v>
      </c>
      <c r="B53" s="20" t="s">
        <v>57</v>
      </c>
      <c r="C53" s="21">
        <v>77.0</v>
      </c>
      <c r="E53" s="21">
        <v>1.0</v>
      </c>
      <c r="F53" s="21">
        <v>18.0</v>
      </c>
      <c r="G53" s="21">
        <v>7.0</v>
      </c>
      <c r="H53" s="21">
        <v>2.0</v>
      </c>
      <c r="I53" s="21">
        <v>1.0</v>
      </c>
      <c r="J53" s="21">
        <v>0.0</v>
      </c>
      <c r="K53" s="21">
        <v>1.0</v>
      </c>
      <c r="L53" s="21">
        <v>0.0</v>
      </c>
    </row>
    <row r="54" ht="15.75" customHeight="1">
      <c r="A54" s="26" t="str">
        <f t="shared" si="4"/>
        <v>Documento</v>
      </c>
      <c r="B54" s="20" t="s">
        <v>63</v>
      </c>
      <c r="C54" s="21">
        <v>75.0</v>
      </c>
      <c r="E54" s="21">
        <v>1.0</v>
      </c>
      <c r="F54" s="21">
        <v>13.0</v>
      </c>
      <c r="G54" s="21">
        <v>1.0</v>
      </c>
      <c r="H54" s="21">
        <v>0.0</v>
      </c>
      <c r="I54" s="21">
        <v>1.0</v>
      </c>
      <c r="J54" s="21">
        <v>0.0</v>
      </c>
      <c r="K54" s="21">
        <v>1.0</v>
      </c>
      <c r="L54" s="21">
        <v>1.0</v>
      </c>
    </row>
    <row r="55" ht="15.75" customHeight="1">
      <c r="A55" s="26" t="str">
        <f t="shared" si="4"/>
        <v>Documento.TipoDocumento</v>
      </c>
      <c r="B55" s="20" t="s">
        <v>152</v>
      </c>
      <c r="C55" s="21">
        <v>91.0</v>
      </c>
      <c r="E55" s="21">
        <v>1.0</v>
      </c>
      <c r="F55" s="21">
        <v>4.0</v>
      </c>
      <c r="G55" s="21">
        <v>1.0</v>
      </c>
      <c r="H55" s="21">
        <v>0.0</v>
      </c>
      <c r="I55" s="21">
        <v>1.0</v>
      </c>
      <c r="J55" s="21">
        <v>0.0</v>
      </c>
      <c r="K55" s="21">
        <v>1.0</v>
      </c>
      <c r="L55" s="21">
        <v>1.0</v>
      </c>
    </row>
    <row r="56" ht="15.75" customHeight="1">
      <c r="A56" s="26" t="str">
        <f t="shared" si="4"/>
        <v>DocumentoDownload</v>
      </c>
      <c r="B56" s="20" t="s">
        <v>65</v>
      </c>
      <c r="C56" s="21">
        <v>0.0</v>
      </c>
      <c r="E56" s="21">
        <v>1.0</v>
      </c>
      <c r="F56" s="21">
        <v>7.0</v>
      </c>
      <c r="G56" s="21">
        <v>1.0</v>
      </c>
      <c r="H56" s="21">
        <v>0.0</v>
      </c>
      <c r="I56" s="21">
        <v>2.0</v>
      </c>
      <c r="J56" s="21">
        <v>0.0</v>
      </c>
      <c r="K56" s="21">
        <v>1.0</v>
      </c>
      <c r="L56" s="21">
        <v>0.0</v>
      </c>
    </row>
    <row r="57" ht="15.75" customHeight="1">
      <c r="A57" s="26" t="str">
        <f t="shared" si="4"/>
        <v>Estado</v>
      </c>
      <c r="B57" s="20" t="s">
        <v>74</v>
      </c>
      <c r="C57" s="21">
        <v>98.0</v>
      </c>
      <c r="E57" s="21">
        <v>1.0</v>
      </c>
      <c r="F57" s="21">
        <v>4.0</v>
      </c>
      <c r="G57" s="21">
        <v>1.0</v>
      </c>
      <c r="H57" s="21">
        <v>0.0</v>
      </c>
      <c r="I57" s="21">
        <v>1.0</v>
      </c>
      <c r="J57" s="21">
        <v>0.0</v>
      </c>
      <c r="K57" s="21">
        <v>1.0</v>
      </c>
      <c r="L57" s="21">
        <v>1.0</v>
      </c>
    </row>
    <row r="58" ht="15.75" customHeight="1">
      <c r="A58" s="26" t="str">
        <f t="shared" si="4"/>
        <v>EstadoCivil</v>
      </c>
      <c r="B58" s="20" t="s">
        <v>75</v>
      </c>
      <c r="C58" s="21">
        <v>92.0</v>
      </c>
      <c r="E58" s="21">
        <v>1.0</v>
      </c>
      <c r="F58" s="21">
        <v>4.0</v>
      </c>
      <c r="G58" s="21">
        <v>1.0</v>
      </c>
      <c r="H58" s="21">
        <v>0.0</v>
      </c>
      <c r="I58" s="21">
        <v>1.0</v>
      </c>
      <c r="J58" s="21">
        <v>0.0</v>
      </c>
      <c r="K58" s="21">
        <v>1.0</v>
      </c>
      <c r="L58" s="21">
        <v>1.0</v>
      </c>
    </row>
    <row r="59" ht="15.75" customHeight="1">
      <c r="A59" s="26" t="str">
        <f t="shared" si="4"/>
        <v>FaceDente</v>
      </c>
      <c r="B59" s="20" t="s">
        <v>77</v>
      </c>
      <c r="C59" s="21">
        <v>92.0</v>
      </c>
      <c r="E59" s="21">
        <v>1.0</v>
      </c>
      <c r="F59" s="21">
        <v>4.0</v>
      </c>
      <c r="G59" s="21">
        <v>1.0</v>
      </c>
      <c r="H59" s="21">
        <v>0.0</v>
      </c>
      <c r="I59" s="21">
        <v>1.0</v>
      </c>
      <c r="J59" s="21">
        <v>0.0</v>
      </c>
      <c r="K59" s="21">
        <v>1.0</v>
      </c>
      <c r="L59" s="21">
        <v>1.0</v>
      </c>
    </row>
    <row r="60" ht="15.75" customHeight="1">
      <c r="A60" s="26" t="str">
        <f t="shared" si="4"/>
        <v>ItemAvaliacao</v>
      </c>
      <c r="B60" s="20" t="s">
        <v>80</v>
      </c>
      <c r="C60" s="21">
        <v>70.0</v>
      </c>
      <c r="E60" s="21">
        <v>2.0</v>
      </c>
      <c r="F60" s="21">
        <v>21.0</v>
      </c>
      <c r="G60" s="21">
        <v>10.0</v>
      </c>
      <c r="H60" s="21">
        <v>2.0</v>
      </c>
      <c r="I60" s="21">
        <v>1.0</v>
      </c>
      <c r="J60" s="21">
        <v>0.0</v>
      </c>
      <c r="K60" s="21">
        <v>1.0</v>
      </c>
      <c r="L60" s="21">
        <v>1.0</v>
      </c>
    </row>
    <row r="61" ht="15.75" customHeight="1">
      <c r="A61" s="26" t="str">
        <f t="shared" si="4"/>
        <v>ItemAvaliacaoAtendimento</v>
      </c>
      <c r="B61" s="20" t="s">
        <v>81</v>
      </c>
      <c r="C61" s="21">
        <v>67.0</v>
      </c>
      <c r="E61" s="21">
        <v>1.0</v>
      </c>
      <c r="F61" s="21">
        <v>24.0</v>
      </c>
      <c r="G61" s="21">
        <v>10.0</v>
      </c>
      <c r="H61" s="21">
        <v>2.0</v>
      </c>
      <c r="I61" s="21">
        <v>1.0</v>
      </c>
      <c r="J61" s="21">
        <v>0.0</v>
      </c>
      <c r="K61" s="21">
        <v>1.0</v>
      </c>
      <c r="L61" s="21">
        <v>2.0</v>
      </c>
    </row>
    <row r="62" ht="15.75" customHeight="1">
      <c r="A62" s="26" t="str">
        <f t="shared" si="4"/>
        <v>Local</v>
      </c>
      <c r="B62" s="20" t="s">
        <v>84</v>
      </c>
      <c r="C62" s="21">
        <v>100.0</v>
      </c>
      <c r="E62" s="21">
        <v>1.0</v>
      </c>
      <c r="F62" s="21">
        <v>2.0</v>
      </c>
      <c r="G62" s="21">
        <v>1.0</v>
      </c>
      <c r="H62" s="21">
        <v>0.0</v>
      </c>
      <c r="I62" s="21">
        <v>1.0</v>
      </c>
      <c r="J62" s="21">
        <v>0.0</v>
      </c>
      <c r="K62" s="21">
        <v>1.0</v>
      </c>
      <c r="L62" s="21">
        <v>1.0</v>
      </c>
    </row>
    <row r="63" ht="15.75" customHeight="1">
      <c r="A63" s="26" t="str">
        <f t="shared" si="4"/>
        <v>Odontograma</v>
      </c>
      <c r="B63" s="20" t="s">
        <v>87</v>
      </c>
      <c r="C63" s="21">
        <v>75.0</v>
      </c>
      <c r="E63" s="21">
        <v>1.0</v>
      </c>
      <c r="F63" s="21">
        <v>17.0</v>
      </c>
      <c r="G63" s="21">
        <v>7.0</v>
      </c>
      <c r="H63" s="21">
        <v>2.0</v>
      </c>
      <c r="I63" s="21">
        <v>1.0</v>
      </c>
      <c r="J63" s="21">
        <v>0.0</v>
      </c>
      <c r="K63" s="21">
        <v>1.0</v>
      </c>
      <c r="L63" s="21">
        <v>1.0</v>
      </c>
    </row>
    <row r="64" ht="15.75" customHeight="1">
      <c r="A64" s="26" t="str">
        <f t="shared" si="4"/>
        <v>Paciente</v>
      </c>
      <c r="B64" s="20" t="s">
        <v>94</v>
      </c>
      <c r="C64" s="21">
        <v>96.0</v>
      </c>
      <c r="E64" s="21">
        <v>1.0</v>
      </c>
      <c r="F64" s="21">
        <v>62.0</v>
      </c>
      <c r="G64" s="21">
        <v>5.0</v>
      </c>
      <c r="H64" s="21">
        <v>1.0</v>
      </c>
      <c r="I64" s="21">
        <v>2.0</v>
      </c>
      <c r="J64" s="21">
        <v>0.0</v>
      </c>
      <c r="K64" s="21">
        <v>1.0</v>
      </c>
      <c r="L64" s="21">
        <v>7.0</v>
      </c>
    </row>
    <row r="65" ht="15.75" customHeight="1">
      <c r="A65" s="26" t="str">
        <f t="shared" si="4"/>
        <v>PacienteAnamnese</v>
      </c>
      <c r="B65" s="20" t="s">
        <v>95</v>
      </c>
      <c r="C65" s="21">
        <v>85.0</v>
      </c>
      <c r="E65" s="21">
        <v>1.0</v>
      </c>
      <c r="F65" s="21">
        <v>23.0</v>
      </c>
      <c r="G65" s="21">
        <v>7.0</v>
      </c>
      <c r="H65" s="21">
        <v>2.0</v>
      </c>
      <c r="I65" s="21">
        <v>1.0</v>
      </c>
      <c r="J65" s="21">
        <v>0.0</v>
      </c>
      <c r="K65" s="21">
        <v>1.0</v>
      </c>
      <c r="L65" s="21">
        <v>4.0</v>
      </c>
    </row>
    <row r="66" ht="15.75" customHeight="1">
      <c r="A66" s="26" t="str">
        <f t="shared" si="4"/>
        <v>PacienteDocumento</v>
      </c>
      <c r="B66" s="20" t="s">
        <v>100</v>
      </c>
      <c r="C66" s="21">
        <v>0.0</v>
      </c>
      <c r="E66" s="21">
        <v>1.0</v>
      </c>
      <c r="F66" s="21">
        <v>4.0</v>
      </c>
      <c r="G66" s="21">
        <v>1.0</v>
      </c>
      <c r="H66" s="21">
        <v>1.0</v>
      </c>
      <c r="I66" s="21">
        <v>1.0</v>
      </c>
      <c r="J66" s="21">
        <v>1.0</v>
      </c>
      <c r="K66" s="21">
        <v>1.0</v>
      </c>
      <c r="L66" s="21">
        <v>1.0</v>
      </c>
    </row>
    <row r="67" ht="15.75" customHeight="1">
      <c r="A67" s="26" t="str">
        <f t="shared" si="4"/>
        <v>Papel</v>
      </c>
      <c r="B67" s="20" t="s">
        <v>111</v>
      </c>
      <c r="C67" s="21">
        <v>92.0</v>
      </c>
      <c r="E67" s="21">
        <v>1.0</v>
      </c>
      <c r="F67" s="21">
        <v>5.0</v>
      </c>
      <c r="G67" s="21">
        <v>1.0</v>
      </c>
      <c r="H67" s="21">
        <v>0.0</v>
      </c>
      <c r="I67" s="21">
        <v>1.0</v>
      </c>
      <c r="J67" s="21">
        <v>0.0</v>
      </c>
      <c r="K67" s="21">
        <v>2.0</v>
      </c>
      <c r="L67" s="21">
        <v>1.0</v>
      </c>
    </row>
    <row r="68" ht="15.75" customHeight="1">
      <c r="A68" s="26" t="str">
        <f t="shared" si="4"/>
        <v>Patologia</v>
      </c>
      <c r="B68" s="20" t="s">
        <v>112</v>
      </c>
      <c r="C68" s="21">
        <v>88.0</v>
      </c>
      <c r="E68" s="21">
        <v>1.0</v>
      </c>
      <c r="F68" s="21">
        <v>32.0</v>
      </c>
      <c r="G68" s="21">
        <v>7.0</v>
      </c>
      <c r="H68" s="21">
        <v>2.0</v>
      </c>
      <c r="I68" s="21">
        <v>1.0</v>
      </c>
      <c r="J68" s="21">
        <v>0.0</v>
      </c>
      <c r="K68" s="21">
        <v>2.0</v>
      </c>
      <c r="L68" s="21">
        <v>8.0</v>
      </c>
    </row>
    <row r="69" ht="15.75" customHeight="1">
      <c r="A69" s="26" t="str">
        <f t="shared" si="4"/>
        <v>Pergunta</v>
      </c>
      <c r="B69" s="20" t="s">
        <v>117</v>
      </c>
      <c r="C69" s="21">
        <v>80.0</v>
      </c>
      <c r="E69" s="21">
        <v>1.0</v>
      </c>
      <c r="F69" s="21">
        <v>22.0</v>
      </c>
      <c r="G69" s="21">
        <v>7.0</v>
      </c>
      <c r="H69" s="21">
        <v>2.0</v>
      </c>
      <c r="I69" s="21">
        <v>1.0</v>
      </c>
      <c r="J69" s="21">
        <v>0.0</v>
      </c>
      <c r="K69" s="21">
        <v>2.0</v>
      </c>
      <c r="L69" s="21">
        <v>2.0</v>
      </c>
    </row>
    <row r="70" ht="15.75" customHeight="1">
      <c r="A70" s="26" t="str">
        <f t="shared" si="4"/>
        <v>Pergunta.TiposPerguntas</v>
      </c>
      <c r="B70" s="20" t="s">
        <v>118</v>
      </c>
      <c r="C70" s="21">
        <v>87.0</v>
      </c>
      <c r="E70" s="21">
        <v>1.0</v>
      </c>
      <c r="F70" s="21">
        <v>4.0</v>
      </c>
      <c r="G70" s="21">
        <v>1.0</v>
      </c>
      <c r="H70" s="21">
        <v>0.0</v>
      </c>
      <c r="I70" s="21">
        <v>1.0</v>
      </c>
      <c r="J70" s="21">
        <v>0.0</v>
      </c>
      <c r="K70" s="21">
        <v>1.0</v>
      </c>
      <c r="L70" s="21">
        <v>1.0</v>
      </c>
    </row>
    <row r="71" ht="15.75" customHeight="1">
      <c r="A71" s="26" t="str">
        <f t="shared" si="4"/>
        <v>PlanoTratamento</v>
      </c>
      <c r="B71" s="20" t="s">
        <v>120</v>
      </c>
      <c r="C71" s="21">
        <v>85.0</v>
      </c>
      <c r="E71" s="21">
        <v>1.0</v>
      </c>
      <c r="F71" s="21">
        <v>25.0</v>
      </c>
      <c r="G71" s="21">
        <v>7.0</v>
      </c>
      <c r="H71" s="21">
        <v>2.0</v>
      </c>
      <c r="I71" s="21">
        <v>1.0</v>
      </c>
      <c r="J71" s="21">
        <v>0.0</v>
      </c>
      <c r="K71" s="21">
        <v>1.0</v>
      </c>
      <c r="L71" s="21">
        <v>5.0</v>
      </c>
    </row>
    <row r="72" ht="15.75" customHeight="1">
      <c r="A72" s="26" t="str">
        <f t="shared" si="4"/>
        <v>PlanoTratamento.Status</v>
      </c>
      <c r="B72" s="20" t="s">
        <v>151</v>
      </c>
      <c r="C72" s="21">
        <v>92.0</v>
      </c>
      <c r="E72" s="21">
        <v>1.0</v>
      </c>
      <c r="F72" s="21">
        <v>5.0</v>
      </c>
      <c r="G72" s="21">
        <v>1.0</v>
      </c>
      <c r="H72" s="21">
        <v>0.0</v>
      </c>
      <c r="I72" s="21">
        <v>1.0</v>
      </c>
      <c r="J72" s="21">
        <v>0.0</v>
      </c>
      <c r="K72" s="21">
        <v>1.0</v>
      </c>
      <c r="L72" s="21">
        <v>1.0</v>
      </c>
    </row>
    <row r="73" ht="15.75" customHeight="1">
      <c r="A73" s="26" t="str">
        <f t="shared" si="4"/>
        <v>Procedimento</v>
      </c>
      <c r="B73" s="20" t="s">
        <v>125</v>
      </c>
      <c r="C73" s="21">
        <v>85.0</v>
      </c>
      <c r="E73" s="21">
        <v>1.0</v>
      </c>
      <c r="F73" s="21">
        <v>30.0</v>
      </c>
      <c r="G73" s="21">
        <v>7.0</v>
      </c>
      <c r="H73" s="21">
        <v>2.0</v>
      </c>
      <c r="I73" s="21">
        <v>1.0</v>
      </c>
      <c r="J73" s="21">
        <v>0.0</v>
      </c>
      <c r="K73" s="21">
        <v>2.0</v>
      </c>
      <c r="L73" s="21">
        <v>6.0</v>
      </c>
    </row>
    <row r="74" ht="15.75" customHeight="1">
      <c r="A74" s="26" t="str">
        <f t="shared" si="4"/>
        <v>Raca</v>
      </c>
      <c r="B74" s="20" t="s">
        <v>137</v>
      </c>
      <c r="C74" s="21">
        <v>92.0</v>
      </c>
      <c r="E74" s="21">
        <v>1.0</v>
      </c>
      <c r="F74" s="21">
        <v>4.0</v>
      </c>
      <c r="G74" s="21">
        <v>1.0</v>
      </c>
      <c r="H74" s="21">
        <v>0.0</v>
      </c>
      <c r="I74" s="21">
        <v>1.0</v>
      </c>
      <c r="J74" s="21">
        <v>0.0</v>
      </c>
      <c r="K74" s="21">
        <v>1.0</v>
      </c>
      <c r="L74" s="21">
        <v>1.0</v>
      </c>
    </row>
    <row r="75" ht="15.75" customHeight="1">
      <c r="A75" s="26" t="str">
        <f t="shared" si="4"/>
        <v>Resposta</v>
      </c>
      <c r="B75" s="20" t="s">
        <v>139</v>
      </c>
      <c r="C75" s="21">
        <v>80.0</v>
      </c>
      <c r="E75" s="21">
        <v>1.0</v>
      </c>
      <c r="F75" s="21">
        <v>19.0</v>
      </c>
      <c r="G75" s="21">
        <v>7.0</v>
      </c>
      <c r="H75" s="21">
        <v>2.0</v>
      </c>
      <c r="I75" s="21">
        <v>1.0</v>
      </c>
      <c r="J75" s="21">
        <v>0.0</v>
      </c>
      <c r="K75" s="21">
        <v>1.0</v>
      </c>
      <c r="L75" s="21">
        <v>2.0</v>
      </c>
    </row>
    <row r="76" ht="15.75" customHeight="1">
      <c r="A76" s="26" t="str">
        <f t="shared" si="4"/>
        <v>Servidor</v>
      </c>
      <c r="B76" s="20" t="s">
        <v>141</v>
      </c>
      <c r="C76" s="21">
        <v>0.0</v>
      </c>
      <c r="E76" s="21">
        <v>0.0</v>
      </c>
      <c r="F76" s="21">
        <v>0.0</v>
      </c>
      <c r="G76" s="21">
        <v>0.0</v>
      </c>
      <c r="H76" s="21">
        <v>0.0</v>
      </c>
      <c r="I76" s="21">
        <v>2.0</v>
      </c>
      <c r="J76" s="21">
        <v>0.0</v>
      </c>
      <c r="K76" s="21">
        <v>1.0</v>
      </c>
      <c r="L76" s="21">
        <v>0.0</v>
      </c>
    </row>
    <row r="77" ht="15.75" customHeight="1">
      <c r="A77" s="26" t="str">
        <f t="shared" si="4"/>
        <v>Sexo</v>
      </c>
      <c r="B77" s="20" t="s">
        <v>147</v>
      </c>
      <c r="C77" s="21">
        <v>83.0</v>
      </c>
      <c r="E77" s="21">
        <v>1.0</v>
      </c>
      <c r="F77" s="21">
        <v>4.0</v>
      </c>
      <c r="G77" s="21">
        <v>1.0</v>
      </c>
      <c r="H77" s="21">
        <v>0.0</v>
      </c>
      <c r="I77" s="21">
        <v>1.0</v>
      </c>
      <c r="J77" s="21">
        <v>0.0</v>
      </c>
      <c r="K77" s="21">
        <v>1.0</v>
      </c>
      <c r="L77" s="21">
        <v>1.0</v>
      </c>
    </row>
    <row r="78" ht="15.75" customHeight="1">
      <c r="A78" s="26" t="str">
        <f t="shared" si="4"/>
        <v>TipoPatologia</v>
      </c>
      <c r="B78" s="20" t="s">
        <v>153</v>
      </c>
      <c r="C78" s="21">
        <v>75.0</v>
      </c>
      <c r="E78" s="21">
        <v>1.0</v>
      </c>
      <c r="F78" s="21">
        <v>17.0</v>
      </c>
      <c r="G78" s="21">
        <v>7.0</v>
      </c>
      <c r="H78" s="21">
        <v>2.0</v>
      </c>
      <c r="I78" s="21">
        <v>1.0</v>
      </c>
      <c r="J78" s="21">
        <v>0.0</v>
      </c>
      <c r="K78" s="21">
        <v>1.0</v>
      </c>
      <c r="L78" s="21">
        <v>0.0</v>
      </c>
    </row>
    <row r="79" ht="15.75" customHeight="1">
      <c r="A79" s="26" t="str">
        <f t="shared" si="4"/>
        <v>TipoProcedimento</v>
      </c>
      <c r="B79" s="20" t="s">
        <v>159</v>
      </c>
      <c r="C79" s="21">
        <v>75.0</v>
      </c>
      <c r="E79" s="21">
        <v>1.0</v>
      </c>
      <c r="F79" s="21">
        <v>17.0</v>
      </c>
      <c r="G79" s="21">
        <v>7.0</v>
      </c>
      <c r="H79" s="21">
        <v>2.0</v>
      </c>
      <c r="I79" s="21">
        <v>1.0</v>
      </c>
      <c r="J79" s="21">
        <v>0.0</v>
      </c>
      <c r="K79" s="21">
        <v>1.0</v>
      </c>
      <c r="L79" s="21">
        <v>0.0</v>
      </c>
    </row>
    <row r="80" ht="15.75" customHeight="1">
      <c r="A80" s="26" t="str">
        <f t="shared" si="4"/>
        <v>Token</v>
      </c>
      <c r="B80" s="20" t="s">
        <v>165</v>
      </c>
      <c r="C80" s="21">
        <v>50.0</v>
      </c>
      <c r="E80" s="21">
        <v>2.0</v>
      </c>
      <c r="F80" s="21">
        <v>13.0</v>
      </c>
      <c r="G80" s="21">
        <v>7.0</v>
      </c>
      <c r="H80" s="21">
        <v>2.0</v>
      </c>
      <c r="I80" s="21">
        <v>1.0</v>
      </c>
      <c r="J80" s="21">
        <v>0.0</v>
      </c>
      <c r="K80" s="21">
        <v>1.0</v>
      </c>
      <c r="L80" s="21">
        <v>1.0</v>
      </c>
    </row>
    <row r="81" ht="15.75" customHeight="1">
      <c r="A81" s="26" t="str">
        <f t="shared" si="4"/>
        <v>Tratamento</v>
      </c>
      <c r="B81" s="20" t="s">
        <v>170</v>
      </c>
      <c r="C81" s="21">
        <v>78.0</v>
      </c>
      <c r="E81" s="21">
        <v>1.0</v>
      </c>
      <c r="F81" s="21">
        <v>21.0</v>
      </c>
      <c r="G81" s="21">
        <v>7.0</v>
      </c>
      <c r="H81" s="21">
        <v>2.0</v>
      </c>
      <c r="I81" s="21">
        <v>1.0</v>
      </c>
      <c r="J81" s="21">
        <v>0.0</v>
      </c>
      <c r="K81" s="21">
        <v>1.0</v>
      </c>
      <c r="L81" s="21">
        <v>3.0</v>
      </c>
    </row>
    <row r="82" ht="15.75" customHeight="1">
      <c r="A82" s="26" t="str">
        <f t="shared" si="4"/>
        <v>Turma</v>
      </c>
      <c r="B82" s="20" t="s">
        <v>171</v>
      </c>
      <c r="C82" s="21">
        <v>87.0</v>
      </c>
      <c r="E82" s="21">
        <v>1.0</v>
      </c>
      <c r="F82" s="21">
        <v>30.0</v>
      </c>
      <c r="G82" s="21">
        <v>7.0</v>
      </c>
      <c r="H82" s="21">
        <v>2.0</v>
      </c>
      <c r="I82" s="21">
        <v>1.0</v>
      </c>
      <c r="J82" s="21">
        <v>0.0</v>
      </c>
      <c r="K82" s="21">
        <v>1.0</v>
      </c>
      <c r="L82" s="21">
        <v>2.0</v>
      </c>
    </row>
    <row r="83" ht="15.75" customHeight="1">
      <c r="A83" s="26" t="str">
        <f t="shared" si="4"/>
        <v>Usuario</v>
      </c>
      <c r="B83" s="20" t="s">
        <v>180</v>
      </c>
      <c r="C83" s="21">
        <v>85.0</v>
      </c>
      <c r="E83" s="21">
        <v>1.0</v>
      </c>
      <c r="F83" s="21">
        <v>34.0</v>
      </c>
      <c r="G83" s="21">
        <v>7.0</v>
      </c>
      <c r="H83" s="21">
        <v>2.0</v>
      </c>
      <c r="I83" s="21">
        <v>1.0</v>
      </c>
      <c r="J83" s="21">
        <v>2.0</v>
      </c>
      <c r="K83" s="21">
        <v>2.0</v>
      </c>
      <c r="L83" s="21">
        <v>1.0</v>
      </c>
    </row>
    <row r="84" ht="15.75" customHeight="1">
      <c r="A84" s="50" t="s">
        <v>193</v>
      </c>
      <c r="E84" s="21"/>
      <c r="F84" s="21"/>
      <c r="G84" s="21"/>
      <c r="H84" s="21"/>
      <c r="I84" s="21"/>
      <c r="J84" s="21"/>
      <c r="K84" s="21"/>
      <c r="L84" s="21"/>
    </row>
    <row r="85" ht="15.75" customHeight="1">
      <c r="A85" s="26" t="str">
        <f t="shared" ref="A85:A107" si="5">SUBSTITUTE(B85,"ufc.npi.prontuario.repository.", "")</f>
        <v>AlunoRepository</v>
      </c>
      <c r="B85" s="20" t="s">
        <v>25</v>
      </c>
      <c r="C85" s="21">
        <v>0.0</v>
      </c>
      <c r="E85" s="21">
        <v>0.0</v>
      </c>
      <c r="F85" s="21">
        <v>0.0</v>
      </c>
      <c r="G85" s="21">
        <v>0.0</v>
      </c>
      <c r="H85" s="21">
        <v>0.0</v>
      </c>
      <c r="I85" s="21">
        <v>2.0</v>
      </c>
      <c r="J85" s="21">
        <v>0.0</v>
      </c>
      <c r="K85" s="21">
        <v>1.0</v>
      </c>
      <c r="L85" s="21">
        <v>1.0</v>
      </c>
    </row>
    <row r="86" ht="15.75" customHeight="1">
      <c r="A86" s="26" t="str">
        <f t="shared" si="5"/>
        <v>AlunoTurmaRepository</v>
      </c>
      <c r="B86" s="20" t="s">
        <v>33</v>
      </c>
      <c r="C86" s="21">
        <v>0.0</v>
      </c>
      <c r="E86" s="21">
        <v>0.0</v>
      </c>
      <c r="F86" s="21">
        <v>0.0</v>
      </c>
      <c r="G86" s="21">
        <v>0.0</v>
      </c>
      <c r="H86" s="21">
        <v>0.0</v>
      </c>
      <c r="I86" s="21">
        <v>2.0</v>
      </c>
      <c r="J86" s="21">
        <v>0.0</v>
      </c>
      <c r="K86" s="21">
        <v>1.0</v>
      </c>
      <c r="L86" s="21">
        <v>0.0</v>
      </c>
    </row>
    <row r="87" ht="15.75" customHeight="1">
      <c r="A87" s="26" t="str">
        <f t="shared" si="5"/>
        <v>AnamneseRepository</v>
      </c>
      <c r="B87" s="20" t="s">
        <v>36</v>
      </c>
      <c r="C87" s="21">
        <v>0.0</v>
      </c>
      <c r="E87" s="21">
        <v>0.0</v>
      </c>
      <c r="F87" s="21">
        <v>0.0</v>
      </c>
      <c r="G87" s="21">
        <v>0.0</v>
      </c>
      <c r="H87" s="21">
        <v>0.0</v>
      </c>
      <c r="I87" s="21">
        <v>2.0</v>
      </c>
      <c r="J87" s="21">
        <v>0.0</v>
      </c>
      <c r="K87" s="21">
        <v>1.0</v>
      </c>
      <c r="L87" s="21">
        <v>2.0</v>
      </c>
    </row>
    <row r="88" ht="15.75" customHeight="1">
      <c r="A88" s="26" t="str">
        <f t="shared" si="5"/>
        <v>AtendimentoRepository</v>
      </c>
      <c r="B88" s="20" t="s">
        <v>44</v>
      </c>
      <c r="C88" s="21">
        <v>0.0</v>
      </c>
      <c r="E88" s="21">
        <v>0.0</v>
      </c>
      <c r="F88" s="21">
        <v>0.0</v>
      </c>
      <c r="G88" s="21">
        <v>0.0</v>
      </c>
      <c r="H88" s="21">
        <v>0.0</v>
      </c>
      <c r="I88" s="21">
        <v>2.0</v>
      </c>
      <c r="J88" s="21">
        <v>0.0</v>
      </c>
      <c r="K88" s="21">
        <v>1.0</v>
      </c>
      <c r="L88" s="21">
        <v>6.0</v>
      </c>
    </row>
    <row r="89" ht="15.75" customHeight="1">
      <c r="A89" s="26" t="str">
        <f t="shared" si="5"/>
        <v>AvaliacaoAtendimentoRepository</v>
      </c>
      <c r="B89" s="20" t="s">
        <v>50</v>
      </c>
      <c r="C89" s="21">
        <v>0.0</v>
      </c>
      <c r="E89" s="21">
        <v>0.0</v>
      </c>
      <c r="F89" s="21">
        <v>0.0</v>
      </c>
      <c r="G89" s="21">
        <v>0.0</v>
      </c>
      <c r="H89" s="21">
        <v>0.0</v>
      </c>
      <c r="I89" s="21">
        <v>2.0</v>
      </c>
      <c r="J89" s="21">
        <v>0.0</v>
      </c>
      <c r="K89" s="21">
        <v>1.0</v>
      </c>
      <c r="L89" s="21">
        <v>0.0</v>
      </c>
    </row>
    <row r="90" ht="15.75" customHeight="1">
      <c r="A90" s="26" t="str">
        <f t="shared" si="5"/>
        <v>AvaliacaoRepository</v>
      </c>
      <c r="B90" s="20" t="s">
        <v>52</v>
      </c>
      <c r="C90" s="21">
        <v>0.0</v>
      </c>
      <c r="E90" s="21">
        <v>0.0</v>
      </c>
      <c r="F90" s="21">
        <v>0.0</v>
      </c>
      <c r="G90" s="21">
        <v>0.0</v>
      </c>
      <c r="H90" s="21">
        <v>0.0</v>
      </c>
      <c r="I90" s="21">
        <v>2.0</v>
      </c>
      <c r="J90" s="21">
        <v>0.0</v>
      </c>
      <c r="K90" s="21">
        <v>1.0</v>
      </c>
      <c r="L90" s="21">
        <v>1.0</v>
      </c>
    </row>
    <row r="91" ht="15.75" customHeight="1">
      <c r="A91" s="26" t="str">
        <f t="shared" si="5"/>
        <v>DisciplinaRepository</v>
      </c>
      <c r="B91" s="20" t="s">
        <v>59</v>
      </c>
      <c r="C91" s="21">
        <v>0.0</v>
      </c>
      <c r="E91" s="21">
        <v>0.0</v>
      </c>
      <c r="F91" s="21">
        <v>0.0</v>
      </c>
      <c r="G91" s="21">
        <v>0.0</v>
      </c>
      <c r="H91" s="21">
        <v>0.0</v>
      </c>
      <c r="I91" s="21">
        <v>2.0</v>
      </c>
      <c r="J91" s="21">
        <v>0.0</v>
      </c>
      <c r="K91" s="21">
        <v>1.0</v>
      </c>
      <c r="L91" s="21">
        <v>1.0</v>
      </c>
    </row>
    <row r="92" ht="15.75" customHeight="1">
      <c r="A92" s="26" t="str">
        <f t="shared" si="5"/>
        <v>DocumentoRepository</v>
      </c>
      <c r="B92" s="20" t="s">
        <v>66</v>
      </c>
      <c r="C92" s="21">
        <v>0.0</v>
      </c>
      <c r="E92" s="21">
        <v>0.0</v>
      </c>
      <c r="F92" s="21">
        <v>0.0</v>
      </c>
      <c r="G92" s="21">
        <v>0.0</v>
      </c>
      <c r="H92" s="21">
        <v>0.0</v>
      </c>
      <c r="I92" s="21">
        <v>2.0</v>
      </c>
      <c r="J92" s="21">
        <v>0.0</v>
      </c>
      <c r="K92" s="21">
        <v>1.0</v>
      </c>
      <c r="L92" s="21">
        <v>0.0</v>
      </c>
    </row>
    <row r="93" ht="15.75" customHeight="1">
      <c r="A93" s="26" t="str">
        <f t="shared" si="5"/>
        <v>ItemAvaliacaoAtendimentoRepository</v>
      </c>
      <c r="B93" s="20" t="s">
        <v>82</v>
      </c>
      <c r="C93" s="21">
        <v>0.0</v>
      </c>
      <c r="E93" s="21">
        <v>0.0</v>
      </c>
      <c r="F93" s="21">
        <v>0.0</v>
      </c>
      <c r="G93" s="21">
        <v>0.0</v>
      </c>
      <c r="H93" s="21">
        <v>0.0</v>
      </c>
      <c r="I93" s="21">
        <v>2.0</v>
      </c>
      <c r="J93" s="21">
        <v>0.0</v>
      </c>
      <c r="K93" s="21">
        <v>1.0</v>
      </c>
      <c r="L93" s="21">
        <v>0.0</v>
      </c>
    </row>
    <row r="94" ht="15.75" customHeight="1">
      <c r="A94" s="26" t="str">
        <f t="shared" si="5"/>
        <v>ItemAvaliacaoRepository</v>
      </c>
      <c r="B94" s="20" t="s">
        <v>83</v>
      </c>
      <c r="C94" s="21">
        <v>0.0</v>
      </c>
      <c r="E94" s="21">
        <v>0.0</v>
      </c>
      <c r="F94" s="21">
        <v>0.0</v>
      </c>
      <c r="G94" s="21">
        <v>0.0</v>
      </c>
      <c r="H94" s="21">
        <v>0.0</v>
      </c>
      <c r="I94" s="21">
        <v>2.0</v>
      </c>
      <c r="J94" s="21">
        <v>0.0</v>
      </c>
      <c r="K94" s="21">
        <v>1.0</v>
      </c>
      <c r="L94" s="21">
        <v>0.0</v>
      </c>
    </row>
    <row r="95" ht="15.75" customHeight="1">
      <c r="A95" s="26" t="str">
        <f t="shared" si="5"/>
        <v>OdontogramaRepository</v>
      </c>
      <c r="B95" s="20" t="s">
        <v>90</v>
      </c>
      <c r="C95" s="21">
        <v>0.0</v>
      </c>
      <c r="E95" s="21">
        <v>0.0</v>
      </c>
      <c r="F95" s="21">
        <v>0.0</v>
      </c>
      <c r="G95" s="21">
        <v>0.0</v>
      </c>
      <c r="H95" s="21">
        <v>0.0</v>
      </c>
      <c r="I95" s="21">
        <v>2.0</v>
      </c>
      <c r="J95" s="21">
        <v>0.0</v>
      </c>
      <c r="K95" s="21">
        <v>1.0</v>
      </c>
      <c r="L95" s="21">
        <v>1.0</v>
      </c>
    </row>
    <row r="96" ht="15.75" customHeight="1">
      <c r="A96" s="26" t="str">
        <f t="shared" si="5"/>
        <v>PacienteAnamneseRepository</v>
      </c>
      <c r="B96" s="20" t="s">
        <v>97</v>
      </c>
      <c r="C96" s="21">
        <v>0.0</v>
      </c>
      <c r="E96" s="21">
        <v>0.0</v>
      </c>
      <c r="F96" s="21">
        <v>0.0</v>
      </c>
      <c r="G96" s="21">
        <v>0.0</v>
      </c>
      <c r="H96" s="21">
        <v>0.0</v>
      </c>
      <c r="I96" s="21">
        <v>2.0</v>
      </c>
      <c r="J96" s="21">
        <v>0.0</v>
      </c>
      <c r="K96" s="21">
        <v>1.0</v>
      </c>
      <c r="L96" s="21">
        <v>0.0</v>
      </c>
    </row>
    <row r="97" ht="15.75" customHeight="1">
      <c r="A97" s="26" t="str">
        <f t="shared" si="5"/>
        <v>PacienteRepository</v>
      </c>
      <c r="B97" s="20" t="s">
        <v>105</v>
      </c>
      <c r="C97" s="21">
        <v>0.0</v>
      </c>
      <c r="E97" s="21">
        <v>0.0</v>
      </c>
      <c r="F97" s="21">
        <v>0.0</v>
      </c>
      <c r="G97" s="21">
        <v>0.0</v>
      </c>
      <c r="H97" s="21">
        <v>0.0</v>
      </c>
      <c r="I97" s="21">
        <v>2.0</v>
      </c>
      <c r="J97" s="21">
        <v>0.0</v>
      </c>
      <c r="K97" s="21">
        <v>1.0</v>
      </c>
      <c r="L97" s="21">
        <v>1.0</v>
      </c>
    </row>
    <row r="98" ht="15.75" customHeight="1">
      <c r="A98" s="26" t="str">
        <f t="shared" si="5"/>
        <v>PatologiaRepository</v>
      </c>
      <c r="B98" s="20" t="s">
        <v>113</v>
      </c>
      <c r="C98" s="21">
        <v>0.0</v>
      </c>
      <c r="E98" s="21">
        <v>0.0</v>
      </c>
      <c r="F98" s="21">
        <v>0.0</v>
      </c>
      <c r="G98" s="21">
        <v>0.0</v>
      </c>
      <c r="H98" s="21">
        <v>0.0</v>
      </c>
      <c r="I98" s="21">
        <v>2.0</v>
      </c>
      <c r="J98" s="21">
        <v>0.0</v>
      </c>
      <c r="K98" s="21">
        <v>1.0</v>
      </c>
      <c r="L98" s="21">
        <v>4.0</v>
      </c>
    </row>
    <row r="99" ht="15.75" customHeight="1">
      <c r="A99" s="26" t="str">
        <f t="shared" si="5"/>
        <v>PerguntaRepository</v>
      </c>
      <c r="B99" s="20" t="s">
        <v>119</v>
      </c>
      <c r="C99" s="21">
        <v>0.0</v>
      </c>
      <c r="E99" s="21">
        <v>0.0</v>
      </c>
      <c r="F99" s="21">
        <v>0.0</v>
      </c>
      <c r="G99" s="21">
        <v>0.0</v>
      </c>
      <c r="H99" s="21">
        <v>0.0</v>
      </c>
      <c r="I99" s="21">
        <v>2.0</v>
      </c>
      <c r="J99" s="21">
        <v>0.0</v>
      </c>
      <c r="K99" s="21">
        <v>1.0</v>
      </c>
      <c r="L99" s="21">
        <v>0.0</v>
      </c>
    </row>
    <row r="100" ht="15.75" customHeight="1">
      <c r="A100" s="26" t="str">
        <f t="shared" si="5"/>
        <v>PlanoTratamentoRepository</v>
      </c>
      <c r="B100" s="20" t="s">
        <v>122</v>
      </c>
      <c r="C100" s="21">
        <v>0.0</v>
      </c>
      <c r="E100" s="21">
        <v>0.0</v>
      </c>
      <c r="F100" s="21">
        <v>0.0</v>
      </c>
      <c r="G100" s="21">
        <v>0.0</v>
      </c>
      <c r="H100" s="21">
        <v>0.0</v>
      </c>
      <c r="I100" s="21">
        <v>2.0</v>
      </c>
      <c r="J100" s="21">
        <v>0.0</v>
      </c>
      <c r="K100" s="21">
        <v>1.0</v>
      </c>
      <c r="L100" s="21">
        <v>3.0</v>
      </c>
    </row>
    <row r="101" ht="15.75" customHeight="1">
      <c r="A101" s="26" t="str">
        <f t="shared" si="5"/>
        <v>ProcedimentoRepository</v>
      </c>
      <c r="B101" s="20" t="s">
        <v>126</v>
      </c>
      <c r="C101" s="21">
        <v>0.0</v>
      </c>
      <c r="E101" s="21">
        <v>0.0</v>
      </c>
      <c r="F101" s="21">
        <v>0.0</v>
      </c>
      <c r="G101" s="21">
        <v>0.0</v>
      </c>
      <c r="H101" s="21">
        <v>0.0</v>
      </c>
      <c r="I101" s="21">
        <v>2.0</v>
      </c>
      <c r="J101" s="21">
        <v>0.0</v>
      </c>
      <c r="K101" s="21">
        <v>1.0</v>
      </c>
      <c r="L101" s="21">
        <v>4.0</v>
      </c>
    </row>
    <row r="102" ht="15.75" customHeight="1">
      <c r="A102" s="26" t="str">
        <f t="shared" si="5"/>
        <v>ServidorRepository</v>
      </c>
      <c r="B102" s="20" t="s">
        <v>142</v>
      </c>
      <c r="C102" s="21">
        <v>0.0</v>
      </c>
      <c r="E102" s="21">
        <v>0.0</v>
      </c>
      <c r="F102" s="21">
        <v>0.0</v>
      </c>
      <c r="G102" s="21">
        <v>0.0</v>
      </c>
      <c r="H102" s="21">
        <v>0.0</v>
      </c>
      <c r="I102" s="21">
        <v>2.0</v>
      </c>
      <c r="J102" s="21">
        <v>0.0</v>
      </c>
      <c r="K102" s="21">
        <v>1.0</v>
      </c>
      <c r="L102" s="21">
        <v>0.0</v>
      </c>
    </row>
    <row r="103" ht="15.75" customHeight="1">
      <c r="A103" s="26" t="str">
        <f t="shared" si="5"/>
        <v>TipoPatologiaRepository</v>
      </c>
      <c r="B103" s="20" t="s">
        <v>155</v>
      </c>
      <c r="C103" s="21">
        <v>0.0</v>
      </c>
      <c r="E103" s="21">
        <v>0.0</v>
      </c>
      <c r="F103" s="21">
        <v>0.0</v>
      </c>
      <c r="G103" s="21">
        <v>0.0</v>
      </c>
      <c r="H103" s="21">
        <v>0.0</v>
      </c>
      <c r="I103" s="21">
        <v>2.0</v>
      </c>
      <c r="J103" s="21">
        <v>0.0</v>
      </c>
      <c r="K103" s="21">
        <v>1.0</v>
      </c>
      <c r="L103" s="21">
        <v>1.0</v>
      </c>
    </row>
    <row r="104" ht="15.75" customHeight="1">
      <c r="A104" s="26" t="str">
        <f t="shared" si="5"/>
        <v>TipoProcedimentoRepository</v>
      </c>
      <c r="B104" s="20" t="s">
        <v>161</v>
      </c>
      <c r="C104" s="21">
        <v>0.0</v>
      </c>
      <c r="E104" s="21">
        <v>0.0</v>
      </c>
      <c r="F104" s="21">
        <v>0.0</v>
      </c>
      <c r="G104" s="21">
        <v>0.0</v>
      </c>
      <c r="H104" s="21">
        <v>0.0</v>
      </c>
      <c r="I104" s="21">
        <v>2.0</v>
      </c>
      <c r="J104" s="21">
        <v>0.0</v>
      </c>
      <c r="K104" s="21">
        <v>1.0</v>
      </c>
      <c r="L104" s="21">
        <v>1.0</v>
      </c>
    </row>
    <row r="105" ht="15.75" customHeight="1">
      <c r="A105" s="26" t="str">
        <f t="shared" si="5"/>
        <v>TokenRepository</v>
      </c>
      <c r="B105" s="20" t="s">
        <v>166</v>
      </c>
      <c r="C105" s="21">
        <v>0.0</v>
      </c>
      <c r="E105" s="21">
        <v>0.0</v>
      </c>
      <c r="F105" s="21">
        <v>0.0</v>
      </c>
      <c r="G105" s="21">
        <v>0.0</v>
      </c>
      <c r="H105" s="21">
        <v>0.0</v>
      </c>
      <c r="I105" s="21">
        <v>2.0</v>
      </c>
      <c r="J105" s="21">
        <v>0.0</v>
      </c>
      <c r="K105" s="21">
        <v>1.0</v>
      </c>
      <c r="L105" s="21">
        <v>2.0</v>
      </c>
    </row>
    <row r="106" ht="15.75" customHeight="1">
      <c r="A106" s="26" t="str">
        <f t="shared" si="5"/>
        <v>TurmaRepository</v>
      </c>
      <c r="B106" s="20" t="s">
        <v>175</v>
      </c>
      <c r="C106" s="21">
        <v>0.0</v>
      </c>
      <c r="E106" s="21">
        <v>0.0</v>
      </c>
      <c r="F106" s="21">
        <v>0.0</v>
      </c>
      <c r="G106" s="21">
        <v>0.0</v>
      </c>
      <c r="H106" s="21">
        <v>0.0</v>
      </c>
      <c r="I106" s="21">
        <v>2.0</v>
      </c>
      <c r="J106" s="21">
        <v>0.0</v>
      </c>
      <c r="K106" s="21">
        <v>1.0</v>
      </c>
      <c r="L106" s="21">
        <v>4.0</v>
      </c>
    </row>
    <row r="107" ht="15.75" customHeight="1">
      <c r="A107" s="26" t="str">
        <f t="shared" si="5"/>
        <v>UsuarioRepository</v>
      </c>
      <c r="B107" s="20" t="s">
        <v>182</v>
      </c>
      <c r="C107" s="21">
        <v>0.0</v>
      </c>
      <c r="E107" s="21">
        <v>0.0</v>
      </c>
      <c r="F107" s="21">
        <v>0.0</v>
      </c>
      <c r="G107" s="21">
        <v>0.0</v>
      </c>
      <c r="H107" s="21">
        <v>0.0</v>
      </c>
      <c r="I107" s="21">
        <v>2.0</v>
      </c>
      <c r="J107" s="21">
        <v>0.0</v>
      </c>
      <c r="K107" s="21">
        <v>1.0</v>
      </c>
      <c r="L107" s="21">
        <v>2.0</v>
      </c>
    </row>
    <row r="108" ht="15.75" customHeight="1">
      <c r="A108" s="50" t="s">
        <v>194</v>
      </c>
    </row>
    <row r="109" ht="15.75" customHeight="1">
      <c r="A109" s="26" t="str">
        <f t="shared" ref="A109:A142" si="6">SUBSTITUTE(B109,"ufc.npi.prontuario.service.", "")</f>
        <v>AbstractServiceTest</v>
      </c>
      <c r="B109" s="20" t="s">
        <v>22</v>
      </c>
      <c r="C109" s="21">
        <v>0.0</v>
      </c>
      <c r="E109" s="21">
        <v>0.0</v>
      </c>
      <c r="F109" s="21">
        <v>0.0</v>
      </c>
      <c r="G109" s="21">
        <v>0.0</v>
      </c>
      <c r="H109" s="21">
        <v>0.0</v>
      </c>
      <c r="I109" s="21">
        <v>2.0</v>
      </c>
      <c r="J109" s="21">
        <v>14.0</v>
      </c>
      <c r="K109" s="21">
        <v>1.0</v>
      </c>
      <c r="L109" s="21">
        <v>0.0</v>
      </c>
    </row>
    <row r="110" ht="15.75" customHeight="1">
      <c r="A110" s="26" t="str">
        <f t="shared" si="6"/>
        <v>AlunoService</v>
      </c>
      <c r="B110" s="20" t="s">
        <v>27</v>
      </c>
      <c r="C110" s="21">
        <v>0.0</v>
      </c>
      <c r="E110" s="21">
        <v>0.0</v>
      </c>
      <c r="F110" s="21">
        <v>0.0</v>
      </c>
      <c r="G110" s="21">
        <v>0.0</v>
      </c>
      <c r="H110" s="21">
        <v>0.0</v>
      </c>
      <c r="I110" s="21">
        <v>0.0</v>
      </c>
      <c r="J110" s="21">
        <v>1.0</v>
      </c>
      <c r="K110" s="21">
        <v>0.0</v>
      </c>
      <c r="L110" s="21">
        <v>2.0</v>
      </c>
    </row>
    <row r="111" ht="15.75" customHeight="1">
      <c r="A111" s="26" t="str">
        <f t="shared" si="6"/>
        <v>AlunoServiceTest</v>
      </c>
      <c r="B111" s="20" t="s">
        <v>29</v>
      </c>
      <c r="C111" s="21">
        <v>50.0</v>
      </c>
      <c r="E111" s="21">
        <v>1.0</v>
      </c>
      <c r="F111" s="21">
        <v>8.0</v>
      </c>
      <c r="G111" s="21">
        <v>1.0</v>
      </c>
      <c r="H111" s="21">
        <v>1.0</v>
      </c>
      <c r="I111" s="21">
        <v>3.0</v>
      </c>
      <c r="J111" s="21">
        <v>0.0</v>
      </c>
      <c r="K111" s="21">
        <v>1.0</v>
      </c>
      <c r="L111" s="21">
        <v>4.0</v>
      </c>
    </row>
    <row r="112" ht="15.75" customHeight="1">
      <c r="A112" s="26" t="str">
        <f t="shared" si="6"/>
        <v>AnamneseService</v>
      </c>
      <c r="B112" s="20" t="s">
        <v>37</v>
      </c>
      <c r="C112" s="21">
        <v>0.0</v>
      </c>
      <c r="E112" s="21">
        <v>0.0</v>
      </c>
      <c r="F112" s="21">
        <v>0.0</v>
      </c>
      <c r="G112" s="21">
        <v>0.0</v>
      </c>
      <c r="H112" s="21">
        <v>0.0</v>
      </c>
      <c r="I112" s="21">
        <v>0.0</v>
      </c>
      <c r="J112" s="21">
        <v>1.0</v>
      </c>
      <c r="K112" s="21">
        <v>0.0</v>
      </c>
      <c r="L112" s="21">
        <v>3.0</v>
      </c>
    </row>
    <row r="113" ht="15.75" customHeight="1">
      <c r="A113" s="26" t="str">
        <f t="shared" si="6"/>
        <v>AnamneseServiceTest</v>
      </c>
      <c r="B113" s="20" t="s">
        <v>39</v>
      </c>
      <c r="C113" s="21">
        <v>61.0</v>
      </c>
      <c r="E113" s="21">
        <v>1.0</v>
      </c>
      <c r="F113" s="21">
        <v>7.0</v>
      </c>
      <c r="G113" s="21">
        <v>1.0</v>
      </c>
      <c r="H113" s="21">
        <v>1.0</v>
      </c>
      <c r="I113" s="21">
        <v>3.0</v>
      </c>
      <c r="J113" s="21">
        <v>0.0</v>
      </c>
      <c r="K113" s="21">
        <v>1.0</v>
      </c>
      <c r="L113" s="21">
        <v>7.0</v>
      </c>
    </row>
    <row r="114" ht="15.75" customHeight="1">
      <c r="A114" s="26" t="str">
        <f t="shared" si="6"/>
        <v>AtendimentoService</v>
      </c>
      <c r="B114" s="20" t="s">
        <v>45</v>
      </c>
      <c r="C114" s="21">
        <v>0.0</v>
      </c>
      <c r="E114" s="21">
        <v>0.0</v>
      </c>
      <c r="F114" s="21">
        <v>0.0</v>
      </c>
      <c r="G114" s="21">
        <v>0.0</v>
      </c>
      <c r="H114" s="21">
        <v>0.0</v>
      </c>
      <c r="I114" s="21">
        <v>0.0</v>
      </c>
      <c r="J114" s="21">
        <v>1.0</v>
      </c>
      <c r="K114" s="21">
        <v>0.0</v>
      </c>
      <c r="L114" s="21">
        <v>5.0</v>
      </c>
    </row>
    <row r="115" ht="15.75" customHeight="1">
      <c r="A115" s="26" t="str">
        <f t="shared" si="6"/>
        <v>AtendimentoServiceTest</v>
      </c>
      <c r="B115" s="20" t="s">
        <v>47</v>
      </c>
      <c r="C115" s="21">
        <v>40.0</v>
      </c>
      <c r="E115" s="21">
        <v>1.0</v>
      </c>
      <c r="F115" s="21">
        <v>9.0</v>
      </c>
      <c r="G115" s="21">
        <v>1.0</v>
      </c>
      <c r="H115" s="21">
        <v>1.0</v>
      </c>
      <c r="I115" s="21">
        <v>3.0</v>
      </c>
      <c r="J115" s="21">
        <v>0.0</v>
      </c>
      <c r="K115" s="21">
        <v>1.0</v>
      </c>
      <c r="L115" s="21">
        <v>10.0</v>
      </c>
    </row>
    <row r="116" ht="15.75" customHeight="1">
      <c r="A116" s="26" t="str">
        <f t="shared" si="6"/>
        <v>AvaliacaoService</v>
      </c>
      <c r="B116" s="20" t="s">
        <v>53</v>
      </c>
      <c r="C116" s="21">
        <v>0.0</v>
      </c>
      <c r="E116" s="21">
        <v>0.0</v>
      </c>
      <c r="F116" s="21">
        <v>0.0</v>
      </c>
      <c r="G116" s="21">
        <v>0.0</v>
      </c>
      <c r="H116" s="21">
        <v>0.0</v>
      </c>
      <c r="I116" s="21">
        <v>0.0</v>
      </c>
      <c r="J116" s="21">
        <v>1.0</v>
      </c>
      <c r="K116" s="21">
        <v>0.0</v>
      </c>
      <c r="L116" s="21">
        <v>3.0</v>
      </c>
    </row>
    <row r="117" ht="15.75" customHeight="1">
      <c r="A117" s="26" t="str">
        <f t="shared" si="6"/>
        <v>DisciplinaService</v>
      </c>
      <c r="B117" s="20" t="s">
        <v>60</v>
      </c>
      <c r="C117" s="21">
        <v>0.0</v>
      </c>
      <c r="E117" s="21">
        <v>0.0</v>
      </c>
      <c r="F117" s="21">
        <v>0.0</v>
      </c>
      <c r="G117" s="21">
        <v>0.0</v>
      </c>
      <c r="H117" s="21">
        <v>0.0</v>
      </c>
      <c r="I117" s="21">
        <v>0.0</v>
      </c>
      <c r="J117" s="21">
        <v>1.0</v>
      </c>
      <c r="K117" s="21">
        <v>0.0</v>
      </c>
      <c r="L117" s="21">
        <v>2.0</v>
      </c>
    </row>
    <row r="118" ht="15.75" customHeight="1">
      <c r="A118" s="26" t="str">
        <f t="shared" si="6"/>
        <v>DisciplinaServiceTest</v>
      </c>
      <c r="B118" s="20" t="s">
        <v>62</v>
      </c>
      <c r="C118" s="21">
        <v>50.0</v>
      </c>
      <c r="E118" s="21">
        <v>2.0</v>
      </c>
      <c r="F118" s="21">
        <v>6.0</v>
      </c>
      <c r="G118" s="21">
        <v>1.0</v>
      </c>
      <c r="H118" s="21">
        <v>1.0</v>
      </c>
      <c r="I118" s="21">
        <v>3.0</v>
      </c>
      <c r="J118" s="21">
        <v>0.0</v>
      </c>
      <c r="K118" s="21">
        <v>1.0</v>
      </c>
      <c r="L118" s="21">
        <v>3.0</v>
      </c>
    </row>
    <row r="119" ht="15.75" customHeight="1">
      <c r="A119" s="26" t="str">
        <f t="shared" si="6"/>
        <v>DocumentoService</v>
      </c>
      <c r="B119" s="20" t="s">
        <v>67</v>
      </c>
      <c r="C119" s="21">
        <v>0.0</v>
      </c>
      <c r="E119" s="21">
        <v>0.0</v>
      </c>
      <c r="F119" s="21">
        <v>0.0</v>
      </c>
      <c r="G119" s="21">
        <v>0.0</v>
      </c>
      <c r="H119" s="21">
        <v>0.0</v>
      </c>
      <c r="I119" s="21">
        <v>0.0</v>
      </c>
      <c r="J119" s="21">
        <v>1.0</v>
      </c>
      <c r="K119" s="21">
        <v>0.0</v>
      </c>
      <c r="L119" s="21">
        <v>4.0</v>
      </c>
    </row>
    <row r="120" ht="15.75" customHeight="1">
      <c r="A120" s="26" t="str">
        <f t="shared" si="6"/>
        <v>EmailService</v>
      </c>
      <c r="B120" s="20" t="s">
        <v>70</v>
      </c>
      <c r="C120" s="21">
        <v>0.0</v>
      </c>
      <c r="E120" s="21">
        <v>0.0</v>
      </c>
      <c r="F120" s="21">
        <v>0.0</v>
      </c>
      <c r="G120" s="21">
        <v>0.0</v>
      </c>
      <c r="H120" s="21">
        <v>0.0</v>
      </c>
      <c r="I120" s="21">
        <v>0.0</v>
      </c>
      <c r="J120" s="21">
        <v>1.0</v>
      </c>
      <c r="K120" s="21">
        <v>0.0</v>
      </c>
      <c r="L120" s="21">
        <v>1.0</v>
      </c>
    </row>
    <row r="121" ht="15.75" customHeight="1">
      <c r="A121" s="26" t="str">
        <f t="shared" si="6"/>
        <v>OdontogramaService</v>
      </c>
      <c r="B121" s="20" t="s">
        <v>91</v>
      </c>
      <c r="C121" s="21">
        <v>0.0</v>
      </c>
      <c r="E121" s="21">
        <v>0.0</v>
      </c>
      <c r="F121" s="21">
        <v>0.0</v>
      </c>
      <c r="G121" s="21">
        <v>0.0</v>
      </c>
      <c r="H121" s="21">
        <v>0.0</v>
      </c>
      <c r="I121" s="21">
        <v>0.0</v>
      </c>
      <c r="J121" s="21">
        <v>1.0</v>
      </c>
      <c r="K121" s="21">
        <v>0.0</v>
      </c>
      <c r="L121" s="21">
        <v>1.0</v>
      </c>
    </row>
    <row r="122" ht="15.75" customHeight="1">
      <c r="A122" s="26" t="str">
        <f t="shared" si="6"/>
        <v>OdontogramaServiceTest</v>
      </c>
      <c r="B122" s="20" t="s">
        <v>93</v>
      </c>
      <c r="C122" s="21">
        <v>50.0</v>
      </c>
      <c r="E122" s="21">
        <v>1.0</v>
      </c>
      <c r="F122" s="21">
        <v>1.0</v>
      </c>
      <c r="G122" s="21">
        <v>1.0</v>
      </c>
      <c r="H122" s="21">
        <v>0.0</v>
      </c>
      <c r="I122" s="21">
        <v>3.0</v>
      </c>
      <c r="J122" s="21">
        <v>0.0</v>
      </c>
      <c r="K122" s="21">
        <v>1.0</v>
      </c>
      <c r="L122" s="21">
        <v>2.0</v>
      </c>
    </row>
    <row r="123" ht="15.75" customHeight="1">
      <c r="A123" s="26" t="str">
        <f t="shared" si="6"/>
        <v>PacienteFormularioService</v>
      </c>
      <c r="B123" s="20" t="s">
        <v>102</v>
      </c>
      <c r="C123" s="21">
        <v>0.0</v>
      </c>
      <c r="E123" s="21">
        <v>0.0</v>
      </c>
      <c r="F123" s="21">
        <v>0.0</v>
      </c>
      <c r="G123" s="21">
        <v>0.0</v>
      </c>
      <c r="H123" s="21">
        <v>0.0</v>
      </c>
      <c r="I123" s="21">
        <v>0.0</v>
      </c>
      <c r="J123" s="21">
        <v>1.0</v>
      </c>
      <c r="K123" s="21">
        <v>0.0</v>
      </c>
      <c r="L123" s="21">
        <v>0.0</v>
      </c>
    </row>
    <row r="124" ht="15.75" customHeight="1">
      <c r="A124" s="26" t="str">
        <f t="shared" si="6"/>
        <v>PacienteService</v>
      </c>
      <c r="B124" s="20" t="s">
        <v>106</v>
      </c>
      <c r="C124" s="21">
        <v>0.0</v>
      </c>
      <c r="E124" s="21">
        <v>0.0</v>
      </c>
      <c r="F124" s="21">
        <v>0.0</v>
      </c>
      <c r="G124" s="21">
        <v>0.0</v>
      </c>
      <c r="H124" s="21">
        <v>0.0</v>
      </c>
      <c r="I124" s="21">
        <v>0.0</v>
      </c>
      <c r="J124" s="21">
        <v>1.0</v>
      </c>
      <c r="K124" s="21">
        <v>0.0</v>
      </c>
      <c r="L124" s="21">
        <v>3.0</v>
      </c>
    </row>
    <row r="125" ht="15.75" customHeight="1">
      <c r="A125" s="26" t="str">
        <f t="shared" si="6"/>
        <v>PacienteServiceTest</v>
      </c>
      <c r="B125" s="20" t="s">
        <v>108</v>
      </c>
      <c r="C125" s="21">
        <v>50.0</v>
      </c>
      <c r="E125" s="21">
        <v>1.0</v>
      </c>
      <c r="F125" s="21">
        <v>6.0</v>
      </c>
      <c r="G125" s="21">
        <v>1.0</v>
      </c>
      <c r="H125" s="21">
        <v>1.0</v>
      </c>
      <c r="I125" s="21">
        <v>3.0</v>
      </c>
      <c r="J125" s="21">
        <v>0.0</v>
      </c>
      <c r="K125" s="21">
        <v>1.0</v>
      </c>
      <c r="L125" s="21">
        <v>5.0</v>
      </c>
    </row>
    <row r="126" ht="15.75" customHeight="1">
      <c r="A126" s="26" t="str">
        <f t="shared" si="6"/>
        <v>PatologiaService</v>
      </c>
      <c r="B126" s="20" t="s">
        <v>114</v>
      </c>
      <c r="C126" s="21">
        <v>0.0</v>
      </c>
      <c r="E126" s="21">
        <v>0.0</v>
      </c>
      <c r="F126" s="21">
        <v>0.0</v>
      </c>
      <c r="G126" s="21">
        <v>0.0</v>
      </c>
      <c r="H126" s="21">
        <v>0.0</v>
      </c>
      <c r="I126" s="21">
        <v>0.0</v>
      </c>
      <c r="J126" s="21">
        <v>1.0</v>
      </c>
      <c r="K126" s="21">
        <v>0.0</v>
      </c>
      <c r="L126" s="21">
        <v>5.0</v>
      </c>
    </row>
    <row r="127" ht="15.75" customHeight="1">
      <c r="A127" s="26" t="str">
        <f t="shared" si="6"/>
        <v>PatologiaServiceTest</v>
      </c>
      <c r="B127" s="20" t="s">
        <v>116</v>
      </c>
      <c r="C127" s="21">
        <v>50.0</v>
      </c>
      <c r="E127" s="21">
        <v>1.0</v>
      </c>
      <c r="F127" s="21">
        <v>4.0</v>
      </c>
      <c r="G127" s="21">
        <v>1.0</v>
      </c>
      <c r="H127" s="21">
        <v>0.0</v>
      </c>
      <c r="I127" s="21">
        <v>3.0</v>
      </c>
      <c r="J127" s="21">
        <v>0.0</v>
      </c>
      <c r="K127" s="21">
        <v>1.0</v>
      </c>
      <c r="L127" s="21">
        <v>6.0</v>
      </c>
    </row>
    <row r="128" ht="15.75" customHeight="1">
      <c r="A128" s="26" t="str">
        <f t="shared" si="6"/>
        <v>PlanoTratamentoService</v>
      </c>
      <c r="B128" s="20" t="s">
        <v>123</v>
      </c>
      <c r="C128" s="21">
        <v>0.0</v>
      </c>
      <c r="E128" s="21">
        <v>0.0</v>
      </c>
      <c r="F128" s="21">
        <v>0.0</v>
      </c>
      <c r="G128" s="21">
        <v>0.0</v>
      </c>
      <c r="H128" s="21">
        <v>0.0</v>
      </c>
      <c r="I128" s="21">
        <v>0.0</v>
      </c>
      <c r="J128" s="21">
        <v>1.0</v>
      </c>
      <c r="K128" s="21">
        <v>0.0</v>
      </c>
      <c r="L128" s="21">
        <v>5.0</v>
      </c>
    </row>
    <row r="129" ht="15.75" customHeight="1">
      <c r="A129" s="26" t="str">
        <f t="shared" si="6"/>
        <v>ProcedimentoService</v>
      </c>
      <c r="B129" s="20" t="s">
        <v>127</v>
      </c>
      <c r="C129" s="21">
        <v>0.0</v>
      </c>
      <c r="E129" s="21">
        <v>0.0</v>
      </c>
      <c r="F129" s="21">
        <v>0.0</v>
      </c>
      <c r="G129" s="21">
        <v>0.0</v>
      </c>
      <c r="H129" s="21">
        <v>0.0</v>
      </c>
      <c r="I129" s="21">
        <v>0.0</v>
      </c>
      <c r="J129" s="21">
        <v>1.0</v>
      </c>
      <c r="K129" s="21">
        <v>0.0</v>
      </c>
      <c r="L129" s="21">
        <v>4.0</v>
      </c>
    </row>
    <row r="130" ht="15.75" customHeight="1">
      <c r="A130" s="26" t="str">
        <f t="shared" si="6"/>
        <v>ProcedimentoServiceTest</v>
      </c>
      <c r="B130" s="20" t="s">
        <v>129</v>
      </c>
      <c r="C130" s="21">
        <v>100.0</v>
      </c>
      <c r="E130" s="21">
        <v>1.0</v>
      </c>
      <c r="F130" s="21">
        <v>1.0</v>
      </c>
      <c r="G130" s="21">
        <v>1.0</v>
      </c>
      <c r="H130" s="21">
        <v>0.0</v>
      </c>
      <c r="I130" s="21">
        <v>3.0</v>
      </c>
      <c r="J130" s="21">
        <v>0.0</v>
      </c>
      <c r="K130" s="21">
        <v>1.0</v>
      </c>
      <c r="L130" s="21">
        <v>3.0</v>
      </c>
    </row>
    <row r="131" ht="15.75" customHeight="1">
      <c r="A131" s="26" t="str">
        <f t="shared" si="6"/>
        <v>ServidorService</v>
      </c>
      <c r="B131" s="20" t="s">
        <v>143</v>
      </c>
      <c r="C131" s="21">
        <v>0.0</v>
      </c>
      <c r="E131" s="21">
        <v>0.0</v>
      </c>
      <c r="F131" s="21">
        <v>0.0</v>
      </c>
      <c r="G131" s="21">
        <v>0.0</v>
      </c>
      <c r="H131" s="21">
        <v>0.0</v>
      </c>
      <c r="I131" s="21">
        <v>0.0</v>
      </c>
      <c r="J131" s="21">
        <v>1.0</v>
      </c>
      <c r="K131" s="21">
        <v>0.0</v>
      </c>
      <c r="L131" s="21">
        <v>2.0</v>
      </c>
    </row>
    <row r="132" ht="15.75" customHeight="1">
      <c r="A132" s="26" t="str">
        <f t="shared" si="6"/>
        <v>ServidorServiceTest</v>
      </c>
      <c r="B132" s="20" t="s">
        <v>145</v>
      </c>
      <c r="C132" s="21">
        <v>50.0</v>
      </c>
      <c r="E132" s="21">
        <v>2.0</v>
      </c>
      <c r="F132" s="21">
        <v>6.0</v>
      </c>
      <c r="G132" s="21">
        <v>1.0</v>
      </c>
      <c r="H132" s="21">
        <v>1.0</v>
      </c>
      <c r="I132" s="21">
        <v>3.0</v>
      </c>
      <c r="J132" s="21">
        <v>0.0</v>
      </c>
      <c r="K132" s="21">
        <v>1.0</v>
      </c>
      <c r="L132" s="21">
        <v>4.0</v>
      </c>
    </row>
    <row r="133" ht="15.75" customHeight="1">
      <c r="A133" s="26" t="str">
        <f t="shared" si="6"/>
        <v>TipoPatologiaService</v>
      </c>
      <c r="B133" s="20" t="s">
        <v>156</v>
      </c>
      <c r="C133" s="21">
        <v>0.0</v>
      </c>
      <c r="E133" s="21">
        <v>0.0</v>
      </c>
      <c r="F133" s="21">
        <v>0.0</v>
      </c>
      <c r="G133" s="21">
        <v>0.0</v>
      </c>
      <c r="H133" s="21">
        <v>0.0</v>
      </c>
      <c r="I133" s="21">
        <v>0.0</v>
      </c>
      <c r="J133" s="21">
        <v>1.0</v>
      </c>
      <c r="K133" s="21">
        <v>0.0</v>
      </c>
      <c r="L133" s="21">
        <v>2.0</v>
      </c>
    </row>
    <row r="134" ht="15.75" customHeight="1">
      <c r="A134" s="26" t="str">
        <f t="shared" si="6"/>
        <v>TipoPatologiaServiceTest</v>
      </c>
      <c r="B134" s="20" t="s">
        <v>158</v>
      </c>
      <c r="C134" s="21">
        <v>50.0</v>
      </c>
      <c r="E134" s="21">
        <v>1.0</v>
      </c>
      <c r="F134" s="21">
        <v>4.0</v>
      </c>
      <c r="G134" s="21">
        <v>1.0</v>
      </c>
      <c r="H134" s="21">
        <v>1.0</v>
      </c>
      <c r="I134" s="21">
        <v>3.0</v>
      </c>
      <c r="J134" s="21">
        <v>0.0</v>
      </c>
      <c r="K134" s="21">
        <v>1.0</v>
      </c>
      <c r="L134" s="21">
        <v>3.0</v>
      </c>
    </row>
    <row r="135" ht="15.75" customHeight="1">
      <c r="A135" s="26" t="str">
        <f t="shared" si="6"/>
        <v>TipoProcedimentoService</v>
      </c>
      <c r="B135" s="20" t="s">
        <v>162</v>
      </c>
      <c r="C135" s="21">
        <v>0.0</v>
      </c>
      <c r="E135" s="21">
        <v>0.0</v>
      </c>
      <c r="F135" s="21">
        <v>0.0</v>
      </c>
      <c r="G135" s="21">
        <v>0.0</v>
      </c>
      <c r="H135" s="21">
        <v>0.0</v>
      </c>
      <c r="I135" s="21">
        <v>0.0</v>
      </c>
      <c r="J135" s="21">
        <v>1.0</v>
      </c>
      <c r="K135" s="21">
        <v>0.0</v>
      </c>
      <c r="L135" s="21">
        <v>2.0</v>
      </c>
    </row>
    <row r="136" ht="15.75" customHeight="1">
      <c r="A136" s="26" t="str">
        <f t="shared" si="6"/>
        <v>TipoProcedimentoServiceTest</v>
      </c>
      <c r="B136" s="20" t="s">
        <v>164</v>
      </c>
      <c r="C136" s="21">
        <v>50.0</v>
      </c>
      <c r="E136" s="21">
        <v>1.0</v>
      </c>
      <c r="F136" s="21">
        <v>4.0</v>
      </c>
      <c r="G136" s="21">
        <v>1.0</v>
      </c>
      <c r="H136" s="21">
        <v>1.0</v>
      </c>
      <c r="I136" s="21">
        <v>3.0</v>
      </c>
      <c r="J136" s="21">
        <v>0.0</v>
      </c>
      <c r="K136" s="21">
        <v>1.0</v>
      </c>
      <c r="L136" s="21">
        <v>3.0</v>
      </c>
    </row>
    <row r="137" ht="15.75" customHeight="1">
      <c r="A137" s="26" t="str">
        <f t="shared" si="6"/>
        <v>TokenService</v>
      </c>
      <c r="B137" s="20" t="s">
        <v>167</v>
      </c>
      <c r="C137" s="21">
        <v>0.0</v>
      </c>
      <c r="E137" s="21">
        <v>0.0</v>
      </c>
      <c r="F137" s="21">
        <v>0.0</v>
      </c>
      <c r="G137" s="21">
        <v>0.0</v>
      </c>
      <c r="H137" s="21">
        <v>0.0</v>
      </c>
      <c r="I137" s="21">
        <v>0.0</v>
      </c>
      <c r="J137" s="21">
        <v>1.0</v>
      </c>
      <c r="K137" s="21">
        <v>0.0</v>
      </c>
      <c r="L137" s="21">
        <v>2.0</v>
      </c>
    </row>
    <row r="138" ht="15.75" customHeight="1">
      <c r="A138" s="26" t="str">
        <f t="shared" si="6"/>
        <v>TokenServiceTest</v>
      </c>
      <c r="B138" s="20" t="s">
        <v>169</v>
      </c>
      <c r="C138" s="21">
        <v>53.0</v>
      </c>
      <c r="E138" s="21">
        <v>1.0</v>
      </c>
      <c r="F138" s="21">
        <v>5.0</v>
      </c>
      <c r="G138" s="21">
        <v>1.0</v>
      </c>
      <c r="H138" s="21">
        <v>0.0</v>
      </c>
      <c r="I138" s="21">
        <v>3.0</v>
      </c>
      <c r="J138" s="21">
        <v>0.0</v>
      </c>
      <c r="K138" s="21">
        <v>1.0</v>
      </c>
      <c r="L138" s="21">
        <v>4.0</v>
      </c>
    </row>
    <row r="139" ht="15.75" customHeight="1">
      <c r="A139" s="26" t="str">
        <f t="shared" si="6"/>
        <v>TurmaService</v>
      </c>
      <c r="B139" s="20" t="s">
        <v>176</v>
      </c>
      <c r="C139" s="21">
        <v>0.0</v>
      </c>
      <c r="E139" s="21">
        <v>0.0</v>
      </c>
      <c r="F139" s="21">
        <v>0.0</v>
      </c>
      <c r="G139" s="21">
        <v>0.0</v>
      </c>
      <c r="H139" s="21">
        <v>0.0</v>
      </c>
      <c r="I139" s="21">
        <v>0.0</v>
      </c>
      <c r="J139" s="21">
        <v>1.0</v>
      </c>
      <c r="K139" s="21">
        <v>0.0</v>
      </c>
      <c r="L139" s="21">
        <v>4.0</v>
      </c>
    </row>
    <row r="140" ht="15.75" customHeight="1">
      <c r="A140" s="26" t="str">
        <f t="shared" si="6"/>
        <v>TurmaServiceTest</v>
      </c>
      <c r="B140" s="20" t="s">
        <v>178</v>
      </c>
      <c r="C140" s="21">
        <v>71.0</v>
      </c>
      <c r="E140" s="21">
        <v>1.0</v>
      </c>
      <c r="F140" s="21">
        <v>18.0</v>
      </c>
      <c r="G140" s="21">
        <v>1.0</v>
      </c>
      <c r="H140" s="21">
        <v>1.0</v>
      </c>
      <c r="I140" s="21">
        <v>3.0</v>
      </c>
      <c r="J140" s="21">
        <v>0.0</v>
      </c>
      <c r="K140" s="21">
        <v>1.0</v>
      </c>
      <c r="L140" s="21">
        <v>8.0</v>
      </c>
    </row>
    <row r="141" ht="15.75" customHeight="1">
      <c r="A141" s="26" t="str">
        <f t="shared" si="6"/>
        <v>UsuarioService</v>
      </c>
      <c r="B141" s="20" t="s">
        <v>183</v>
      </c>
      <c r="C141" s="21">
        <v>0.0</v>
      </c>
      <c r="E141" s="21">
        <v>0.0</v>
      </c>
      <c r="F141" s="21">
        <v>0.0</v>
      </c>
      <c r="G141" s="21">
        <v>0.0</v>
      </c>
      <c r="H141" s="21">
        <v>0.0</v>
      </c>
      <c r="I141" s="21">
        <v>0.0</v>
      </c>
      <c r="J141" s="21">
        <v>1.0</v>
      </c>
      <c r="K141" s="21">
        <v>0.0</v>
      </c>
      <c r="L141" s="21">
        <v>3.0</v>
      </c>
    </row>
    <row r="142" ht="15.75" customHeight="1">
      <c r="A142" s="26" t="str">
        <f t="shared" si="6"/>
        <v>UsuarioServiceTest</v>
      </c>
      <c r="B142" s="20" t="s">
        <v>185</v>
      </c>
      <c r="C142" s="21">
        <v>44.0</v>
      </c>
      <c r="E142" s="21">
        <v>1.0</v>
      </c>
      <c r="F142" s="21">
        <v>8.0</v>
      </c>
      <c r="G142" s="21">
        <v>1.0</v>
      </c>
      <c r="H142" s="21">
        <v>1.0</v>
      </c>
      <c r="I142" s="21">
        <v>3.0</v>
      </c>
      <c r="J142" s="21">
        <v>0.0</v>
      </c>
      <c r="K142" s="21">
        <v>1.0</v>
      </c>
      <c r="L142" s="21">
        <v>6.0</v>
      </c>
    </row>
    <row r="143" ht="15.75" customHeight="1">
      <c r="A143" s="22" t="s">
        <v>195</v>
      </c>
    </row>
    <row r="144" ht="15.75" customHeight="1">
      <c r="A144" s="26" t="str">
        <f t="shared" ref="A144:A164" si="7">SUBSTITUTE(B144,"ufc.npi.prontuario.service.impl.", "")</f>
        <v>AlunoServiceImpl</v>
      </c>
      <c r="B144" s="20" t="s">
        <v>28</v>
      </c>
      <c r="C144" s="21">
        <v>33.0</v>
      </c>
      <c r="E144" s="21">
        <v>1.0</v>
      </c>
      <c r="F144" s="21">
        <v>18.0</v>
      </c>
      <c r="G144" s="21">
        <v>1.0</v>
      </c>
      <c r="H144" s="21">
        <v>1.0</v>
      </c>
      <c r="I144" s="21">
        <v>1.0</v>
      </c>
      <c r="J144" s="21">
        <v>0.0</v>
      </c>
      <c r="K144" s="21">
        <v>2.0</v>
      </c>
      <c r="L144" s="21">
        <v>6.0</v>
      </c>
    </row>
    <row r="145" ht="15.75" customHeight="1">
      <c r="A145" s="26" t="str">
        <f t="shared" si="7"/>
        <v>AnamneseServiceImpl</v>
      </c>
      <c r="B145" s="20" t="s">
        <v>38</v>
      </c>
      <c r="C145" s="21">
        <v>71.0</v>
      </c>
      <c r="E145" s="21">
        <v>1.0</v>
      </c>
      <c r="F145" s="21">
        <v>36.0</v>
      </c>
      <c r="G145" s="21">
        <v>1.0</v>
      </c>
      <c r="H145" s="21">
        <v>2.0</v>
      </c>
      <c r="I145" s="21">
        <v>1.0</v>
      </c>
      <c r="J145" s="21">
        <v>0.0</v>
      </c>
      <c r="K145" s="21">
        <v>2.0</v>
      </c>
      <c r="L145" s="21">
        <v>7.0</v>
      </c>
    </row>
    <row r="146" ht="15.75" customHeight="1">
      <c r="A146" s="26" t="str">
        <f t="shared" si="7"/>
        <v>AtendimentoServiceImpl</v>
      </c>
      <c r="B146" s="20" t="s">
        <v>46</v>
      </c>
      <c r="C146" s="21">
        <v>87.0</v>
      </c>
      <c r="E146" s="21">
        <v>1.0</v>
      </c>
      <c r="F146" s="21">
        <v>41.0</v>
      </c>
      <c r="G146" s="21">
        <v>1.0</v>
      </c>
      <c r="H146" s="21">
        <v>2.0</v>
      </c>
      <c r="I146" s="21">
        <v>1.0</v>
      </c>
      <c r="J146" s="21">
        <v>0.0</v>
      </c>
      <c r="K146" s="21">
        <v>2.0</v>
      </c>
      <c r="L146" s="21">
        <v>20.0</v>
      </c>
    </row>
    <row r="147" ht="15.75" customHeight="1">
      <c r="A147" s="26" t="str">
        <f t="shared" si="7"/>
        <v>AvaliacaoServiceImpl</v>
      </c>
      <c r="B147" s="20" t="s">
        <v>54</v>
      </c>
      <c r="C147" s="21">
        <v>66.0</v>
      </c>
      <c r="E147" s="21">
        <v>1.0</v>
      </c>
      <c r="F147" s="21">
        <v>13.0</v>
      </c>
      <c r="G147" s="21">
        <v>1.0</v>
      </c>
      <c r="H147" s="21">
        <v>2.0</v>
      </c>
      <c r="I147" s="21">
        <v>1.0</v>
      </c>
      <c r="J147" s="21">
        <v>0.0</v>
      </c>
      <c r="K147" s="21">
        <v>2.0</v>
      </c>
      <c r="L147" s="21">
        <v>8.0</v>
      </c>
    </row>
    <row r="148" ht="15.75" customHeight="1">
      <c r="A148" s="26" t="str">
        <f t="shared" si="7"/>
        <v>DisciplinaServiceImpl</v>
      </c>
      <c r="B148" s="20" t="s">
        <v>61</v>
      </c>
      <c r="C148" s="21">
        <v>14.0</v>
      </c>
      <c r="E148" s="21">
        <v>1.0</v>
      </c>
      <c r="F148" s="21">
        <v>13.0</v>
      </c>
      <c r="G148" s="21">
        <v>1.0</v>
      </c>
      <c r="H148" s="21">
        <v>1.0</v>
      </c>
      <c r="I148" s="21">
        <v>1.0</v>
      </c>
      <c r="J148" s="21">
        <v>0.0</v>
      </c>
      <c r="K148" s="21">
        <v>2.0</v>
      </c>
      <c r="L148" s="21">
        <v>4.0</v>
      </c>
    </row>
    <row r="149" ht="15.75" customHeight="1">
      <c r="A149" s="26" t="str">
        <f t="shared" si="7"/>
        <v>DocumentoServiceImpl</v>
      </c>
      <c r="B149" s="20" t="s">
        <v>68</v>
      </c>
      <c r="C149" s="21">
        <v>90.0</v>
      </c>
      <c r="E149" s="21">
        <v>1.0</v>
      </c>
      <c r="F149" s="21">
        <v>25.0</v>
      </c>
      <c r="G149" s="21">
        <v>1.0</v>
      </c>
      <c r="H149" s="21">
        <v>5.0</v>
      </c>
      <c r="I149" s="21">
        <v>1.0</v>
      </c>
      <c r="J149" s="21">
        <v>0.0</v>
      </c>
      <c r="K149" s="21">
        <v>2.0</v>
      </c>
      <c r="L149" s="21">
        <v>9.0</v>
      </c>
    </row>
    <row r="150" ht="15.75" customHeight="1">
      <c r="A150" s="26" t="str">
        <f t="shared" si="7"/>
        <v>EmailServiceImpl</v>
      </c>
      <c r="B150" s="20" t="s">
        <v>71</v>
      </c>
      <c r="C150" s="21">
        <v>86.0</v>
      </c>
      <c r="E150" s="21">
        <v>1.0</v>
      </c>
      <c r="F150" s="21">
        <v>19.0</v>
      </c>
      <c r="G150" s="21">
        <v>4.0</v>
      </c>
      <c r="H150" s="21">
        <v>3.0</v>
      </c>
      <c r="I150" s="21">
        <v>1.0</v>
      </c>
      <c r="J150" s="21">
        <v>0.0</v>
      </c>
      <c r="K150" s="21">
        <v>2.0</v>
      </c>
      <c r="L150" s="21">
        <v>8.0</v>
      </c>
    </row>
    <row r="151" ht="15.75" customHeight="1">
      <c r="A151" s="26" t="str">
        <f t="shared" si="7"/>
        <v>EmailServiceImpl.emailRecuperacaoSenha.(Anon_1)</v>
      </c>
      <c r="B151" s="20" t="s">
        <v>72</v>
      </c>
      <c r="C151" s="21">
        <v>0.0</v>
      </c>
      <c r="E151" s="21">
        <v>2.0</v>
      </c>
      <c r="F151" s="21">
        <v>2.0</v>
      </c>
      <c r="G151" s="21">
        <v>1.0</v>
      </c>
      <c r="H151" s="21">
        <v>1.0</v>
      </c>
      <c r="I151" s="21">
        <v>1.0</v>
      </c>
      <c r="J151" s="21">
        <v>0.0</v>
      </c>
      <c r="K151" s="21">
        <v>2.0</v>
      </c>
      <c r="L151" s="21">
        <v>4.0</v>
      </c>
    </row>
    <row r="152" ht="15.75" customHeight="1">
      <c r="A152" s="26" t="str">
        <f t="shared" si="7"/>
        <v>OdontogramaServiceImpl</v>
      </c>
      <c r="B152" s="20" t="s">
        <v>92</v>
      </c>
      <c r="C152" s="21">
        <v>0.0</v>
      </c>
      <c r="E152" s="21">
        <v>1.0</v>
      </c>
      <c r="F152" s="21">
        <v>2.0</v>
      </c>
      <c r="G152" s="21">
        <v>1.0</v>
      </c>
      <c r="H152" s="21">
        <v>0.0</v>
      </c>
      <c r="I152" s="21">
        <v>1.0</v>
      </c>
      <c r="J152" s="21">
        <v>0.0</v>
      </c>
      <c r="K152" s="21">
        <v>2.0</v>
      </c>
      <c r="L152" s="21">
        <v>2.0</v>
      </c>
    </row>
    <row r="153" ht="15.75" customHeight="1">
      <c r="A153" s="26" t="str">
        <f t="shared" si="7"/>
        <v>PacienteFormularioService</v>
      </c>
      <c r="B153" s="20" t="s">
        <v>103</v>
      </c>
      <c r="C153" s="21">
        <v>0.0</v>
      </c>
      <c r="E153" s="21">
        <v>1.0</v>
      </c>
      <c r="F153" s="21">
        <v>3.0</v>
      </c>
      <c r="G153" s="21">
        <v>1.0</v>
      </c>
      <c r="H153" s="21">
        <v>0.0</v>
      </c>
      <c r="I153" s="21">
        <v>1.0</v>
      </c>
      <c r="J153" s="21">
        <v>0.0</v>
      </c>
      <c r="K153" s="21">
        <v>2.0</v>
      </c>
      <c r="L153" s="21">
        <v>4.0</v>
      </c>
    </row>
    <row r="154" ht="15.75" customHeight="1">
      <c r="A154" s="26" t="str">
        <f t="shared" si="7"/>
        <v>PacienteServiceImpl</v>
      </c>
      <c r="B154" s="20" t="s">
        <v>107</v>
      </c>
      <c r="C154" s="21">
        <v>64.0</v>
      </c>
      <c r="E154" s="21">
        <v>1.0</v>
      </c>
      <c r="F154" s="21">
        <v>24.0</v>
      </c>
      <c r="G154" s="21">
        <v>1.0</v>
      </c>
      <c r="H154" s="21">
        <v>2.0</v>
      </c>
      <c r="I154" s="21">
        <v>1.0</v>
      </c>
      <c r="J154" s="21">
        <v>0.0</v>
      </c>
      <c r="K154" s="21">
        <v>2.0</v>
      </c>
      <c r="L154" s="21">
        <v>6.0</v>
      </c>
    </row>
    <row r="155" ht="15.75" customHeight="1">
      <c r="A155" s="26" t="str">
        <f t="shared" si="7"/>
        <v>PatologiaServiceImpl</v>
      </c>
      <c r="B155" s="20" t="s">
        <v>115</v>
      </c>
      <c r="C155" s="21">
        <v>86.0</v>
      </c>
      <c r="E155" s="21">
        <v>2.0</v>
      </c>
      <c r="F155" s="21">
        <v>27.0</v>
      </c>
      <c r="G155" s="21">
        <v>1.0</v>
      </c>
      <c r="H155" s="21">
        <v>2.0</v>
      </c>
      <c r="I155" s="21">
        <v>1.0</v>
      </c>
      <c r="J155" s="21">
        <v>0.0</v>
      </c>
      <c r="K155" s="21">
        <v>2.0</v>
      </c>
      <c r="L155" s="21">
        <v>20.0</v>
      </c>
    </row>
    <row r="156" ht="15.75" customHeight="1">
      <c r="A156" s="26" t="str">
        <f t="shared" si="7"/>
        <v>PlanoTratamentoServiceImpl</v>
      </c>
      <c r="B156" s="20" t="s">
        <v>124</v>
      </c>
      <c r="C156" s="21">
        <v>53.0</v>
      </c>
      <c r="E156" s="21">
        <v>1.0</v>
      </c>
      <c r="F156" s="21">
        <v>20.0</v>
      </c>
      <c r="G156" s="21">
        <v>1.0</v>
      </c>
      <c r="H156" s="21">
        <v>1.0</v>
      </c>
      <c r="I156" s="21">
        <v>1.0</v>
      </c>
      <c r="J156" s="21">
        <v>0.0</v>
      </c>
      <c r="K156" s="21">
        <v>2.0</v>
      </c>
      <c r="L156" s="21">
        <v>8.0</v>
      </c>
    </row>
    <row r="157" ht="15.75" customHeight="1">
      <c r="A157" s="26" t="str">
        <f t="shared" si="7"/>
        <v>ProcedimentoServiceImpl</v>
      </c>
      <c r="B157" s="20" t="s">
        <v>128</v>
      </c>
      <c r="C157" s="21">
        <v>87.0</v>
      </c>
      <c r="E157" s="21">
        <v>1.0</v>
      </c>
      <c r="F157" s="21">
        <v>36.0</v>
      </c>
      <c r="G157" s="21">
        <v>1.0</v>
      </c>
      <c r="H157" s="21">
        <v>2.0</v>
      </c>
      <c r="I157" s="21">
        <v>1.0</v>
      </c>
      <c r="J157" s="21">
        <v>0.0</v>
      </c>
      <c r="K157" s="21">
        <v>2.0</v>
      </c>
      <c r="L157" s="21">
        <v>22.0</v>
      </c>
    </row>
    <row r="158" ht="15.75" customHeight="1">
      <c r="A158" s="26" t="str">
        <f t="shared" si="7"/>
        <v>ServidorServiceImpl</v>
      </c>
      <c r="B158" s="20" t="s">
        <v>144</v>
      </c>
      <c r="C158" s="21">
        <v>71.0</v>
      </c>
      <c r="E158" s="21">
        <v>2.0</v>
      </c>
      <c r="F158" s="21">
        <v>17.0</v>
      </c>
      <c r="G158" s="21">
        <v>1.0</v>
      </c>
      <c r="H158" s="21">
        <v>1.0</v>
      </c>
      <c r="I158" s="21">
        <v>1.0</v>
      </c>
      <c r="J158" s="21">
        <v>0.0</v>
      </c>
      <c r="K158" s="21">
        <v>2.0</v>
      </c>
      <c r="L158" s="21">
        <v>8.0</v>
      </c>
    </row>
    <row r="159" ht="15.75" customHeight="1">
      <c r="A159" s="26" t="str">
        <f t="shared" si="7"/>
        <v>TipoPatologiaServiceImpl</v>
      </c>
      <c r="B159" s="20" t="s">
        <v>157</v>
      </c>
      <c r="C159" s="21">
        <v>27.0</v>
      </c>
      <c r="E159" s="21">
        <v>1.0</v>
      </c>
      <c r="F159" s="21">
        <v>16.0</v>
      </c>
      <c r="G159" s="21">
        <v>1.0</v>
      </c>
      <c r="H159" s="21">
        <v>1.0</v>
      </c>
      <c r="I159" s="21">
        <v>1.0</v>
      </c>
      <c r="J159" s="21">
        <v>0.0</v>
      </c>
      <c r="K159" s="21">
        <v>2.0</v>
      </c>
      <c r="L159" s="21">
        <v>4.0</v>
      </c>
    </row>
    <row r="160" ht="15.75" customHeight="1">
      <c r="A160" s="26" t="str">
        <f t="shared" si="7"/>
        <v>TipoProcedimentoServiceImpl</v>
      </c>
      <c r="B160" s="20" t="s">
        <v>163</v>
      </c>
      <c r="C160" s="21">
        <v>30.0</v>
      </c>
      <c r="E160" s="21">
        <v>1.0</v>
      </c>
      <c r="F160" s="21">
        <v>14.0</v>
      </c>
      <c r="G160" s="21">
        <v>1.0</v>
      </c>
      <c r="H160" s="21">
        <v>1.0</v>
      </c>
      <c r="I160" s="21">
        <v>1.0</v>
      </c>
      <c r="J160" s="21">
        <v>0.0</v>
      </c>
      <c r="K160" s="21">
        <v>2.0</v>
      </c>
      <c r="L160" s="21">
        <v>4.0</v>
      </c>
    </row>
    <row r="161" ht="15.75" customHeight="1">
      <c r="A161" s="26" t="str">
        <f t="shared" si="7"/>
        <v>TokenServiceImpl</v>
      </c>
      <c r="B161" s="20" t="s">
        <v>168</v>
      </c>
      <c r="C161" s="21">
        <v>50.0</v>
      </c>
      <c r="E161" s="21">
        <v>1.0</v>
      </c>
      <c r="F161" s="21">
        <v>8.0</v>
      </c>
      <c r="G161" s="21">
        <v>1.0</v>
      </c>
      <c r="H161" s="21">
        <v>2.0</v>
      </c>
      <c r="I161" s="21">
        <v>1.0</v>
      </c>
      <c r="J161" s="21">
        <v>0.0</v>
      </c>
      <c r="K161" s="21">
        <v>2.0</v>
      </c>
      <c r="L161" s="21">
        <v>4.0</v>
      </c>
    </row>
    <row r="162" ht="15.75" customHeight="1">
      <c r="A162" s="26" t="str">
        <f t="shared" si="7"/>
        <v>TurmaServiceImpl</v>
      </c>
      <c r="B162" s="20" t="s">
        <v>177</v>
      </c>
      <c r="C162" s="21">
        <v>75.0</v>
      </c>
      <c r="E162" s="21">
        <v>2.0</v>
      </c>
      <c r="F162" s="21">
        <v>28.0</v>
      </c>
      <c r="G162" s="21">
        <v>1.0</v>
      </c>
      <c r="H162" s="21">
        <v>2.0</v>
      </c>
      <c r="I162" s="21">
        <v>1.0</v>
      </c>
      <c r="J162" s="21">
        <v>0.0</v>
      </c>
      <c r="K162" s="21">
        <v>2.0</v>
      </c>
      <c r="L162" s="21">
        <v>14.0</v>
      </c>
    </row>
    <row r="163" ht="15.75" customHeight="1">
      <c r="A163" s="26" t="str">
        <f t="shared" si="7"/>
        <v>UserDetailsService</v>
      </c>
      <c r="B163" s="20" t="s">
        <v>179</v>
      </c>
      <c r="C163" s="21">
        <v>0.0</v>
      </c>
      <c r="E163" s="21">
        <v>2.0</v>
      </c>
      <c r="F163" s="21">
        <v>2.0</v>
      </c>
      <c r="G163" s="21">
        <v>1.0</v>
      </c>
      <c r="H163" s="21">
        <v>1.0</v>
      </c>
      <c r="I163" s="21">
        <v>1.0</v>
      </c>
      <c r="J163" s="21">
        <v>0.0</v>
      </c>
      <c r="K163" s="21">
        <v>2.0</v>
      </c>
      <c r="L163" s="21">
        <v>3.0</v>
      </c>
    </row>
    <row r="164" ht="15.75" customHeight="1">
      <c r="A164" s="26" t="str">
        <f t="shared" si="7"/>
        <v>UsuarioServiceImpl</v>
      </c>
      <c r="B164" s="20" t="s">
        <v>184</v>
      </c>
      <c r="C164" s="21">
        <v>30.0</v>
      </c>
      <c r="E164" s="21">
        <v>1.0</v>
      </c>
      <c r="F164" s="21">
        <v>8.0</v>
      </c>
      <c r="G164" s="21">
        <v>1.0</v>
      </c>
      <c r="H164" s="21">
        <v>1.0</v>
      </c>
      <c r="I164" s="21">
        <v>1.0</v>
      </c>
      <c r="J164" s="21">
        <v>0.0</v>
      </c>
      <c r="K164" s="21">
        <v>2.0</v>
      </c>
      <c r="L164" s="21">
        <v>6.0</v>
      </c>
    </row>
    <row r="165" ht="15.75" customHeight="1">
      <c r="A165" s="50" t="s">
        <v>196</v>
      </c>
    </row>
    <row r="166" ht="15.75" customHeight="1">
      <c r="A166" s="26" t="str">
        <f>SUBSTITUTE(B166,"ufc.npi.prontuario.task.", "")</f>
        <v>EmailTask</v>
      </c>
      <c r="B166" s="20" t="s">
        <v>73</v>
      </c>
      <c r="C166" s="21">
        <v>0.0</v>
      </c>
      <c r="E166" s="21">
        <v>1.0</v>
      </c>
      <c r="F166" s="21">
        <v>1.0</v>
      </c>
      <c r="G166" s="21">
        <v>1.0</v>
      </c>
      <c r="H166" s="21">
        <v>0.0</v>
      </c>
      <c r="I166" s="21">
        <v>1.0</v>
      </c>
      <c r="J166" s="21">
        <v>0.0</v>
      </c>
      <c r="K166" s="21">
        <v>1.0</v>
      </c>
      <c r="L166" s="21">
        <v>1.0</v>
      </c>
    </row>
    <row r="167" ht="15.75" customHeight="1">
      <c r="A167" s="50" t="s">
        <v>197</v>
      </c>
    </row>
    <row r="168" ht="15.75" customHeight="1">
      <c r="A168" s="26" t="str">
        <f t="shared" ref="A168:A174" si="8">SUBSTITUTE(B168,"ufc.npi.prontuario.util.", "")</f>
        <v>ConfigurationConstants</v>
      </c>
      <c r="B168" s="20" t="s">
        <v>55</v>
      </c>
      <c r="C168" s="21">
        <v>0.0</v>
      </c>
      <c r="E168" s="21">
        <v>0.0</v>
      </c>
      <c r="F168" s="21">
        <v>0.0</v>
      </c>
      <c r="G168" s="21">
        <v>0.0</v>
      </c>
      <c r="H168" s="21">
        <v>0.0</v>
      </c>
      <c r="I168" s="21">
        <v>1.0</v>
      </c>
      <c r="J168" s="21">
        <v>0.0</v>
      </c>
      <c r="K168" s="21">
        <v>1.0</v>
      </c>
      <c r="L168" s="21">
        <v>0.0</v>
      </c>
    </row>
    <row r="169" ht="15.75" customHeight="1">
      <c r="A169" s="26" t="str">
        <f t="shared" si="8"/>
        <v>EmailConstants</v>
      </c>
      <c r="B169" s="20" t="s">
        <v>69</v>
      </c>
      <c r="C169" s="21">
        <v>0.0</v>
      </c>
      <c r="E169" s="21">
        <v>0.0</v>
      </c>
      <c r="F169" s="21">
        <v>0.0</v>
      </c>
      <c r="G169" s="21">
        <v>0.0</v>
      </c>
      <c r="H169" s="21">
        <v>0.0</v>
      </c>
      <c r="I169" s="21">
        <v>1.0</v>
      </c>
      <c r="J169" s="21">
        <v>0.0</v>
      </c>
      <c r="K169" s="21">
        <v>1.0</v>
      </c>
      <c r="L169" s="21">
        <v>0.0</v>
      </c>
    </row>
    <row r="170" ht="15.75" customHeight="1">
      <c r="A170" s="26" t="str">
        <f t="shared" si="8"/>
        <v>ExceptionSuccessConstants</v>
      </c>
      <c r="B170" s="20" t="s">
        <v>76</v>
      </c>
      <c r="C170" s="21">
        <v>0.0</v>
      </c>
      <c r="E170" s="21">
        <v>0.0</v>
      </c>
      <c r="F170" s="21">
        <v>0.0</v>
      </c>
      <c r="G170" s="21">
        <v>0.0</v>
      </c>
      <c r="H170" s="21">
        <v>0.0</v>
      </c>
      <c r="I170" s="21">
        <v>1.0</v>
      </c>
      <c r="J170" s="21">
        <v>0.0</v>
      </c>
      <c r="K170" s="21">
        <v>1.0</v>
      </c>
      <c r="L170" s="21">
        <v>0.0</v>
      </c>
    </row>
    <row r="171" ht="15.75" customHeight="1">
      <c r="A171" s="26" t="str">
        <f t="shared" si="8"/>
        <v>FragmentsConstants</v>
      </c>
      <c r="B171" s="20" t="s">
        <v>79</v>
      </c>
      <c r="C171" s="21">
        <v>0.0</v>
      </c>
      <c r="E171" s="21">
        <v>0.0</v>
      </c>
      <c r="F171" s="21">
        <v>0.0</v>
      </c>
      <c r="G171" s="21">
        <v>0.0</v>
      </c>
      <c r="H171" s="21">
        <v>0.0</v>
      </c>
      <c r="I171" s="21">
        <v>1.0</v>
      </c>
      <c r="J171" s="21">
        <v>0.0</v>
      </c>
      <c r="K171" s="21">
        <v>1.0</v>
      </c>
      <c r="L171" s="21">
        <v>0.0</v>
      </c>
    </row>
    <row r="172" ht="15.75" customHeight="1">
      <c r="A172" s="26" t="str">
        <f t="shared" si="8"/>
        <v>MessagesConstants</v>
      </c>
      <c r="B172" s="20" t="s">
        <v>85</v>
      </c>
      <c r="C172" s="21">
        <v>0.0</v>
      </c>
      <c r="E172" s="21">
        <v>0.0</v>
      </c>
      <c r="F172" s="21">
        <v>0.0</v>
      </c>
      <c r="G172" s="21">
        <v>0.0</v>
      </c>
      <c r="H172" s="21">
        <v>0.0</v>
      </c>
      <c r="I172" s="21">
        <v>1.0</v>
      </c>
      <c r="J172" s="21">
        <v>0.0</v>
      </c>
      <c r="K172" s="21">
        <v>1.0</v>
      </c>
      <c r="L172" s="21">
        <v>0.0</v>
      </c>
    </row>
    <row r="173" ht="15.75" customHeight="1">
      <c r="A173" s="26" t="str">
        <f t="shared" si="8"/>
        <v>PagesConstants</v>
      </c>
      <c r="B173" s="20" t="s">
        <v>110</v>
      </c>
      <c r="C173" s="21">
        <v>0.0</v>
      </c>
      <c r="E173" s="21">
        <v>0.0</v>
      </c>
      <c r="F173" s="21">
        <v>0.0</v>
      </c>
      <c r="G173" s="21">
        <v>0.0</v>
      </c>
      <c r="H173" s="21">
        <v>0.0</v>
      </c>
      <c r="I173" s="21">
        <v>1.0</v>
      </c>
      <c r="J173" s="21">
        <v>0.0</v>
      </c>
      <c r="K173" s="21">
        <v>1.0</v>
      </c>
      <c r="L173" s="21">
        <v>0.0</v>
      </c>
    </row>
    <row r="174" ht="15.75" customHeight="1">
      <c r="A174" s="26" t="str">
        <f t="shared" si="8"/>
        <v>RedirectConstants</v>
      </c>
      <c r="B174" s="20" t="s">
        <v>138</v>
      </c>
      <c r="C174" s="21">
        <v>0.0</v>
      </c>
      <c r="E174" s="21">
        <v>0.0</v>
      </c>
      <c r="F174" s="21">
        <v>0.0</v>
      </c>
      <c r="G174" s="21">
        <v>0.0</v>
      </c>
      <c r="H174" s="21">
        <v>0.0</v>
      </c>
      <c r="I174" s="21">
        <v>1.0</v>
      </c>
      <c r="J174" s="21">
        <v>0.0</v>
      </c>
      <c r="K174" s="21">
        <v>1.0</v>
      </c>
      <c r="L174" s="21">
        <v>0.0</v>
      </c>
    </row>
    <row r="175" ht="15.75" customHeight="1"/>
    <row r="176" ht="15.75" customHeight="1"/>
    <row r="177" ht="15.75" customHeight="1"/>
    <row r="178" ht="15.75" customHeight="1">
      <c r="C178" s="36" t="s">
        <v>2</v>
      </c>
      <c r="D178" s="37"/>
      <c r="E178" s="38" t="s">
        <v>3</v>
      </c>
      <c r="F178" s="39"/>
      <c r="G178" s="39"/>
      <c r="H178" s="37"/>
      <c r="I178" s="40" t="s">
        <v>4</v>
      </c>
      <c r="J178" s="39"/>
      <c r="K178" s="37"/>
      <c r="L178" s="41" t="s">
        <v>5</v>
      </c>
      <c r="M178" s="39"/>
      <c r="N178" s="37"/>
      <c r="O178" s="42" t="s">
        <v>6</v>
      </c>
      <c r="P178" s="39"/>
      <c r="Q178" s="39"/>
      <c r="R178" s="37"/>
    </row>
    <row r="179" ht="15.75" customHeight="1">
      <c r="C179" s="12" t="s">
        <v>8</v>
      </c>
      <c r="D179" s="13" t="s">
        <v>9</v>
      </c>
      <c r="E179" s="14" t="s">
        <v>10</v>
      </c>
      <c r="F179" s="14" t="s">
        <v>11</v>
      </c>
      <c r="G179" s="14" t="s">
        <v>12</v>
      </c>
      <c r="H179" s="14" t="s">
        <v>13</v>
      </c>
      <c r="I179" s="15" t="s">
        <v>14</v>
      </c>
      <c r="J179" s="15" t="s">
        <v>15</v>
      </c>
      <c r="K179" s="15" t="s">
        <v>16</v>
      </c>
      <c r="L179" s="16" t="s">
        <v>17</v>
      </c>
      <c r="M179" s="17"/>
      <c r="N179" s="18"/>
      <c r="O179" s="19" t="s">
        <v>18</v>
      </c>
      <c r="P179" s="19" t="s">
        <v>19</v>
      </c>
      <c r="Q179" s="19" t="s">
        <v>20</v>
      </c>
      <c r="R179" s="19" t="s">
        <v>21</v>
      </c>
    </row>
    <row r="180" ht="15.75" customHeight="1">
      <c r="B180" s="44" t="s">
        <v>186</v>
      </c>
      <c r="C180" s="45">
        <f>SUM(C3:C174)</f>
        <v>6102</v>
      </c>
      <c r="D180" s="45">
        <f>SUM(D12:D174)</f>
        <v>0</v>
      </c>
      <c r="E180" s="45">
        <f t="shared" ref="E180:L180" si="9">SUM(E3:E174)</f>
        <v>126</v>
      </c>
      <c r="F180" s="45">
        <f t="shared" si="9"/>
        <v>1323</v>
      </c>
      <c r="G180" s="45">
        <f t="shared" si="9"/>
        <v>263</v>
      </c>
      <c r="H180" s="45">
        <f t="shared" si="9"/>
        <v>117</v>
      </c>
      <c r="I180" s="45">
        <f t="shared" si="9"/>
        <v>204</v>
      </c>
      <c r="J180" s="45">
        <f t="shared" si="9"/>
        <v>36</v>
      </c>
      <c r="K180" s="45">
        <f t="shared" si="9"/>
        <v>172</v>
      </c>
      <c r="L180" s="45">
        <f t="shared" si="9"/>
        <v>644</v>
      </c>
      <c r="M180" s="45"/>
      <c r="N180" s="45"/>
      <c r="O180" s="45">
        <f t="shared" ref="O180:R180" si="10">SUM(O3:O174)</f>
        <v>8612</v>
      </c>
      <c r="P180" s="45">
        <f t="shared" si="10"/>
        <v>256</v>
      </c>
      <c r="Q180" s="45">
        <f t="shared" si="10"/>
        <v>1065</v>
      </c>
      <c r="R180" s="45">
        <f t="shared" si="10"/>
        <v>163</v>
      </c>
    </row>
    <row r="181" ht="15.75" customHeight="1">
      <c r="B181" s="46" t="s">
        <v>187</v>
      </c>
      <c r="D181" s="22">
        <f>SUM(C180:D180)</f>
        <v>6102</v>
      </c>
      <c r="F181" s="47">
        <f>SUM(E180:H180)</f>
        <v>1829</v>
      </c>
      <c r="J181" s="47">
        <f>SUM(I180:K180)</f>
        <v>412</v>
      </c>
      <c r="P181" s="47">
        <f>SUM(O180:R180)</f>
        <v>10096</v>
      </c>
    </row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I178:K178"/>
    <mergeCell ref="L178:N178"/>
    <mergeCell ref="C1:D1"/>
    <mergeCell ref="E1:H1"/>
    <mergeCell ref="I1:K1"/>
    <mergeCell ref="L1:N1"/>
    <mergeCell ref="O1:R1"/>
    <mergeCell ref="C178:D178"/>
    <mergeCell ref="E178:H178"/>
    <mergeCell ref="O178:R178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63"/>
    <col customWidth="1" min="2" max="2" width="51.13"/>
    <col customWidth="1" min="3" max="4" width="9.38"/>
    <col customWidth="1" min="5" max="5" width="16.38"/>
    <col customWidth="1" min="6" max="16" width="9.38"/>
    <col customWidth="1" min="17" max="17" width="7.88"/>
    <col customWidth="1" min="18" max="26" width="9.38"/>
  </cols>
  <sheetData>
    <row r="1">
      <c r="A1" s="1" t="s">
        <v>0</v>
      </c>
      <c r="C1" s="3" t="s">
        <v>2</v>
      </c>
      <c r="D1" s="4"/>
      <c r="E1" s="5" t="s">
        <v>3</v>
      </c>
      <c r="F1" s="6"/>
      <c r="G1" s="6"/>
      <c r="H1" s="4"/>
      <c r="I1" s="7" t="s">
        <v>4</v>
      </c>
      <c r="J1" s="6"/>
      <c r="K1" s="4"/>
      <c r="L1" s="8" t="s">
        <v>5</v>
      </c>
      <c r="M1" s="6"/>
      <c r="N1" s="4"/>
      <c r="O1" s="9" t="s">
        <v>6</v>
      </c>
      <c r="P1" s="6"/>
      <c r="Q1" s="6"/>
      <c r="R1" s="4"/>
    </row>
    <row r="2">
      <c r="A2" s="10" t="s">
        <v>7</v>
      </c>
      <c r="C2" s="12" t="s">
        <v>8</v>
      </c>
      <c r="D2" s="13" t="s">
        <v>9</v>
      </c>
      <c r="E2" s="14" t="s">
        <v>10</v>
      </c>
      <c r="F2" s="14" t="s">
        <v>11</v>
      </c>
      <c r="G2" s="14" t="s">
        <v>12</v>
      </c>
      <c r="H2" s="14" t="s">
        <v>13</v>
      </c>
      <c r="I2" s="15" t="s">
        <v>14</v>
      </c>
      <c r="J2" s="15" t="s">
        <v>15</v>
      </c>
      <c r="K2" s="15" t="s">
        <v>16</v>
      </c>
      <c r="L2" s="16" t="s">
        <v>17</v>
      </c>
      <c r="M2" s="17"/>
      <c r="N2" s="18"/>
      <c r="O2" s="19" t="s">
        <v>18</v>
      </c>
      <c r="P2" s="19" t="s">
        <v>19</v>
      </c>
      <c r="Q2" s="19" t="s">
        <v>20</v>
      </c>
      <c r="R2" s="19" t="s">
        <v>21</v>
      </c>
    </row>
    <row r="3">
      <c r="A3" s="17" t="str">
        <f t="shared" ref="A3:A5" si="1">SUBSTITUTE(B3,"ufc.npi.prontuario.", "")</f>
        <v>ProntuarioApplication</v>
      </c>
      <c r="B3" s="20" t="s">
        <v>188</v>
      </c>
      <c r="C3" s="21">
        <v>0.0</v>
      </c>
      <c r="E3" s="21">
        <v>1.0</v>
      </c>
      <c r="F3" s="21">
        <v>1.0</v>
      </c>
      <c r="G3" s="21">
        <v>1.0</v>
      </c>
      <c r="H3" s="21">
        <v>0.0</v>
      </c>
      <c r="I3" s="21">
        <v>1.0</v>
      </c>
      <c r="J3" s="21">
        <v>0.0</v>
      </c>
      <c r="K3" s="21">
        <v>1.0</v>
      </c>
      <c r="L3" s="21">
        <v>0.0</v>
      </c>
      <c r="O3" s="22">
        <v>8732.0</v>
      </c>
      <c r="P3" s="22">
        <v>272.0</v>
      </c>
      <c r="Q3" s="22">
        <v>1099.0</v>
      </c>
      <c r="R3" s="22">
        <v>163.0</v>
      </c>
    </row>
    <row r="4">
      <c r="A4" s="17" t="str">
        <f t="shared" si="1"/>
        <v>ProntuarioApplicationTests</v>
      </c>
      <c r="B4" s="20" t="s">
        <v>134</v>
      </c>
      <c r="C4" s="21">
        <v>0.0</v>
      </c>
      <c r="E4" s="21">
        <v>1.0</v>
      </c>
      <c r="F4" s="21">
        <v>1.0</v>
      </c>
      <c r="G4" s="21">
        <v>1.0</v>
      </c>
      <c r="H4" s="21">
        <v>0.0</v>
      </c>
      <c r="I4" s="21">
        <v>1.0</v>
      </c>
      <c r="J4" s="21">
        <v>0.0</v>
      </c>
      <c r="K4" s="21">
        <v>1.0</v>
      </c>
      <c r="L4" s="21">
        <v>0.0</v>
      </c>
    </row>
    <row r="5">
      <c r="A5" s="17" t="str">
        <f t="shared" si="1"/>
        <v>ServletInitializer</v>
      </c>
      <c r="B5" s="20" t="s">
        <v>146</v>
      </c>
      <c r="C5" s="21">
        <v>0.0</v>
      </c>
      <c r="E5" s="21">
        <v>1.0</v>
      </c>
      <c r="F5" s="21">
        <v>1.0</v>
      </c>
      <c r="G5" s="21">
        <v>1.0</v>
      </c>
      <c r="H5" s="21">
        <v>0.0</v>
      </c>
      <c r="I5" s="21">
        <v>2.0</v>
      </c>
      <c r="J5" s="21">
        <v>0.0</v>
      </c>
      <c r="K5" s="21">
        <v>1.0</v>
      </c>
      <c r="L5" s="21">
        <v>1.0</v>
      </c>
    </row>
    <row r="6">
      <c r="A6" s="49" t="s">
        <v>189</v>
      </c>
      <c r="N6" s="25" t="s">
        <v>26</v>
      </c>
    </row>
    <row r="7">
      <c r="A7" s="26" t="str">
        <f t="shared" ref="A7:A8" si="2">SUBSTITUTE(B7,"ufc.npi.prontuario.config.", "")</f>
        <v>MvcConfig</v>
      </c>
      <c r="B7" s="20" t="s">
        <v>86</v>
      </c>
      <c r="C7" s="21">
        <v>0.0</v>
      </c>
      <c r="E7" s="21">
        <v>1.0</v>
      </c>
      <c r="F7" s="21">
        <v>1.0</v>
      </c>
      <c r="G7" s="21">
        <v>1.0</v>
      </c>
      <c r="H7" s="21">
        <v>0.0</v>
      </c>
      <c r="I7" s="21">
        <v>2.0</v>
      </c>
      <c r="J7" s="21">
        <v>0.0</v>
      </c>
      <c r="K7" s="21">
        <v>1.0</v>
      </c>
      <c r="L7" s="21">
        <v>0.0</v>
      </c>
      <c r="N7" s="47">
        <f>SUM(D181,F181,J181,L180,P181)</f>
        <v>19375</v>
      </c>
    </row>
    <row r="8">
      <c r="A8" s="26" t="str">
        <f t="shared" si="2"/>
        <v>SecurityConfig</v>
      </c>
      <c r="B8" s="20" t="s">
        <v>140</v>
      </c>
      <c r="C8" s="21">
        <v>50.0</v>
      </c>
      <c r="E8" s="21">
        <v>1.0</v>
      </c>
      <c r="F8" s="21">
        <v>2.0</v>
      </c>
      <c r="G8" s="21">
        <v>1.0</v>
      </c>
      <c r="H8" s="21">
        <v>0.0</v>
      </c>
      <c r="I8" s="21">
        <v>2.0</v>
      </c>
      <c r="J8" s="21">
        <v>0.0</v>
      </c>
      <c r="K8" s="21">
        <v>1.0</v>
      </c>
      <c r="L8" s="21">
        <v>0.0</v>
      </c>
    </row>
    <row r="9">
      <c r="A9" s="22" t="s">
        <v>190</v>
      </c>
    </row>
    <row r="10">
      <c r="A10" s="26" t="str">
        <f t="shared" ref="A10:A38" si="3">SUBSTITUTE(B10,"ufc.npi.prontuario.controller.", "")</f>
        <v>AlunoController</v>
      </c>
      <c r="B10" s="20" t="s">
        <v>24</v>
      </c>
      <c r="C10" s="21">
        <v>71.0</v>
      </c>
      <c r="E10" s="21">
        <v>1.0</v>
      </c>
      <c r="F10" s="21">
        <v>10.0</v>
      </c>
      <c r="G10" s="21">
        <v>1.0</v>
      </c>
      <c r="H10" s="21">
        <v>1.0</v>
      </c>
      <c r="I10" s="21">
        <v>1.0</v>
      </c>
      <c r="J10" s="21">
        <v>0.0</v>
      </c>
      <c r="K10" s="21">
        <v>1.0</v>
      </c>
      <c r="L10" s="21">
        <v>9.0</v>
      </c>
    </row>
    <row r="11">
      <c r="A11" s="26" t="str">
        <f t="shared" si="3"/>
        <v>AlunoTurmaController</v>
      </c>
      <c r="B11" s="20" t="s">
        <v>31</v>
      </c>
      <c r="C11" s="21">
        <v>50.0</v>
      </c>
      <c r="E11" s="21">
        <v>2.0</v>
      </c>
      <c r="F11" s="21">
        <v>6.0</v>
      </c>
      <c r="G11" s="21">
        <v>1.0</v>
      </c>
      <c r="H11" s="21">
        <v>1.0</v>
      </c>
      <c r="I11" s="21">
        <v>1.0</v>
      </c>
      <c r="J11" s="21">
        <v>0.0</v>
      </c>
      <c r="K11" s="21">
        <v>1.0</v>
      </c>
      <c r="L11" s="21">
        <v>9.0</v>
      </c>
    </row>
    <row r="12">
      <c r="A12" s="26" t="str">
        <f t="shared" si="3"/>
        <v>AnamneseController</v>
      </c>
      <c r="B12" s="20" t="s">
        <v>35</v>
      </c>
      <c r="C12" s="21">
        <v>30.0</v>
      </c>
      <c r="E12" s="21">
        <v>1.0</v>
      </c>
      <c r="F12" s="21">
        <v>14.0</v>
      </c>
      <c r="G12" s="21">
        <v>1.0</v>
      </c>
      <c r="H12" s="21">
        <v>1.0</v>
      </c>
      <c r="I12" s="21">
        <v>1.0</v>
      </c>
      <c r="J12" s="21">
        <v>0.0</v>
      </c>
      <c r="K12" s="21">
        <v>1.0</v>
      </c>
      <c r="L12" s="21">
        <v>10.0</v>
      </c>
    </row>
    <row r="13">
      <c r="A13" s="26" t="str">
        <f t="shared" si="3"/>
        <v>AtendimentoController</v>
      </c>
      <c r="B13" s="20" t="s">
        <v>41</v>
      </c>
      <c r="C13" s="21">
        <v>0.0</v>
      </c>
      <c r="E13" s="21">
        <v>1.0</v>
      </c>
      <c r="F13" s="21">
        <v>13.0</v>
      </c>
      <c r="G13" s="21">
        <v>1.0</v>
      </c>
      <c r="H13" s="21">
        <v>1.0</v>
      </c>
      <c r="I13" s="21">
        <v>1.0</v>
      </c>
      <c r="J13" s="21">
        <v>0.0</v>
      </c>
      <c r="K13" s="21">
        <v>1.0</v>
      </c>
      <c r="L13" s="21">
        <v>11.0</v>
      </c>
    </row>
    <row r="14">
      <c r="A14" s="26" t="str">
        <f t="shared" si="3"/>
        <v>AtendimentoPatologiaController</v>
      </c>
      <c r="B14" s="20" t="s">
        <v>42</v>
      </c>
      <c r="C14" s="21">
        <v>0.0</v>
      </c>
      <c r="E14" s="21">
        <v>1.0</v>
      </c>
      <c r="F14" s="21">
        <v>1.0</v>
      </c>
      <c r="G14" s="21">
        <v>1.0</v>
      </c>
      <c r="H14" s="21">
        <v>0.0</v>
      </c>
      <c r="I14" s="21">
        <v>1.0</v>
      </c>
      <c r="J14" s="21">
        <v>0.0</v>
      </c>
      <c r="K14" s="21">
        <v>1.0</v>
      </c>
      <c r="L14" s="21">
        <v>6.0</v>
      </c>
    </row>
    <row r="15">
      <c r="A15" s="26" t="str">
        <f t="shared" si="3"/>
        <v>AtendimentoProcedimentoController</v>
      </c>
      <c r="B15" s="20" t="s">
        <v>43</v>
      </c>
      <c r="C15" s="21">
        <v>0.0</v>
      </c>
      <c r="E15" s="21">
        <v>1.0</v>
      </c>
      <c r="F15" s="21">
        <v>1.0</v>
      </c>
      <c r="G15" s="21">
        <v>1.0</v>
      </c>
      <c r="H15" s="21">
        <v>0.0</v>
      </c>
      <c r="I15" s="21">
        <v>1.0</v>
      </c>
      <c r="J15" s="21">
        <v>0.0</v>
      </c>
      <c r="K15" s="21">
        <v>1.0</v>
      </c>
      <c r="L15" s="21">
        <v>6.0</v>
      </c>
    </row>
    <row r="16">
      <c r="A16" s="26" t="str">
        <f t="shared" si="3"/>
        <v>AvaliacaoController</v>
      </c>
      <c r="B16" s="20" t="s">
        <v>51</v>
      </c>
      <c r="C16" s="21">
        <v>22.0</v>
      </c>
      <c r="E16" s="21">
        <v>1.0</v>
      </c>
      <c r="F16" s="21">
        <v>13.0</v>
      </c>
      <c r="G16" s="21">
        <v>1.0</v>
      </c>
      <c r="H16" s="21">
        <v>1.0</v>
      </c>
      <c r="I16" s="21">
        <v>1.0</v>
      </c>
      <c r="J16" s="21">
        <v>0.0</v>
      </c>
      <c r="K16" s="21">
        <v>1.0</v>
      </c>
      <c r="L16" s="21">
        <v>7.0</v>
      </c>
    </row>
    <row r="17">
      <c r="A17" s="26" t="str">
        <f t="shared" si="3"/>
        <v>DisciplinaController</v>
      </c>
      <c r="B17" s="20" t="s">
        <v>58</v>
      </c>
      <c r="C17" s="21">
        <v>50.0</v>
      </c>
      <c r="E17" s="21">
        <v>1.0</v>
      </c>
      <c r="F17" s="21">
        <v>9.0</v>
      </c>
      <c r="G17" s="21">
        <v>1.0</v>
      </c>
      <c r="H17" s="21">
        <v>2.0</v>
      </c>
      <c r="I17" s="21">
        <v>1.0</v>
      </c>
      <c r="J17" s="21">
        <v>0.0</v>
      </c>
      <c r="K17" s="21">
        <v>1.0</v>
      </c>
      <c r="L17" s="21">
        <v>7.0</v>
      </c>
    </row>
    <row r="18">
      <c r="A18" s="26" t="str">
        <f t="shared" si="3"/>
        <v>DocumentoController</v>
      </c>
      <c r="B18" s="20" t="s">
        <v>64</v>
      </c>
      <c r="C18" s="21">
        <v>19.0</v>
      </c>
      <c r="E18" s="21">
        <v>1.0</v>
      </c>
      <c r="F18" s="21">
        <v>9.0</v>
      </c>
      <c r="G18" s="21">
        <v>1.0</v>
      </c>
      <c r="H18" s="21">
        <v>2.0</v>
      </c>
      <c r="I18" s="21">
        <v>1.0</v>
      </c>
      <c r="J18" s="21">
        <v>0.0</v>
      </c>
      <c r="K18" s="21">
        <v>1.0</v>
      </c>
      <c r="L18" s="21">
        <v>7.0</v>
      </c>
    </row>
    <row r="19">
      <c r="A19" s="26" t="str">
        <f t="shared" si="3"/>
        <v>FormularioAtendimentoController</v>
      </c>
      <c r="B19" s="20" t="s">
        <v>78</v>
      </c>
      <c r="C19" s="21">
        <v>25.0</v>
      </c>
      <c r="E19" s="21">
        <v>1.0</v>
      </c>
      <c r="F19" s="21">
        <v>2.0</v>
      </c>
      <c r="G19" s="21">
        <v>1.0</v>
      </c>
      <c r="H19" s="21">
        <v>0.0</v>
      </c>
      <c r="I19" s="21">
        <v>1.0</v>
      </c>
      <c r="J19" s="21">
        <v>0.0</v>
      </c>
      <c r="K19" s="21">
        <v>1.0</v>
      </c>
      <c r="L19" s="21">
        <v>8.0</v>
      </c>
    </row>
    <row r="20">
      <c r="A20" s="26" t="str">
        <f t="shared" si="3"/>
        <v>OdontogramaController</v>
      </c>
      <c r="B20" s="20" t="s">
        <v>88</v>
      </c>
      <c r="C20" s="21">
        <v>71.0</v>
      </c>
      <c r="E20" s="21">
        <v>1.0</v>
      </c>
      <c r="F20" s="21">
        <v>7.0</v>
      </c>
      <c r="G20" s="21">
        <v>1.0</v>
      </c>
      <c r="H20" s="21">
        <v>1.0</v>
      </c>
      <c r="I20" s="21">
        <v>1.0</v>
      </c>
      <c r="J20" s="21">
        <v>0.0</v>
      </c>
      <c r="K20" s="21">
        <v>1.0</v>
      </c>
      <c r="L20" s="21">
        <v>15.0</v>
      </c>
    </row>
    <row r="21" ht="15.75" customHeight="1">
      <c r="A21" s="26" t="str">
        <f t="shared" si="3"/>
        <v>OdontogramaPatologiasController</v>
      </c>
      <c r="B21" s="20" t="s">
        <v>89</v>
      </c>
      <c r="C21" s="21">
        <v>75.0</v>
      </c>
      <c r="E21" s="21">
        <v>1.0</v>
      </c>
      <c r="F21" s="21">
        <v>9.0</v>
      </c>
      <c r="G21" s="21">
        <v>1.0</v>
      </c>
      <c r="H21" s="21">
        <v>1.0</v>
      </c>
      <c r="I21" s="21">
        <v>1.0</v>
      </c>
      <c r="J21" s="21">
        <v>0.0</v>
      </c>
      <c r="K21" s="21">
        <v>1.0</v>
      </c>
      <c r="L21" s="21">
        <v>13.0</v>
      </c>
    </row>
    <row r="22" ht="15.75" customHeight="1">
      <c r="A22" s="26" t="str">
        <f t="shared" si="3"/>
        <v>PacienteAnamneseController</v>
      </c>
      <c r="B22" s="20" t="s">
        <v>96</v>
      </c>
      <c r="C22" s="21">
        <v>75.0</v>
      </c>
      <c r="E22" s="21">
        <v>1.0</v>
      </c>
      <c r="F22" s="21">
        <v>4.0</v>
      </c>
      <c r="G22" s="21">
        <v>1.0</v>
      </c>
      <c r="H22" s="21">
        <v>0.0</v>
      </c>
      <c r="I22" s="21">
        <v>1.0</v>
      </c>
      <c r="J22" s="21">
        <v>0.0</v>
      </c>
      <c r="K22" s="21">
        <v>1.0</v>
      </c>
      <c r="L22" s="21">
        <v>10.0</v>
      </c>
    </row>
    <row r="23" ht="15.75" customHeight="1">
      <c r="A23" s="26" t="str">
        <f t="shared" si="3"/>
        <v>PacienteAtendimentoController</v>
      </c>
      <c r="B23" s="20" t="s">
        <v>98</v>
      </c>
      <c r="C23" s="21">
        <v>0.0</v>
      </c>
      <c r="E23" s="21">
        <v>1.0</v>
      </c>
      <c r="F23" s="21">
        <v>2.0</v>
      </c>
      <c r="G23" s="21">
        <v>1.0</v>
      </c>
      <c r="H23" s="21">
        <v>0.0</v>
      </c>
      <c r="I23" s="21">
        <v>1.0</v>
      </c>
      <c r="J23" s="21">
        <v>0.0</v>
      </c>
      <c r="K23" s="21">
        <v>1.0</v>
      </c>
      <c r="L23" s="21">
        <v>5.0</v>
      </c>
    </row>
    <row r="24" ht="15.75" customHeight="1">
      <c r="A24" s="26" t="str">
        <f t="shared" si="3"/>
        <v>PacienteController</v>
      </c>
      <c r="B24" s="20" t="s">
        <v>99</v>
      </c>
      <c r="C24" s="21">
        <v>50.0</v>
      </c>
      <c r="E24" s="21">
        <v>1.0</v>
      </c>
      <c r="F24" s="21">
        <v>2.0</v>
      </c>
      <c r="G24" s="21">
        <v>1.0</v>
      </c>
      <c r="H24" s="21">
        <v>0.0</v>
      </c>
      <c r="I24" s="21">
        <v>1.0</v>
      </c>
      <c r="J24" s="21">
        <v>0.0</v>
      </c>
      <c r="K24" s="21">
        <v>1.0</v>
      </c>
      <c r="L24" s="21">
        <v>5.0</v>
      </c>
    </row>
    <row r="25" ht="15.75" customHeight="1">
      <c r="A25" s="26" t="str">
        <f t="shared" si="3"/>
        <v>PacienteFormularioController</v>
      </c>
      <c r="B25" s="20" t="s">
        <v>101</v>
      </c>
      <c r="C25" s="21">
        <v>0.0</v>
      </c>
      <c r="E25" s="21">
        <v>1.0</v>
      </c>
      <c r="F25" s="21">
        <v>2.0</v>
      </c>
      <c r="G25" s="21">
        <v>1.0</v>
      </c>
      <c r="H25" s="21">
        <v>0.0</v>
      </c>
      <c r="I25" s="21">
        <v>1.0</v>
      </c>
      <c r="J25" s="21">
        <v>0.0</v>
      </c>
      <c r="K25" s="21">
        <v>1.0</v>
      </c>
      <c r="L25" s="21">
        <v>3.0</v>
      </c>
    </row>
    <row r="26" ht="15.75" customHeight="1">
      <c r="A26" s="26" t="str">
        <f t="shared" si="3"/>
        <v>PacienteListController</v>
      </c>
      <c r="B26" s="20" t="s">
        <v>104</v>
      </c>
      <c r="C26" s="21">
        <v>37.0</v>
      </c>
      <c r="E26" s="21">
        <v>1.0</v>
      </c>
      <c r="F26" s="21">
        <v>6.0</v>
      </c>
      <c r="G26" s="21">
        <v>1.0</v>
      </c>
      <c r="H26" s="21">
        <v>1.0</v>
      </c>
      <c r="I26" s="21">
        <v>1.0</v>
      </c>
      <c r="J26" s="21">
        <v>0.0</v>
      </c>
      <c r="K26" s="21">
        <v>1.0</v>
      </c>
      <c r="L26" s="21">
        <v>7.0</v>
      </c>
    </row>
    <row r="27" ht="15.75" customHeight="1">
      <c r="A27" s="26" t="str">
        <f t="shared" si="3"/>
        <v>PacienteTratamentoController</v>
      </c>
      <c r="B27" s="20" t="s">
        <v>109</v>
      </c>
      <c r="C27" s="21">
        <v>50.0</v>
      </c>
      <c r="E27" s="21">
        <v>1.0</v>
      </c>
      <c r="F27" s="21">
        <v>6.0</v>
      </c>
      <c r="G27" s="21">
        <v>1.0</v>
      </c>
      <c r="H27" s="21">
        <v>1.0</v>
      </c>
      <c r="I27" s="21">
        <v>1.0</v>
      </c>
      <c r="J27" s="21">
        <v>0.0</v>
      </c>
      <c r="K27" s="21">
        <v>1.0</v>
      </c>
      <c r="L27" s="21">
        <v>9.0</v>
      </c>
    </row>
    <row r="28" ht="15.75" customHeight="1">
      <c r="A28" s="26" t="str">
        <f t="shared" si="3"/>
        <v>PlanoTratamentoController</v>
      </c>
      <c r="B28" s="20" t="s">
        <v>121</v>
      </c>
      <c r="C28" s="21">
        <v>50.0</v>
      </c>
      <c r="E28" s="21">
        <v>1.0</v>
      </c>
      <c r="F28" s="21">
        <v>7.0</v>
      </c>
      <c r="G28" s="21">
        <v>1.0</v>
      </c>
      <c r="H28" s="21">
        <v>1.0</v>
      </c>
      <c r="I28" s="21">
        <v>1.0</v>
      </c>
      <c r="J28" s="21">
        <v>0.0</v>
      </c>
      <c r="K28" s="21">
        <v>1.0</v>
      </c>
      <c r="L28" s="21">
        <v>12.0</v>
      </c>
    </row>
    <row r="29" ht="15.75" customHeight="1">
      <c r="A29" s="26" t="str">
        <f t="shared" si="3"/>
        <v>ProfessorController</v>
      </c>
      <c r="B29" s="20" t="s">
        <v>130</v>
      </c>
      <c r="C29" s="21">
        <v>0.0</v>
      </c>
      <c r="E29" s="21">
        <v>2.0</v>
      </c>
      <c r="F29" s="21">
        <v>8.0</v>
      </c>
      <c r="G29" s="21">
        <v>1.0</v>
      </c>
      <c r="H29" s="21">
        <v>2.0</v>
      </c>
      <c r="I29" s="21">
        <v>1.0</v>
      </c>
      <c r="J29" s="21">
        <v>0.0</v>
      </c>
      <c r="K29" s="21">
        <v>1.0</v>
      </c>
      <c r="L29" s="21">
        <v>8.0</v>
      </c>
    </row>
    <row r="30" ht="15.75" customHeight="1">
      <c r="A30" s="26" t="str">
        <f t="shared" si="3"/>
        <v>ProfessorFormularioController</v>
      </c>
      <c r="B30" s="20" t="s">
        <v>131</v>
      </c>
      <c r="C30" s="21">
        <v>66.0</v>
      </c>
      <c r="E30" s="21">
        <v>1.0</v>
      </c>
      <c r="F30" s="21">
        <v>4.0</v>
      </c>
      <c r="G30" s="21">
        <v>1.0</v>
      </c>
      <c r="H30" s="21">
        <v>1.0</v>
      </c>
      <c r="I30" s="21">
        <v>1.0</v>
      </c>
      <c r="J30" s="21">
        <v>0.0</v>
      </c>
      <c r="K30" s="21">
        <v>1.0</v>
      </c>
      <c r="L30" s="21">
        <v>7.0</v>
      </c>
    </row>
    <row r="31" ht="15.75" customHeight="1">
      <c r="A31" s="26" t="str">
        <f t="shared" si="3"/>
        <v>ProfessorTurmaController</v>
      </c>
      <c r="B31" s="20" t="s">
        <v>132</v>
      </c>
      <c r="C31" s="21">
        <v>66.0</v>
      </c>
      <c r="E31" s="21">
        <v>1.0</v>
      </c>
      <c r="F31" s="21">
        <v>7.0</v>
      </c>
      <c r="G31" s="21">
        <v>1.0</v>
      </c>
      <c r="H31" s="21">
        <v>1.0</v>
      </c>
      <c r="I31" s="21">
        <v>1.0</v>
      </c>
      <c r="J31" s="21">
        <v>0.0</v>
      </c>
      <c r="K31" s="21">
        <v>1.0</v>
      </c>
      <c r="L31" s="21">
        <v>11.0</v>
      </c>
    </row>
    <row r="32" ht="15.75" customHeight="1">
      <c r="A32" s="26" t="str">
        <f t="shared" si="3"/>
        <v>ProntuarioController</v>
      </c>
      <c r="B32" s="20" t="s">
        <v>135</v>
      </c>
      <c r="C32" s="21">
        <v>0.0</v>
      </c>
      <c r="E32" s="21">
        <v>1.0</v>
      </c>
      <c r="F32" s="21">
        <v>2.0</v>
      </c>
      <c r="G32" s="21">
        <v>1.0</v>
      </c>
      <c r="H32" s="21">
        <v>0.0</v>
      </c>
      <c r="I32" s="21">
        <v>1.0</v>
      </c>
      <c r="J32" s="21">
        <v>0.0</v>
      </c>
      <c r="K32" s="21">
        <v>1.0</v>
      </c>
      <c r="L32" s="21">
        <v>0.0</v>
      </c>
    </row>
    <row r="33" ht="15.75" customHeight="1">
      <c r="A33" s="26" t="str">
        <f t="shared" si="3"/>
        <v>TipoPatologiaController</v>
      </c>
      <c r="B33" s="20" t="s">
        <v>154</v>
      </c>
      <c r="C33" s="21">
        <v>57.0</v>
      </c>
      <c r="E33" s="21">
        <v>1.0</v>
      </c>
      <c r="F33" s="21">
        <v>11.0</v>
      </c>
      <c r="G33" s="21">
        <v>1.0</v>
      </c>
      <c r="H33" s="21">
        <v>3.0</v>
      </c>
      <c r="I33" s="21">
        <v>1.0</v>
      </c>
      <c r="J33" s="21">
        <v>0.0</v>
      </c>
      <c r="K33" s="21">
        <v>1.0</v>
      </c>
      <c r="L33" s="21">
        <v>7.0</v>
      </c>
    </row>
    <row r="34" ht="15.75" customHeight="1">
      <c r="A34" s="26" t="str">
        <f t="shared" si="3"/>
        <v>TipoProcedimentoController</v>
      </c>
      <c r="B34" s="20" t="s">
        <v>160</v>
      </c>
      <c r="C34" s="21">
        <v>57.0</v>
      </c>
      <c r="E34" s="21">
        <v>1.0</v>
      </c>
      <c r="F34" s="21">
        <v>11.0</v>
      </c>
      <c r="G34" s="21">
        <v>1.0</v>
      </c>
      <c r="H34" s="21">
        <v>3.0</v>
      </c>
      <c r="I34" s="21">
        <v>1.0</v>
      </c>
      <c r="J34" s="21">
        <v>0.0</v>
      </c>
      <c r="K34" s="21">
        <v>1.0</v>
      </c>
      <c r="L34" s="21">
        <v>7.0</v>
      </c>
    </row>
    <row r="35" ht="15.75" customHeight="1">
      <c r="A35" s="26" t="str">
        <f t="shared" si="3"/>
        <v>TurmaAlunoController</v>
      </c>
      <c r="B35" s="20" t="s">
        <v>172</v>
      </c>
      <c r="C35" s="21">
        <v>0.0</v>
      </c>
      <c r="E35" s="21">
        <v>2.0</v>
      </c>
      <c r="F35" s="21">
        <v>2.0</v>
      </c>
      <c r="G35" s="21">
        <v>1.0</v>
      </c>
      <c r="H35" s="21">
        <v>1.0</v>
      </c>
      <c r="I35" s="21">
        <v>1.0</v>
      </c>
      <c r="J35" s="21">
        <v>0.0</v>
      </c>
      <c r="K35" s="21">
        <v>1.0</v>
      </c>
      <c r="L35" s="21">
        <v>6.0</v>
      </c>
    </row>
    <row r="36" ht="15.75" customHeight="1">
      <c r="A36" s="26" t="str">
        <f t="shared" si="3"/>
        <v>TurmaController</v>
      </c>
      <c r="B36" s="20" t="s">
        <v>173</v>
      </c>
      <c r="C36" s="21">
        <v>37.0</v>
      </c>
      <c r="E36" s="21">
        <v>1.0</v>
      </c>
      <c r="F36" s="21">
        <v>7.0</v>
      </c>
      <c r="G36" s="21">
        <v>1.0</v>
      </c>
      <c r="H36" s="21">
        <v>1.0</v>
      </c>
      <c r="I36" s="21">
        <v>1.0</v>
      </c>
      <c r="J36" s="21">
        <v>0.0</v>
      </c>
      <c r="K36" s="21">
        <v>1.0</v>
      </c>
      <c r="L36" s="21">
        <v>10.0</v>
      </c>
    </row>
    <row r="37" ht="15.75" customHeight="1">
      <c r="A37" s="26" t="str">
        <f t="shared" si="3"/>
        <v>TurmaProfessorController</v>
      </c>
      <c r="B37" s="20" t="s">
        <v>174</v>
      </c>
      <c r="C37" s="21">
        <v>50.0</v>
      </c>
      <c r="E37" s="21">
        <v>1.0</v>
      </c>
      <c r="F37" s="21">
        <v>5.0</v>
      </c>
      <c r="G37" s="21">
        <v>1.0</v>
      </c>
      <c r="H37" s="21">
        <v>1.0</v>
      </c>
      <c r="I37" s="21">
        <v>1.0</v>
      </c>
      <c r="J37" s="21">
        <v>0.0</v>
      </c>
      <c r="K37" s="21">
        <v>1.0</v>
      </c>
      <c r="L37" s="21">
        <v>6.0</v>
      </c>
    </row>
    <row r="38" ht="15.75" customHeight="1">
      <c r="A38" s="26" t="str">
        <f t="shared" si="3"/>
        <v>UsuarioController</v>
      </c>
      <c r="B38" s="20" t="s">
        <v>181</v>
      </c>
      <c r="C38" s="21">
        <v>28.0</v>
      </c>
      <c r="E38" s="21">
        <v>1.0</v>
      </c>
      <c r="F38" s="21">
        <v>8.0</v>
      </c>
      <c r="G38" s="21">
        <v>1.0</v>
      </c>
      <c r="H38" s="21">
        <v>1.0</v>
      </c>
      <c r="I38" s="21">
        <v>1.0</v>
      </c>
      <c r="J38" s="21">
        <v>0.0</v>
      </c>
      <c r="K38" s="21">
        <v>1.0</v>
      </c>
      <c r="L38" s="21">
        <v>8.0</v>
      </c>
    </row>
    <row r="39" ht="15.75" customHeight="1">
      <c r="A39" s="50" t="s">
        <v>191</v>
      </c>
    </row>
    <row r="40" ht="15.75" customHeight="1">
      <c r="A40" s="26" t="str">
        <f>SUBSTITUTE(B40,"ufc.npi.prontuario.exception.", "")</f>
        <v>ProntuarioException</v>
      </c>
      <c r="B40" s="20" t="s">
        <v>136</v>
      </c>
      <c r="C40" s="21">
        <v>50.0</v>
      </c>
      <c r="E40" s="21">
        <v>1.0</v>
      </c>
      <c r="F40" s="21">
        <v>2.0</v>
      </c>
      <c r="G40" s="21">
        <v>1.0</v>
      </c>
      <c r="H40" s="21">
        <v>0.0</v>
      </c>
      <c r="I40" s="21">
        <v>2.0</v>
      </c>
      <c r="J40" s="21">
        <v>0.0</v>
      </c>
      <c r="K40" s="21">
        <v>1.0</v>
      </c>
      <c r="L40" s="21">
        <v>0.0</v>
      </c>
    </row>
    <row r="41" ht="15.75" customHeight="1">
      <c r="A41" s="50" t="s">
        <v>192</v>
      </c>
    </row>
    <row r="42" ht="15.75" customHeight="1">
      <c r="A42" s="26" t="str">
        <f t="shared" ref="A42:A83" si="4">SUBSTITUTE(B42,"ufc.npi.prontuario.model.", "")</f>
        <v>Aluno</v>
      </c>
      <c r="B42" s="20" t="s">
        <v>23</v>
      </c>
      <c r="C42" s="21">
        <v>83.0</v>
      </c>
      <c r="E42" s="21">
        <v>1.0</v>
      </c>
      <c r="F42" s="21">
        <v>10.0</v>
      </c>
      <c r="G42" s="21">
        <v>1.0</v>
      </c>
      <c r="H42" s="21">
        <v>0.0</v>
      </c>
      <c r="I42" s="21">
        <v>2.0</v>
      </c>
      <c r="J42" s="21">
        <v>0.0</v>
      </c>
      <c r="K42" s="21">
        <v>1.0</v>
      </c>
      <c r="L42" s="21">
        <v>0.0</v>
      </c>
    </row>
    <row r="43" ht="15.75" customHeight="1">
      <c r="A43" s="26" t="str">
        <f t="shared" si="4"/>
        <v>AlunoTurma</v>
      </c>
      <c r="B43" s="20" t="s">
        <v>30</v>
      </c>
      <c r="C43" s="21">
        <v>62.0</v>
      </c>
      <c r="E43" s="21">
        <v>2.0</v>
      </c>
      <c r="F43" s="21">
        <v>20.0</v>
      </c>
      <c r="G43" s="21">
        <v>10.0</v>
      </c>
      <c r="H43" s="21">
        <v>2.0</v>
      </c>
      <c r="I43" s="21">
        <v>1.0</v>
      </c>
      <c r="J43" s="21">
        <v>0.0</v>
      </c>
      <c r="K43" s="21">
        <v>1.0</v>
      </c>
      <c r="L43" s="21">
        <v>3.0</v>
      </c>
    </row>
    <row r="44" ht="15.75" customHeight="1">
      <c r="A44" s="26" t="str">
        <f t="shared" si="4"/>
        <v>AlunoTurmaId</v>
      </c>
      <c r="B44" s="20" t="s">
        <v>32</v>
      </c>
      <c r="C44" s="21">
        <v>55.0</v>
      </c>
      <c r="E44" s="21">
        <v>2.0</v>
      </c>
      <c r="F44" s="21">
        <v>17.0</v>
      </c>
      <c r="G44" s="21">
        <v>10.0</v>
      </c>
      <c r="H44" s="21">
        <v>2.0</v>
      </c>
      <c r="I44" s="21">
        <v>1.0</v>
      </c>
      <c r="J44" s="21">
        <v>0.0</v>
      </c>
      <c r="K44" s="21">
        <v>2.0</v>
      </c>
      <c r="L44" s="21">
        <v>3.0</v>
      </c>
    </row>
    <row r="45" ht="15.75" customHeight="1">
      <c r="A45" s="26" t="str">
        <f t="shared" si="4"/>
        <v>Anamnese</v>
      </c>
      <c r="B45" s="20" t="s">
        <v>34</v>
      </c>
      <c r="C45" s="21">
        <v>82.0</v>
      </c>
      <c r="E45" s="21">
        <v>1.0</v>
      </c>
      <c r="F45" s="21">
        <v>24.0</v>
      </c>
      <c r="G45" s="21">
        <v>7.0</v>
      </c>
      <c r="H45" s="21">
        <v>2.0</v>
      </c>
      <c r="I45" s="21">
        <v>1.0</v>
      </c>
      <c r="J45" s="21">
        <v>0.0</v>
      </c>
      <c r="K45" s="21">
        <v>1.0</v>
      </c>
      <c r="L45" s="21">
        <v>3.0</v>
      </c>
    </row>
    <row r="46" ht="15.75" customHeight="1">
      <c r="A46" s="26" t="str">
        <f t="shared" si="4"/>
        <v>Anamnese.Status</v>
      </c>
      <c r="B46" s="20" t="s">
        <v>148</v>
      </c>
      <c r="C46" s="21">
        <v>83.0</v>
      </c>
      <c r="E46" s="21">
        <v>1.0</v>
      </c>
      <c r="F46" s="21">
        <v>4.0</v>
      </c>
      <c r="G46" s="21">
        <v>1.0</v>
      </c>
      <c r="H46" s="21">
        <v>0.0</v>
      </c>
      <c r="I46" s="21">
        <v>1.0</v>
      </c>
      <c r="J46" s="21">
        <v>0.0</v>
      </c>
      <c r="K46" s="21">
        <v>1.0</v>
      </c>
      <c r="L46" s="21">
        <v>1.0</v>
      </c>
    </row>
    <row r="47" ht="15.75" customHeight="1">
      <c r="A47" s="26" t="str">
        <f t="shared" si="4"/>
        <v>Atendimento</v>
      </c>
      <c r="B47" s="20" t="s">
        <v>40</v>
      </c>
      <c r="C47" s="21">
        <v>90.0</v>
      </c>
      <c r="E47" s="21">
        <v>1.0</v>
      </c>
      <c r="F47" s="21">
        <v>36.0</v>
      </c>
      <c r="G47" s="21">
        <v>7.0</v>
      </c>
      <c r="H47" s="21">
        <v>2.0</v>
      </c>
      <c r="I47" s="21">
        <v>1.0</v>
      </c>
      <c r="J47" s="21">
        <v>0.0</v>
      </c>
      <c r="K47" s="21">
        <v>2.0</v>
      </c>
      <c r="L47" s="21">
        <v>8.0</v>
      </c>
    </row>
    <row r="48" ht="15.75" customHeight="1">
      <c r="A48" s="26" t="str">
        <f t="shared" si="4"/>
        <v>Atendimento.Status</v>
      </c>
      <c r="B48" s="20" t="s">
        <v>149</v>
      </c>
      <c r="C48" s="21">
        <v>87.0</v>
      </c>
      <c r="E48" s="21">
        <v>1.0</v>
      </c>
      <c r="F48" s="21">
        <v>4.0</v>
      </c>
      <c r="G48" s="21">
        <v>1.0</v>
      </c>
      <c r="H48" s="21">
        <v>0.0</v>
      </c>
      <c r="I48" s="21">
        <v>1.0</v>
      </c>
      <c r="J48" s="21">
        <v>0.0</v>
      </c>
      <c r="K48" s="21">
        <v>1.0</v>
      </c>
      <c r="L48" s="21">
        <v>1.0</v>
      </c>
    </row>
    <row r="49" ht="15.75" customHeight="1">
      <c r="A49" s="26" t="str">
        <f t="shared" si="4"/>
        <v>Avaliacao</v>
      </c>
      <c r="B49" s="20" t="s">
        <v>48</v>
      </c>
      <c r="C49" s="21">
        <v>78.0</v>
      </c>
      <c r="E49" s="21">
        <v>1.0</v>
      </c>
      <c r="F49" s="21">
        <v>28.0</v>
      </c>
      <c r="G49" s="21">
        <v>7.0</v>
      </c>
      <c r="H49" s="21">
        <v>2.0</v>
      </c>
      <c r="I49" s="21">
        <v>1.0</v>
      </c>
      <c r="J49" s="21">
        <v>0.0</v>
      </c>
      <c r="K49" s="21">
        <v>1.0</v>
      </c>
      <c r="L49" s="21">
        <v>5.0</v>
      </c>
    </row>
    <row r="50" ht="15.75" customHeight="1">
      <c r="A50" s="26" t="str">
        <f t="shared" si="4"/>
        <v>Avaliacao.Status</v>
      </c>
      <c r="B50" s="20" t="s">
        <v>150</v>
      </c>
      <c r="C50" s="21">
        <v>83.0</v>
      </c>
      <c r="E50" s="21">
        <v>1.0</v>
      </c>
      <c r="F50" s="21">
        <v>4.0</v>
      </c>
      <c r="G50" s="21">
        <v>1.0</v>
      </c>
      <c r="H50" s="21">
        <v>0.0</v>
      </c>
      <c r="I50" s="21">
        <v>1.0</v>
      </c>
      <c r="J50" s="21">
        <v>0.0</v>
      </c>
      <c r="K50" s="21">
        <v>1.0</v>
      </c>
      <c r="L50" s="21">
        <v>1.0</v>
      </c>
    </row>
    <row r="51" ht="15.75" customHeight="1">
      <c r="A51" s="26" t="str">
        <f t="shared" si="4"/>
        <v>AvaliacaoAtendimento</v>
      </c>
      <c r="B51" s="20" t="s">
        <v>49</v>
      </c>
      <c r="C51" s="21">
        <v>81.0</v>
      </c>
      <c r="E51" s="21">
        <v>1.0</v>
      </c>
      <c r="F51" s="21">
        <v>32.0</v>
      </c>
      <c r="G51" s="21">
        <v>7.0</v>
      </c>
      <c r="H51" s="21">
        <v>2.0</v>
      </c>
      <c r="I51" s="21">
        <v>1.0</v>
      </c>
      <c r="J51" s="21">
        <v>0.0</v>
      </c>
      <c r="K51" s="21">
        <v>1.0</v>
      </c>
      <c r="L51" s="21">
        <v>4.0</v>
      </c>
    </row>
    <row r="52" ht="15.75" customHeight="1">
      <c r="A52" s="26" t="str">
        <f t="shared" si="4"/>
        <v>Dente</v>
      </c>
      <c r="B52" s="20" t="s">
        <v>56</v>
      </c>
      <c r="C52" s="21">
        <v>99.0</v>
      </c>
      <c r="E52" s="21">
        <v>1.0</v>
      </c>
      <c r="F52" s="21">
        <v>4.0</v>
      </c>
      <c r="G52" s="21">
        <v>1.0</v>
      </c>
      <c r="H52" s="21">
        <v>0.0</v>
      </c>
      <c r="I52" s="21">
        <v>1.0</v>
      </c>
      <c r="J52" s="21">
        <v>0.0</v>
      </c>
      <c r="K52" s="21">
        <v>1.0</v>
      </c>
      <c r="L52" s="21">
        <v>1.0</v>
      </c>
    </row>
    <row r="53" ht="15.75" customHeight="1">
      <c r="A53" s="26" t="str">
        <f t="shared" si="4"/>
        <v>Disciplina</v>
      </c>
      <c r="B53" s="20" t="s">
        <v>57</v>
      </c>
      <c r="C53" s="21">
        <v>77.0</v>
      </c>
      <c r="E53" s="21">
        <v>1.0</v>
      </c>
      <c r="F53" s="21">
        <v>18.0</v>
      </c>
      <c r="G53" s="21">
        <v>7.0</v>
      </c>
      <c r="H53" s="21">
        <v>2.0</v>
      </c>
      <c r="I53" s="21">
        <v>1.0</v>
      </c>
      <c r="J53" s="21">
        <v>0.0</v>
      </c>
      <c r="K53" s="21">
        <v>1.0</v>
      </c>
      <c r="L53" s="21">
        <v>0.0</v>
      </c>
    </row>
    <row r="54" ht="15.75" customHeight="1">
      <c r="A54" s="26" t="str">
        <f t="shared" si="4"/>
        <v>Documento</v>
      </c>
      <c r="B54" s="20" t="s">
        <v>63</v>
      </c>
      <c r="C54" s="21">
        <v>75.0</v>
      </c>
      <c r="E54" s="21">
        <v>1.0</v>
      </c>
      <c r="F54" s="21">
        <v>13.0</v>
      </c>
      <c r="G54" s="21">
        <v>1.0</v>
      </c>
      <c r="H54" s="21">
        <v>0.0</v>
      </c>
      <c r="I54" s="21">
        <v>1.0</v>
      </c>
      <c r="J54" s="21">
        <v>0.0</v>
      </c>
      <c r="K54" s="21">
        <v>1.0</v>
      </c>
      <c r="L54" s="21">
        <v>1.0</v>
      </c>
    </row>
    <row r="55" ht="15.75" customHeight="1">
      <c r="A55" s="26" t="str">
        <f t="shared" si="4"/>
        <v>Documento.TipoDocumento</v>
      </c>
      <c r="B55" s="20" t="s">
        <v>152</v>
      </c>
      <c r="C55" s="21">
        <v>91.0</v>
      </c>
      <c r="E55" s="21">
        <v>1.0</v>
      </c>
      <c r="F55" s="21">
        <v>4.0</v>
      </c>
      <c r="G55" s="21">
        <v>1.0</v>
      </c>
      <c r="H55" s="21">
        <v>0.0</v>
      </c>
      <c r="I55" s="21">
        <v>1.0</v>
      </c>
      <c r="J55" s="21">
        <v>0.0</v>
      </c>
      <c r="K55" s="21">
        <v>1.0</v>
      </c>
      <c r="L55" s="21">
        <v>1.0</v>
      </c>
    </row>
    <row r="56" ht="15.75" customHeight="1">
      <c r="A56" s="26" t="str">
        <f t="shared" si="4"/>
        <v>DocumentoDownload</v>
      </c>
      <c r="B56" s="20" t="s">
        <v>65</v>
      </c>
      <c r="C56" s="21">
        <v>0.0</v>
      </c>
      <c r="E56" s="21">
        <v>1.0</v>
      </c>
      <c r="F56" s="21">
        <v>7.0</v>
      </c>
      <c r="G56" s="21">
        <v>1.0</v>
      </c>
      <c r="H56" s="21">
        <v>0.0</v>
      </c>
      <c r="I56" s="21">
        <v>2.0</v>
      </c>
      <c r="J56" s="21">
        <v>0.0</v>
      </c>
      <c r="K56" s="21">
        <v>1.0</v>
      </c>
      <c r="L56" s="21">
        <v>0.0</v>
      </c>
    </row>
    <row r="57" ht="15.75" customHeight="1">
      <c r="A57" s="26" t="str">
        <f t="shared" si="4"/>
        <v>Estado</v>
      </c>
      <c r="B57" s="20" t="s">
        <v>74</v>
      </c>
      <c r="C57" s="21">
        <v>98.0</v>
      </c>
      <c r="E57" s="21">
        <v>1.0</v>
      </c>
      <c r="F57" s="21">
        <v>4.0</v>
      </c>
      <c r="G57" s="21">
        <v>1.0</v>
      </c>
      <c r="H57" s="21">
        <v>0.0</v>
      </c>
      <c r="I57" s="21">
        <v>1.0</v>
      </c>
      <c r="J57" s="21">
        <v>0.0</v>
      </c>
      <c r="K57" s="21">
        <v>1.0</v>
      </c>
      <c r="L57" s="21">
        <v>1.0</v>
      </c>
    </row>
    <row r="58" ht="15.75" customHeight="1">
      <c r="A58" s="26" t="str">
        <f t="shared" si="4"/>
        <v>EstadoCivil</v>
      </c>
      <c r="B58" s="20" t="s">
        <v>75</v>
      </c>
      <c r="C58" s="21">
        <v>92.0</v>
      </c>
      <c r="E58" s="21">
        <v>1.0</v>
      </c>
      <c r="F58" s="21">
        <v>4.0</v>
      </c>
      <c r="G58" s="21">
        <v>1.0</v>
      </c>
      <c r="H58" s="21">
        <v>0.0</v>
      </c>
      <c r="I58" s="21">
        <v>1.0</v>
      </c>
      <c r="J58" s="21">
        <v>0.0</v>
      </c>
      <c r="K58" s="21">
        <v>1.0</v>
      </c>
      <c r="L58" s="21">
        <v>1.0</v>
      </c>
    </row>
    <row r="59" ht="15.75" customHeight="1">
      <c r="A59" s="26" t="str">
        <f t="shared" si="4"/>
        <v>FaceDente</v>
      </c>
      <c r="B59" s="20" t="s">
        <v>77</v>
      </c>
      <c r="C59" s="21">
        <v>92.0</v>
      </c>
      <c r="E59" s="21">
        <v>1.0</v>
      </c>
      <c r="F59" s="21">
        <v>4.0</v>
      </c>
      <c r="G59" s="21">
        <v>1.0</v>
      </c>
      <c r="H59" s="21">
        <v>0.0</v>
      </c>
      <c r="I59" s="21">
        <v>1.0</v>
      </c>
      <c r="J59" s="21">
        <v>0.0</v>
      </c>
      <c r="K59" s="21">
        <v>1.0</v>
      </c>
      <c r="L59" s="21">
        <v>1.0</v>
      </c>
    </row>
    <row r="60" ht="15.75" customHeight="1">
      <c r="A60" s="26" t="str">
        <f t="shared" si="4"/>
        <v>ItemAvaliacao</v>
      </c>
      <c r="B60" s="20" t="s">
        <v>80</v>
      </c>
      <c r="C60" s="21">
        <v>70.0</v>
      </c>
      <c r="E60" s="21">
        <v>2.0</v>
      </c>
      <c r="F60" s="21">
        <v>21.0</v>
      </c>
      <c r="G60" s="21">
        <v>10.0</v>
      </c>
      <c r="H60" s="21">
        <v>2.0</v>
      </c>
      <c r="I60" s="21">
        <v>1.0</v>
      </c>
      <c r="J60" s="21">
        <v>0.0</v>
      </c>
      <c r="K60" s="21">
        <v>1.0</v>
      </c>
      <c r="L60" s="21">
        <v>1.0</v>
      </c>
    </row>
    <row r="61" ht="15.75" customHeight="1">
      <c r="A61" s="26" t="str">
        <f t="shared" si="4"/>
        <v>ItemAvaliacaoAtendimento</v>
      </c>
      <c r="B61" s="20" t="s">
        <v>81</v>
      </c>
      <c r="C61" s="21">
        <v>67.0</v>
      </c>
      <c r="E61" s="21">
        <v>1.0</v>
      </c>
      <c r="F61" s="21">
        <v>24.0</v>
      </c>
      <c r="G61" s="21">
        <v>10.0</v>
      </c>
      <c r="H61" s="21">
        <v>2.0</v>
      </c>
      <c r="I61" s="21">
        <v>1.0</v>
      </c>
      <c r="J61" s="21">
        <v>0.0</v>
      </c>
      <c r="K61" s="21">
        <v>1.0</v>
      </c>
      <c r="L61" s="21">
        <v>2.0</v>
      </c>
    </row>
    <row r="62" ht="15.75" customHeight="1">
      <c r="A62" s="26" t="str">
        <f t="shared" si="4"/>
        <v>Local</v>
      </c>
      <c r="B62" s="20" t="s">
        <v>84</v>
      </c>
      <c r="C62" s="21">
        <v>100.0</v>
      </c>
      <c r="E62" s="21">
        <v>1.0</v>
      </c>
      <c r="F62" s="21">
        <v>2.0</v>
      </c>
      <c r="G62" s="21">
        <v>1.0</v>
      </c>
      <c r="H62" s="21">
        <v>0.0</v>
      </c>
      <c r="I62" s="21">
        <v>1.0</v>
      </c>
      <c r="J62" s="21">
        <v>0.0</v>
      </c>
      <c r="K62" s="21">
        <v>1.0</v>
      </c>
      <c r="L62" s="21">
        <v>1.0</v>
      </c>
    </row>
    <row r="63" ht="15.75" customHeight="1">
      <c r="A63" s="26" t="str">
        <f t="shared" si="4"/>
        <v>Odontograma</v>
      </c>
      <c r="B63" s="20" t="s">
        <v>87</v>
      </c>
      <c r="C63" s="21">
        <v>75.0</v>
      </c>
      <c r="E63" s="21">
        <v>1.0</v>
      </c>
      <c r="F63" s="21">
        <v>17.0</v>
      </c>
      <c r="G63" s="21">
        <v>7.0</v>
      </c>
      <c r="H63" s="21">
        <v>2.0</v>
      </c>
      <c r="I63" s="21">
        <v>1.0</v>
      </c>
      <c r="J63" s="21">
        <v>0.0</v>
      </c>
      <c r="K63" s="21">
        <v>1.0</v>
      </c>
      <c r="L63" s="21">
        <v>1.0</v>
      </c>
    </row>
    <row r="64" ht="15.75" customHeight="1">
      <c r="A64" s="26" t="str">
        <f t="shared" si="4"/>
        <v>Paciente</v>
      </c>
      <c r="B64" s="20" t="s">
        <v>94</v>
      </c>
      <c r="C64" s="21">
        <v>96.0</v>
      </c>
      <c r="E64" s="21">
        <v>1.0</v>
      </c>
      <c r="F64" s="21">
        <v>62.0</v>
      </c>
      <c r="G64" s="21">
        <v>5.0</v>
      </c>
      <c r="H64" s="21">
        <v>1.0</v>
      </c>
      <c r="I64" s="21">
        <v>2.0</v>
      </c>
      <c r="J64" s="21">
        <v>0.0</v>
      </c>
      <c r="K64" s="21">
        <v>1.0</v>
      </c>
      <c r="L64" s="21">
        <v>7.0</v>
      </c>
    </row>
    <row r="65" ht="15.75" customHeight="1">
      <c r="A65" s="26" t="str">
        <f t="shared" si="4"/>
        <v>PacienteAnamnese</v>
      </c>
      <c r="B65" s="20" t="s">
        <v>95</v>
      </c>
      <c r="C65" s="21">
        <v>85.0</v>
      </c>
      <c r="E65" s="21">
        <v>1.0</v>
      </c>
      <c r="F65" s="21">
        <v>23.0</v>
      </c>
      <c r="G65" s="21">
        <v>7.0</v>
      </c>
      <c r="H65" s="21">
        <v>2.0</v>
      </c>
      <c r="I65" s="21">
        <v>1.0</v>
      </c>
      <c r="J65" s="21">
        <v>0.0</v>
      </c>
      <c r="K65" s="21">
        <v>1.0</v>
      </c>
      <c r="L65" s="21">
        <v>4.0</v>
      </c>
    </row>
    <row r="66" ht="15.75" customHeight="1">
      <c r="A66" s="26" t="str">
        <f t="shared" si="4"/>
        <v>PacienteDocumento</v>
      </c>
      <c r="B66" s="20" t="s">
        <v>100</v>
      </c>
      <c r="C66" s="21">
        <v>0.0</v>
      </c>
      <c r="E66" s="21">
        <v>1.0</v>
      </c>
      <c r="F66" s="21">
        <v>4.0</v>
      </c>
      <c r="G66" s="21">
        <v>1.0</v>
      </c>
      <c r="H66" s="21">
        <v>1.0</v>
      </c>
      <c r="I66" s="21">
        <v>1.0</v>
      </c>
      <c r="J66" s="21">
        <v>1.0</v>
      </c>
      <c r="K66" s="21">
        <v>1.0</v>
      </c>
      <c r="L66" s="21">
        <v>1.0</v>
      </c>
    </row>
    <row r="67" ht="15.75" customHeight="1">
      <c r="A67" s="26" t="str">
        <f t="shared" si="4"/>
        <v>Papel</v>
      </c>
      <c r="B67" s="20" t="s">
        <v>111</v>
      </c>
      <c r="C67" s="21">
        <v>92.0</v>
      </c>
      <c r="E67" s="21">
        <v>1.0</v>
      </c>
      <c r="F67" s="21">
        <v>5.0</v>
      </c>
      <c r="G67" s="21">
        <v>1.0</v>
      </c>
      <c r="H67" s="21">
        <v>0.0</v>
      </c>
      <c r="I67" s="21">
        <v>1.0</v>
      </c>
      <c r="J67" s="21">
        <v>0.0</v>
      </c>
      <c r="K67" s="21">
        <v>2.0</v>
      </c>
      <c r="L67" s="21">
        <v>1.0</v>
      </c>
    </row>
    <row r="68" ht="15.75" customHeight="1">
      <c r="A68" s="26" t="str">
        <f t="shared" si="4"/>
        <v>Patologia</v>
      </c>
      <c r="B68" s="20" t="s">
        <v>112</v>
      </c>
      <c r="C68" s="21">
        <v>88.0</v>
      </c>
      <c r="E68" s="21">
        <v>1.0</v>
      </c>
      <c r="F68" s="21">
        <v>32.0</v>
      </c>
      <c r="G68" s="21">
        <v>7.0</v>
      </c>
      <c r="H68" s="21">
        <v>2.0</v>
      </c>
      <c r="I68" s="21">
        <v>1.0</v>
      </c>
      <c r="J68" s="21">
        <v>0.0</v>
      </c>
      <c r="K68" s="21">
        <v>2.0</v>
      </c>
      <c r="L68" s="21">
        <v>8.0</v>
      </c>
    </row>
    <row r="69" ht="15.75" customHeight="1">
      <c r="A69" s="26" t="str">
        <f t="shared" si="4"/>
        <v>Pergunta</v>
      </c>
      <c r="B69" s="20" t="s">
        <v>117</v>
      </c>
      <c r="C69" s="21">
        <v>80.0</v>
      </c>
      <c r="E69" s="21">
        <v>1.0</v>
      </c>
      <c r="F69" s="21">
        <v>22.0</v>
      </c>
      <c r="G69" s="21">
        <v>7.0</v>
      </c>
      <c r="H69" s="21">
        <v>2.0</v>
      </c>
      <c r="I69" s="21">
        <v>1.0</v>
      </c>
      <c r="J69" s="21">
        <v>0.0</v>
      </c>
      <c r="K69" s="21">
        <v>2.0</v>
      </c>
      <c r="L69" s="21">
        <v>2.0</v>
      </c>
    </row>
    <row r="70" ht="15.75" customHeight="1">
      <c r="A70" s="26" t="str">
        <f t="shared" si="4"/>
        <v>Pergunta.TiposPerguntas</v>
      </c>
      <c r="B70" s="20" t="s">
        <v>118</v>
      </c>
      <c r="C70" s="21">
        <v>87.0</v>
      </c>
      <c r="E70" s="21">
        <v>1.0</v>
      </c>
      <c r="F70" s="21">
        <v>4.0</v>
      </c>
      <c r="G70" s="21">
        <v>1.0</v>
      </c>
      <c r="H70" s="21">
        <v>0.0</v>
      </c>
      <c r="I70" s="21">
        <v>1.0</v>
      </c>
      <c r="J70" s="21">
        <v>0.0</v>
      </c>
      <c r="K70" s="21">
        <v>1.0</v>
      </c>
      <c r="L70" s="21">
        <v>1.0</v>
      </c>
    </row>
    <row r="71" ht="15.75" customHeight="1">
      <c r="A71" s="26" t="str">
        <f t="shared" si="4"/>
        <v>PlanoTratamento</v>
      </c>
      <c r="B71" s="20" t="s">
        <v>120</v>
      </c>
      <c r="C71" s="21">
        <v>85.0</v>
      </c>
      <c r="E71" s="21">
        <v>1.0</v>
      </c>
      <c r="F71" s="21">
        <v>25.0</v>
      </c>
      <c r="G71" s="21">
        <v>7.0</v>
      </c>
      <c r="H71" s="21">
        <v>2.0</v>
      </c>
      <c r="I71" s="21">
        <v>1.0</v>
      </c>
      <c r="J71" s="21">
        <v>0.0</v>
      </c>
      <c r="K71" s="21">
        <v>1.0</v>
      </c>
      <c r="L71" s="21">
        <v>5.0</v>
      </c>
    </row>
    <row r="72" ht="15.75" customHeight="1">
      <c r="A72" s="26" t="str">
        <f t="shared" si="4"/>
        <v>PlanoTratamento.Status</v>
      </c>
      <c r="B72" s="20" t="s">
        <v>151</v>
      </c>
      <c r="C72" s="21">
        <v>92.0</v>
      </c>
      <c r="E72" s="21">
        <v>1.0</v>
      </c>
      <c r="F72" s="21">
        <v>5.0</v>
      </c>
      <c r="G72" s="21">
        <v>1.0</v>
      </c>
      <c r="H72" s="21">
        <v>0.0</v>
      </c>
      <c r="I72" s="21">
        <v>1.0</v>
      </c>
      <c r="J72" s="21">
        <v>0.0</v>
      </c>
      <c r="K72" s="21">
        <v>1.0</v>
      </c>
      <c r="L72" s="21">
        <v>1.0</v>
      </c>
    </row>
    <row r="73" ht="15.75" customHeight="1">
      <c r="A73" s="26" t="str">
        <f t="shared" si="4"/>
        <v>Procedimento</v>
      </c>
      <c r="B73" s="20" t="s">
        <v>125</v>
      </c>
      <c r="C73" s="21">
        <v>85.0</v>
      </c>
      <c r="E73" s="21">
        <v>1.0</v>
      </c>
      <c r="F73" s="21">
        <v>30.0</v>
      </c>
      <c r="G73" s="21">
        <v>7.0</v>
      </c>
      <c r="H73" s="21">
        <v>2.0</v>
      </c>
      <c r="I73" s="21">
        <v>1.0</v>
      </c>
      <c r="J73" s="21">
        <v>0.0</v>
      </c>
      <c r="K73" s="21">
        <v>2.0</v>
      </c>
      <c r="L73" s="21">
        <v>6.0</v>
      </c>
    </row>
    <row r="74" ht="15.75" customHeight="1">
      <c r="A74" s="26" t="str">
        <f t="shared" si="4"/>
        <v>Raca</v>
      </c>
      <c r="B74" s="20" t="s">
        <v>137</v>
      </c>
      <c r="C74" s="21">
        <v>92.0</v>
      </c>
      <c r="E74" s="21">
        <v>1.0</v>
      </c>
      <c r="F74" s="21">
        <v>4.0</v>
      </c>
      <c r="G74" s="21">
        <v>1.0</v>
      </c>
      <c r="H74" s="21">
        <v>0.0</v>
      </c>
      <c r="I74" s="21">
        <v>1.0</v>
      </c>
      <c r="J74" s="21">
        <v>0.0</v>
      </c>
      <c r="K74" s="21">
        <v>1.0</v>
      </c>
      <c r="L74" s="21">
        <v>1.0</v>
      </c>
    </row>
    <row r="75" ht="15.75" customHeight="1">
      <c r="A75" s="26" t="str">
        <f t="shared" si="4"/>
        <v>Resposta</v>
      </c>
      <c r="B75" s="20" t="s">
        <v>139</v>
      </c>
      <c r="C75" s="21">
        <v>80.0</v>
      </c>
      <c r="E75" s="21">
        <v>1.0</v>
      </c>
      <c r="F75" s="21">
        <v>19.0</v>
      </c>
      <c r="G75" s="21">
        <v>7.0</v>
      </c>
      <c r="H75" s="21">
        <v>2.0</v>
      </c>
      <c r="I75" s="21">
        <v>1.0</v>
      </c>
      <c r="J75" s="21">
        <v>0.0</v>
      </c>
      <c r="K75" s="21">
        <v>1.0</v>
      </c>
      <c r="L75" s="21">
        <v>2.0</v>
      </c>
    </row>
    <row r="76" ht="15.75" customHeight="1">
      <c r="A76" s="26" t="str">
        <f t="shared" si="4"/>
        <v>Servidor</v>
      </c>
      <c r="B76" s="20" t="s">
        <v>141</v>
      </c>
      <c r="C76" s="21">
        <v>0.0</v>
      </c>
      <c r="E76" s="21">
        <v>0.0</v>
      </c>
      <c r="F76" s="21">
        <v>0.0</v>
      </c>
      <c r="G76" s="21">
        <v>0.0</v>
      </c>
      <c r="H76" s="21">
        <v>0.0</v>
      </c>
      <c r="I76" s="21">
        <v>2.0</v>
      </c>
      <c r="J76" s="21">
        <v>0.0</v>
      </c>
      <c r="K76" s="21">
        <v>1.0</v>
      </c>
      <c r="L76" s="21">
        <v>0.0</v>
      </c>
    </row>
    <row r="77" ht="15.75" customHeight="1">
      <c r="A77" s="26" t="str">
        <f t="shared" si="4"/>
        <v>Sexo</v>
      </c>
      <c r="B77" s="20" t="s">
        <v>147</v>
      </c>
      <c r="C77" s="21">
        <v>83.0</v>
      </c>
      <c r="E77" s="21">
        <v>1.0</v>
      </c>
      <c r="F77" s="21">
        <v>4.0</v>
      </c>
      <c r="G77" s="21">
        <v>1.0</v>
      </c>
      <c r="H77" s="21">
        <v>0.0</v>
      </c>
      <c r="I77" s="21">
        <v>1.0</v>
      </c>
      <c r="J77" s="21">
        <v>0.0</v>
      </c>
      <c r="K77" s="21">
        <v>1.0</v>
      </c>
      <c r="L77" s="21">
        <v>1.0</v>
      </c>
    </row>
    <row r="78" ht="15.75" customHeight="1">
      <c r="A78" s="26" t="str">
        <f t="shared" si="4"/>
        <v>TipoPatologia</v>
      </c>
      <c r="B78" s="20" t="s">
        <v>153</v>
      </c>
      <c r="C78" s="21">
        <v>75.0</v>
      </c>
      <c r="E78" s="21">
        <v>1.0</v>
      </c>
      <c r="F78" s="21">
        <v>17.0</v>
      </c>
      <c r="G78" s="21">
        <v>7.0</v>
      </c>
      <c r="H78" s="21">
        <v>2.0</v>
      </c>
      <c r="I78" s="21">
        <v>1.0</v>
      </c>
      <c r="J78" s="21">
        <v>0.0</v>
      </c>
      <c r="K78" s="21">
        <v>1.0</v>
      </c>
      <c r="L78" s="21">
        <v>0.0</v>
      </c>
    </row>
    <row r="79" ht="15.75" customHeight="1">
      <c r="A79" s="26" t="str">
        <f t="shared" si="4"/>
        <v>TipoProcedimento</v>
      </c>
      <c r="B79" s="20" t="s">
        <v>159</v>
      </c>
      <c r="C79" s="21">
        <v>75.0</v>
      </c>
      <c r="E79" s="21">
        <v>1.0</v>
      </c>
      <c r="F79" s="21">
        <v>17.0</v>
      </c>
      <c r="G79" s="21">
        <v>7.0</v>
      </c>
      <c r="H79" s="21">
        <v>2.0</v>
      </c>
      <c r="I79" s="21">
        <v>1.0</v>
      </c>
      <c r="J79" s="21">
        <v>0.0</v>
      </c>
      <c r="K79" s="21">
        <v>1.0</v>
      </c>
      <c r="L79" s="21">
        <v>0.0</v>
      </c>
    </row>
    <row r="80" ht="15.75" customHeight="1">
      <c r="A80" s="26" t="str">
        <f t="shared" si="4"/>
        <v>Token</v>
      </c>
      <c r="B80" s="20" t="s">
        <v>165</v>
      </c>
      <c r="C80" s="21">
        <v>50.0</v>
      </c>
      <c r="E80" s="21">
        <v>2.0</v>
      </c>
      <c r="F80" s="21">
        <v>13.0</v>
      </c>
      <c r="G80" s="21">
        <v>7.0</v>
      </c>
      <c r="H80" s="21">
        <v>2.0</v>
      </c>
      <c r="I80" s="21">
        <v>1.0</v>
      </c>
      <c r="J80" s="21">
        <v>0.0</v>
      </c>
      <c r="K80" s="21">
        <v>1.0</v>
      </c>
      <c r="L80" s="21">
        <v>1.0</v>
      </c>
    </row>
    <row r="81" ht="15.75" customHeight="1">
      <c r="A81" s="26" t="str">
        <f t="shared" si="4"/>
        <v>Tratamento</v>
      </c>
      <c r="B81" s="20" t="s">
        <v>170</v>
      </c>
      <c r="C81" s="21">
        <v>78.0</v>
      </c>
      <c r="E81" s="21">
        <v>1.0</v>
      </c>
      <c r="F81" s="21">
        <v>21.0</v>
      </c>
      <c r="G81" s="21">
        <v>7.0</v>
      </c>
      <c r="H81" s="21">
        <v>2.0</v>
      </c>
      <c r="I81" s="21">
        <v>1.0</v>
      </c>
      <c r="J81" s="21">
        <v>0.0</v>
      </c>
      <c r="K81" s="21">
        <v>1.0</v>
      </c>
      <c r="L81" s="21">
        <v>3.0</v>
      </c>
    </row>
    <row r="82" ht="15.75" customHeight="1">
      <c r="A82" s="26" t="str">
        <f t="shared" si="4"/>
        <v>Turma</v>
      </c>
      <c r="B82" s="20" t="s">
        <v>171</v>
      </c>
      <c r="C82" s="21">
        <v>87.0</v>
      </c>
      <c r="E82" s="21">
        <v>1.0</v>
      </c>
      <c r="F82" s="21">
        <v>30.0</v>
      </c>
      <c r="G82" s="21">
        <v>7.0</v>
      </c>
      <c r="H82" s="21">
        <v>2.0</v>
      </c>
      <c r="I82" s="21">
        <v>1.0</v>
      </c>
      <c r="J82" s="21">
        <v>0.0</v>
      </c>
      <c r="K82" s="21">
        <v>1.0</v>
      </c>
      <c r="L82" s="21">
        <v>2.0</v>
      </c>
    </row>
    <row r="83" ht="15.75" customHeight="1">
      <c r="A83" s="26" t="str">
        <f t="shared" si="4"/>
        <v>Usuario</v>
      </c>
      <c r="B83" s="20" t="s">
        <v>180</v>
      </c>
      <c r="C83" s="21">
        <v>85.0</v>
      </c>
      <c r="E83" s="21">
        <v>1.0</v>
      </c>
      <c r="F83" s="21">
        <v>34.0</v>
      </c>
      <c r="G83" s="21">
        <v>7.0</v>
      </c>
      <c r="H83" s="21">
        <v>2.0</v>
      </c>
      <c r="I83" s="21">
        <v>1.0</v>
      </c>
      <c r="J83" s="21">
        <v>2.0</v>
      </c>
      <c r="K83" s="21">
        <v>2.0</v>
      </c>
      <c r="L83" s="21">
        <v>1.0</v>
      </c>
    </row>
    <row r="84" ht="15.75" customHeight="1">
      <c r="A84" s="50" t="s">
        <v>193</v>
      </c>
      <c r="E84" s="21"/>
      <c r="F84" s="21"/>
      <c r="G84" s="21"/>
      <c r="H84" s="21"/>
      <c r="I84" s="21"/>
      <c r="J84" s="21"/>
      <c r="K84" s="21"/>
      <c r="L84" s="21"/>
    </row>
    <row r="85" ht="15.75" customHeight="1">
      <c r="A85" s="26" t="str">
        <f t="shared" ref="A85:A107" si="5">SUBSTITUTE(B85,"ufc.npi.prontuario.repository.", "")</f>
        <v>AlunoRepository</v>
      </c>
      <c r="B85" s="20" t="s">
        <v>25</v>
      </c>
      <c r="C85" s="21">
        <v>0.0</v>
      </c>
      <c r="E85" s="21">
        <v>0.0</v>
      </c>
      <c r="F85" s="21">
        <v>0.0</v>
      </c>
      <c r="G85" s="21">
        <v>0.0</v>
      </c>
      <c r="H85" s="21">
        <v>0.0</v>
      </c>
      <c r="I85" s="21">
        <v>2.0</v>
      </c>
      <c r="J85" s="21">
        <v>0.0</v>
      </c>
      <c r="K85" s="21">
        <v>1.0</v>
      </c>
      <c r="L85" s="21">
        <v>1.0</v>
      </c>
    </row>
    <row r="86" ht="15.75" customHeight="1">
      <c r="A86" s="26" t="str">
        <f t="shared" si="5"/>
        <v>AlunoTurmaRepository</v>
      </c>
      <c r="B86" s="20" t="s">
        <v>33</v>
      </c>
      <c r="C86" s="21">
        <v>0.0</v>
      </c>
      <c r="E86" s="21">
        <v>0.0</v>
      </c>
      <c r="F86" s="21">
        <v>0.0</v>
      </c>
      <c r="G86" s="21">
        <v>0.0</v>
      </c>
      <c r="H86" s="21">
        <v>0.0</v>
      </c>
      <c r="I86" s="21">
        <v>2.0</v>
      </c>
      <c r="J86" s="21">
        <v>0.0</v>
      </c>
      <c r="K86" s="21">
        <v>1.0</v>
      </c>
      <c r="L86" s="21">
        <v>0.0</v>
      </c>
    </row>
    <row r="87" ht="15.75" customHeight="1">
      <c r="A87" s="26" t="str">
        <f t="shared" si="5"/>
        <v>AnamneseRepository</v>
      </c>
      <c r="B87" s="20" t="s">
        <v>36</v>
      </c>
      <c r="C87" s="21">
        <v>0.0</v>
      </c>
      <c r="E87" s="21">
        <v>0.0</v>
      </c>
      <c r="F87" s="21">
        <v>0.0</v>
      </c>
      <c r="G87" s="21">
        <v>0.0</v>
      </c>
      <c r="H87" s="21">
        <v>0.0</v>
      </c>
      <c r="I87" s="21">
        <v>2.0</v>
      </c>
      <c r="J87" s="21">
        <v>0.0</v>
      </c>
      <c r="K87" s="21">
        <v>1.0</v>
      </c>
      <c r="L87" s="21">
        <v>2.0</v>
      </c>
    </row>
    <row r="88" ht="15.75" customHeight="1">
      <c r="A88" s="26" t="str">
        <f t="shared" si="5"/>
        <v>AtendimentoRepository</v>
      </c>
      <c r="B88" s="20" t="s">
        <v>44</v>
      </c>
      <c r="C88" s="21">
        <v>0.0</v>
      </c>
      <c r="E88" s="21">
        <v>0.0</v>
      </c>
      <c r="F88" s="21">
        <v>0.0</v>
      </c>
      <c r="G88" s="21">
        <v>0.0</v>
      </c>
      <c r="H88" s="21">
        <v>0.0</v>
      </c>
      <c r="I88" s="21">
        <v>2.0</v>
      </c>
      <c r="J88" s="21">
        <v>0.0</v>
      </c>
      <c r="K88" s="21">
        <v>1.0</v>
      </c>
      <c r="L88" s="21">
        <v>6.0</v>
      </c>
    </row>
    <row r="89" ht="15.75" customHeight="1">
      <c r="A89" s="26" t="str">
        <f t="shared" si="5"/>
        <v>AvaliacaoAtendimentoRepository</v>
      </c>
      <c r="B89" s="20" t="s">
        <v>50</v>
      </c>
      <c r="C89" s="21">
        <v>0.0</v>
      </c>
      <c r="E89" s="21">
        <v>0.0</v>
      </c>
      <c r="F89" s="21">
        <v>0.0</v>
      </c>
      <c r="G89" s="21">
        <v>0.0</v>
      </c>
      <c r="H89" s="21">
        <v>0.0</v>
      </c>
      <c r="I89" s="21">
        <v>2.0</v>
      </c>
      <c r="J89" s="21">
        <v>0.0</v>
      </c>
      <c r="K89" s="21">
        <v>1.0</v>
      </c>
      <c r="L89" s="21">
        <v>0.0</v>
      </c>
    </row>
    <row r="90" ht="15.75" customHeight="1">
      <c r="A90" s="26" t="str">
        <f t="shared" si="5"/>
        <v>AvaliacaoRepository</v>
      </c>
      <c r="B90" s="20" t="s">
        <v>52</v>
      </c>
      <c r="C90" s="21">
        <v>0.0</v>
      </c>
      <c r="E90" s="21">
        <v>0.0</v>
      </c>
      <c r="F90" s="21">
        <v>0.0</v>
      </c>
      <c r="G90" s="21">
        <v>0.0</v>
      </c>
      <c r="H90" s="21">
        <v>0.0</v>
      </c>
      <c r="I90" s="21">
        <v>2.0</v>
      </c>
      <c r="J90" s="21">
        <v>0.0</v>
      </c>
      <c r="K90" s="21">
        <v>1.0</v>
      </c>
      <c r="L90" s="21">
        <v>1.0</v>
      </c>
    </row>
    <row r="91" ht="15.75" customHeight="1">
      <c r="A91" s="26" t="str">
        <f t="shared" si="5"/>
        <v>DisciplinaRepository</v>
      </c>
      <c r="B91" s="20" t="s">
        <v>59</v>
      </c>
      <c r="C91" s="21">
        <v>0.0</v>
      </c>
      <c r="E91" s="21">
        <v>0.0</v>
      </c>
      <c r="F91" s="21">
        <v>0.0</v>
      </c>
      <c r="G91" s="21">
        <v>0.0</v>
      </c>
      <c r="H91" s="21">
        <v>0.0</v>
      </c>
      <c r="I91" s="21">
        <v>2.0</v>
      </c>
      <c r="J91" s="21">
        <v>0.0</v>
      </c>
      <c r="K91" s="21">
        <v>1.0</v>
      </c>
      <c r="L91" s="21">
        <v>1.0</v>
      </c>
    </row>
    <row r="92" ht="15.75" customHeight="1">
      <c r="A92" s="26" t="str">
        <f t="shared" si="5"/>
        <v>DocumentoRepository</v>
      </c>
      <c r="B92" s="20" t="s">
        <v>66</v>
      </c>
      <c r="C92" s="21">
        <v>0.0</v>
      </c>
      <c r="E92" s="21">
        <v>0.0</v>
      </c>
      <c r="F92" s="21">
        <v>0.0</v>
      </c>
      <c r="G92" s="21">
        <v>0.0</v>
      </c>
      <c r="H92" s="21">
        <v>0.0</v>
      </c>
      <c r="I92" s="21">
        <v>2.0</v>
      </c>
      <c r="J92" s="21">
        <v>0.0</v>
      </c>
      <c r="K92" s="21">
        <v>1.0</v>
      </c>
      <c r="L92" s="21">
        <v>0.0</v>
      </c>
    </row>
    <row r="93" ht="15.75" customHeight="1">
      <c r="A93" s="26" t="str">
        <f t="shared" si="5"/>
        <v>ItemAvaliacaoAtendimentoRepository</v>
      </c>
      <c r="B93" s="20" t="s">
        <v>82</v>
      </c>
      <c r="C93" s="21">
        <v>0.0</v>
      </c>
      <c r="E93" s="21">
        <v>0.0</v>
      </c>
      <c r="F93" s="21">
        <v>0.0</v>
      </c>
      <c r="G93" s="21">
        <v>0.0</v>
      </c>
      <c r="H93" s="21">
        <v>0.0</v>
      </c>
      <c r="I93" s="21">
        <v>2.0</v>
      </c>
      <c r="J93" s="21">
        <v>0.0</v>
      </c>
      <c r="K93" s="21">
        <v>1.0</v>
      </c>
      <c r="L93" s="21">
        <v>0.0</v>
      </c>
    </row>
    <row r="94" ht="15.75" customHeight="1">
      <c r="A94" s="26" t="str">
        <f t="shared" si="5"/>
        <v>ItemAvaliacaoRepository</v>
      </c>
      <c r="B94" s="20" t="s">
        <v>83</v>
      </c>
      <c r="C94" s="21">
        <v>0.0</v>
      </c>
      <c r="E94" s="21">
        <v>0.0</v>
      </c>
      <c r="F94" s="21">
        <v>0.0</v>
      </c>
      <c r="G94" s="21">
        <v>0.0</v>
      </c>
      <c r="H94" s="21">
        <v>0.0</v>
      </c>
      <c r="I94" s="21">
        <v>2.0</v>
      </c>
      <c r="J94" s="21">
        <v>0.0</v>
      </c>
      <c r="K94" s="21">
        <v>1.0</v>
      </c>
      <c r="L94" s="21">
        <v>0.0</v>
      </c>
    </row>
    <row r="95" ht="15.75" customHeight="1">
      <c r="A95" s="26" t="str">
        <f t="shared" si="5"/>
        <v>OdontogramaRepository</v>
      </c>
      <c r="B95" s="20" t="s">
        <v>90</v>
      </c>
      <c r="C95" s="21">
        <v>0.0</v>
      </c>
      <c r="E95" s="21">
        <v>0.0</v>
      </c>
      <c r="F95" s="21">
        <v>0.0</v>
      </c>
      <c r="G95" s="21">
        <v>0.0</v>
      </c>
      <c r="H95" s="21">
        <v>0.0</v>
      </c>
      <c r="I95" s="21">
        <v>2.0</v>
      </c>
      <c r="J95" s="21">
        <v>0.0</v>
      </c>
      <c r="K95" s="21">
        <v>1.0</v>
      </c>
      <c r="L95" s="21">
        <v>1.0</v>
      </c>
    </row>
    <row r="96" ht="15.75" customHeight="1">
      <c r="A96" s="26" t="str">
        <f t="shared" si="5"/>
        <v>PacienteAnamneseRepository</v>
      </c>
      <c r="B96" s="20" t="s">
        <v>97</v>
      </c>
      <c r="C96" s="21">
        <v>0.0</v>
      </c>
      <c r="E96" s="21">
        <v>0.0</v>
      </c>
      <c r="F96" s="21">
        <v>0.0</v>
      </c>
      <c r="G96" s="21">
        <v>0.0</v>
      </c>
      <c r="H96" s="21">
        <v>0.0</v>
      </c>
      <c r="I96" s="21">
        <v>2.0</v>
      </c>
      <c r="J96" s="21">
        <v>0.0</v>
      </c>
      <c r="K96" s="21">
        <v>1.0</v>
      </c>
      <c r="L96" s="21">
        <v>0.0</v>
      </c>
    </row>
    <row r="97" ht="15.75" customHeight="1">
      <c r="A97" s="26" t="str">
        <f t="shared" si="5"/>
        <v>PacienteRepository</v>
      </c>
      <c r="B97" s="20" t="s">
        <v>105</v>
      </c>
      <c r="C97" s="21">
        <v>0.0</v>
      </c>
      <c r="E97" s="21">
        <v>0.0</v>
      </c>
      <c r="F97" s="21">
        <v>0.0</v>
      </c>
      <c r="G97" s="21">
        <v>0.0</v>
      </c>
      <c r="H97" s="21">
        <v>0.0</v>
      </c>
      <c r="I97" s="21">
        <v>2.0</v>
      </c>
      <c r="J97" s="21">
        <v>0.0</v>
      </c>
      <c r="K97" s="21">
        <v>1.0</v>
      </c>
      <c r="L97" s="21">
        <v>1.0</v>
      </c>
    </row>
    <row r="98" ht="15.75" customHeight="1">
      <c r="A98" s="26" t="str">
        <f t="shared" si="5"/>
        <v>PatologiaRepository</v>
      </c>
      <c r="B98" s="20" t="s">
        <v>113</v>
      </c>
      <c r="C98" s="21">
        <v>0.0</v>
      </c>
      <c r="E98" s="21">
        <v>0.0</v>
      </c>
      <c r="F98" s="21">
        <v>0.0</v>
      </c>
      <c r="G98" s="21">
        <v>0.0</v>
      </c>
      <c r="H98" s="21">
        <v>0.0</v>
      </c>
      <c r="I98" s="21">
        <v>2.0</v>
      </c>
      <c r="J98" s="21">
        <v>0.0</v>
      </c>
      <c r="K98" s="21">
        <v>1.0</v>
      </c>
      <c r="L98" s="21">
        <v>4.0</v>
      </c>
    </row>
    <row r="99" ht="15.75" customHeight="1">
      <c r="A99" s="26" t="str">
        <f t="shared" si="5"/>
        <v>PerguntaRepository</v>
      </c>
      <c r="B99" s="20" t="s">
        <v>119</v>
      </c>
      <c r="C99" s="21">
        <v>0.0</v>
      </c>
      <c r="E99" s="21">
        <v>0.0</v>
      </c>
      <c r="F99" s="21">
        <v>0.0</v>
      </c>
      <c r="G99" s="21">
        <v>0.0</v>
      </c>
      <c r="H99" s="21">
        <v>0.0</v>
      </c>
      <c r="I99" s="21">
        <v>2.0</v>
      </c>
      <c r="J99" s="21">
        <v>0.0</v>
      </c>
      <c r="K99" s="21">
        <v>1.0</v>
      </c>
      <c r="L99" s="21">
        <v>0.0</v>
      </c>
    </row>
    <row r="100" ht="15.75" customHeight="1">
      <c r="A100" s="26" t="str">
        <f t="shared" si="5"/>
        <v>PlanoTratamentoRepository</v>
      </c>
      <c r="B100" s="20" t="s">
        <v>122</v>
      </c>
      <c r="C100" s="21">
        <v>0.0</v>
      </c>
      <c r="E100" s="21">
        <v>0.0</v>
      </c>
      <c r="F100" s="21">
        <v>0.0</v>
      </c>
      <c r="G100" s="21">
        <v>0.0</v>
      </c>
      <c r="H100" s="21">
        <v>0.0</v>
      </c>
      <c r="I100" s="21">
        <v>2.0</v>
      </c>
      <c r="J100" s="21">
        <v>0.0</v>
      </c>
      <c r="K100" s="21">
        <v>1.0</v>
      </c>
      <c r="L100" s="21">
        <v>3.0</v>
      </c>
    </row>
    <row r="101" ht="15.75" customHeight="1">
      <c r="A101" s="26" t="str">
        <f t="shared" si="5"/>
        <v>ProcedimentoRepository</v>
      </c>
      <c r="B101" s="20" t="s">
        <v>126</v>
      </c>
      <c r="C101" s="21">
        <v>0.0</v>
      </c>
      <c r="E101" s="21">
        <v>0.0</v>
      </c>
      <c r="F101" s="21">
        <v>0.0</v>
      </c>
      <c r="G101" s="21">
        <v>0.0</v>
      </c>
      <c r="H101" s="21">
        <v>0.0</v>
      </c>
      <c r="I101" s="21">
        <v>2.0</v>
      </c>
      <c r="J101" s="21">
        <v>0.0</v>
      </c>
      <c r="K101" s="21">
        <v>1.0</v>
      </c>
      <c r="L101" s="21">
        <v>4.0</v>
      </c>
    </row>
    <row r="102" ht="15.75" customHeight="1">
      <c r="A102" s="26" t="str">
        <f t="shared" si="5"/>
        <v>ServidorRepository</v>
      </c>
      <c r="B102" s="20" t="s">
        <v>142</v>
      </c>
      <c r="C102" s="21">
        <v>0.0</v>
      </c>
      <c r="E102" s="21">
        <v>0.0</v>
      </c>
      <c r="F102" s="21">
        <v>0.0</v>
      </c>
      <c r="G102" s="21">
        <v>0.0</v>
      </c>
      <c r="H102" s="21">
        <v>0.0</v>
      </c>
      <c r="I102" s="21">
        <v>2.0</v>
      </c>
      <c r="J102" s="21">
        <v>0.0</v>
      </c>
      <c r="K102" s="21">
        <v>1.0</v>
      </c>
      <c r="L102" s="21">
        <v>0.0</v>
      </c>
    </row>
    <row r="103" ht="15.75" customHeight="1">
      <c r="A103" s="26" t="str">
        <f t="shared" si="5"/>
        <v>TipoPatologiaRepository</v>
      </c>
      <c r="B103" s="20" t="s">
        <v>155</v>
      </c>
      <c r="C103" s="21">
        <v>0.0</v>
      </c>
      <c r="E103" s="21">
        <v>0.0</v>
      </c>
      <c r="F103" s="21">
        <v>0.0</v>
      </c>
      <c r="G103" s="21">
        <v>0.0</v>
      </c>
      <c r="H103" s="21">
        <v>0.0</v>
      </c>
      <c r="I103" s="21">
        <v>2.0</v>
      </c>
      <c r="J103" s="21">
        <v>0.0</v>
      </c>
      <c r="K103" s="21">
        <v>1.0</v>
      </c>
      <c r="L103" s="21">
        <v>1.0</v>
      </c>
    </row>
    <row r="104" ht="15.75" customHeight="1">
      <c r="A104" s="26" t="str">
        <f t="shared" si="5"/>
        <v>TipoProcedimentoRepository</v>
      </c>
      <c r="B104" s="20" t="s">
        <v>161</v>
      </c>
      <c r="C104" s="21">
        <v>0.0</v>
      </c>
      <c r="E104" s="21">
        <v>0.0</v>
      </c>
      <c r="F104" s="21">
        <v>0.0</v>
      </c>
      <c r="G104" s="21">
        <v>0.0</v>
      </c>
      <c r="H104" s="21">
        <v>0.0</v>
      </c>
      <c r="I104" s="21">
        <v>2.0</v>
      </c>
      <c r="J104" s="21">
        <v>0.0</v>
      </c>
      <c r="K104" s="21">
        <v>1.0</v>
      </c>
      <c r="L104" s="21">
        <v>1.0</v>
      </c>
    </row>
    <row r="105" ht="15.75" customHeight="1">
      <c r="A105" s="26" t="str">
        <f t="shared" si="5"/>
        <v>TokenRepository</v>
      </c>
      <c r="B105" s="20" t="s">
        <v>166</v>
      </c>
      <c r="C105" s="21">
        <v>0.0</v>
      </c>
      <c r="E105" s="21">
        <v>0.0</v>
      </c>
      <c r="F105" s="21">
        <v>0.0</v>
      </c>
      <c r="G105" s="21">
        <v>0.0</v>
      </c>
      <c r="H105" s="21">
        <v>0.0</v>
      </c>
      <c r="I105" s="21">
        <v>2.0</v>
      </c>
      <c r="J105" s="21">
        <v>0.0</v>
      </c>
      <c r="K105" s="21">
        <v>1.0</v>
      </c>
      <c r="L105" s="21">
        <v>2.0</v>
      </c>
    </row>
    <row r="106" ht="15.75" customHeight="1">
      <c r="A106" s="26" t="str">
        <f t="shared" si="5"/>
        <v>TurmaRepository</v>
      </c>
      <c r="B106" s="20" t="s">
        <v>175</v>
      </c>
      <c r="C106" s="21">
        <v>0.0</v>
      </c>
      <c r="E106" s="21">
        <v>0.0</v>
      </c>
      <c r="F106" s="21">
        <v>0.0</v>
      </c>
      <c r="G106" s="21">
        <v>0.0</v>
      </c>
      <c r="H106" s="21">
        <v>0.0</v>
      </c>
      <c r="I106" s="21">
        <v>2.0</v>
      </c>
      <c r="J106" s="21">
        <v>0.0</v>
      </c>
      <c r="K106" s="21">
        <v>1.0</v>
      </c>
      <c r="L106" s="21">
        <v>4.0</v>
      </c>
    </row>
    <row r="107" ht="15.75" customHeight="1">
      <c r="A107" s="26" t="str">
        <f t="shared" si="5"/>
        <v>UsuarioRepository</v>
      </c>
      <c r="B107" s="20" t="s">
        <v>182</v>
      </c>
      <c r="C107" s="21">
        <v>0.0</v>
      </c>
      <c r="E107" s="21">
        <v>0.0</v>
      </c>
      <c r="F107" s="21">
        <v>0.0</v>
      </c>
      <c r="G107" s="21">
        <v>0.0</v>
      </c>
      <c r="H107" s="21">
        <v>0.0</v>
      </c>
      <c r="I107" s="21">
        <v>2.0</v>
      </c>
      <c r="J107" s="21">
        <v>0.0</v>
      </c>
      <c r="K107" s="21">
        <v>1.0</v>
      </c>
      <c r="L107" s="21">
        <v>2.0</v>
      </c>
    </row>
    <row r="108" ht="15.75" customHeight="1">
      <c r="A108" s="50" t="s">
        <v>194</v>
      </c>
    </row>
    <row r="109" ht="15.75" customHeight="1">
      <c r="A109" s="26" t="str">
        <f t="shared" ref="A109:A142" si="6">SUBSTITUTE(B109,"ufc.npi.prontuario.service.", "")</f>
        <v>AbstractServiceTest</v>
      </c>
      <c r="B109" s="20" t="s">
        <v>22</v>
      </c>
      <c r="C109" s="21">
        <v>0.0</v>
      </c>
      <c r="E109" s="21">
        <v>0.0</v>
      </c>
      <c r="F109" s="21">
        <v>0.0</v>
      </c>
      <c r="G109" s="21">
        <v>0.0</v>
      </c>
      <c r="H109" s="21">
        <v>0.0</v>
      </c>
      <c r="I109" s="21">
        <v>2.0</v>
      </c>
      <c r="J109" s="21">
        <v>14.0</v>
      </c>
      <c r="K109" s="21">
        <v>1.0</v>
      </c>
      <c r="L109" s="21">
        <v>0.0</v>
      </c>
    </row>
    <row r="110" ht="15.75" customHeight="1">
      <c r="A110" s="26" t="str">
        <f t="shared" si="6"/>
        <v>AlunoService</v>
      </c>
      <c r="B110" s="20" t="s">
        <v>27</v>
      </c>
      <c r="C110" s="21">
        <v>0.0</v>
      </c>
      <c r="E110" s="21">
        <v>1.0</v>
      </c>
      <c r="F110" s="21">
        <v>8.0</v>
      </c>
      <c r="G110" s="21">
        <v>1.0</v>
      </c>
      <c r="H110" s="21">
        <v>1.0</v>
      </c>
      <c r="I110" s="21">
        <v>0.0</v>
      </c>
      <c r="J110" s="21">
        <v>1.0</v>
      </c>
      <c r="K110" s="21">
        <v>0.0</v>
      </c>
      <c r="L110" s="21">
        <v>2.0</v>
      </c>
    </row>
    <row r="111" ht="15.75" customHeight="1">
      <c r="A111" s="26" t="str">
        <f t="shared" si="6"/>
        <v>AlunoServiceTest</v>
      </c>
      <c r="B111" s="20" t="s">
        <v>29</v>
      </c>
      <c r="C111" s="21">
        <v>50.0</v>
      </c>
      <c r="E111" s="21">
        <v>0.0</v>
      </c>
      <c r="F111" s="21">
        <v>0.0</v>
      </c>
      <c r="G111" s="21">
        <v>0.0</v>
      </c>
      <c r="H111" s="21">
        <v>0.0</v>
      </c>
      <c r="I111" s="21">
        <v>3.0</v>
      </c>
      <c r="J111" s="21">
        <v>0.0</v>
      </c>
      <c r="K111" s="21">
        <v>1.0</v>
      </c>
      <c r="L111" s="21">
        <v>4.0</v>
      </c>
    </row>
    <row r="112" ht="15.75" customHeight="1">
      <c r="A112" s="26" t="str">
        <f t="shared" si="6"/>
        <v>AnamneseService</v>
      </c>
      <c r="B112" s="20" t="s">
        <v>37</v>
      </c>
      <c r="C112" s="21">
        <v>0.0</v>
      </c>
      <c r="E112" s="21">
        <v>1.0</v>
      </c>
      <c r="F112" s="21">
        <v>7.0</v>
      </c>
      <c r="G112" s="21">
        <v>1.0</v>
      </c>
      <c r="H112" s="21">
        <v>1.0</v>
      </c>
      <c r="I112" s="21">
        <v>0.0</v>
      </c>
      <c r="J112" s="21">
        <v>1.0</v>
      </c>
      <c r="K112" s="21">
        <v>0.0</v>
      </c>
      <c r="L112" s="21">
        <v>3.0</v>
      </c>
    </row>
    <row r="113" ht="15.75" customHeight="1">
      <c r="A113" s="26" t="str">
        <f t="shared" si="6"/>
        <v>AnamneseServiceTest</v>
      </c>
      <c r="B113" s="20" t="s">
        <v>39</v>
      </c>
      <c r="C113" s="21">
        <v>61.0</v>
      </c>
      <c r="E113" s="21">
        <v>0.0</v>
      </c>
      <c r="F113" s="21">
        <v>0.0</v>
      </c>
      <c r="G113" s="21">
        <v>0.0</v>
      </c>
      <c r="H113" s="21">
        <v>0.0</v>
      </c>
      <c r="I113" s="21">
        <v>3.0</v>
      </c>
      <c r="J113" s="21">
        <v>0.0</v>
      </c>
      <c r="K113" s="21">
        <v>1.0</v>
      </c>
      <c r="L113" s="21">
        <v>7.0</v>
      </c>
    </row>
    <row r="114" ht="15.75" customHeight="1">
      <c r="A114" s="26" t="str">
        <f t="shared" si="6"/>
        <v>AtendimentoService</v>
      </c>
      <c r="B114" s="20" t="s">
        <v>45</v>
      </c>
      <c r="C114" s="21">
        <v>0.0</v>
      </c>
      <c r="E114" s="21">
        <v>1.0</v>
      </c>
      <c r="F114" s="21">
        <v>9.0</v>
      </c>
      <c r="G114" s="21">
        <v>1.0</v>
      </c>
      <c r="H114" s="21">
        <v>1.0</v>
      </c>
      <c r="I114" s="21">
        <v>0.0</v>
      </c>
      <c r="J114" s="21">
        <v>1.0</v>
      </c>
      <c r="K114" s="21">
        <v>0.0</v>
      </c>
      <c r="L114" s="21">
        <v>5.0</v>
      </c>
    </row>
    <row r="115" ht="15.75" customHeight="1">
      <c r="A115" s="26" t="str">
        <f t="shared" si="6"/>
        <v>AtendimentoServiceTest</v>
      </c>
      <c r="B115" s="20" t="s">
        <v>47</v>
      </c>
      <c r="C115" s="21">
        <v>40.0</v>
      </c>
      <c r="E115" s="21">
        <v>0.0</v>
      </c>
      <c r="F115" s="21">
        <v>0.0</v>
      </c>
      <c r="G115" s="21">
        <v>0.0</v>
      </c>
      <c r="H115" s="21">
        <v>0.0</v>
      </c>
      <c r="I115" s="21">
        <v>3.0</v>
      </c>
      <c r="J115" s="21">
        <v>0.0</v>
      </c>
      <c r="K115" s="21">
        <v>1.0</v>
      </c>
      <c r="L115" s="21">
        <v>10.0</v>
      </c>
    </row>
    <row r="116" ht="15.75" customHeight="1">
      <c r="A116" s="26" t="str">
        <f t="shared" si="6"/>
        <v>AvaliacaoService</v>
      </c>
      <c r="B116" s="20" t="s">
        <v>53</v>
      </c>
      <c r="C116" s="21">
        <v>0.0</v>
      </c>
      <c r="E116" s="21">
        <v>0.0</v>
      </c>
      <c r="F116" s="21">
        <v>0.0</v>
      </c>
      <c r="G116" s="21">
        <v>0.0</v>
      </c>
      <c r="H116" s="21">
        <v>0.0</v>
      </c>
      <c r="I116" s="21">
        <v>0.0</v>
      </c>
      <c r="J116" s="21">
        <v>1.0</v>
      </c>
      <c r="K116" s="21">
        <v>0.0</v>
      </c>
      <c r="L116" s="21">
        <v>3.0</v>
      </c>
    </row>
    <row r="117" ht="15.75" customHeight="1">
      <c r="A117" s="26" t="str">
        <f t="shared" si="6"/>
        <v>DisciplinaService</v>
      </c>
      <c r="B117" s="20" t="s">
        <v>60</v>
      </c>
      <c r="C117" s="21">
        <v>0.0</v>
      </c>
      <c r="E117" s="21">
        <v>2.0</v>
      </c>
      <c r="F117" s="21">
        <v>6.0</v>
      </c>
      <c r="G117" s="21">
        <v>1.0</v>
      </c>
      <c r="H117" s="21">
        <v>1.0</v>
      </c>
      <c r="I117" s="21">
        <v>0.0</v>
      </c>
      <c r="J117" s="21">
        <v>1.0</v>
      </c>
      <c r="K117" s="21">
        <v>0.0</v>
      </c>
      <c r="L117" s="21">
        <v>2.0</v>
      </c>
    </row>
    <row r="118" ht="15.75" customHeight="1">
      <c r="A118" s="26" t="str">
        <f t="shared" si="6"/>
        <v>DisciplinaServiceTest</v>
      </c>
      <c r="B118" s="20" t="s">
        <v>62</v>
      </c>
      <c r="C118" s="21">
        <v>50.0</v>
      </c>
      <c r="E118" s="21">
        <v>0.0</v>
      </c>
      <c r="F118" s="21">
        <v>0.0</v>
      </c>
      <c r="G118" s="21">
        <v>0.0</v>
      </c>
      <c r="H118" s="21">
        <v>0.0</v>
      </c>
      <c r="I118" s="21">
        <v>3.0</v>
      </c>
      <c r="J118" s="21">
        <v>0.0</v>
      </c>
      <c r="K118" s="21">
        <v>1.0</v>
      </c>
      <c r="L118" s="21">
        <v>3.0</v>
      </c>
    </row>
    <row r="119" ht="15.75" customHeight="1">
      <c r="A119" s="26" t="str">
        <f t="shared" si="6"/>
        <v>DocumentoService</v>
      </c>
      <c r="B119" s="20" t="s">
        <v>67</v>
      </c>
      <c r="C119" s="21">
        <v>0.0</v>
      </c>
      <c r="E119" s="21">
        <v>0.0</v>
      </c>
      <c r="F119" s="21">
        <v>0.0</v>
      </c>
      <c r="G119" s="21">
        <v>0.0</v>
      </c>
      <c r="H119" s="21">
        <v>0.0</v>
      </c>
      <c r="I119" s="21">
        <v>0.0</v>
      </c>
      <c r="J119" s="21">
        <v>1.0</v>
      </c>
      <c r="K119" s="21">
        <v>0.0</v>
      </c>
      <c r="L119" s="21">
        <v>4.0</v>
      </c>
    </row>
    <row r="120" ht="15.75" customHeight="1">
      <c r="A120" s="26" t="str">
        <f t="shared" si="6"/>
        <v>EmailService</v>
      </c>
      <c r="B120" s="20" t="s">
        <v>70</v>
      </c>
      <c r="C120" s="21">
        <v>0.0</v>
      </c>
      <c r="E120" s="21">
        <v>1.0</v>
      </c>
      <c r="F120" s="21">
        <v>18.0</v>
      </c>
      <c r="G120" s="21">
        <v>1.0</v>
      </c>
      <c r="H120" s="21">
        <v>1.0</v>
      </c>
      <c r="I120" s="21">
        <v>0.0</v>
      </c>
      <c r="J120" s="21">
        <v>1.0</v>
      </c>
      <c r="K120" s="21">
        <v>0.0</v>
      </c>
      <c r="L120" s="21">
        <v>1.0</v>
      </c>
    </row>
    <row r="121" ht="15.75" customHeight="1">
      <c r="A121" s="26" t="str">
        <f t="shared" si="6"/>
        <v>OdontogramaService</v>
      </c>
      <c r="B121" s="20" t="s">
        <v>91</v>
      </c>
      <c r="C121" s="21">
        <v>0.0</v>
      </c>
      <c r="E121" s="21">
        <v>0.0</v>
      </c>
      <c r="F121" s="21">
        <v>0.0</v>
      </c>
      <c r="G121" s="21">
        <v>0.0</v>
      </c>
      <c r="H121" s="21">
        <v>0.0</v>
      </c>
      <c r="I121" s="21">
        <v>0.0</v>
      </c>
      <c r="J121" s="21">
        <v>1.0</v>
      </c>
      <c r="K121" s="21">
        <v>0.0</v>
      </c>
      <c r="L121" s="21">
        <v>1.0</v>
      </c>
    </row>
    <row r="122" ht="15.75" customHeight="1">
      <c r="A122" s="26" t="str">
        <f t="shared" si="6"/>
        <v>OdontogramaServiceTest</v>
      </c>
      <c r="B122" s="20" t="s">
        <v>93</v>
      </c>
      <c r="C122" s="21">
        <v>50.0</v>
      </c>
      <c r="E122" s="21">
        <v>1.0</v>
      </c>
      <c r="F122" s="21">
        <v>1.0</v>
      </c>
      <c r="G122" s="21">
        <v>1.0</v>
      </c>
      <c r="H122" s="21">
        <v>0.0</v>
      </c>
      <c r="I122" s="21">
        <v>3.0</v>
      </c>
      <c r="J122" s="21">
        <v>0.0</v>
      </c>
      <c r="K122" s="21">
        <v>1.0</v>
      </c>
      <c r="L122" s="21">
        <v>2.0</v>
      </c>
    </row>
    <row r="123" ht="15.75" customHeight="1">
      <c r="A123" s="26" t="str">
        <f t="shared" si="6"/>
        <v>PacienteFormularioService</v>
      </c>
      <c r="B123" s="20" t="s">
        <v>102</v>
      </c>
      <c r="C123" s="21">
        <v>0.0</v>
      </c>
      <c r="E123" s="21">
        <v>0.0</v>
      </c>
      <c r="F123" s="21">
        <v>0.0</v>
      </c>
      <c r="G123" s="21">
        <v>0.0</v>
      </c>
      <c r="H123" s="21">
        <v>0.0</v>
      </c>
      <c r="I123" s="21">
        <v>0.0</v>
      </c>
      <c r="J123" s="21">
        <v>1.0</v>
      </c>
      <c r="K123" s="21">
        <v>0.0</v>
      </c>
      <c r="L123" s="21">
        <v>0.0</v>
      </c>
    </row>
    <row r="124" ht="15.75" customHeight="1">
      <c r="A124" s="26" t="str">
        <f t="shared" si="6"/>
        <v>PacienteService</v>
      </c>
      <c r="B124" s="20" t="s">
        <v>106</v>
      </c>
      <c r="C124" s="21">
        <v>0.0</v>
      </c>
      <c r="E124" s="21">
        <v>0.0</v>
      </c>
      <c r="F124" s="21">
        <v>0.0</v>
      </c>
      <c r="G124" s="21">
        <v>0.0</v>
      </c>
      <c r="H124" s="21">
        <v>0.0</v>
      </c>
      <c r="I124" s="21">
        <v>0.0</v>
      </c>
      <c r="J124" s="21">
        <v>1.0</v>
      </c>
      <c r="K124" s="21">
        <v>0.0</v>
      </c>
      <c r="L124" s="21">
        <v>3.0</v>
      </c>
    </row>
    <row r="125" ht="15.75" customHeight="1">
      <c r="A125" s="26" t="str">
        <f t="shared" si="6"/>
        <v>PacienteServiceTest</v>
      </c>
      <c r="B125" s="20" t="s">
        <v>108</v>
      </c>
      <c r="C125" s="21">
        <v>50.0</v>
      </c>
      <c r="E125" s="21">
        <v>1.0</v>
      </c>
      <c r="F125" s="21">
        <v>6.0</v>
      </c>
      <c r="G125" s="21">
        <v>1.0</v>
      </c>
      <c r="H125" s="21">
        <v>1.0</v>
      </c>
      <c r="I125" s="21">
        <v>3.0</v>
      </c>
      <c r="J125" s="21">
        <v>0.0</v>
      </c>
      <c r="K125" s="21">
        <v>1.0</v>
      </c>
      <c r="L125" s="21">
        <v>5.0</v>
      </c>
    </row>
    <row r="126" ht="15.75" customHeight="1">
      <c r="A126" s="26" t="str">
        <f t="shared" si="6"/>
        <v>PatologiaService</v>
      </c>
      <c r="B126" s="20" t="s">
        <v>114</v>
      </c>
      <c r="C126" s="21">
        <v>0.0</v>
      </c>
      <c r="E126" s="21">
        <v>0.0</v>
      </c>
      <c r="F126" s="21">
        <v>0.0</v>
      </c>
      <c r="G126" s="21">
        <v>0.0</v>
      </c>
      <c r="H126" s="21">
        <v>0.0</v>
      </c>
      <c r="I126" s="21">
        <v>0.0</v>
      </c>
      <c r="J126" s="21">
        <v>1.0</v>
      </c>
      <c r="K126" s="21">
        <v>0.0</v>
      </c>
      <c r="L126" s="21">
        <v>5.0</v>
      </c>
    </row>
    <row r="127" ht="15.75" customHeight="1">
      <c r="A127" s="26" t="str">
        <f t="shared" si="6"/>
        <v>PatologiaServiceTest</v>
      </c>
      <c r="B127" s="20" t="s">
        <v>116</v>
      </c>
      <c r="C127" s="21">
        <v>50.0</v>
      </c>
      <c r="E127" s="21">
        <v>1.0</v>
      </c>
      <c r="F127" s="21">
        <v>4.0</v>
      </c>
      <c r="G127" s="21">
        <v>1.0</v>
      </c>
      <c r="H127" s="21">
        <v>0.0</v>
      </c>
      <c r="I127" s="21">
        <v>3.0</v>
      </c>
      <c r="J127" s="21">
        <v>0.0</v>
      </c>
      <c r="K127" s="21">
        <v>1.0</v>
      </c>
      <c r="L127" s="21">
        <v>6.0</v>
      </c>
    </row>
    <row r="128" ht="15.75" customHeight="1">
      <c r="A128" s="26" t="str">
        <f t="shared" si="6"/>
        <v>PlanoTratamentoService</v>
      </c>
      <c r="B128" s="20" t="s">
        <v>123</v>
      </c>
      <c r="C128" s="21">
        <v>0.0</v>
      </c>
      <c r="E128" s="21">
        <v>0.0</v>
      </c>
      <c r="F128" s="21">
        <v>0.0</v>
      </c>
      <c r="G128" s="21">
        <v>0.0</v>
      </c>
      <c r="H128" s="21">
        <v>0.0</v>
      </c>
      <c r="I128" s="21">
        <v>0.0</v>
      </c>
      <c r="J128" s="21">
        <v>1.0</v>
      </c>
      <c r="K128" s="21">
        <v>0.0</v>
      </c>
      <c r="L128" s="21">
        <v>5.0</v>
      </c>
    </row>
    <row r="129" ht="15.75" customHeight="1">
      <c r="A129" s="26" t="str">
        <f t="shared" si="6"/>
        <v>ProcedimentoService</v>
      </c>
      <c r="B129" s="20" t="s">
        <v>127</v>
      </c>
      <c r="C129" s="21">
        <v>0.0</v>
      </c>
      <c r="E129" s="21">
        <v>0.0</v>
      </c>
      <c r="F129" s="21">
        <v>0.0</v>
      </c>
      <c r="G129" s="21">
        <v>0.0</v>
      </c>
      <c r="H129" s="21">
        <v>0.0</v>
      </c>
      <c r="I129" s="21">
        <v>0.0</v>
      </c>
      <c r="J129" s="21">
        <v>1.0</v>
      </c>
      <c r="K129" s="21">
        <v>0.0</v>
      </c>
      <c r="L129" s="21">
        <v>4.0</v>
      </c>
    </row>
    <row r="130" ht="15.75" customHeight="1">
      <c r="A130" s="26" t="str">
        <f t="shared" si="6"/>
        <v>ProcedimentoServiceTest</v>
      </c>
      <c r="B130" s="20" t="s">
        <v>129</v>
      </c>
      <c r="C130" s="21">
        <v>100.0</v>
      </c>
      <c r="E130" s="21">
        <v>1.0</v>
      </c>
      <c r="F130" s="21">
        <v>1.0</v>
      </c>
      <c r="G130" s="21">
        <v>1.0</v>
      </c>
      <c r="H130" s="21">
        <v>0.0</v>
      </c>
      <c r="I130" s="21">
        <v>3.0</v>
      </c>
      <c r="J130" s="21">
        <v>0.0</v>
      </c>
      <c r="K130" s="21">
        <v>1.0</v>
      </c>
      <c r="L130" s="21">
        <v>3.0</v>
      </c>
    </row>
    <row r="131" ht="15.75" customHeight="1">
      <c r="A131" s="26" t="str">
        <f t="shared" si="6"/>
        <v>ServidorService</v>
      </c>
      <c r="B131" s="20" t="s">
        <v>143</v>
      </c>
      <c r="C131" s="21">
        <v>0.0</v>
      </c>
      <c r="E131" s="21">
        <v>0.0</v>
      </c>
      <c r="F131" s="21">
        <v>0.0</v>
      </c>
      <c r="G131" s="21">
        <v>0.0</v>
      </c>
      <c r="H131" s="21">
        <v>0.0</v>
      </c>
      <c r="I131" s="21">
        <v>0.0</v>
      </c>
      <c r="J131" s="21">
        <v>1.0</v>
      </c>
      <c r="K131" s="21">
        <v>0.0</v>
      </c>
      <c r="L131" s="21">
        <v>2.0</v>
      </c>
    </row>
    <row r="132" ht="15.75" customHeight="1">
      <c r="A132" s="26" t="str">
        <f t="shared" si="6"/>
        <v>ServidorServiceTest</v>
      </c>
      <c r="B132" s="20" t="s">
        <v>145</v>
      </c>
      <c r="C132" s="21">
        <v>50.0</v>
      </c>
      <c r="E132" s="21">
        <v>2.0</v>
      </c>
      <c r="F132" s="21">
        <v>6.0</v>
      </c>
      <c r="G132" s="21">
        <v>1.0</v>
      </c>
      <c r="H132" s="21">
        <v>1.0</v>
      </c>
      <c r="I132" s="21">
        <v>3.0</v>
      </c>
      <c r="J132" s="21">
        <v>0.0</v>
      </c>
      <c r="K132" s="21">
        <v>1.0</v>
      </c>
      <c r="L132" s="21">
        <v>4.0</v>
      </c>
    </row>
    <row r="133" ht="15.75" customHeight="1">
      <c r="A133" s="26" t="str">
        <f t="shared" si="6"/>
        <v>TipoPatologiaService</v>
      </c>
      <c r="B133" s="20" t="s">
        <v>156</v>
      </c>
      <c r="C133" s="21">
        <v>0.0</v>
      </c>
      <c r="E133" s="21">
        <v>0.0</v>
      </c>
      <c r="F133" s="21">
        <v>0.0</v>
      </c>
      <c r="G133" s="21">
        <v>0.0</v>
      </c>
      <c r="H133" s="21">
        <v>0.0</v>
      </c>
      <c r="I133" s="21">
        <v>0.0</v>
      </c>
      <c r="J133" s="21">
        <v>1.0</v>
      </c>
      <c r="K133" s="21">
        <v>0.0</v>
      </c>
      <c r="L133" s="21">
        <v>2.0</v>
      </c>
    </row>
    <row r="134" ht="15.75" customHeight="1">
      <c r="A134" s="26" t="str">
        <f t="shared" si="6"/>
        <v>TipoPatologiaServiceTest</v>
      </c>
      <c r="B134" s="20" t="s">
        <v>158</v>
      </c>
      <c r="C134" s="21">
        <v>50.0</v>
      </c>
      <c r="E134" s="21">
        <v>1.0</v>
      </c>
      <c r="F134" s="21">
        <v>4.0</v>
      </c>
      <c r="G134" s="21">
        <v>1.0</v>
      </c>
      <c r="H134" s="21">
        <v>1.0</v>
      </c>
      <c r="I134" s="21">
        <v>3.0</v>
      </c>
      <c r="J134" s="21">
        <v>0.0</v>
      </c>
      <c r="K134" s="21">
        <v>1.0</v>
      </c>
      <c r="L134" s="21">
        <v>3.0</v>
      </c>
    </row>
    <row r="135" ht="15.75" customHeight="1">
      <c r="A135" s="26" t="str">
        <f t="shared" si="6"/>
        <v>TipoProcedimentoService</v>
      </c>
      <c r="B135" s="20" t="s">
        <v>162</v>
      </c>
      <c r="C135" s="21">
        <v>0.0</v>
      </c>
      <c r="E135" s="21">
        <v>0.0</v>
      </c>
      <c r="F135" s="21">
        <v>0.0</v>
      </c>
      <c r="G135" s="21">
        <v>0.0</v>
      </c>
      <c r="H135" s="21">
        <v>0.0</v>
      </c>
      <c r="I135" s="21">
        <v>0.0</v>
      </c>
      <c r="J135" s="21">
        <v>1.0</v>
      </c>
      <c r="K135" s="21">
        <v>0.0</v>
      </c>
      <c r="L135" s="21">
        <v>2.0</v>
      </c>
    </row>
    <row r="136" ht="15.75" customHeight="1">
      <c r="A136" s="26" t="str">
        <f t="shared" si="6"/>
        <v>TipoProcedimentoServiceTest</v>
      </c>
      <c r="B136" s="20" t="s">
        <v>164</v>
      </c>
      <c r="C136" s="21">
        <v>50.0</v>
      </c>
      <c r="E136" s="21">
        <v>1.0</v>
      </c>
      <c r="F136" s="21">
        <v>4.0</v>
      </c>
      <c r="G136" s="21">
        <v>1.0</v>
      </c>
      <c r="H136" s="21">
        <v>1.0</v>
      </c>
      <c r="I136" s="21">
        <v>3.0</v>
      </c>
      <c r="J136" s="21">
        <v>0.0</v>
      </c>
      <c r="K136" s="21">
        <v>1.0</v>
      </c>
      <c r="L136" s="21">
        <v>3.0</v>
      </c>
    </row>
    <row r="137" ht="15.75" customHeight="1">
      <c r="A137" s="26" t="str">
        <f t="shared" si="6"/>
        <v>TokenService</v>
      </c>
      <c r="B137" s="20" t="s">
        <v>167</v>
      </c>
      <c r="C137" s="21">
        <v>0.0</v>
      </c>
      <c r="E137" s="21">
        <v>0.0</v>
      </c>
      <c r="F137" s="21">
        <v>0.0</v>
      </c>
      <c r="G137" s="21">
        <v>0.0</v>
      </c>
      <c r="H137" s="21">
        <v>0.0</v>
      </c>
      <c r="I137" s="21">
        <v>0.0</v>
      </c>
      <c r="J137" s="21">
        <v>1.0</v>
      </c>
      <c r="K137" s="21">
        <v>0.0</v>
      </c>
      <c r="L137" s="21">
        <v>2.0</v>
      </c>
    </row>
    <row r="138" ht="15.75" customHeight="1">
      <c r="A138" s="26" t="str">
        <f t="shared" si="6"/>
        <v>TokenServiceTest</v>
      </c>
      <c r="B138" s="20" t="s">
        <v>169</v>
      </c>
      <c r="C138" s="21">
        <v>53.0</v>
      </c>
      <c r="E138" s="21">
        <v>1.0</v>
      </c>
      <c r="F138" s="21">
        <v>5.0</v>
      </c>
      <c r="G138" s="21">
        <v>1.0</v>
      </c>
      <c r="H138" s="21">
        <v>0.0</v>
      </c>
      <c r="I138" s="21">
        <v>3.0</v>
      </c>
      <c r="J138" s="21">
        <v>0.0</v>
      </c>
      <c r="K138" s="21">
        <v>1.0</v>
      </c>
      <c r="L138" s="21">
        <v>4.0</v>
      </c>
    </row>
    <row r="139" ht="15.75" customHeight="1">
      <c r="A139" s="26" t="str">
        <f t="shared" si="6"/>
        <v>TurmaService</v>
      </c>
      <c r="B139" s="20" t="s">
        <v>176</v>
      </c>
      <c r="C139" s="21">
        <v>0.0</v>
      </c>
      <c r="E139" s="21">
        <v>0.0</v>
      </c>
      <c r="F139" s="21">
        <v>0.0</v>
      </c>
      <c r="G139" s="21">
        <v>0.0</v>
      </c>
      <c r="H139" s="21">
        <v>0.0</v>
      </c>
      <c r="I139" s="21">
        <v>0.0</v>
      </c>
      <c r="J139" s="21">
        <v>1.0</v>
      </c>
      <c r="K139" s="21">
        <v>0.0</v>
      </c>
      <c r="L139" s="21">
        <v>4.0</v>
      </c>
    </row>
    <row r="140" ht="15.75" customHeight="1">
      <c r="A140" s="26" t="str">
        <f t="shared" si="6"/>
        <v>TurmaServiceTest</v>
      </c>
      <c r="B140" s="20" t="s">
        <v>178</v>
      </c>
      <c r="C140" s="21">
        <v>71.0</v>
      </c>
      <c r="E140" s="21">
        <v>1.0</v>
      </c>
      <c r="F140" s="21">
        <v>18.0</v>
      </c>
      <c r="G140" s="21">
        <v>1.0</v>
      </c>
      <c r="H140" s="21">
        <v>1.0</v>
      </c>
      <c r="I140" s="21">
        <v>3.0</v>
      </c>
      <c r="J140" s="21">
        <v>0.0</v>
      </c>
      <c r="K140" s="21">
        <v>1.0</v>
      </c>
      <c r="L140" s="21">
        <v>8.0</v>
      </c>
    </row>
    <row r="141" ht="15.75" customHeight="1">
      <c r="A141" s="26" t="str">
        <f t="shared" si="6"/>
        <v>UsuarioService</v>
      </c>
      <c r="B141" s="20" t="s">
        <v>183</v>
      </c>
      <c r="C141" s="21">
        <v>0.0</v>
      </c>
      <c r="E141" s="21">
        <v>0.0</v>
      </c>
      <c r="F141" s="21">
        <v>0.0</v>
      </c>
      <c r="G141" s="21">
        <v>0.0</v>
      </c>
      <c r="H141" s="21">
        <v>0.0</v>
      </c>
      <c r="I141" s="21">
        <v>0.0</v>
      </c>
      <c r="J141" s="21">
        <v>1.0</v>
      </c>
      <c r="K141" s="21">
        <v>0.0</v>
      </c>
      <c r="L141" s="21">
        <v>3.0</v>
      </c>
    </row>
    <row r="142" ht="15.75" customHeight="1">
      <c r="A142" s="26" t="str">
        <f t="shared" si="6"/>
        <v>UsuarioServiceTest</v>
      </c>
      <c r="B142" s="20" t="s">
        <v>185</v>
      </c>
      <c r="C142" s="21">
        <v>44.0</v>
      </c>
      <c r="E142" s="21">
        <v>1.0</v>
      </c>
      <c r="F142" s="21">
        <v>8.0</v>
      </c>
      <c r="G142" s="21">
        <v>1.0</v>
      </c>
      <c r="H142" s="21">
        <v>1.0</v>
      </c>
      <c r="I142" s="21">
        <v>3.0</v>
      </c>
      <c r="J142" s="21">
        <v>0.0</v>
      </c>
      <c r="K142" s="21">
        <v>1.0</v>
      </c>
      <c r="L142" s="21">
        <v>6.0</v>
      </c>
    </row>
    <row r="143" ht="15.75" customHeight="1">
      <c r="A143" s="22" t="s">
        <v>195</v>
      </c>
    </row>
    <row r="144" ht="15.75" customHeight="1">
      <c r="A144" s="26" t="str">
        <f t="shared" ref="A144:A164" si="7">SUBSTITUTE(B144,"ufc.npi.prontuario.service.impl.", "")</f>
        <v>AlunoServiceImpl</v>
      </c>
      <c r="B144" s="20" t="s">
        <v>28</v>
      </c>
      <c r="C144" s="21">
        <v>33.0</v>
      </c>
      <c r="E144" s="21">
        <v>1.0</v>
      </c>
      <c r="F144" s="21">
        <v>18.0</v>
      </c>
      <c r="G144" s="21">
        <v>1.0</v>
      </c>
      <c r="H144" s="21">
        <v>1.0</v>
      </c>
      <c r="I144" s="21">
        <v>1.0</v>
      </c>
      <c r="J144" s="21">
        <v>0.0</v>
      </c>
      <c r="K144" s="21">
        <v>2.0</v>
      </c>
      <c r="L144" s="21">
        <v>6.0</v>
      </c>
    </row>
    <row r="145" ht="15.75" customHeight="1">
      <c r="A145" s="26" t="str">
        <f t="shared" si="7"/>
        <v>AnamneseServiceImpl</v>
      </c>
      <c r="B145" s="20" t="s">
        <v>38</v>
      </c>
      <c r="C145" s="21">
        <v>71.0</v>
      </c>
      <c r="E145" s="21">
        <v>1.0</v>
      </c>
      <c r="F145" s="21">
        <v>36.0</v>
      </c>
      <c r="G145" s="21">
        <v>1.0</v>
      </c>
      <c r="H145" s="21">
        <v>2.0</v>
      </c>
      <c r="I145" s="21">
        <v>1.0</v>
      </c>
      <c r="J145" s="21">
        <v>0.0</v>
      </c>
      <c r="K145" s="21">
        <v>2.0</v>
      </c>
      <c r="L145" s="21">
        <v>7.0</v>
      </c>
    </row>
    <row r="146" ht="15.75" customHeight="1">
      <c r="A146" s="26" t="str">
        <f t="shared" si="7"/>
        <v>AtendimentoServiceImpl</v>
      </c>
      <c r="B146" s="20" t="s">
        <v>46</v>
      </c>
      <c r="C146" s="21">
        <v>88.0</v>
      </c>
      <c r="E146" s="21">
        <v>1.0</v>
      </c>
      <c r="F146" s="21">
        <v>47.0</v>
      </c>
      <c r="G146" s="21">
        <v>1.0</v>
      </c>
      <c r="H146" s="21">
        <v>2.0</v>
      </c>
      <c r="I146" s="21">
        <v>1.0</v>
      </c>
      <c r="J146" s="21">
        <v>0.0</v>
      </c>
      <c r="K146" s="21">
        <v>2.0</v>
      </c>
      <c r="L146" s="21">
        <v>20.0</v>
      </c>
    </row>
    <row r="147" ht="15.75" customHeight="1">
      <c r="A147" s="26" t="str">
        <f t="shared" si="7"/>
        <v>AvaliacaoServiceImpl</v>
      </c>
      <c r="B147" s="20" t="s">
        <v>54</v>
      </c>
      <c r="C147" s="21">
        <v>66.0</v>
      </c>
      <c r="E147" s="21">
        <v>1.0</v>
      </c>
      <c r="F147" s="21">
        <v>13.0</v>
      </c>
      <c r="G147" s="21">
        <v>1.0</v>
      </c>
      <c r="H147" s="21">
        <v>2.0</v>
      </c>
      <c r="I147" s="21">
        <v>1.0</v>
      </c>
      <c r="J147" s="21">
        <v>0.0</v>
      </c>
      <c r="K147" s="21">
        <v>2.0</v>
      </c>
      <c r="L147" s="21">
        <v>8.0</v>
      </c>
    </row>
    <row r="148" ht="15.75" customHeight="1">
      <c r="A148" s="26" t="str">
        <f t="shared" si="7"/>
        <v>DisciplinaServiceImpl</v>
      </c>
      <c r="B148" s="20" t="s">
        <v>61</v>
      </c>
      <c r="C148" s="21">
        <v>25.0</v>
      </c>
      <c r="E148" s="21">
        <v>1.0</v>
      </c>
      <c r="F148" s="21">
        <v>14.0</v>
      </c>
      <c r="G148" s="21">
        <v>1.0</v>
      </c>
      <c r="H148" s="21">
        <v>1.0</v>
      </c>
      <c r="I148" s="21">
        <v>1.0</v>
      </c>
      <c r="J148" s="21">
        <v>0.0</v>
      </c>
      <c r="K148" s="21">
        <v>2.0</v>
      </c>
      <c r="L148" s="21">
        <v>4.0</v>
      </c>
    </row>
    <row r="149" ht="15.75" customHeight="1">
      <c r="A149" s="26" t="str">
        <f t="shared" si="7"/>
        <v>DocumentoServiceImpl</v>
      </c>
      <c r="B149" s="20" t="s">
        <v>68</v>
      </c>
      <c r="C149" s="21">
        <v>90.0</v>
      </c>
      <c r="E149" s="21">
        <v>1.0</v>
      </c>
      <c r="F149" s="21">
        <v>25.0</v>
      </c>
      <c r="G149" s="21">
        <v>1.0</v>
      </c>
      <c r="H149" s="21">
        <v>5.0</v>
      </c>
      <c r="I149" s="21">
        <v>1.0</v>
      </c>
      <c r="J149" s="21">
        <v>0.0</v>
      </c>
      <c r="K149" s="21">
        <v>2.0</v>
      </c>
      <c r="L149" s="21">
        <v>9.0</v>
      </c>
    </row>
    <row r="150" ht="15.75" customHeight="1">
      <c r="A150" s="26" t="str">
        <f t="shared" si="7"/>
        <v>EmailServiceImpl</v>
      </c>
      <c r="B150" s="20" t="s">
        <v>71</v>
      </c>
      <c r="C150" s="21">
        <v>93.0</v>
      </c>
      <c r="E150" s="21">
        <v>1.0</v>
      </c>
      <c r="F150" s="21">
        <v>35.0</v>
      </c>
      <c r="G150" s="21">
        <v>4.0</v>
      </c>
      <c r="H150" s="21">
        <v>3.0</v>
      </c>
      <c r="I150" s="21">
        <v>1.0</v>
      </c>
      <c r="J150" s="21">
        <v>0.0</v>
      </c>
      <c r="K150" s="21">
        <v>2.0</v>
      </c>
      <c r="L150" s="21">
        <v>8.0</v>
      </c>
    </row>
    <row r="151" ht="15.75" customHeight="1">
      <c r="A151" s="26" t="str">
        <f t="shared" si="7"/>
        <v>EmailServiceImpl.emailRecuperacaoSenha.(Anon_1)</v>
      </c>
      <c r="B151" s="20" t="s">
        <v>72</v>
      </c>
      <c r="C151" s="21">
        <v>0.0</v>
      </c>
      <c r="E151" s="21">
        <v>2.0</v>
      </c>
      <c r="F151" s="21">
        <v>2.0</v>
      </c>
      <c r="G151" s="21">
        <v>1.0</v>
      </c>
      <c r="H151" s="21">
        <v>1.0</v>
      </c>
      <c r="I151" s="21">
        <v>1.0</v>
      </c>
      <c r="J151" s="21">
        <v>0.0</v>
      </c>
      <c r="K151" s="21">
        <v>2.0</v>
      </c>
      <c r="L151" s="21">
        <v>4.0</v>
      </c>
    </row>
    <row r="152" ht="15.75" customHeight="1">
      <c r="A152" s="26" t="str">
        <f t="shared" si="7"/>
        <v>OdontogramaServiceImpl</v>
      </c>
      <c r="B152" s="20" t="s">
        <v>92</v>
      </c>
      <c r="C152" s="21">
        <v>0.0</v>
      </c>
      <c r="E152" s="21">
        <v>1.0</v>
      </c>
      <c r="F152" s="21">
        <v>2.0</v>
      </c>
      <c r="G152" s="21">
        <v>1.0</v>
      </c>
      <c r="H152" s="21">
        <v>0.0</v>
      </c>
      <c r="I152" s="21">
        <v>1.0</v>
      </c>
      <c r="J152" s="21">
        <v>0.0</v>
      </c>
      <c r="K152" s="21">
        <v>2.0</v>
      </c>
      <c r="L152" s="21">
        <v>2.0</v>
      </c>
    </row>
    <row r="153" ht="15.75" customHeight="1">
      <c r="A153" s="26" t="str">
        <f t="shared" si="7"/>
        <v>PacienteFormularioService</v>
      </c>
      <c r="B153" s="20" t="s">
        <v>103</v>
      </c>
      <c r="C153" s="21">
        <v>0.0</v>
      </c>
      <c r="E153" s="21">
        <v>1.0</v>
      </c>
      <c r="F153" s="21">
        <v>3.0</v>
      </c>
      <c r="G153" s="21">
        <v>1.0</v>
      </c>
      <c r="H153" s="21">
        <v>0.0</v>
      </c>
      <c r="I153" s="21">
        <v>1.0</v>
      </c>
      <c r="J153" s="21">
        <v>0.0</v>
      </c>
      <c r="K153" s="21">
        <v>2.0</v>
      </c>
      <c r="L153" s="21">
        <v>4.0</v>
      </c>
    </row>
    <row r="154" ht="15.75" customHeight="1">
      <c r="A154" s="26" t="str">
        <f t="shared" si="7"/>
        <v>PacienteServiceImpl</v>
      </c>
      <c r="B154" s="20" t="s">
        <v>107</v>
      </c>
      <c r="C154" s="21">
        <v>64.0</v>
      </c>
      <c r="E154" s="21">
        <v>1.0</v>
      </c>
      <c r="F154" s="21">
        <v>24.0</v>
      </c>
      <c r="G154" s="21">
        <v>1.0</v>
      </c>
      <c r="H154" s="21">
        <v>2.0</v>
      </c>
      <c r="I154" s="21">
        <v>1.0</v>
      </c>
      <c r="J154" s="21">
        <v>0.0</v>
      </c>
      <c r="K154" s="21">
        <v>2.0</v>
      </c>
      <c r="L154" s="21">
        <v>6.0</v>
      </c>
    </row>
    <row r="155" ht="15.75" customHeight="1">
      <c r="A155" s="26" t="str">
        <f t="shared" si="7"/>
        <v>PatologiaServiceImpl</v>
      </c>
      <c r="B155" s="20" t="s">
        <v>115</v>
      </c>
      <c r="C155" s="21">
        <v>91.0</v>
      </c>
      <c r="E155" s="21">
        <v>1.0</v>
      </c>
      <c r="F155" s="21">
        <v>35.0</v>
      </c>
      <c r="G155" s="21">
        <v>1.0</v>
      </c>
      <c r="H155" s="21">
        <v>2.0</v>
      </c>
      <c r="I155" s="21">
        <v>1.0</v>
      </c>
      <c r="J155" s="21">
        <v>0.0</v>
      </c>
      <c r="K155" s="21">
        <v>2.0</v>
      </c>
      <c r="L155" s="21">
        <v>20.0</v>
      </c>
    </row>
    <row r="156" ht="15.75" customHeight="1">
      <c r="A156" s="26" t="str">
        <f t="shared" si="7"/>
        <v>PlanoTratamentoServiceImpl</v>
      </c>
      <c r="B156" s="20" t="s">
        <v>124</v>
      </c>
      <c r="C156" s="21">
        <v>53.0</v>
      </c>
      <c r="E156" s="21">
        <v>1.0</v>
      </c>
      <c r="F156" s="21">
        <v>20.0</v>
      </c>
      <c r="G156" s="21">
        <v>1.0</v>
      </c>
      <c r="H156" s="21">
        <v>1.0</v>
      </c>
      <c r="I156" s="21">
        <v>1.0</v>
      </c>
      <c r="J156" s="21">
        <v>0.0</v>
      </c>
      <c r="K156" s="21">
        <v>2.0</v>
      </c>
      <c r="L156" s="21">
        <v>8.0</v>
      </c>
    </row>
    <row r="157" ht="15.75" customHeight="1">
      <c r="A157" s="26" t="str">
        <f t="shared" si="7"/>
        <v>ProcedimentoServiceImpl</v>
      </c>
      <c r="B157" s="20" t="s">
        <v>128</v>
      </c>
      <c r="C157" s="21">
        <v>87.0</v>
      </c>
      <c r="E157" s="21">
        <v>1.0</v>
      </c>
      <c r="F157" s="21">
        <v>36.0</v>
      </c>
      <c r="G157" s="21">
        <v>1.0</v>
      </c>
      <c r="H157" s="21">
        <v>2.0</v>
      </c>
      <c r="I157" s="21">
        <v>1.0</v>
      </c>
      <c r="J157" s="21">
        <v>0.0</v>
      </c>
      <c r="K157" s="21">
        <v>2.0</v>
      </c>
      <c r="L157" s="21">
        <v>22.0</v>
      </c>
    </row>
    <row r="158" ht="15.75" customHeight="1">
      <c r="A158" s="26" t="str">
        <f t="shared" si="7"/>
        <v>ServidorServiceImpl</v>
      </c>
      <c r="B158" s="20" t="s">
        <v>144</v>
      </c>
      <c r="C158" s="21">
        <v>71.0</v>
      </c>
      <c r="E158" s="21">
        <v>2.0</v>
      </c>
      <c r="F158" s="21">
        <v>17.0</v>
      </c>
      <c r="G158" s="21">
        <v>1.0</v>
      </c>
      <c r="H158" s="21">
        <v>1.0</v>
      </c>
      <c r="I158" s="21">
        <v>1.0</v>
      </c>
      <c r="J158" s="21">
        <v>0.0</v>
      </c>
      <c r="K158" s="21">
        <v>2.0</v>
      </c>
      <c r="L158" s="21">
        <v>8.0</v>
      </c>
    </row>
    <row r="159" ht="15.75" customHeight="1">
      <c r="A159" s="26" t="str">
        <f t="shared" si="7"/>
        <v>TipoPatologiaServiceImpl</v>
      </c>
      <c r="B159" s="20" t="s">
        <v>157</v>
      </c>
      <c r="C159" s="21">
        <v>27.0</v>
      </c>
      <c r="E159" s="21">
        <v>1.0</v>
      </c>
      <c r="F159" s="21">
        <v>16.0</v>
      </c>
      <c r="G159" s="21">
        <v>1.0</v>
      </c>
      <c r="H159" s="21">
        <v>1.0</v>
      </c>
      <c r="I159" s="21">
        <v>1.0</v>
      </c>
      <c r="J159" s="21">
        <v>0.0</v>
      </c>
      <c r="K159" s="21">
        <v>2.0</v>
      </c>
      <c r="L159" s="21">
        <v>4.0</v>
      </c>
    </row>
    <row r="160" ht="15.75" customHeight="1">
      <c r="A160" s="26" t="str">
        <f t="shared" si="7"/>
        <v>TipoProcedimentoServiceImpl</v>
      </c>
      <c r="B160" s="20" t="s">
        <v>163</v>
      </c>
      <c r="C160" s="21">
        <v>30.0</v>
      </c>
      <c r="E160" s="21">
        <v>1.0</v>
      </c>
      <c r="F160" s="21">
        <v>14.0</v>
      </c>
      <c r="G160" s="21">
        <v>1.0</v>
      </c>
      <c r="H160" s="21">
        <v>1.0</v>
      </c>
      <c r="I160" s="21">
        <v>1.0</v>
      </c>
      <c r="J160" s="21">
        <v>0.0</v>
      </c>
      <c r="K160" s="21">
        <v>2.0</v>
      </c>
      <c r="L160" s="21">
        <v>4.0</v>
      </c>
    </row>
    <row r="161" ht="15.75" customHeight="1">
      <c r="A161" s="26" t="str">
        <f t="shared" si="7"/>
        <v>TokenServiceImpl</v>
      </c>
      <c r="B161" s="20" t="s">
        <v>168</v>
      </c>
      <c r="C161" s="21">
        <v>50.0</v>
      </c>
      <c r="E161" s="21">
        <v>1.0</v>
      </c>
      <c r="F161" s="21">
        <v>8.0</v>
      </c>
      <c r="G161" s="21">
        <v>1.0</v>
      </c>
      <c r="H161" s="21">
        <v>2.0</v>
      </c>
      <c r="I161" s="21">
        <v>1.0</v>
      </c>
      <c r="J161" s="21">
        <v>0.0</v>
      </c>
      <c r="K161" s="21">
        <v>2.0</v>
      </c>
      <c r="L161" s="21">
        <v>4.0</v>
      </c>
    </row>
    <row r="162" ht="15.75" customHeight="1">
      <c r="A162" s="26" t="str">
        <f t="shared" si="7"/>
        <v>TurmaServiceImpl</v>
      </c>
      <c r="B162" s="20" t="s">
        <v>177</v>
      </c>
      <c r="C162" s="21">
        <v>78.0</v>
      </c>
      <c r="E162" s="21">
        <v>1.0</v>
      </c>
      <c r="F162" s="21">
        <v>30.0</v>
      </c>
      <c r="G162" s="21">
        <v>1.0</v>
      </c>
      <c r="H162" s="21">
        <v>2.0</v>
      </c>
      <c r="I162" s="21">
        <v>1.0</v>
      </c>
      <c r="J162" s="21">
        <v>0.0</v>
      </c>
      <c r="K162" s="21">
        <v>2.0</v>
      </c>
      <c r="L162" s="21">
        <v>14.0</v>
      </c>
    </row>
    <row r="163" ht="15.75" customHeight="1">
      <c r="A163" s="26" t="str">
        <f t="shared" si="7"/>
        <v>UserDetailsService</v>
      </c>
      <c r="B163" s="20" t="s">
        <v>179</v>
      </c>
      <c r="C163" s="21">
        <v>0.0</v>
      </c>
      <c r="E163" s="21">
        <v>2.0</v>
      </c>
      <c r="F163" s="21">
        <v>2.0</v>
      </c>
      <c r="G163" s="21">
        <v>1.0</v>
      </c>
      <c r="H163" s="21">
        <v>1.0</v>
      </c>
      <c r="I163" s="21">
        <v>1.0</v>
      </c>
      <c r="J163" s="21">
        <v>0.0</v>
      </c>
      <c r="K163" s="21">
        <v>2.0</v>
      </c>
      <c r="L163" s="21">
        <v>3.0</v>
      </c>
    </row>
    <row r="164" ht="15.75" customHeight="1">
      <c r="A164" s="26" t="str">
        <f t="shared" si="7"/>
        <v>UsuarioServiceImpl</v>
      </c>
      <c r="B164" s="20" t="s">
        <v>184</v>
      </c>
      <c r="C164" s="21">
        <v>30.0</v>
      </c>
      <c r="E164" s="21">
        <v>1.0</v>
      </c>
      <c r="F164" s="21">
        <v>8.0</v>
      </c>
      <c r="G164" s="21">
        <v>1.0</v>
      </c>
      <c r="H164" s="21">
        <v>1.0</v>
      </c>
      <c r="I164" s="21">
        <v>1.0</v>
      </c>
      <c r="J164" s="21">
        <v>0.0</v>
      </c>
      <c r="K164" s="21">
        <v>2.0</v>
      </c>
      <c r="L164" s="21">
        <v>6.0</v>
      </c>
    </row>
    <row r="165" ht="15.75" customHeight="1">
      <c r="A165" s="50" t="s">
        <v>196</v>
      </c>
    </row>
    <row r="166" ht="15.75" customHeight="1">
      <c r="A166" s="26" t="str">
        <f>SUBSTITUTE(B166,"ufc.npi.prontuario.task.", "")</f>
        <v>EmailTask</v>
      </c>
      <c r="B166" s="20" t="s">
        <v>73</v>
      </c>
      <c r="C166" s="21">
        <v>0.0</v>
      </c>
      <c r="E166" s="21">
        <v>1.0</v>
      </c>
      <c r="F166" s="21">
        <v>1.0</v>
      </c>
      <c r="G166" s="21">
        <v>1.0</v>
      </c>
      <c r="H166" s="21">
        <v>0.0</v>
      </c>
      <c r="I166" s="21">
        <v>1.0</v>
      </c>
      <c r="J166" s="21">
        <v>0.0</v>
      </c>
      <c r="K166" s="21">
        <v>1.0</v>
      </c>
      <c r="L166" s="21">
        <v>1.0</v>
      </c>
    </row>
    <row r="167" ht="15.75" customHeight="1">
      <c r="A167" s="50" t="s">
        <v>197</v>
      </c>
    </row>
    <row r="168" ht="15.75" customHeight="1">
      <c r="A168" s="26" t="str">
        <f t="shared" ref="A168:A174" si="8">SUBSTITUTE(B168,"ufc.npi.prontuario.util.", "")</f>
        <v>ConfigurationConstants</v>
      </c>
      <c r="B168" s="20" t="s">
        <v>55</v>
      </c>
      <c r="C168" s="21">
        <v>0.0</v>
      </c>
      <c r="E168" s="21">
        <v>0.0</v>
      </c>
      <c r="F168" s="21">
        <v>0.0</v>
      </c>
      <c r="G168" s="21">
        <v>0.0</v>
      </c>
      <c r="H168" s="21">
        <v>0.0</v>
      </c>
      <c r="I168" s="21">
        <v>1.0</v>
      </c>
      <c r="J168" s="21">
        <v>0.0</v>
      </c>
      <c r="K168" s="21">
        <v>1.0</v>
      </c>
      <c r="L168" s="21">
        <v>0.0</v>
      </c>
    </row>
    <row r="169" ht="15.75" customHeight="1">
      <c r="A169" s="26" t="str">
        <f t="shared" si="8"/>
        <v>EmailConstants</v>
      </c>
      <c r="B169" s="20" t="s">
        <v>69</v>
      </c>
      <c r="C169" s="21">
        <v>0.0</v>
      </c>
      <c r="E169" s="21">
        <v>0.0</v>
      </c>
      <c r="F169" s="21">
        <v>0.0</v>
      </c>
      <c r="G169" s="21">
        <v>0.0</v>
      </c>
      <c r="H169" s="21">
        <v>0.0</v>
      </c>
      <c r="I169" s="21">
        <v>1.0</v>
      </c>
      <c r="J169" s="21">
        <v>0.0</v>
      </c>
      <c r="K169" s="21">
        <v>1.0</v>
      </c>
      <c r="L169" s="21">
        <v>0.0</v>
      </c>
    </row>
    <row r="170" ht="15.75" customHeight="1">
      <c r="A170" s="26" t="str">
        <f t="shared" si="8"/>
        <v>ExceptionSuccessConstants</v>
      </c>
      <c r="B170" s="20" t="s">
        <v>76</v>
      </c>
      <c r="C170" s="21">
        <v>0.0</v>
      </c>
      <c r="E170" s="21">
        <v>0.0</v>
      </c>
      <c r="F170" s="21">
        <v>0.0</v>
      </c>
      <c r="G170" s="21">
        <v>0.0</v>
      </c>
      <c r="H170" s="21">
        <v>0.0</v>
      </c>
      <c r="I170" s="21">
        <v>1.0</v>
      </c>
      <c r="J170" s="21">
        <v>0.0</v>
      </c>
      <c r="K170" s="21">
        <v>1.0</v>
      </c>
      <c r="L170" s="21">
        <v>0.0</v>
      </c>
    </row>
    <row r="171" ht="15.75" customHeight="1">
      <c r="A171" s="26" t="str">
        <f t="shared" si="8"/>
        <v>FragmentsConstants</v>
      </c>
      <c r="B171" s="20" t="s">
        <v>79</v>
      </c>
      <c r="C171" s="21">
        <v>0.0</v>
      </c>
      <c r="E171" s="21">
        <v>0.0</v>
      </c>
      <c r="F171" s="21">
        <v>0.0</v>
      </c>
      <c r="G171" s="21">
        <v>0.0</v>
      </c>
      <c r="H171" s="21">
        <v>0.0</v>
      </c>
      <c r="I171" s="21">
        <v>1.0</v>
      </c>
      <c r="J171" s="21">
        <v>0.0</v>
      </c>
      <c r="K171" s="21">
        <v>1.0</v>
      </c>
      <c r="L171" s="21">
        <v>0.0</v>
      </c>
    </row>
    <row r="172" ht="15.75" customHeight="1">
      <c r="A172" s="26" t="str">
        <f t="shared" si="8"/>
        <v>MessagesConstants</v>
      </c>
      <c r="B172" s="20" t="s">
        <v>85</v>
      </c>
      <c r="C172" s="21">
        <v>0.0</v>
      </c>
      <c r="E172" s="21">
        <v>0.0</v>
      </c>
      <c r="F172" s="21">
        <v>0.0</v>
      </c>
      <c r="G172" s="21">
        <v>0.0</v>
      </c>
      <c r="H172" s="21">
        <v>0.0</v>
      </c>
      <c r="I172" s="21">
        <v>1.0</v>
      </c>
      <c r="J172" s="21">
        <v>0.0</v>
      </c>
      <c r="K172" s="21">
        <v>1.0</v>
      </c>
      <c r="L172" s="21">
        <v>0.0</v>
      </c>
    </row>
    <row r="173" ht="15.75" customHeight="1">
      <c r="A173" s="26" t="str">
        <f t="shared" si="8"/>
        <v>PagesConstants</v>
      </c>
      <c r="B173" s="20" t="s">
        <v>110</v>
      </c>
      <c r="C173" s="21">
        <v>0.0</v>
      </c>
      <c r="E173" s="21">
        <v>0.0</v>
      </c>
      <c r="F173" s="21">
        <v>0.0</v>
      </c>
      <c r="G173" s="21">
        <v>0.0</v>
      </c>
      <c r="H173" s="21">
        <v>0.0</v>
      </c>
      <c r="I173" s="21">
        <v>1.0</v>
      </c>
      <c r="J173" s="21">
        <v>0.0</v>
      </c>
      <c r="K173" s="21">
        <v>1.0</v>
      </c>
      <c r="L173" s="21">
        <v>0.0</v>
      </c>
    </row>
    <row r="174" ht="15.75" customHeight="1">
      <c r="A174" s="26" t="str">
        <f t="shared" si="8"/>
        <v>RedirectConstants</v>
      </c>
      <c r="B174" s="20" t="s">
        <v>138</v>
      </c>
      <c r="C174" s="21">
        <v>0.0</v>
      </c>
      <c r="E174" s="21">
        <v>0.0</v>
      </c>
      <c r="F174" s="21">
        <v>0.0</v>
      </c>
      <c r="G174" s="21">
        <v>0.0</v>
      </c>
      <c r="H174" s="21">
        <v>0.0</v>
      </c>
      <c r="I174" s="21">
        <v>1.0</v>
      </c>
      <c r="J174" s="21">
        <v>0.0</v>
      </c>
      <c r="K174" s="21">
        <v>1.0</v>
      </c>
      <c r="L174" s="21">
        <v>0.0</v>
      </c>
    </row>
    <row r="175" ht="15.75" customHeight="1"/>
    <row r="176" ht="15.75" customHeight="1"/>
    <row r="177" ht="15.75" customHeight="1"/>
    <row r="178" ht="15.75" customHeight="1">
      <c r="C178" s="36" t="s">
        <v>2</v>
      </c>
      <c r="D178" s="37"/>
      <c r="E178" s="38" t="s">
        <v>3</v>
      </c>
      <c r="F178" s="39"/>
      <c r="G178" s="39"/>
      <c r="H178" s="37"/>
      <c r="I178" s="40" t="s">
        <v>4</v>
      </c>
      <c r="J178" s="39"/>
      <c r="K178" s="37"/>
      <c r="L178" s="41" t="s">
        <v>5</v>
      </c>
      <c r="M178" s="39"/>
      <c r="N178" s="37"/>
      <c r="O178" s="42" t="s">
        <v>6</v>
      </c>
      <c r="P178" s="39"/>
      <c r="Q178" s="39"/>
      <c r="R178" s="37"/>
    </row>
    <row r="179" ht="15.75" customHeight="1">
      <c r="C179" s="12" t="s">
        <v>8</v>
      </c>
      <c r="D179" s="13" t="s">
        <v>9</v>
      </c>
      <c r="E179" s="14" t="s">
        <v>10</v>
      </c>
      <c r="F179" s="14" t="s">
        <v>11</v>
      </c>
      <c r="G179" s="14" t="s">
        <v>12</v>
      </c>
      <c r="H179" s="14" t="s">
        <v>13</v>
      </c>
      <c r="I179" s="15" t="s">
        <v>14</v>
      </c>
      <c r="J179" s="15" t="s">
        <v>15</v>
      </c>
      <c r="K179" s="15" t="s">
        <v>16</v>
      </c>
      <c r="L179" s="16" t="s">
        <v>17</v>
      </c>
      <c r="M179" s="17"/>
      <c r="N179" s="18"/>
      <c r="O179" s="19" t="s">
        <v>18</v>
      </c>
      <c r="P179" s="19" t="s">
        <v>19</v>
      </c>
      <c r="Q179" s="19" t="s">
        <v>20</v>
      </c>
      <c r="R179" s="19" t="s">
        <v>21</v>
      </c>
    </row>
    <row r="180" ht="15.75" customHeight="1">
      <c r="B180" s="44" t="s">
        <v>186</v>
      </c>
      <c r="C180" s="45">
        <f>SUM(C3:C174)</f>
        <v>6167</v>
      </c>
      <c r="D180" s="45">
        <f>SUM(D12:D174)</f>
        <v>0</v>
      </c>
      <c r="E180" s="45">
        <f t="shared" ref="E180:L180" si="9">SUM(E3:E174)</f>
        <v>125</v>
      </c>
      <c r="F180" s="45">
        <f t="shared" si="9"/>
        <v>1379</v>
      </c>
      <c r="G180" s="45">
        <f t="shared" si="9"/>
        <v>264</v>
      </c>
      <c r="H180" s="45">
        <f t="shared" si="9"/>
        <v>118</v>
      </c>
      <c r="I180" s="45">
        <f t="shared" si="9"/>
        <v>204</v>
      </c>
      <c r="J180" s="45">
        <f t="shared" si="9"/>
        <v>36</v>
      </c>
      <c r="K180" s="45">
        <f t="shared" si="9"/>
        <v>172</v>
      </c>
      <c r="L180" s="45">
        <f t="shared" si="9"/>
        <v>644</v>
      </c>
      <c r="M180" s="45"/>
      <c r="N180" s="45"/>
      <c r="O180" s="45">
        <f t="shared" ref="O180:R180" si="10">SUM(O3:O174)</f>
        <v>8732</v>
      </c>
      <c r="P180" s="45">
        <f t="shared" si="10"/>
        <v>272</v>
      </c>
      <c r="Q180" s="45">
        <f t="shared" si="10"/>
        <v>1099</v>
      </c>
      <c r="R180" s="45">
        <f t="shared" si="10"/>
        <v>163</v>
      </c>
    </row>
    <row r="181" ht="15.75" customHeight="1">
      <c r="B181" s="46" t="s">
        <v>187</v>
      </c>
      <c r="D181" s="22">
        <f>SUM(C180:D180)</f>
        <v>6167</v>
      </c>
      <c r="F181" s="47">
        <f>SUM(E180:H180)</f>
        <v>1886</v>
      </c>
      <c r="J181" s="47">
        <f>SUM(I180:K180)</f>
        <v>412</v>
      </c>
      <c r="P181" s="47">
        <f>SUM(O180:R180)</f>
        <v>10266</v>
      </c>
    </row>
    <row r="182" ht="15.75" customHeight="1"/>
    <row r="183" ht="15.75" customHeight="1"/>
    <row r="184" ht="15.75" customHeight="1">
      <c r="A184" s="52" t="s">
        <v>198</v>
      </c>
      <c r="B184" s="53"/>
      <c r="C184" s="53"/>
      <c r="D184" s="53"/>
      <c r="E184" s="53"/>
      <c r="F184" s="53"/>
      <c r="G184" s="53"/>
      <c r="H184" s="53"/>
    </row>
    <row r="185" ht="15.75" customHeight="1">
      <c r="A185" s="54" t="s">
        <v>199</v>
      </c>
      <c r="B185" s="54" t="s">
        <v>200</v>
      </c>
      <c r="C185" s="54" t="s">
        <v>201</v>
      </c>
      <c r="D185" s="54" t="s">
        <v>202</v>
      </c>
      <c r="E185" s="54" t="s">
        <v>203</v>
      </c>
      <c r="F185" s="54" t="s">
        <v>204</v>
      </c>
      <c r="G185" s="54" t="s">
        <v>205</v>
      </c>
      <c r="H185" s="54" t="s">
        <v>206</v>
      </c>
    </row>
    <row r="186" ht="15.75" customHeight="1">
      <c r="A186" s="22" t="s">
        <v>227</v>
      </c>
      <c r="B186" s="22" t="s">
        <v>250</v>
      </c>
      <c r="C186" s="22">
        <v>6.0</v>
      </c>
      <c r="D186" s="22">
        <v>1.0</v>
      </c>
      <c r="E186" s="22" t="s">
        <v>217</v>
      </c>
      <c r="G186" s="22" t="s">
        <v>214</v>
      </c>
      <c r="H186" s="22">
        <v>1.0</v>
      </c>
    </row>
    <row r="187" ht="15.75" customHeight="1">
      <c r="A187" s="22" t="s">
        <v>227</v>
      </c>
      <c r="B187" s="22" t="s">
        <v>237</v>
      </c>
      <c r="C187" s="22">
        <v>13.0</v>
      </c>
      <c r="D187" s="22">
        <v>1.0</v>
      </c>
      <c r="E187" s="22" t="s">
        <v>251</v>
      </c>
      <c r="F187" s="22" t="s">
        <v>252</v>
      </c>
      <c r="G187" s="22" t="s">
        <v>232</v>
      </c>
      <c r="H187" s="22">
        <v>4.0</v>
      </c>
    </row>
    <row r="188" ht="15.75" customHeight="1">
      <c r="A188" s="22" t="s">
        <v>227</v>
      </c>
      <c r="B188" s="22" t="s">
        <v>226</v>
      </c>
      <c r="C188" s="22">
        <v>19.0</v>
      </c>
      <c r="D188" s="22">
        <v>1.0</v>
      </c>
      <c r="E188" s="22" t="s">
        <v>225</v>
      </c>
      <c r="F188" s="22" t="s">
        <v>252</v>
      </c>
      <c r="G188" s="22" t="s">
        <v>214</v>
      </c>
      <c r="H188" s="22">
        <v>3.0</v>
      </c>
    </row>
    <row r="189" ht="15.75" customHeight="1">
      <c r="A189" s="22" t="s">
        <v>227</v>
      </c>
      <c r="B189" s="22" t="s">
        <v>253</v>
      </c>
      <c r="C189" s="22">
        <v>20.0</v>
      </c>
      <c r="D189" s="22">
        <v>1.0</v>
      </c>
      <c r="E189" s="22" t="s">
        <v>217</v>
      </c>
      <c r="G189" s="22" t="s">
        <v>214</v>
      </c>
      <c r="H189" s="22">
        <v>5.0</v>
      </c>
    </row>
    <row r="190" ht="15.75" customHeight="1">
      <c r="A190" s="22" t="s">
        <v>227</v>
      </c>
      <c r="B190" s="22" t="s">
        <v>254</v>
      </c>
      <c r="C190" s="22">
        <v>21.0</v>
      </c>
      <c r="D190" s="22">
        <v>1.0</v>
      </c>
      <c r="E190" s="22" t="s">
        <v>217</v>
      </c>
      <c r="G190" s="22" t="s">
        <v>214</v>
      </c>
      <c r="H190" s="22">
        <v>6.0</v>
      </c>
    </row>
    <row r="191" ht="15.75" customHeight="1">
      <c r="A191" s="22" t="s">
        <v>227</v>
      </c>
      <c r="B191" s="22" t="s">
        <v>255</v>
      </c>
      <c r="C191" s="22">
        <v>30.0</v>
      </c>
      <c r="D191" s="22">
        <v>1.0</v>
      </c>
      <c r="E191" s="22" t="s">
        <v>217</v>
      </c>
      <c r="G191" s="22" t="s">
        <v>214</v>
      </c>
      <c r="H191" s="22">
        <v>2.0</v>
      </c>
    </row>
    <row r="192" ht="15.75" customHeight="1">
      <c r="A192" s="22" t="s">
        <v>227</v>
      </c>
      <c r="B192" s="22" t="s">
        <v>256</v>
      </c>
      <c r="C192" s="22">
        <v>31.0</v>
      </c>
      <c r="D192" s="22">
        <v>1.0</v>
      </c>
      <c r="E192" s="22" t="s">
        <v>217</v>
      </c>
      <c r="G192" s="22" t="s">
        <v>214</v>
      </c>
      <c r="H192" s="22">
        <v>7.0</v>
      </c>
    </row>
    <row r="193" ht="15.75" customHeight="1">
      <c r="A193" s="22" t="s">
        <v>227</v>
      </c>
      <c r="B193" s="22" t="s">
        <v>257</v>
      </c>
      <c r="C193" s="22">
        <v>36.0</v>
      </c>
      <c r="D193" s="22">
        <v>1.0</v>
      </c>
      <c r="E193" s="22" t="s">
        <v>217</v>
      </c>
      <c r="G193" s="22" t="s">
        <v>214</v>
      </c>
      <c r="H193" s="22">
        <v>8.0</v>
      </c>
    </row>
    <row r="194" ht="15.75" customHeight="1">
      <c r="D194" s="58" t="s">
        <v>258</v>
      </c>
    </row>
    <row r="195" ht="15.75" customHeight="1">
      <c r="D195" s="59" t="s">
        <v>259</v>
      </c>
    </row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I178:K178"/>
    <mergeCell ref="L178:N178"/>
    <mergeCell ref="C1:D1"/>
    <mergeCell ref="E1:H1"/>
    <mergeCell ref="I1:K1"/>
    <mergeCell ref="L1:N1"/>
    <mergeCell ref="O1:R1"/>
    <mergeCell ref="C178:D178"/>
    <mergeCell ref="E178:H178"/>
    <mergeCell ref="O178:R17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63"/>
    <col customWidth="1" min="2" max="2" width="51.5"/>
    <col customWidth="1" min="3" max="4" width="9.38"/>
    <col customWidth="1" min="5" max="5" width="13.75"/>
    <col customWidth="1" min="6" max="16" width="9.38"/>
    <col customWidth="1" min="17" max="17" width="7.88"/>
    <col customWidth="1" min="18" max="26" width="9.38"/>
  </cols>
  <sheetData>
    <row r="1">
      <c r="A1" s="1" t="s">
        <v>0</v>
      </c>
      <c r="C1" s="3" t="s">
        <v>2</v>
      </c>
      <c r="D1" s="4"/>
      <c r="E1" s="5" t="s">
        <v>3</v>
      </c>
      <c r="F1" s="6"/>
      <c r="G1" s="6"/>
      <c r="H1" s="4"/>
      <c r="I1" s="7" t="s">
        <v>4</v>
      </c>
      <c r="J1" s="6"/>
      <c r="K1" s="4"/>
      <c r="L1" s="8" t="s">
        <v>5</v>
      </c>
      <c r="M1" s="6"/>
      <c r="N1" s="4"/>
      <c r="O1" s="9" t="s">
        <v>6</v>
      </c>
      <c r="P1" s="6"/>
      <c r="Q1" s="6"/>
      <c r="R1" s="4"/>
    </row>
    <row r="2">
      <c r="A2" s="10" t="s">
        <v>7</v>
      </c>
      <c r="C2" s="12" t="s">
        <v>8</v>
      </c>
      <c r="D2" s="13" t="s">
        <v>9</v>
      </c>
      <c r="E2" s="14" t="s">
        <v>10</v>
      </c>
      <c r="F2" s="14" t="s">
        <v>11</v>
      </c>
      <c r="G2" s="14" t="s">
        <v>12</v>
      </c>
      <c r="H2" s="14" t="s">
        <v>13</v>
      </c>
      <c r="I2" s="15" t="s">
        <v>14</v>
      </c>
      <c r="J2" s="15" t="s">
        <v>15</v>
      </c>
      <c r="K2" s="15" t="s">
        <v>16</v>
      </c>
      <c r="L2" s="16" t="s">
        <v>17</v>
      </c>
      <c r="M2" s="17"/>
      <c r="N2" s="18"/>
      <c r="O2" s="19" t="s">
        <v>18</v>
      </c>
      <c r="P2" s="19" t="s">
        <v>19</v>
      </c>
      <c r="Q2" s="19" t="s">
        <v>20</v>
      </c>
      <c r="R2" s="19" t="s">
        <v>21</v>
      </c>
    </row>
    <row r="3">
      <c r="A3" s="17" t="str">
        <f t="shared" ref="A3:A5" si="1">SUBSTITUTE(B3,"ufc.npi.prontuario.", "")</f>
        <v>ProntuarioApplication</v>
      </c>
      <c r="B3" s="20" t="s">
        <v>188</v>
      </c>
      <c r="C3" s="21">
        <v>0.0</v>
      </c>
      <c r="E3" s="21">
        <v>1.0</v>
      </c>
      <c r="F3" s="21">
        <v>1.0</v>
      </c>
      <c r="G3" s="21">
        <v>1.0</v>
      </c>
      <c r="H3" s="21">
        <v>0.0</v>
      </c>
      <c r="I3" s="21">
        <v>1.0</v>
      </c>
      <c r="J3" s="21">
        <v>0.0</v>
      </c>
      <c r="K3" s="21">
        <v>1.0</v>
      </c>
      <c r="L3" s="21">
        <v>0.0</v>
      </c>
      <c r="O3" s="22">
        <v>8886.0</v>
      </c>
      <c r="P3" s="22">
        <v>270.0</v>
      </c>
      <c r="Q3" s="22">
        <v>1124.0</v>
      </c>
      <c r="R3" s="22">
        <v>171.0</v>
      </c>
    </row>
    <row r="4">
      <c r="A4" s="17" t="str">
        <f t="shared" si="1"/>
        <v>ProntuarioApplicationTests</v>
      </c>
      <c r="B4" s="20" t="s">
        <v>134</v>
      </c>
      <c r="C4" s="21">
        <v>0.0</v>
      </c>
      <c r="E4" s="21">
        <v>1.0</v>
      </c>
      <c r="F4" s="21">
        <v>1.0</v>
      </c>
      <c r="G4" s="21">
        <v>1.0</v>
      </c>
      <c r="H4" s="21">
        <v>0.0</v>
      </c>
      <c r="I4" s="21">
        <v>1.0</v>
      </c>
      <c r="J4" s="21">
        <v>0.0</v>
      </c>
      <c r="K4" s="21">
        <v>1.0</v>
      </c>
      <c r="L4" s="21">
        <v>0.0</v>
      </c>
    </row>
    <row r="5">
      <c r="A5" s="17" t="str">
        <f t="shared" si="1"/>
        <v>ServletInitializer</v>
      </c>
      <c r="B5" s="20" t="s">
        <v>146</v>
      </c>
      <c r="C5" s="21">
        <v>0.0</v>
      </c>
      <c r="E5" s="21">
        <v>1.0</v>
      </c>
      <c r="F5" s="21">
        <v>1.0</v>
      </c>
      <c r="G5" s="21">
        <v>1.0</v>
      </c>
      <c r="H5" s="21">
        <v>0.0</v>
      </c>
      <c r="I5" s="21">
        <v>2.0</v>
      </c>
      <c r="J5" s="21">
        <v>0.0</v>
      </c>
      <c r="K5" s="21">
        <v>1.0</v>
      </c>
      <c r="L5" s="21">
        <v>1.0</v>
      </c>
    </row>
    <row r="6">
      <c r="A6" s="49" t="s">
        <v>189</v>
      </c>
      <c r="N6" s="25" t="s">
        <v>26</v>
      </c>
    </row>
    <row r="7">
      <c r="A7" s="26" t="str">
        <f t="shared" ref="A7:A8" si="2">SUBSTITUTE(B7,"ufc.npi.prontuario.config.", "")</f>
        <v>MvcConfig</v>
      </c>
      <c r="B7" s="20" t="s">
        <v>86</v>
      </c>
      <c r="C7" s="21">
        <v>0.0</v>
      </c>
      <c r="E7" s="21">
        <v>1.0</v>
      </c>
      <c r="F7" s="21">
        <v>1.0</v>
      </c>
      <c r="G7" s="21">
        <v>1.0</v>
      </c>
      <c r="H7" s="21">
        <v>0.0</v>
      </c>
      <c r="I7" s="21">
        <v>2.0</v>
      </c>
      <c r="J7" s="21">
        <v>0.0</v>
      </c>
      <c r="K7" s="21">
        <v>1.0</v>
      </c>
      <c r="L7" s="21">
        <v>0.0</v>
      </c>
      <c r="N7" s="47">
        <f>SUM(D189,F189,J189,L188,P189)</f>
        <v>19825</v>
      </c>
    </row>
    <row r="8">
      <c r="A8" s="26" t="str">
        <f t="shared" si="2"/>
        <v>SecurityConfig</v>
      </c>
      <c r="B8" s="20" t="s">
        <v>140</v>
      </c>
      <c r="C8" s="21">
        <v>50.0</v>
      </c>
      <c r="E8" s="21">
        <v>1.0</v>
      </c>
      <c r="F8" s="21">
        <v>2.0</v>
      </c>
      <c r="G8" s="21">
        <v>1.0</v>
      </c>
      <c r="H8" s="21">
        <v>0.0</v>
      </c>
      <c r="I8" s="21">
        <v>2.0</v>
      </c>
      <c r="J8" s="21">
        <v>0.0</v>
      </c>
      <c r="K8" s="21">
        <v>1.0</v>
      </c>
      <c r="L8" s="21">
        <v>0.0</v>
      </c>
    </row>
    <row r="9">
      <c r="A9" s="22" t="s">
        <v>190</v>
      </c>
    </row>
    <row r="10">
      <c r="A10" s="26" t="str">
        <f t="shared" ref="A10:A38" si="3">SUBSTITUTE(B10,"ufc.npi.prontuario.controller.", "")</f>
        <v>AlunoController</v>
      </c>
      <c r="B10" s="20" t="s">
        <v>24</v>
      </c>
      <c r="C10" s="21">
        <v>71.0</v>
      </c>
      <c r="E10" s="21">
        <v>1.0</v>
      </c>
      <c r="F10" s="21">
        <v>10.0</v>
      </c>
      <c r="G10" s="21">
        <v>1.0</v>
      </c>
      <c r="H10" s="21">
        <v>1.0</v>
      </c>
      <c r="I10" s="21">
        <v>1.0</v>
      </c>
      <c r="J10" s="21">
        <v>0.0</v>
      </c>
      <c r="K10" s="21">
        <v>1.0</v>
      </c>
      <c r="L10" s="21">
        <v>9.0</v>
      </c>
    </row>
    <row r="11">
      <c r="A11" s="26" t="str">
        <f t="shared" si="3"/>
        <v>AlunoTurmaController</v>
      </c>
      <c r="B11" s="20" t="s">
        <v>31</v>
      </c>
      <c r="C11" s="21">
        <v>62.0</v>
      </c>
      <c r="E11" s="21">
        <v>1.0</v>
      </c>
      <c r="F11" s="21">
        <v>7.0</v>
      </c>
      <c r="G11" s="21">
        <v>1.0</v>
      </c>
      <c r="H11" s="21">
        <v>1.0</v>
      </c>
      <c r="I11" s="21">
        <v>1.0</v>
      </c>
      <c r="J11" s="21">
        <v>0.0</v>
      </c>
      <c r="K11" s="21">
        <v>1.0</v>
      </c>
      <c r="L11" s="21">
        <v>9.0</v>
      </c>
    </row>
    <row r="12">
      <c r="A12" s="26" t="str">
        <f t="shared" si="3"/>
        <v>AnamneseController</v>
      </c>
      <c r="B12" s="20" t="s">
        <v>35</v>
      </c>
      <c r="C12" s="21">
        <v>30.0</v>
      </c>
      <c r="E12" s="21">
        <v>1.0</v>
      </c>
      <c r="F12" s="21">
        <v>14.0</v>
      </c>
      <c r="G12" s="21">
        <v>1.0</v>
      </c>
      <c r="H12" s="21">
        <v>1.0</v>
      </c>
      <c r="I12" s="21">
        <v>1.0</v>
      </c>
      <c r="J12" s="21">
        <v>0.0</v>
      </c>
      <c r="K12" s="21">
        <v>1.0</v>
      </c>
      <c r="L12" s="21">
        <v>10.0</v>
      </c>
    </row>
    <row r="13">
      <c r="A13" s="26" t="str">
        <f t="shared" si="3"/>
        <v>AtendimentoController</v>
      </c>
      <c r="B13" s="20" t="s">
        <v>41</v>
      </c>
      <c r="C13" s="21">
        <v>0.0</v>
      </c>
      <c r="E13" s="21">
        <v>1.0</v>
      </c>
      <c r="F13" s="21">
        <v>13.0</v>
      </c>
      <c r="G13" s="21">
        <v>1.0</v>
      </c>
      <c r="H13" s="21">
        <v>1.0</v>
      </c>
      <c r="I13" s="21">
        <v>1.0</v>
      </c>
      <c r="J13" s="21">
        <v>0.0</v>
      </c>
      <c r="K13" s="21">
        <v>1.0</v>
      </c>
      <c r="L13" s="21">
        <v>13.0</v>
      </c>
    </row>
    <row r="14">
      <c r="A14" s="26" t="str">
        <f t="shared" si="3"/>
        <v>AtendimentoPatologiaController</v>
      </c>
      <c r="B14" s="20" t="s">
        <v>42</v>
      </c>
      <c r="C14" s="21">
        <v>0.0</v>
      </c>
      <c r="E14" s="21">
        <v>1.0</v>
      </c>
      <c r="F14" s="21">
        <v>1.0</v>
      </c>
      <c r="G14" s="21">
        <v>1.0</v>
      </c>
      <c r="H14" s="21">
        <v>0.0</v>
      </c>
      <c r="I14" s="21">
        <v>1.0</v>
      </c>
      <c r="J14" s="21">
        <v>0.0</v>
      </c>
      <c r="K14" s="21">
        <v>1.0</v>
      </c>
      <c r="L14" s="21">
        <v>7.0</v>
      </c>
    </row>
    <row r="15">
      <c r="A15" s="26" t="str">
        <f t="shared" si="3"/>
        <v>AtendimentoProcedimentoController</v>
      </c>
      <c r="B15" s="20" t="s">
        <v>43</v>
      </c>
      <c r="C15" s="21">
        <v>0.0</v>
      </c>
      <c r="E15" s="21">
        <v>1.0</v>
      </c>
      <c r="F15" s="21">
        <v>1.0</v>
      </c>
      <c r="G15" s="21">
        <v>1.0</v>
      </c>
      <c r="H15" s="21">
        <v>0.0</v>
      </c>
      <c r="I15" s="21">
        <v>1.0</v>
      </c>
      <c r="J15" s="21">
        <v>0.0</v>
      </c>
      <c r="K15" s="21">
        <v>1.0</v>
      </c>
      <c r="L15" s="21">
        <v>7.0</v>
      </c>
    </row>
    <row r="16">
      <c r="A16" s="26" t="str">
        <f t="shared" si="3"/>
        <v>AvaliacaoController</v>
      </c>
      <c r="B16" s="20" t="s">
        <v>51</v>
      </c>
      <c r="C16" s="21">
        <v>22.0</v>
      </c>
      <c r="E16" s="21">
        <v>1.0</v>
      </c>
      <c r="F16" s="21">
        <v>13.0</v>
      </c>
      <c r="G16" s="21">
        <v>1.0</v>
      </c>
      <c r="H16" s="21">
        <v>1.0</v>
      </c>
      <c r="I16" s="21">
        <v>1.0</v>
      </c>
      <c r="J16" s="21">
        <v>0.0</v>
      </c>
      <c r="K16" s="21">
        <v>1.0</v>
      </c>
      <c r="L16" s="21">
        <v>7.0</v>
      </c>
    </row>
    <row r="17">
      <c r="A17" s="26" t="str">
        <f t="shared" si="3"/>
        <v>DisciplinaController</v>
      </c>
      <c r="B17" s="20" t="s">
        <v>58</v>
      </c>
      <c r="C17" s="21">
        <v>50.0</v>
      </c>
      <c r="E17" s="21">
        <v>1.0</v>
      </c>
      <c r="F17" s="21">
        <v>9.0</v>
      </c>
      <c r="G17" s="21">
        <v>1.0</v>
      </c>
      <c r="H17" s="21">
        <v>2.0</v>
      </c>
      <c r="I17" s="21">
        <v>1.0</v>
      </c>
      <c r="J17" s="21">
        <v>0.0</v>
      </c>
      <c r="K17" s="21">
        <v>1.0</v>
      </c>
      <c r="L17" s="21">
        <v>7.0</v>
      </c>
    </row>
    <row r="18">
      <c r="A18" s="26" t="str">
        <f t="shared" si="3"/>
        <v>DocumentoController</v>
      </c>
      <c r="B18" s="20" t="s">
        <v>64</v>
      </c>
      <c r="C18" s="21">
        <v>19.0</v>
      </c>
      <c r="E18" s="21">
        <v>1.0</v>
      </c>
      <c r="F18" s="21">
        <v>9.0</v>
      </c>
      <c r="G18" s="21">
        <v>1.0</v>
      </c>
      <c r="H18" s="21">
        <v>2.0</v>
      </c>
      <c r="I18" s="21">
        <v>1.0</v>
      </c>
      <c r="J18" s="21">
        <v>0.0</v>
      </c>
      <c r="K18" s="21">
        <v>1.0</v>
      </c>
      <c r="L18" s="21">
        <v>8.0</v>
      </c>
    </row>
    <row r="19">
      <c r="A19" s="26" t="str">
        <f t="shared" si="3"/>
        <v>FormularioAtendimentoController</v>
      </c>
      <c r="B19" s="20" t="s">
        <v>78</v>
      </c>
      <c r="C19" s="21">
        <v>50.0</v>
      </c>
      <c r="E19" s="21">
        <v>1.0</v>
      </c>
      <c r="F19" s="21">
        <v>3.0</v>
      </c>
      <c r="G19" s="21">
        <v>1.0</v>
      </c>
      <c r="H19" s="21">
        <v>0.0</v>
      </c>
      <c r="I19" s="21">
        <v>1.0</v>
      </c>
      <c r="J19" s="21">
        <v>0.0</v>
      </c>
      <c r="K19" s="21">
        <v>1.0</v>
      </c>
      <c r="L19" s="21">
        <v>9.0</v>
      </c>
    </row>
    <row r="20">
      <c r="A20" s="26" t="str">
        <f t="shared" si="3"/>
        <v>OdontogramaController</v>
      </c>
      <c r="B20" s="20" t="s">
        <v>88</v>
      </c>
      <c r="C20" s="21">
        <v>75.0</v>
      </c>
      <c r="E20" s="21">
        <v>1.0</v>
      </c>
      <c r="F20" s="21">
        <v>8.0</v>
      </c>
      <c r="G20" s="21">
        <v>1.0</v>
      </c>
      <c r="H20" s="21">
        <v>1.0</v>
      </c>
      <c r="I20" s="21">
        <v>1.0</v>
      </c>
      <c r="J20" s="21">
        <v>0.0</v>
      </c>
      <c r="K20" s="21">
        <v>1.0</v>
      </c>
      <c r="L20" s="21">
        <v>18.0</v>
      </c>
    </row>
    <row r="21" ht="15.75" customHeight="1">
      <c r="A21" s="26" t="str">
        <f t="shared" si="3"/>
        <v>OdontogramaPatologiasController</v>
      </c>
      <c r="B21" s="20" t="s">
        <v>89</v>
      </c>
      <c r="C21" s="21">
        <v>75.0</v>
      </c>
      <c r="E21" s="21">
        <v>1.0</v>
      </c>
      <c r="F21" s="21">
        <v>9.0</v>
      </c>
      <c r="G21" s="21">
        <v>1.0</v>
      </c>
      <c r="H21" s="21">
        <v>1.0</v>
      </c>
      <c r="I21" s="21">
        <v>1.0</v>
      </c>
      <c r="J21" s="21">
        <v>0.0</v>
      </c>
      <c r="K21" s="21">
        <v>1.0</v>
      </c>
      <c r="L21" s="21">
        <v>14.0</v>
      </c>
    </row>
    <row r="22" ht="15.75" customHeight="1">
      <c r="A22" s="26" t="str">
        <f t="shared" si="3"/>
        <v>PacienteAnamneseController</v>
      </c>
      <c r="B22" s="20" t="s">
        <v>96</v>
      </c>
      <c r="C22" s="21">
        <v>75.0</v>
      </c>
      <c r="E22" s="21">
        <v>1.0</v>
      </c>
      <c r="F22" s="21">
        <v>4.0</v>
      </c>
      <c r="G22" s="21">
        <v>1.0</v>
      </c>
      <c r="H22" s="21">
        <v>0.0</v>
      </c>
      <c r="I22" s="21">
        <v>1.0</v>
      </c>
      <c r="J22" s="21">
        <v>0.0</v>
      </c>
      <c r="K22" s="21">
        <v>1.0</v>
      </c>
      <c r="L22" s="21">
        <v>12.0</v>
      </c>
    </row>
    <row r="23" ht="15.75" customHeight="1">
      <c r="A23" s="26" t="str">
        <f t="shared" si="3"/>
        <v>PacienteAtendimentoController</v>
      </c>
      <c r="B23" s="20" t="s">
        <v>98</v>
      </c>
      <c r="C23" s="21">
        <v>33.0</v>
      </c>
      <c r="E23" s="21">
        <v>1.0</v>
      </c>
      <c r="F23" s="21">
        <v>3.0</v>
      </c>
      <c r="G23" s="21">
        <v>1.0</v>
      </c>
      <c r="H23" s="21">
        <v>0.0</v>
      </c>
      <c r="I23" s="21">
        <v>1.0</v>
      </c>
      <c r="J23" s="21">
        <v>0.0</v>
      </c>
      <c r="K23" s="21">
        <v>1.0</v>
      </c>
      <c r="L23" s="21">
        <v>6.0</v>
      </c>
    </row>
    <row r="24" ht="15.75" customHeight="1">
      <c r="A24" s="26" t="str">
        <f t="shared" si="3"/>
        <v>PacienteController</v>
      </c>
      <c r="B24" s="20" t="s">
        <v>99</v>
      </c>
      <c r="C24" s="21">
        <v>50.0</v>
      </c>
      <c r="E24" s="21">
        <v>1.0</v>
      </c>
      <c r="F24" s="21">
        <v>2.0</v>
      </c>
      <c r="G24" s="21">
        <v>1.0</v>
      </c>
      <c r="H24" s="21">
        <v>0.0</v>
      </c>
      <c r="I24" s="21">
        <v>1.0</v>
      </c>
      <c r="J24" s="21">
        <v>0.0</v>
      </c>
      <c r="K24" s="21">
        <v>1.0</v>
      </c>
      <c r="L24" s="21">
        <v>5.0</v>
      </c>
    </row>
    <row r="25" ht="15.75" customHeight="1">
      <c r="A25" s="26" t="str">
        <f t="shared" si="3"/>
        <v>PacienteFormularioController</v>
      </c>
      <c r="B25" s="20" t="s">
        <v>101</v>
      </c>
      <c r="C25" s="21">
        <v>0.0</v>
      </c>
      <c r="E25" s="21">
        <v>1.0</v>
      </c>
      <c r="F25" s="21">
        <v>2.0</v>
      </c>
      <c r="G25" s="21">
        <v>1.0</v>
      </c>
      <c r="H25" s="21">
        <v>0.0</v>
      </c>
      <c r="I25" s="21">
        <v>1.0</v>
      </c>
      <c r="J25" s="21">
        <v>0.0</v>
      </c>
      <c r="K25" s="21">
        <v>1.0</v>
      </c>
      <c r="L25" s="21">
        <v>3.0</v>
      </c>
    </row>
    <row r="26" ht="15.75" customHeight="1">
      <c r="A26" s="26" t="str">
        <f t="shared" si="3"/>
        <v>PacienteListController</v>
      </c>
      <c r="B26" s="20" t="s">
        <v>104</v>
      </c>
      <c r="C26" s="21">
        <v>37.0</v>
      </c>
      <c r="E26" s="21">
        <v>1.0</v>
      </c>
      <c r="F26" s="21">
        <v>6.0</v>
      </c>
      <c r="G26" s="21">
        <v>1.0</v>
      </c>
      <c r="H26" s="21">
        <v>1.0</v>
      </c>
      <c r="I26" s="21">
        <v>1.0</v>
      </c>
      <c r="J26" s="21">
        <v>0.0</v>
      </c>
      <c r="K26" s="21">
        <v>1.0</v>
      </c>
      <c r="L26" s="21">
        <v>7.0</v>
      </c>
    </row>
    <row r="27" ht="15.75" customHeight="1">
      <c r="A27" s="26" t="str">
        <f t="shared" si="3"/>
        <v>PacienteTratamentoController</v>
      </c>
      <c r="B27" s="20" t="s">
        <v>109</v>
      </c>
      <c r="C27" s="21">
        <v>50.0</v>
      </c>
      <c r="E27" s="21">
        <v>1.0</v>
      </c>
      <c r="F27" s="21">
        <v>6.0</v>
      </c>
      <c r="G27" s="21">
        <v>1.0</v>
      </c>
      <c r="H27" s="21">
        <v>1.0</v>
      </c>
      <c r="I27" s="21">
        <v>1.0</v>
      </c>
      <c r="J27" s="21">
        <v>0.0</v>
      </c>
      <c r="K27" s="21">
        <v>1.0</v>
      </c>
      <c r="L27" s="21">
        <v>10.0</v>
      </c>
    </row>
    <row r="28" ht="15.75" customHeight="1">
      <c r="A28" s="26" t="str">
        <f t="shared" si="3"/>
        <v>PlanoTratamentoController</v>
      </c>
      <c r="B28" s="20" t="s">
        <v>121</v>
      </c>
      <c r="C28" s="21">
        <v>50.0</v>
      </c>
      <c r="E28" s="21">
        <v>1.0</v>
      </c>
      <c r="F28" s="21">
        <v>7.0</v>
      </c>
      <c r="G28" s="21">
        <v>1.0</v>
      </c>
      <c r="H28" s="21">
        <v>1.0</v>
      </c>
      <c r="I28" s="21">
        <v>1.0</v>
      </c>
      <c r="J28" s="21">
        <v>0.0</v>
      </c>
      <c r="K28" s="21">
        <v>1.0</v>
      </c>
      <c r="L28" s="21">
        <v>13.0</v>
      </c>
    </row>
    <row r="29" ht="15.75" customHeight="1">
      <c r="A29" s="26" t="str">
        <f t="shared" si="3"/>
        <v>ProfessorController</v>
      </c>
      <c r="B29" s="20" t="s">
        <v>130</v>
      </c>
      <c r="C29" s="21">
        <v>0.0</v>
      </c>
      <c r="E29" s="21">
        <v>2.0</v>
      </c>
      <c r="F29" s="21">
        <v>8.0</v>
      </c>
      <c r="G29" s="21">
        <v>1.0</v>
      </c>
      <c r="H29" s="21">
        <v>2.0</v>
      </c>
      <c r="I29" s="21">
        <v>1.0</v>
      </c>
      <c r="J29" s="21">
        <v>0.0</v>
      </c>
      <c r="K29" s="21">
        <v>1.0</v>
      </c>
      <c r="L29" s="21">
        <v>9.0</v>
      </c>
    </row>
    <row r="30" ht="15.75" customHeight="1">
      <c r="A30" s="26" t="str">
        <f t="shared" si="3"/>
        <v>ProfessorFormularioController</v>
      </c>
      <c r="B30" s="20" t="s">
        <v>131</v>
      </c>
      <c r="C30" s="21">
        <v>66.0</v>
      </c>
      <c r="E30" s="21">
        <v>1.0</v>
      </c>
      <c r="F30" s="21">
        <v>4.0</v>
      </c>
      <c r="G30" s="21">
        <v>1.0</v>
      </c>
      <c r="H30" s="21">
        <v>1.0</v>
      </c>
      <c r="I30" s="21">
        <v>1.0</v>
      </c>
      <c r="J30" s="21">
        <v>0.0</v>
      </c>
      <c r="K30" s="21">
        <v>1.0</v>
      </c>
      <c r="L30" s="21">
        <v>7.0</v>
      </c>
    </row>
    <row r="31" ht="15.75" customHeight="1">
      <c r="A31" s="26" t="str">
        <f t="shared" si="3"/>
        <v>ProfessorTurmaController</v>
      </c>
      <c r="B31" s="20" t="s">
        <v>132</v>
      </c>
      <c r="C31" s="21">
        <v>77.0</v>
      </c>
      <c r="E31" s="21">
        <v>1.0</v>
      </c>
      <c r="F31" s="21">
        <v>9.0</v>
      </c>
      <c r="G31" s="21">
        <v>1.0</v>
      </c>
      <c r="H31" s="21">
        <v>1.0</v>
      </c>
      <c r="I31" s="21">
        <v>1.0</v>
      </c>
      <c r="J31" s="21">
        <v>0.0</v>
      </c>
      <c r="K31" s="21">
        <v>1.0</v>
      </c>
      <c r="L31" s="21">
        <v>12.0</v>
      </c>
    </row>
    <row r="32" ht="15.75" customHeight="1">
      <c r="A32" s="26" t="str">
        <f t="shared" si="3"/>
        <v>ProntuarioController</v>
      </c>
      <c r="B32" s="20" t="s">
        <v>135</v>
      </c>
      <c r="C32" s="21">
        <v>0.0</v>
      </c>
      <c r="E32" s="21">
        <v>1.0</v>
      </c>
      <c r="F32" s="21">
        <v>2.0</v>
      </c>
      <c r="G32" s="21">
        <v>1.0</v>
      </c>
      <c r="H32" s="21">
        <v>0.0</v>
      </c>
      <c r="I32" s="21">
        <v>1.0</v>
      </c>
      <c r="J32" s="21">
        <v>0.0</v>
      </c>
      <c r="K32" s="21">
        <v>1.0</v>
      </c>
      <c r="L32" s="21">
        <v>0.0</v>
      </c>
    </row>
    <row r="33" ht="15.75" customHeight="1">
      <c r="A33" s="26" t="str">
        <f t="shared" si="3"/>
        <v>TipoPatologiaController</v>
      </c>
      <c r="B33" s="20" t="s">
        <v>154</v>
      </c>
      <c r="C33" s="21">
        <v>57.0</v>
      </c>
      <c r="E33" s="21">
        <v>1.0</v>
      </c>
      <c r="F33" s="21">
        <v>11.0</v>
      </c>
      <c r="G33" s="21">
        <v>1.0</v>
      </c>
      <c r="H33" s="21">
        <v>3.0</v>
      </c>
      <c r="I33" s="21">
        <v>1.0</v>
      </c>
      <c r="J33" s="21">
        <v>0.0</v>
      </c>
      <c r="K33" s="21">
        <v>1.0</v>
      </c>
      <c r="L33" s="21">
        <v>7.0</v>
      </c>
    </row>
    <row r="34" ht="15.75" customHeight="1">
      <c r="A34" s="26" t="str">
        <f t="shared" si="3"/>
        <v>TipoProcedimentoController</v>
      </c>
      <c r="B34" s="20" t="s">
        <v>160</v>
      </c>
      <c r="C34" s="21">
        <v>57.0</v>
      </c>
      <c r="E34" s="21">
        <v>1.0</v>
      </c>
      <c r="F34" s="21">
        <v>11.0</v>
      </c>
      <c r="G34" s="21">
        <v>1.0</v>
      </c>
      <c r="H34" s="21">
        <v>3.0</v>
      </c>
      <c r="I34" s="21">
        <v>1.0</v>
      </c>
      <c r="J34" s="21">
        <v>0.0</v>
      </c>
      <c r="K34" s="21">
        <v>1.0</v>
      </c>
      <c r="L34" s="21">
        <v>7.0</v>
      </c>
    </row>
    <row r="35" ht="15.75" customHeight="1">
      <c r="A35" s="26" t="str">
        <f t="shared" si="3"/>
        <v>TurmaAlunoController</v>
      </c>
      <c r="B35" s="20" t="s">
        <v>172</v>
      </c>
      <c r="C35" s="21">
        <v>50.0</v>
      </c>
      <c r="E35" s="21">
        <v>1.0</v>
      </c>
      <c r="F35" s="21">
        <v>3.0</v>
      </c>
      <c r="G35" s="21">
        <v>1.0</v>
      </c>
      <c r="H35" s="21">
        <v>1.0</v>
      </c>
      <c r="I35" s="21">
        <v>1.0</v>
      </c>
      <c r="J35" s="21">
        <v>0.0</v>
      </c>
      <c r="K35" s="21">
        <v>1.0</v>
      </c>
      <c r="L35" s="21">
        <v>6.0</v>
      </c>
    </row>
    <row r="36" ht="15.75" customHeight="1">
      <c r="A36" s="26" t="str">
        <f t="shared" si="3"/>
        <v>TurmaController</v>
      </c>
      <c r="B36" s="20" t="s">
        <v>173</v>
      </c>
      <c r="C36" s="21">
        <v>50.0</v>
      </c>
      <c r="E36" s="21">
        <v>1.0</v>
      </c>
      <c r="F36" s="21">
        <v>8.0</v>
      </c>
      <c r="G36" s="21">
        <v>1.0</v>
      </c>
      <c r="H36" s="21">
        <v>1.0</v>
      </c>
      <c r="I36" s="21">
        <v>1.0</v>
      </c>
      <c r="J36" s="21">
        <v>0.0</v>
      </c>
      <c r="K36" s="21">
        <v>1.0</v>
      </c>
      <c r="L36" s="21">
        <v>10.0</v>
      </c>
    </row>
    <row r="37" ht="15.75" customHeight="1">
      <c r="A37" s="26" t="str">
        <f t="shared" si="3"/>
        <v>TurmaProfessorController</v>
      </c>
      <c r="B37" s="20" t="s">
        <v>174</v>
      </c>
      <c r="C37" s="21">
        <v>66.0</v>
      </c>
      <c r="E37" s="21">
        <v>1.0</v>
      </c>
      <c r="F37" s="21">
        <v>7.0</v>
      </c>
      <c r="G37" s="21">
        <v>1.0</v>
      </c>
      <c r="H37" s="21">
        <v>1.0</v>
      </c>
      <c r="I37" s="21">
        <v>1.0</v>
      </c>
      <c r="J37" s="21">
        <v>0.0</v>
      </c>
      <c r="K37" s="21">
        <v>1.0</v>
      </c>
      <c r="L37" s="21">
        <v>7.0</v>
      </c>
    </row>
    <row r="38" ht="15.75" customHeight="1">
      <c r="A38" s="26" t="str">
        <f t="shared" si="3"/>
        <v>UsuarioController</v>
      </c>
      <c r="B38" s="20" t="s">
        <v>181</v>
      </c>
      <c r="C38" s="21">
        <v>28.0</v>
      </c>
      <c r="E38" s="21">
        <v>1.0</v>
      </c>
      <c r="F38" s="21">
        <v>8.0</v>
      </c>
      <c r="G38" s="21">
        <v>1.0</v>
      </c>
      <c r="H38" s="21">
        <v>1.0</v>
      </c>
      <c r="I38" s="21">
        <v>1.0</v>
      </c>
      <c r="J38" s="21">
        <v>0.0</v>
      </c>
      <c r="K38" s="21">
        <v>1.0</v>
      </c>
      <c r="L38" s="21">
        <v>8.0</v>
      </c>
    </row>
    <row r="39" ht="15.75" customHeight="1">
      <c r="A39" s="50" t="s">
        <v>191</v>
      </c>
    </row>
    <row r="40" ht="15.75" customHeight="1">
      <c r="A40" s="26" t="str">
        <f>SUBSTITUTE(B40,"ufc.npi.prontuario.exception.", "")</f>
        <v>ProntuarioException</v>
      </c>
      <c r="B40" s="20" t="s">
        <v>136</v>
      </c>
      <c r="C40" s="21">
        <v>50.0</v>
      </c>
      <c r="E40" s="21">
        <v>1.0</v>
      </c>
      <c r="F40" s="21">
        <v>2.0</v>
      </c>
      <c r="G40" s="21">
        <v>1.0</v>
      </c>
      <c r="H40" s="21">
        <v>0.0</v>
      </c>
      <c r="I40" s="21">
        <v>2.0</v>
      </c>
      <c r="J40" s="21">
        <v>0.0</v>
      </c>
      <c r="K40" s="21">
        <v>1.0</v>
      </c>
      <c r="L40" s="21">
        <v>0.0</v>
      </c>
    </row>
    <row r="41" ht="15.75" customHeight="1">
      <c r="A41" s="50" t="s">
        <v>192</v>
      </c>
    </row>
    <row r="42" ht="15.75" customHeight="1">
      <c r="A42" s="26" t="str">
        <f t="shared" ref="A42:A58" si="4">SUBSTITUTE(B42,"ufc.npi.prontuario.model.", "")</f>
        <v>Aluno</v>
      </c>
      <c r="B42" s="20" t="s">
        <v>23</v>
      </c>
      <c r="C42" s="21">
        <v>83.0</v>
      </c>
      <c r="E42" s="21">
        <v>1.0</v>
      </c>
      <c r="F42" s="21">
        <v>10.0</v>
      </c>
      <c r="G42" s="21">
        <v>1.0</v>
      </c>
      <c r="H42" s="21">
        <v>0.0</v>
      </c>
      <c r="I42" s="21">
        <v>2.0</v>
      </c>
      <c r="J42" s="21">
        <v>0.0</v>
      </c>
      <c r="K42" s="21">
        <v>1.0</v>
      </c>
      <c r="L42" s="21">
        <v>0.0</v>
      </c>
    </row>
    <row r="43" ht="15.75" customHeight="1">
      <c r="A43" s="26" t="str">
        <f t="shared" si="4"/>
        <v>AlunoTurma</v>
      </c>
      <c r="B43" s="20" t="s">
        <v>30</v>
      </c>
      <c r="C43" s="21">
        <v>62.0</v>
      </c>
      <c r="E43" s="21">
        <v>2.0</v>
      </c>
      <c r="F43" s="21">
        <v>20.0</v>
      </c>
      <c r="G43" s="21">
        <v>10.0</v>
      </c>
      <c r="H43" s="21">
        <v>2.0</v>
      </c>
      <c r="I43" s="21">
        <v>1.0</v>
      </c>
      <c r="J43" s="21">
        <v>0.0</v>
      </c>
      <c r="K43" s="21">
        <v>1.0</v>
      </c>
      <c r="L43" s="21">
        <v>3.0</v>
      </c>
    </row>
    <row r="44" ht="15.75" customHeight="1">
      <c r="A44" s="26" t="str">
        <f t="shared" si="4"/>
        <v>AlunoTurmaId</v>
      </c>
      <c r="B44" s="20" t="s">
        <v>32</v>
      </c>
      <c r="C44" s="21">
        <v>55.0</v>
      </c>
      <c r="E44" s="21">
        <v>2.0</v>
      </c>
      <c r="F44" s="21">
        <v>17.0</v>
      </c>
      <c r="G44" s="21">
        <v>10.0</v>
      </c>
      <c r="H44" s="21">
        <v>2.0</v>
      </c>
      <c r="I44" s="21">
        <v>1.0</v>
      </c>
      <c r="J44" s="21">
        <v>0.0</v>
      </c>
      <c r="K44" s="21">
        <v>2.0</v>
      </c>
      <c r="L44" s="21">
        <v>3.0</v>
      </c>
    </row>
    <row r="45" ht="15.75" customHeight="1">
      <c r="A45" s="26" t="str">
        <f t="shared" si="4"/>
        <v>Anamnese</v>
      </c>
      <c r="B45" s="20" t="s">
        <v>34</v>
      </c>
      <c r="C45" s="21">
        <v>82.0</v>
      </c>
      <c r="E45" s="21">
        <v>1.0</v>
      </c>
      <c r="F45" s="21">
        <v>24.0</v>
      </c>
      <c r="G45" s="21">
        <v>7.0</v>
      </c>
      <c r="H45" s="21">
        <v>2.0</v>
      </c>
      <c r="I45" s="21">
        <v>1.0</v>
      </c>
      <c r="J45" s="21">
        <v>0.0</v>
      </c>
      <c r="K45" s="21">
        <v>1.0</v>
      </c>
      <c r="L45" s="21">
        <v>3.0</v>
      </c>
    </row>
    <row r="46" ht="15.75" customHeight="1">
      <c r="A46" s="26" t="str">
        <f t="shared" si="4"/>
        <v>Anamnese.Status</v>
      </c>
      <c r="B46" s="20" t="s">
        <v>148</v>
      </c>
      <c r="C46" s="21">
        <v>83.0</v>
      </c>
      <c r="E46" s="21">
        <v>1.0</v>
      </c>
      <c r="F46" s="21">
        <v>4.0</v>
      </c>
      <c r="G46" s="21">
        <v>1.0</v>
      </c>
      <c r="H46" s="21">
        <v>0.0</v>
      </c>
      <c r="I46" s="21">
        <v>1.0</v>
      </c>
      <c r="J46" s="21">
        <v>0.0</v>
      </c>
      <c r="K46" s="21">
        <v>1.0</v>
      </c>
      <c r="L46" s="21">
        <v>1.0</v>
      </c>
    </row>
    <row r="47" ht="15.75" customHeight="1">
      <c r="A47" s="26" t="str">
        <f t="shared" si="4"/>
        <v>Atendimento</v>
      </c>
      <c r="B47" s="20" t="s">
        <v>40</v>
      </c>
      <c r="C47" s="21">
        <v>90.0</v>
      </c>
      <c r="E47" s="21">
        <v>1.0</v>
      </c>
      <c r="F47" s="21">
        <v>36.0</v>
      </c>
      <c r="G47" s="21">
        <v>7.0</v>
      </c>
      <c r="H47" s="21">
        <v>2.0</v>
      </c>
      <c r="I47" s="21">
        <v>1.0</v>
      </c>
      <c r="J47" s="21">
        <v>0.0</v>
      </c>
      <c r="K47" s="21">
        <v>2.0</v>
      </c>
      <c r="L47" s="21">
        <v>8.0</v>
      </c>
    </row>
    <row r="48" ht="15.75" customHeight="1">
      <c r="A48" s="26" t="str">
        <f t="shared" si="4"/>
        <v>Atendimento.Status</v>
      </c>
      <c r="B48" s="20" t="s">
        <v>149</v>
      </c>
      <c r="C48" s="21">
        <v>87.0</v>
      </c>
      <c r="E48" s="21">
        <v>1.0</v>
      </c>
      <c r="F48" s="21">
        <v>4.0</v>
      </c>
      <c r="G48" s="21">
        <v>1.0</v>
      </c>
      <c r="H48" s="21">
        <v>0.0</v>
      </c>
      <c r="I48" s="21">
        <v>1.0</v>
      </c>
      <c r="J48" s="21">
        <v>0.0</v>
      </c>
      <c r="K48" s="21">
        <v>1.0</v>
      </c>
      <c r="L48" s="21">
        <v>1.0</v>
      </c>
    </row>
    <row r="49" ht="15.75" customHeight="1">
      <c r="A49" s="26" t="str">
        <f t="shared" si="4"/>
        <v>Avaliacao</v>
      </c>
      <c r="B49" s="20" t="s">
        <v>48</v>
      </c>
      <c r="C49" s="21">
        <v>78.0</v>
      </c>
      <c r="E49" s="21">
        <v>1.0</v>
      </c>
      <c r="F49" s="21">
        <v>28.0</v>
      </c>
      <c r="G49" s="21">
        <v>7.0</v>
      </c>
      <c r="H49" s="21">
        <v>2.0</v>
      </c>
      <c r="I49" s="21">
        <v>1.0</v>
      </c>
      <c r="J49" s="21">
        <v>0.0</v>
      </c>
      <c r="K49" s="21">
        <v>1.0</v>
      </c>
      <c r="L49" s="21">
        <v>5.0</v>
      </c>
    </row>
    <row r="50" ht="15.75" customHeight="1">
      <c r="A50" s="26" t="str">
        <f t="shared" si="4"/>
        <v>Avaliacao.Status</v>
      </c>
      <c r="B50" s="20" t="s">
        <v>150</v>
      </c>
      <c r="C50" s="21">
        <v>83.0</v>
      </c>
      <c r="E50" s="21">
        <v>1.0</v>
      </c>
      <c r="F50" s="21">
        <v>4.0</v>
      </c>
      <c r="G50" s="21">
        <v>1.0</v>
      </c>
      <c r="H50" s="21">
        <v>0.0</v>
      </c>
      <c r="I50" s="21">
        <v>1.0</v>
      </c>
      <c r="J50" s="21">
        <v>0.0</v>
      </c>
      <c r="K50" s="21">
        <v>1.0</v>
      </c>
      <c r="L50" s="21">
        <v>1.0</v>
      </c>
    </row>
    <row r="51" ht="15.75" customHeight="1">
      <c r="A51" s="26" t="str">
        <f t="shared" si="4"/>
        <v>AvaliacaoAtendimento</v>
      </c>
      <c r="B51" s="20" t="s">
        <v>49</v>
      </c>
      <c r="C51" s="21">
        <v>81.0</v>
      </c>
      <c r="E51" s="21">
        <v>1.0</v>
      </c>
      <c r="F51" s="21">
        <v>32.0</v>
      </c>
      <c r="G51" s="21">
        <v>7.0</v>
      </c>
      <c r="H51" s="21">
        <v>2.0</v>
      </c>
      <c r="I51" s="21">
        <v>1.0</v>
      </c>
      <c r="J51" s="21">
        <v>0.0</v>
      </c>
      <c r="K51" s="21">
        <v>1.0</v>
      </c>
      <c r="L51" s="21">
        <v>4.0</v>
      </c>
    </row>
    <row r="52" ht="15.75" customHeight="1">
      <c r="A52" s="26" t="str">
        <f t="shared" si="4"/>
        <v>Dente</v>
      </c>
      <c r="B52" s="20" t="s">
        <v>56</v>
      </c>
      <c r="C52" s="21">
        <v>99.0</v>
      </c>
      <c r="E52" s="21">
        <v>1.0</v>
      </c>
      <c r="F52" s="21">
        <v>4.0</v>
      </c>
      <c r="G52" s="21">
        <v>1.0</v>
      </c>
      <c r="H52" s="21">
        <v>0.0</v>
      </c>
      <c r="I52" s="21">
        <v>1.0</v>
      </c>
      <c r="J52" s="21">
        <v>0.0</v>
      </c>
      <c r="K52" s="21">
        <v>1.0</v>
      </c>
      <c r="L52" s="21">
        <v>1.0</v>
      </c>
    </row>
    <row r="53" ht="15.75" customHeight="1">
      <c r="A53" s="26" t="str">
        <f t="shared" si="4"/>
        <v>Disciplina</v>
      </c>
      <c r="B53" s="20" t="s">
        <v>57</v>
      </c>
      <c r="C53" s="21">
        <v>77.0</v>
      </c>
      <c r="E53" s="21">
        <v>1.0</v>
      </c>
      <c r="F53" s="21">
        <v>18.0</v>
      </c>
      <c r="G53" s="21">
        <v>7.0</v>
      </c>
      <c r="H53" s="21">
        <v>2.0</v>
      </c>
      <c r="I53" s="21">
        <v>1.0</v>
      </c>
      <c r="J53" s="21">
        <v>0.0</v>
      </c>
      <c r="K53" s="21">
        <v>1.0</v>
      </c>
      <c r="L53" s="21">
        <v>0.0</v>
      </c>
    </row>
    <row r="54" ht="15.75" customHeight="1">
      <c r="A54" s="26" t="str">
        <f t="shared" si="4"/>
        <v>Documento</v>
      </c>
      <c r="B54" s="20" t="s">
        <v>63</v>
      </c>
      <c r="C54" s="21">
        <v>75.0</v>
      </c>
      <c r="E54" s="21">
        <v>1.0</v>
      </c>
      <c r="F54" s="21">
        <v>13.0</v>
      </c>
      <c r="G54" s="21">
        <v>1.0</v>
      </c>
      <c r="H54" s="21">
        <v>0.0</v>
      </c>
      <c r="I54" s="21">
        <v>1.0</v>
      </c>
      <c r="J54" s="21">
        <v>0.0</v>
      </c>
      <c r="K54" s="21">
        <v>1.0</v>
      </c>
      <c r="L54" s="21">
        <v>1.0</v>
      </c>
    </row>
    <row r="55" ht="15.75" customHeight="1">
      <c r="A55" s="26" t="str">
        <f t="shared" si="4"/>
        <v>Documento.TipoDocumento</v>
      </c>
      <c r="B55" s="20" t="s">
        <v>152</v>
      </c>
      <c r="C55" s="21">
        <v>91.0</v>
      </c>
      <c r="E55" s="21">
        <v>1.0</v>
      </c>
      <c r="F55" s="21">
        <v>4.0</v>
      </c>
      <c r="G55" s="21">
        <v>1.0</v>
      </c>
      <c r="H55" s="21">
        <v>0.0</v>
      </c>
      <c r="I55" s="21">
        <v>1.0</v>
      </c>
      <c r="J55" s="21">
        <v>0.0</v>
      </c>
      <c r="K55" s="21">
        <v>1.0</v>
      </c>
      <c r="L55" s="21">
        <v>1.0</v>
      </c>
    </row>
    <row r="56" ht="15.75" customHeight="1">
      <c r="A56" s="26" t="str">
        <f t="shared" si="4"/>
        <v>DocumentoDownload</v>
      </c>
      <c r="B56" s="20" t="s">
        <v>65</v>
      </c>
      <c r="C56" s="21">
        <v>0.0</v>
      </c>
      <c r="E56" s="21">
        <v>1.0</v>
      </c>
      <c r="F56" s="21">
        <v>7.0</v>
      </c>
      <c r="G56" s="21">
        <v>1.0</v>
      </c>
      <c r="H56" s="21">
        <v>0.0</v>
      </c>
      <c r="I56" s="21">
        <v>2.0</v>
      </c>
      <c r="J56" s="21">
        <v>0.0</v>
      </c>
      <c r="K56" s="21">
        <v>1.0</v>
      </c>
      <c r="L56" s="21">
        <v>0.0</v>
      </c>
    </row>
    <row r="57" ht="15.75" customHeight="1">
      <c r="A57" s="26" t="str">
        <f t="shared" si="4"/>
        <v>Estado</v>
      </c>
      <c r="B57" s="20" t="s">
        <v>74</v>
      </c>
      <c r="C57" s="21">
        <v>98.0</v>
      </c>
      <c r="E57" s="21">
        <v>1.0</v>
      </c>
      <c r="F57" s="21">
        <v>4.0</v>
      </c>
      <c r="G57" s="21">
        <v>1.0</v>
      </c>
      <c r="H57" s="21">
        <v>0.0</v>
      </c>
      <c r="I57" s="21">
        <v>1.0</v>
      </c>
      <c r="J57" s="21">
        <v>0.0</v>
      </c>
      <c r="K57" s="21">
        <v>1.0</v>
      </c>
      <c r="L57" s="21">
        <v>1.0</v>
      </c>
    </row>
    <row r="58" ht="15.75" customHeight="1">
      <c r="A58" s="26" t="str">
        <f t="shared" si="4"/>
        <v>EstadoCivil</v>
      </c>
      <c r="B58" s="20" t="s">
        <v>75</v>
      </c>
      <c r="C58" s="21">
        <v>92.0</v>
      </c>
      <c r="E58" s="21">
        <v>1.0</v>
      </c>
      <c r="F58" s="21">
        <v>4.0</v>
      </c>
      <c r="G58" s="21">
        <v>1.0</v>
      </c>
      <c r="H58" s="21">
        <v>0.0</v>
      </c>
      <c r="I58" s="21">
        <v>1.0</v>
      </c>
      <c r="J58" s="21">
        <v>0.0</v>
      </c>
      <c r="K58" s="21">
        <v>1.0</v>
      </c>
      <c r="L58" s="21">
        <v>1.0</v>
      </c>
    </row>
    <row r="59" ht="15.75" customHeight="1">
      <c r="A59" s="50" t="s">
        <v>260</v>
      </c>
      <c r="B59" s="20" t="s">
        <v>261</v>
      </c>
      <c r="C59" s="21">
        <v>92.0</v>
      </c>
      <c r="E59" s="21">
        <v>1.0</v>
      </c>
      <c r="F59" s="21">
        <v>4.0</v>
      </c>
      <c r="G59" s="21">
        <v>1.0</v>
      </c>
      <c r="H59" s="21">
        <v>0.0</v>
      </c>
      <c r="I59" s="21">
        <v>1.0</v>
      </c>
      <c r="J59" s="21">
        <v>0.0</v>
      </c>
      <c r="K59" s="21">
        <v>1.0</v>
      </c>
      <c r="L59" s="21">
        <v>1.0</v>
      </c>
    </row>
    <row r="60" ht="15.75" customHeight="1">
      <c r="A60" s="50" t="s">
        <v>262</v>
      </c>
      <c r="B60" s="20" t="s">
        <v>263</v>
      </c>
      <c r="C60" s="21">
        <v>0.0</v>
      </c>
      <c r="E60" s="21">
        <v>1.0</v>
      </c>
      <c r="F60" s="21">
        <v>1.0</v>
      </c>
      <c r="G60" s="21">
        <v>1.0</v>
      </c>
      <c r="H60" s="21">
        <v>0.0</v>
      </c>
      <c r="I60" s="21">
        <v>1.0</v>
      </c>
      <c r="J60" s="21">
        <v>0.0</v>
      </c>
      <c r="K60" s="21">
        <v>1.0</v>
      </c>
      <c r="L60" s="21">
        <v>1.0</v>
      </c>
    </row>
    <row r="61" ht="15.75" customHeight="1">
      <c r="A61" s="60" t="s">
        <v>264</v>
      </c>
      <c r="B61" s="20" t="s">
        <v>265</v>
      </c>
      <c r="C61" s="21">
        <v>0.0</v>
      </c>
      <c r="E61" s="21">
        <v>1.0</v>
      </c>
      <c r="F61" s="21">
        <v>1.0</v>
      </c>
      <c r="G61" s="21">
        <v>1.0</v>
      </c>
      <c r="H61" s="21">
        <v>0.0</v>
      </c>
      <c r="I61" s="21">
        <v>1.0</v>
      </c>
      <c r="J61" s="21">
        <v>0.0</v>
      </c>
      <c r="K61" s="21">
        <v>1.0</v>
      </c>
      <c r="L61" s="21">
        <v>1.0</v>
      </c>
    </row>
    <row r="62" ht="15.75" customHeight="1">
      <c r="A62" s="60" t="s">
        <v>266</v>
      </c>
      <c r="B62" s="20" t="s">
        <v>267</v>
      </c>
      <c r="C62" s="21">
        <v>0.0</v>
      </c>
      <c r="E62" s="21">
        <v>1.0</v>
      </c>
      <c r="F62" s="21">
        <v>1.0</v>
      </c>
      <c r="G62" s="21">
        <v>1.0</v>
      </c>
      <c r="H62" s="21">
        <v>0.0</v>
      </c>
      <c r="I62" s="21">
        <v>1.0</v>
      </c>
      <c r="J62" s="21">
        <v>0.0</v>
      </c>
      <c r="K62" s="21">
        <v>1.0</v>
      </c>
      <c r="L62" s="21">
        <v>1.0</v>
      </c>
    </row>
    <row r="63" ht="15.75" customHeight="1">
      <c r="A63" s="60" t="s">
        <v>268</v>
      </c>
      <c r="B63" s="20" t="s">
        <v>269</v>
      </c>
      <c r="C63" s="21">
        <v>0.0</v>
      </c>
      <c r="E63" s="21">
        <v>1.0</v>
      </c>
      <c r="F63" s="21">
        <v>1.0</v>
      </c>
      <c r="G63" s="21">
        <v>1.0</v>
      </c>
      <c r="H63" s="21">
        <v>0.0</v>
      </c>
      <c r="I63" s="21">
        <v>1.0</v>
      </c>
      <c r="J63" s="21">
        <v>0.0</v>
      </c>
      <c r="K63" s="21">
        <v>1.0</v>
      </c>
      <c r="L63" s="21">
        <v>1.0</v>
      </c>
    </row>
    <row r="64" ht="15.75" customHeight="1">
      <c r="A64" s="60" t="s">
        <v>270</v>
      </c>
      <c r="B64" s="20" t="s">
        <v>271</v>
      </c>
      <c r="C64" s="21">
        <v>0.0</v>
      </c>
      <c r="E64" s="21">
        <v>1.0</v>
      </c>
      <c r="F64" s="21">
        <v>1.0</v>
      </c>
      <c r="G64" s="21">
        <v>1.0</v>
      </c>
      <c r="H64" s="21">
        <v>0.0</v>
      </c>
      <c r="I64" s="21">
        <v>1.0</v>
      </c>
      <c r="J64" s="21">
        <v>0.0</v>
      </c>
      <c r="K64" s="21">
        <v>1.0</v>
      </c>
      <c r="L64" s="21">
        <v>1.0</v>
      </c>
    </row>
    <row r="65" ht="15.75" customHeight="1">
      <c r="A65" s="26" t="str">
        <f t="shared" ref="A65:A82" si="5">SUBSTITUTE(B65,"ufc.npi.prontuario.model.", "")</f>
        <v>FaceDente</v>
      </c>
      <c r="B65" s="20" t="s">
        <v>77</v>
      </c>
      <c r="C65" s="21">
        <v>0.0</v>
      </c>
      <c r="E65" s="21">
        <v>1.0</v>
      </c>
      <c r="F65" s="21">
        <v>1.0</v>
      </c>
      <c r="G65" s="21">
        <v>1.0</v>
      </c>
      <c r="H65" s="21">
        <v>0.0</v>
      </c>
      <c r="I65" s="21">
        <v>1.0</v>
      </c>
      <c r="J65" s="21">
        <v>0.0</v>
      </c>
      <c r="K65" s="21">
        <v>1.0</v>
      </c>
      <c r="L65" s="21">
        <v>1.0</v>
      </c>
    </row>
    <row r="66" ht="15.75" customHeight="1">
      <c r="A66" s="26" t="str">
        <f t="shared" si="5"/>
        <v>ItemAvaliacao</v>
      </c>
      <c r="B66" s="20" t="s">
        <v>80</v>
      </c>
      <c r="C66" s="21">
        <v>70.0</v>
      </c>
      <c r="E66" s="21">
        <v>2.0</v>
      </c>
      <c r="F66" s="21">
        <v>21.0</v>
      </c>
      <c r="G66" s="21">
        <v>10.0</v>
      </c>
      <c r="H66" s="21">
        <v>2.0</v>
      </c>
      <c r="I66" s="21">
        <v>1.0</v>
      </c>
      <c r="J66" s="21">
        <v>0.0</v>
      </c>
      <c r="K66" s="21">
        <v>1.0</v>
      </c>
      <c r="L66" s="21">
        <v>1.0</v>
      </c>
    </row>
    <row r="67" ht="15.75" customHeight="1">
      <c r="A67" s="26" t="str">
        <f t="shared" si="5"/>
        <v>ItemAvaliacaoAtendimento</v>
      </c>
      <c r="B67" s="20" t="s">
        <v>81</v>
      </c>
      <c r="C67" s="21">
        <v>67.0</v>
      </c>
      <c r="E67" s="21">
        <v>1.0</v>
      </c>
      <c r="F67" s="21">
        <v>24.0</v>
      </c>
      <c r="G67" s="21">
        <v>10.0</v>
      </c>
      <c r="H67" s="21">
        <v>2.0</v>
      </c>
      <c r="I67" s="21">
        <v>1.0</v>
      </c>
      <c r="J67" s="21">
        <v>0.0</v>
      </c>
      <c r="K67" s="21">
        <v>1.0</v>
      </c>
      <c r="L67" s="21">
        <v>2.0</v>
      </c>
    </row>
    <row r="68" ht="15.75" customHeight="1">
      <c r="A68" s="26" t="str">
        <f t="shared" si="5"/>
        <v>Local</v>
      </c>
      <c r="B68" s="20" t="s">
        <v>84</v>
      </c>
      <c r="C68" s="21">
        <v>100.0</v>
      </c>
      <c r="E68" s="21">
        <v>1.0</v>
      </c>
      <c r="F68" s="21">
        <v>2.0</v>
      </c>
      <c r="G68" s="21">
        <v>1.0</v>
      </c>
      <c r="H68" s="21">
        <v>0.0</v>
      </c>
      <c r="I68" s="21">
        <v>1.0</v>
      </c>
      <c r="J68" s="21">
        <v>0.0</v>
      </c>
      <c r="K68" s="21">
        <v>1.0</v>
      </c>
      <c r="L68" s="21">
        <v>1.0</v>
      </c>
    </row>
    <row r="69" ht="15.75" customHeight="1">
      <c r="A69" s="26" t="str">
        <f t="shared" si="5"/>
        <v>Odontograma</v>
      </c>
      <c r="B69" s="20" t="s">
        <v>87</v>
      </c>
      <c r="C69" s="21">
        <v>75.0</v>
      </c>
      <c r="E69" s="21">
        <v>1.0</v>
      </c>
      <c r="F69" s="21">
        <v>17.0</v>
      </c>
      <c r="G69" s="21">
        <v>7.0</v>
      </c>
      <c r="H69" s="21">
        <v>2.0</v>
      </c>
      <c r="I69" s="21">
        <v>1.0</v>
      </c>
      <c r="J69" s="21">
        <v>0.0</v>
      </c>
      <c r="K69" s="21">
        <v>1.0</v>
      </c>
      <c r="L69" s="21">
        <v>1.0</v>
      </c>
    </row>
    <row r="70" ht="15.75" customHeight="1">
      <c r="A70" s="26" t="str">
        <f t="shared" si="5"/>
        <v>Paciente</v>
      </c>
      <c r="B70" s="20" t="s">
        <v>94</v>
      </c>
      <c r="C70" s="21">
        <v>96.0</v>
      </c>
      <c r="E70" s="21">
        <v>1.0</v>
      </c>
      <c r="F70" s="21">
        <v>62.0</v>
      </c>
      <c r="G70" s="21">
        <v>5.0</v>
      </c>
      <c r="H70" s="21">
        <v>1.0</v>
      </c>
      <c r="I70" s="21">
        <v>2.0</v>
      </c>
      <c r="J70" s="21">
        <v>0.0</v>
      </c>
      <c r="K70" s="21">
        <v>1.0</v>
      </c>
      <c r="L70" s="21">
        <v>7.0</v>
      </c>
    </row>
    <row r="71" ht="15.75" customHeight="1">
      <c r="A71" s="26" t="str">
        <f t="shared" si="5"/>
        <v>PacienteAnamnese</v>
      </c>
      <c r="B71" s="20" t="s">
        <v>95</v>
      </c>
      <c r="C71" s="21">
        <v>85.0</v>
      </c>
      <c r="E71" s="21">
        <v>1.0</v>
      </c>
      <c r="F71" s="21">
        <v>23.0</v>
      </c>
      <c r="G71" s="21">
        <v>7.0</v>
      </c>
      <c r="H71" s="21">
        <v>2.0</v>
      </c>
      <c r="I71" s="21">
        <v>1.0</v>
      </c>
      <c r="J71" s="21">
        <v>0.0</v>
      </c>
      <c r="K71" s="21">
        <v>1.0</v>
      </c>
      <c r="L71" s="21">
        <v>4.0</v>
      </c>
    </row>
    <row r="72" ht="15.75" customHeight="1">
      <c r="A72" s="26" t="str">
        <f t="shared" si="5"/>
        <v>PacienteDocumento</v>
      </c>
      <c r="B72" s="20" t="s">
        <v>100</v>
      </c>
      <c r="C72" s="21">
        <v>0.0</v>
      </c>
      <c r="E72" s="21">
        <v>1.0</v>
      </c>
      <c r="F72" s="21">
        <v>4.0</v>
      </c>
      <c r="G72" s="21">
        <v>1.0</v>
      </c>
      <c r="H72" s="21">
        <v>1.0</v>
      </c>
      <c r="I72" s="21">
        <v>1.0</v>
      </c>
      <c r="J72" s="21">
        <v>1.0</v>
      </c>
      <c r="K72" s="21">
        <v>1.0</v>
      </c>
      <c r="L72" s="21">
        <v>1.0</v>
      </c>
    </row>
    <row r="73" ht="15.75" customHeight="1">
      <c r="A73" s="26" t="str">
        <f t="shared" si="5"/>
        <v>Papel</v>
      </c>
      <c r="B73" s="20" t="s">
        <v>111</v>
      </c>
      <c r="C73" s="21">
        <v>92.0</v>
      </c>
      <c r="E73" s="21">
        <v>1.0</v>
      </c>
      <c r="F73" s="21">
        <v>5.0</v>
      </c>
      <c r="G73" s="21">
        <v>1.0</v>
      </c>
      <c r="H73" s="21">
        <v>0.0</v>
      </c>
      <c r="I73" s="21">
        <v>1.0</v>
      </c>
      <c r="J73" s="21">
        <v>0.0</v>
      </c>
      <c r="K73" s="21">
        <v>2.0</v>
      </c>
      <c r="L73" s="21">
        <v>1.0</v>
      </c>
    </row>
    <row r="74" ht="15.75" customHeight="1">
      <c r="A74" s="26" t="str">
        <f t="shared" si="5"/>
        <v>Patologia</v>
      </c>
      <c r="B74" s="20" t="s">
        <v>112</v>
      </c>
      <c r="C74" s="21">
        <v>88.0</v>
      </c>
      <c r="E74" s="21">
        <v>1.0</v>
      </c>
      <c r="F74" s="21">
        <v>32.0</v>
      </c>
      <c r="G74" s="21">
        <v>7.0</v>
      </c>
      <c r="H74" s="21">
        <v>2.0</v>
      </c>
      <c r="I74" s="21">
        <v>1.0</v>
      </c>
      <c r="J74" s="21">
        <v>0.0</v>
      </c>
      <c r="K74" s="21">
        <v>2.0</v>
      </c>
      <c r="L74" s="21">
        <v>8.0</v>
      </c>
    </row>
    <row r="75" ht="15.75" customHeight="1">
      <c r="A75" s="26" t="str">
        <f t="shared" si="5"/>
        <v>Pergunta</v>
      </c>
      <c r="B75" s="20" t="s">
        <v>117</v>
      </c>
      <c r="C75" s="21">
        <v>80.0</v>
      </c>
      <c r="E75" s="21">
        <v>1.0</v>
      </c>
      <c r="F75" s="21">
        <v>22.0</v>
      </c>
      <c r="G75" s="21">
        <v>7.0</v>
      </c>
      <c r="H75" s="21">
        <v>2.0</v>
      </c>
      <c r="I75" s="21">
        <v>1.0</v>
      </c>
      <c r="J75" s="21">
        <v>0.0</v>
      </c>
      <c r="K75" s="21">
        <v>2.0</v>
      </c>
      <c r="L75" s="21">
        <v>2.0</v>
      </c>
    </row>
    <row r="76" ht="15.75" customHeight="1">
      <c r="A76" s="26" t="str">
        <f t="shared" si="5"/>
        <v>Pergunta.TiposPerguntas</v>
      </c>
      <c r="B76" s="20" t="s">
        <v>118</v>
      </c>
      <c r="C76" s="21">
        <v>87.0</v>
      </c>
      <c r="E76" s="21">
        <v>1.0</v>
      </c>
      <c r="F76" s="21">
        <v>4.0</v>
      </c>
      <c r="G76" s="21">
        <v>1.0</v>
      </c>
      <c r="H76" s="21">
        <v>0.0</v>
      </c>
      <c r="I76" s="21">
        <v>1.0</v>
      </c>
      <c r="J76" s="21">
        <v>0.0</v>
      </c>
      <c r="K76" s="21">
        <v>1.0</v>
      </c>
      <c r="L76" s="21">
        <v>1.0</v>
      </c>
    </row>
    <row r="77" ht="15.75" customHeight="1">
      <c r="A77" s="26" t="str">
        <f t="shared" si="5"/>
        <v>PlanoTratamento</v>
      </c>
      <c r="B77" s="20" t="s">
        <v>120</v>
      </c>
      <c r="C77" s="21">
        <v>85.0</v>
      </c>
      <c r="E77" s="21">
        <v>1.0</v>
      </c>
      <c r="F77" s="21">
        <v>25.0</v>
      </c>
      <c r="G77" s="21">
        <v>7.0</v>
      </c>
      <c r="H77" s="21">
        <v>2.0</v>
      </c>
      <c r="I77" s="21">
        <v>1.0</v>
      </c>
      <c r="J77" s="21">
        <v>0.0</v>
      </c>
      <c r="K77" s="21">
        <v>1.0</v>
      </c>
      <c r="L77" s="21">
        <v>5.0</v>
      </c>
    </row>
    <row r="78" ht="15.75" customHeight="1">
      <c r="A78" s="26" t="str">
        <f t="shared" si="5"/>
        <v>PlanoTratamento.Status</v>
      </c>
      <c r="B78" s="20" t="s">
        <v>151</v>
      </c>
      <c r="C78" s="21">
        <v>92.0</v>
      </c>
      <c r="E78" s="21">
        <v>1.0</v>
      </c>
      <c r="F78" s="21">
        <v>5.0</v>
      </c>
      <c r="G78" s="21">
        <v>1.0</v>
      </c>
      <c r="H78" s="21">
        <v>0.0</v>
      </c>
      <c r="I78" s="21">
        <v>1.0</v>
      </c>
      <c r="J78" s="21">
        <v>0.0</v>
      </c>
      <c r="K78" s="21">
        <v>1.0</v>
      </c>
      <c r="L78" s="21">
        <v>1.0</v>
      </c>
    </row>
    <row r="79" ht="15.75" customHeight="1">
      <c r="A79" s="26" t="str">
        <f t="shared" si="5"/>
        <v>Procedimento</v>
      </c>
      <c r="B79" s="20" t="s">
        <v>125</v>
      </c>
      <c r="C79" s="21">
        <v>85.0</v>
      </c>
      <c r="E79" s="21">
        <v>1.0</v>
      </c>
      <c r="F79" s="21">
        <v>30.0</v>
      </c>
      <c r="G79" s="21">
        <v>7.0</v>
      </c>
      <c r="H79" s="21">
        <v>2.0</v>
      </c>
      <c r="I79" s="21">
        <v>1.0</v>
      </c>
      <c r="J79" s="21">
        <v>0.0</v>
      </c>
      <c r="K79" s="21">
        <v>2.0</v>
      </c>
      <c r="L79" s="21">
        <v>6.0</v>
      </c>
    </row>
    <row r="80" ht="15.75" customHeight="1">
      <c r="A80" s="26" t="str">
        <f t="shared" si="5"/>
        <v>Raca</v>
      </c>
      <c r="B80" s="20" t="s">
        <v>137</v>
      </c>
      <c r="C80" s="21">
        <v>92.0</v>
      </c>
      <c r="E80" s="21">
        <v>1.0</v>
      </c>
      <c r="F80" s="21">
        <v>4.0</v>
      </c>
      <c r="G80" s="21">
        <v>1.0</v>
      </c>
      <c r="H80" s="21">
        <v>0.0</v>
      </c>
      <c r="I80" s="21">
        <v>1.0</v>
      </c>
      <c r="J80" s="21">
        <v>0.0</v>
      </c>
      <c r="K80" s="21">
        <v>1.0</v>
      </c>
      <c r="L80" s="21">
        <v>1.0</v>
      </c>
    </row>
    <row r="81" ht="15.75" customHeight="1">
      <c r="A81" s="26" t="str">
        <f t="shared" si="5"/>
        <v>Resposta</v>
      </c>
      <c r="B81" s="20" t="s">
        <v>139</v>
      </c>
      <c r="C81" s="21">
        <v>80.0</v>
      </c>
      <c r="E81" s="21">
        <v>1.0</v>
      </c>
      <c r="F81" s="21">
        <v>19.0</v>
      </c>
      <c r="G81" s="21">
        <v>7.0</v>
      </c>
      <c r="H81" s="21">
        <v>2.0</v>
      </c>
      <c r="I81" s="21">
        <v>1.0</v>
      </c>
      <c r="J81" s="21">
        <v>0.0</v>
      </c>
      <c r="K81" s="21">
        <v>1.0</v>
      </c>
      <c r="L81" s="21">
        <v>2.0</v>
      </c>
    </row>
    <row r="82" ht="15.75" customHeight="1">
      <c r="A82" s="26" t="str">
        <f t="shared" si="5"/>
        <v>Servidor</v>
      </c>
      <c r="B82" s="20" t="s">
        <v>141</v>
      </c>
      <c r="C82" s="21">
        <v>0.0</v>
      </c>
      <c r="E82" s="21">
        <v>0.0</v>
      </c>
      <c r="F82" s="21">
        <v>0.0</v>
      </c>
      <c r="G82" s="21">
        <v>0.0</v>
      </c>
      <c r="H82" s="21">
        <v>0.0</v>
      </c>
      <c r="I82" s="21">
        <v>2.0</v>
      </c>
      <c r="J82" s="21">
        <v>0.0</v>
      </c>
      <c r="K82" s="21">
        <v>1.0</v>
      </c>
      <c r="L82" s="21">
        <v>0.0</v>
      </c>
    </row>
    <row r="83" ht="15.75" customHeight="1">
      <c r="A83" s="60" t="s">
        <v>272</v>
      </c>
      <c r="B83" s="20" t="s">
        <v>273</v>
      </c>
      <c r="C83" s="21">
        <v>0.0</v>
      </c>
      <c r="E83" s="21">
        <v>1.0</v>
      </c>
      <c r="F83" s="21">
        <v>1.0</v>
      </c>
      <c r="G83" s="21">
        <v>1.0</v>
      </c>
      <c r="H83" s="21">
        <v>0.0</v>
      </c>
      <c r="I83" s="21">
        <v>1.0</v>
      </c>
      <c r="J83" s="21">
        <v>0.0</v>
      </c>
      <c r="K83" s="21">
        <v>1.0</v>
      </c>
      <c r="L83" s="21">
        <v>1.0</v>
      </c>
    </row>
    <row r="84" ht="15.75" customHeight="1">
      <c r="A84" s="60" t="s">
        <v>274</v>
      </c>
      <c r="B84" s="20" t="s">
        <v>275</v>
      </c>
      <c r="C84" s="21">
        <v>0.0</v>
      </c>
      <c r="E84" s="21">
        <v>1.0</v>
      </c>
      <c r="F84" s="21">
        <v>1.0</v>
      </c>
      <c r="G84" s="21">
        <v>1.0</v>
      </c>
      <c r="H84" s="21">
        <v>0.0</v>
      </c>
      <c r="I84" s="21">
        <v>1.0</v>
      </c>
      <c r="J84" s="21">
        <v>0.0</v>
      </c>
      <c r="K84" s="21">
        <v>1.0</v>
      </c>
      <c r="L84" s="21">
        <v>1.0</v>
      </c>
    </row>
    <row r="85" ht="15.75" customHeight="1">
      <c r="A85" s="26" t="str">
        <f t="shared" ref="A85:A91" si="6">SUBSTITUTE(B85,"ufc.npi.prontuario.model.", "")</f>
        <v>Sexo</v>
      </c>
      <c r="B85" s="20" t="s">
        <v>147</v>
      </c>
      <c r="C85" s="21">
        <v>83.0</v>
      </c>
      <c r="E85" s="21">
        <v>1.0</v>
      </c>
      <c r="F85" s="21">
        <v>4.0</v>
      </c>
      <c r="G85" s="21">
        <v>1.0</v>
      </c>
      <c r="H85" s="21">
        <v>0.0</v>
      </c>
      <c r="I85" s="21">
        <v>1.0</v>
      </c>
      <c r="J85" s="21">
        <v>0.0</v>
      </c>
      <c r="K85" s="21">
        <v>1.0</v>
      </c>
      <c r="L85" s="21">
        <v>1.0</v>
      </c>
    </row>
    <row r="86" ht="15.75" customHeight="1">
      <c r="A86" s="26" t="str">
        <f t="shared" si="6"/>
        <v>TipoPatologia</v>
      </c>
      <c r="B86" s="20" t="s">
        <v>153</v>
      </c>
      <c r="C86" s="21">
        <v>75.0</v>
      </c>
      <c r="E86" s="21">
        <v>1.0</v>
      </c>
      <c r="F86" s="21">
        <v>17.0</v>
      </c>
      <c r="G86" s="21">
        <v>7.0</v>
      </c>
      <c r="H86" s="21">
        <v>2.0</v>
      </c>
      <c r="I86" s="21">
        <v>1.0</v>
      </c>
      <c r="J86" s="21">
        <v>0.0</v>
      </c>
      <c r="K86" s="21">
        <v>1.0</v>
      </c>
      <c r="L86" s="21">
        <v>0.0</v>
      </c>
    </row>
    <row r="87" ht="15.75" customHeight="1">
      <c r="A87" s="26" t="str">
        <f t="shared" si="6"/>
        <v>TipoProcedimento</v>
      </c>
      <c r="B87" s="20" t="s">
        <v>159</v>
      </c>
      <c r="C87" s="21">
        <v>75.0</v>
      </c>
      <c r="E87" s="21">
        <v>1.0</v>
      </c>
      <c r="F87" s="21">
        <v>17.0</v>
      </c>
      <c r="G87" s="21">
        <v>7.0</v>
      </c>
      <c r="H87" s="21">
        <v>2.0</v>
      </c>
      <c r="I87" s="21">
        <v>1.0</v>
      </c>
      <c r="J87" s="21">
        <v>0.0</v>
      </c>
      <c r="K87" s="21">
        <v>1.0</v>
      </c>
      <c r="L87" s="21">
        <v>0.0</v>
      </c>
    </row>
    <row r="88" ht="15.75" customHeight="1">
      <c r="A88" s="26" t="str">
        <f t="shared" si="6"/>
        <v>Token</v>
      </c>
      <c r="B88" s="20" t="s">
        <v>165</v>
      </c>
      <c r="C88" s="21">
        <v>50.0</v>
      </c>
      <c r="E88" s="21">
        <v>2.0</v>
      </c>
      <c r="F88" s="21">
        <v>13.0</v>
      </c>
      <c r="G88" s="21">
        <v>7.0</v>
      </c>
      <c r="H88" s="21">
        <v>2.0</v>
      </c>
      <c r="I88" s="21">
        <v>1.0</v>
      </c>
      <c r="J88" s="21">
        <v>0.0</v>
      </c>
      <c r="K88" s="21">
        <v>1.0</v>
      </c>
      <c r="L88" s="21">
        <v>1.0</v>
      </c>
    </row>
    <row r="89" ht="15.75" customHeight="1">
      <c r="A89" s="26" t="str">
        <f t="shared" si="6"/>
        <v>Tratamento</v>
      </c>
      <c r="B89" s="20" t="s">
        <v>170</v>
      </c>
      <c r="C89" s="21">
        <v>78.0</v>
      </c>
      <c r="E89" s="21">
        <v>1.0</v>
      </c>
      <c r="F89" s="21">
        <v>21.0</v>
      </c>
      <c r="G89" s="21">
        <v>7.0</v>
      </c>
      <c r="H89" s="21">
        <v>2.0</v>
      </c>
      <c r="I89" s="21">
        <v>1.0</v>
      </c>
      <c r="J89" s="21">
        <v>0.0</v>
      </c>
      <c r="K89" s="21">
        <v>1.0</v>
      </c>
      <c r="L89" s="21">
        <v>3.0</v>
      </c>
    </row>
    <row r="90" ht="15.75" customHeight="1">
      <c r="A90" s="26" t="str">
        <f t="shared" si="6"/>
        <v>Turma</v>
      </c>
      <c r="B90" s="20" t="s">
        <v>171</v>
      </c>
      <c r="C90" s="21">
        <v>87.0</v>
      </c>
      <c r="E90" s="21">
        <v>1.0</v>
      </c>
      <c r="F90" s="21">
        <v>30.0</v>
      </c>
      <c r="G90" s="21">
        <v>7.0</v>
      </c>
      <c r="H90" s="21">
        <v>2.0</v>
      </c>
      <c r="I90" s="21">
        <v>1.0</v>
      </c>
      <c r="J90" s="21">
        <v>0.0</v>
      </c>
      <c r="K90" s="21">
        <v>1.0</v>
      </c>
      <c r="L90" s="21">
        <v>2.0</v>
      </c>
    </row>
    <row r="91" ht="15.75" customHeight="1">
      <c r="A91" s="26" t="str">
        <f t="shared" si="6"/>
        <v>Usuario</v>
      </c>
      <c r="B91" s="20" t="s">
        <v>180</v>
      </c>
      <c r="C91" s="21">
        <v>86.0</v>
      </c>
      <c r="E91" s="21">
        <v>1.0</v>
      </c>
      <c r="F91" s="21">
        <v>35.0</v>
      </c>
      <c r="G91" s="21">
        <v>7.0</v>
      </c>
      <c r="H91" s="21">
        <v>2.0</v>
      </c>
      <c r="I91" s="21">
        <v>1.0</v>
      </c>
      <c r="J91" s="21">
        <v>2.0</v>
      </c>
      <c r="K91" s="21">
        <v>2.0</v>
      </c>
      <c r="L91" s="21">
        <v>2.0</v>
      </c>
    </row>
    <row r="92" ht="15.75" customHeight="1">
      <c r="A92" s="50" t="s">
        <v>193</v>
      </c>
      <c r="C92" s="21"/>
    </row>
    <row r="93" ht="15.75" customHeight="1">
      <c r="A93" s="26" t="str">
        <f t="shared" ref="A93:A115" si="7">SUBSTITUTE(B93,"ufc.npi.prontuario.repository.", "")</f>
        <v>AlunoRepository</v>
      </c>
      <c r="B93" s="20" t="s">
        <v>25</v>
      </c>
      <c r="C93" s="21">
        <v>0.0</v>
      </c>
      <c r="E93" s="21">
        <v>0.0</v>
      </c>
      <c r="F93" s="21">
        <v>0.0</v>
      </c>
      <c r="G93" s="21">
        <v>0.0</v>
      </c>
      <c r="H93" s="21">
        <v>0.0</v>
      </c>
      <c r="I93" s="21">
        <v>2.0</v>
      </c>
      <c r="J93" s="21">
        <v>0.0</v>
      </c>
      <c r="K93" s="21">
        <v>1.0</v>
      </c>
      <c r="L93" s="21">
        <v>1.0</v>
      </c>
    </row>
    <row r="94" ht="15.75" customHeight="1">
      <c r="A94" s="26" t="str">
        <f t="shared" si="7"/>
        <v>AlunoTurmaRepository</v>
      </c>
      <c r="B94" s="20" t="s">
        <v>33</v>
      </c>
      <c r="C94" s="21">
        <v>0.0</v>
      </c>
      <c r="E94" s="21">
        <v>0.0</v>
      </c>
      <c r="F94" s="21">
        <v>0.0</v>
      </c>
      <c r="G94" s="21">
        <v>0.0</v>
      </c>
      <c r="H94" s="21">
        <v>0.0</v>
      </c>
      <c r="I94" s="21">
        <v>2.0</v>
      </c>
      <c r="J94" s="21">
        <v>0.0</v>
      </c>
      <c r="K94" s="21">
        <v>1.0</v>
      </c>
      <c r="L94" s="21">
        <v>0.0</v>
      </c>
    </row>
    <row r="95" ht="15.75" customHeight="1">
      <c r="A95" s="26" t="str">
        <f t="shared" si="7"/>
        <v>AnamneseRepository</v>
      </c>
      <c r="B95" s="20" t="s">
        <v>36</v>
      </c>
      <c r="C95" s="21">
        <v>0.0</v>
      </c>
      <c r="E95" s="21">
        <v>0.0</v>
      </c>
      <c r="F95" s="21">
        <v>0.0</v>
      </c>
      <c r="G95" s="21">
        <v>0.0</v>
      </c>
      <c r="H95" s="21">
        <v>0.0</v>
      </c>
      <c r="I95" s="21">
        <v>2.0</v>
      </c>
      <c r="J95" s="21">
        <v>0.0</v>
      </c>
      <c r="K95" s="21">
        <v>1.0</v>
      </c>
      <c r="L95" s="21">
        <v>2.0</v>
      </c>
    </row>
    <row r="96" ht="15.75" customHeight="1">
      <c r="A96" s="26" t="str">
        <f t="shared" si="7"/>
        <v>AtendimentoRepository</v>
      </c>
      <c r="B96" s="20" t="s">
        <v>44</v>
      </c>
      <c r="C96" s="21">
        <v>0.0</v>
      </c>
      <c r="E96" s="21">
        <v>0.0</v>
      </c>
      <c r="F96" s="21">
        <v>0.0</v>
      </c>
      <c r="G96" s="21">
        <v>0.0</v>
      </c>
      <c r="H96" s="21">
        <v>0.0</v>
      </c>
      <c r="I96" s="21">
        <v>2.0</v>
      </c>
      <c r="J96" s="21">
        <v>0.0</v>
      </c>
      <c r="K96" s="21">
        <v>1.0</v>
      </c>
      <c r="L96" s="21">
        <v>6.0</v>
      </c>
    </row>
    <row r="97" ht="15.75" customHeight="1">
      <c r="A97" s="26" t="str">
        <f t="shared" si="7"/>
        <v>AvaliacaoAtendimentoRepository</v>
      </c>
      <c r="B97" s="20" t="s">
        <v>50</v>
      </c>
      <c r="C97" s="21">
        <v>0.0</v>
      </c>
      <c r="E97" s="21">
        <v>0.0</v>
      </c>
      <c r="F97" s="21">
        <v>0.0</v>
      </c>
      <c r="G97" s="21">
        <v>0.0</v>
      </c>
      <c r="H97" s="21">
        <v>0.0</v>
      </c>
      <c r="I97" s="21">
        <v>2.0</v>
      </c>
      <c r="J97" s="21">
        <v>0.0</v>
      </c>
      <c r="K97" s="21">
        <v>1.0</v>
      </c>
      <c r="L97" s="21">
        <v>0.0</v>
      </c>
    </row>
    <row r="98" ht="15.75" customHeight="1">
      <c r="A98" s="26" t="str">
        <f t="shared" si="7"/>
        <v>AvaliacaoRepository</v>
      </c>
      <c r="B98" s="20" t="s">
        <v>52</v>
      </c>
      <c r="C98" s="21">
        <v>0.0</v>
      </c>
      <c r="E98" s="21">
        <v>0.0</v>
      </c>
      <c r="F98" s="21">
        <v>0.0</v>
      </c>
      <c r="G98" s="21">
        <v>0.0</v>
      </c>
      <c r="H98" s="21">
        <v>0.0</v>
      </c>
      <c r="I98" s="21">
        <v>2.0</v>
      </c>
      <c r="J98" s="21">
        <v>0.0</v>
      </c>
      <c r="K98" s="21">
        <v>1.0</v>
      </c>
      <c r="L98" s="21">
        <v>1.0</v>
      </c>
    </row>
    <row r="99" ht="15.75" customHeight="1">
      <c r="A99" s="26" t="str">
        <f t="shared" si="7"/>
        <v>DisciplinaRepository</v>
      </c>
      <c r="B99" s="20" t="s">
        <v>59</v>
      </c>
      <c r="C99" s="21">
        <v>0.0</v>
      </c>
      <c r="E99" s="21">
        <v>0.0</v>
      </c>
      <c r="F99" s="21">
        <v>0.0</v>
      </c>
      <c r="G99" s="21">
        <v>0.0</v>
      </c>
      <c r="H99" s="21">
        <v>0.0</v>
      </c>
      <c r="I99" s="21">
        <v>2.0</v>
      </c>
      <c r="J99" s="21">
        <v>0.0</v>
      </c>
      <c r="K99" s="21">
        <v>1.0</v>
      </c>
      <c r="L99" s="21">
        <v>1.0</v>
      </c>
    </row>
    <row r="100" ht="15.75" customHeight="1">
      <c r="A100" s="26" t="str">
        <f t="shared" si="7"/>
        <v>DocumentoRepository</v>
      </c>
      <c r="B100" s="20" t="s">
        <v>66</v>
      </c>
      <c r="C100" s="21">
        <v>0.0</v>
      </c>
      <c r="E100" s="21">
        <v>0.0</v>
      </c>
      <c r="F100" s="21">
        <v>0.0</v>
      </c>
      <c r="G100" s="21">
        <v>0.0</v>
      </c>
      <c r="H100" s="21">
        <v>0.0</v>
      </c>
      <c r="I100" s="21">
        <v>2.0</v>
      </c>
      <c r="J100" s="21">
        <v>0.0</v>
      </c>
      <c r="K100" s="21">
        <v>1.0</v>
      </c>
      <c r="L100" s="21">
        <v>0.0</v>
      </c>
    </row>
    <row r="101" ht="15.75" customHeight="1">
      <c r="A101" s="26" t="str">
        <f t="shared" si="7"/>
        <v>ItemAvaliacaoAtendimentoRepository</v>
      </c>
      <c r="B101" s="20" t="s">
        <v>82</v>
      </c>
      <c r="C101" s="21">
        <v>0.0</v>
      </c>
      <c r="E101" s="21">
        <v>0.0</v>
      </c>
      <c r="F101" s="21">
        <v>0.0</v>
      </c>
      <c r="G101" s="21">
        <v>0.0</v>
      </c>
      <c r="H101" s="21">
        <v>0.0</v>
      </c>
      <c r="I101" s="21">
        <v>2.0</v>
      </c>
      <c r="J101" s="21">
        <v>0.0</v>
      </c>
      <c r="K101" s="21">
        <v>1.0</v>
      </c>
      <c r="L101" s="21">
        <v>0.0</v>
      </c>
    </row>
    <row r="102" ht="15.75" customHeight="1">
      <c r="A102" s="26" t="str">
        <f t="shared" si="7"/>
        <v>ItemAvaliacaoRepository</v>
      </c>
      <c r="B102" s="20" t="s">
        <v>83</v>
      </c>
      <c r="C102" s="21">
        <v>0.0</v>
      </c>
      <c r="E102" s="21">
        <v>0.0</v>
      </c>
      <c r="F102" s="21">
        <v>0.0</v>
      </c>
      <c r="G102" s="21">
        <v>0.0</v>
      </c>
      <c r="H102" s="21">
        <v>0.0</v>
      </c>
      <c r="I102" s="21">
        <v>2.0</v>
      </c>
      <c r="J102" s="21">
        <v>0.0</v>
      </c>
      <c r="K102" s="21">
        <v>1.0</v>
      </c>
      <c r="L102" s="21">
        <v>0.0</v>
      </c>
    </row>
    <row r="103" ht="15.75" customHeight="1">
      <c r="A103" s="26" t="str">
        <f t="shared" si="7"/>
        <v>OdontogramaRepository</v>
      </c>
      <c r="B103" s="20" t="s">
        <v>90</v>
      </c>
      <c r="C103" s="21">
        <v>0.0</v>
      </c>
      <c r="E103" s="21">
        <v>0.0</v>
      </c>
      <c r="F103" s="21">
        <v>0.0</v>
      </c>
      <c r="G103" s="21">
        <v>0.0</v>
      </c>
      <c r="H103" s="21">
        <v>0.0</v>
      </c>
      <c r="I103" s="21">
        <v>2.0</v>
      </c>
      <c r="J103" s="21">
        <v>0.0</v>
      </c>
      <c r="K103" s="21">
        <v>1.0</v>
      </c>
      <c r="L103" s="21">
        <v>1.0</v>
      </c>
    </row>
    <row r="104" ht="15.75" customHeight="1">
      <c r="A104" s="26" t="str">
        <f t="shared" si="7"/>
        <v>PacienteAnamneseRepository</v>
      </c>
      <c r="B104" s="20" t="s">
        <v>97</v>
      </c>
      <c r="C104" s="21">
        <v>0.0</v>
      </c>
      <c r="E104" s="21">
        <v>0.0</v>
      </c>
      <c r="F104" s="21">
        <v>0.0</v>
      </c>
      <c r="G104" s="21">
        <v>0.0</v>
      </c>
      <c r="H104" s="21">
        <v>0.0</v>
      </c>
      <c r="I104" s="21">
        <v>2.0</v>
      </c>
      <c r="J104" s="21">
        <v>0.0</v>
      </c>
      <c r="K104" s="21">
        <v>1.0</v>
      </c>
      <c r="L104" s="21">
        <v>0.0</v>
      </c>
    </row>
    <row r="105" ht="15.75" customHeight="1">
      <c r="A105" s="26" t="str">
        <f t="shared" si="7"/>
        <v>PacienteRepository</v>
      </c>
      <c r="B105" s="20" t="s">
        <v>105</v>
      </c>
      <c r="C105" s="21">
        <v>0.0</v>
      </c>
      <c r="E105" s="21">
        <v>0.0</v>
      </c>
      <c r="F105" s="21">
        <v>0.0</v>
      </c>
      <c r="G105" s="21">
        <v>0.0</v>
      </c>
      <c r="H105" s="21">
        <v>0.0</v>
      </c>
      <c r="I105" s="21">
        <v>2.0</v>
      </c>
      <c r="J105" s="21">
        <v>0.0</v>
      </c>
      <c r="K105" s="21">
        <v>1.0</v>
      </c>
      <c r="L105" s="21">
        <v>1.0</v>
      </c>
    </row>
    <row r="106" ht="15.75" customHeight="1">
      <c r="A106" s="26" t="str">
        <f t="shared" si="7"/>
        <v>PatologiaRepository</v>
      </c>
      <c r="B106" s="20" t="s">
        <v>113</v>
      </c>
      <c r="C106" s="21">
        <v>0.0</v>
      </c>
      <c r="E106" s="21">
        <v>0.0</v>
      </c>
      <c r="F106" s="21">
        <v>0.0</v>
      </c>
      <c r="G106" s="21">
        <v>0.0</v>
      </c>
      <c r="H106" s="21">
        <v>0.0</v>
      </c>
      <c r="I106" s="21">
        <v>2.0</v>
      </c>
      <c r="J106" s="21">
        <v>0.0</v>
      </c>
      <c r="K106" s="21">
        <v>1.0</v>
      </c>
      <c r="L106" s="21">
        <v>4.0</v>
      </c>
    </row>
    <row r="107" ht="15.75" customHeight="1">
      <c r="A107" s="26" t="str">
        <f t="shared" si="7"/>
        <v>PerguntaRepository</v>
      </c>
      <c r="B107" s="20" t="s">
        <v>119</v>
      </c>
      <c r="C107" s="21">
        <v>0.0</v>
      </c>
      <c r="E107" s="21">
        <v>0.0</v>
      </c>
      <c r="F107" s="21">
        <v>0.0</v>
      </c>
      <c r="G107" s="21">
        <v>0.0</v>
      </c>
      <c r="H107" s="21">
        <v>0.0</v>
      </c>
      <c r="I107" s="21">
        <v>2.0</v>
      </c>
      <c r="J107" s="21">
        <v>0.0</v>
      </c>
      <c r="K107" s="21">
        <v>1.0</v>
      </c>
      <c r="L107" s="21">
        <v>0.0</v>
      </c>
    </row>
    <row r="108" ht="15.75" customHeight="1">
      <c r="A108" s="26" t="str">
        <f t="shared" si="7"/>
        <v>PlanoTratamentoRepository</v>
      </c>
      <c r="B108" s="20" t="s">
        <v>122</v>
      </c>
      <c r="C108" s="21">
        <v>0.0</v>
      </c>
      <c r="E108" s="21">
        <v>0.0</v>
      </c>
      <c r="F108" s="21">
        <v>0.0</v>
      </c>
      <c r="G108" s="21">
        <v>0.0</v>
      </c>
      <c r="H108" s="21">
        <v>0.0</v>
      </c>
      <c r="I108" s="21">
        <v>2.0</v>
      </c>
      <c r="J108" s="21">
        <v>0.0</v>
      </c>
      <c r="K108" s="21">
        <v>1.0</v>
      </c>
      <c r="L108" s="21">
        <v>3.0</v>
      </c>
    </row>
    <row r="109" ht="15.75" customHeight="1">
      <c r="A109" s="26" t="str">
        <f t="shared" si="7"/>
        <v>ProcedimentoRepository</v>
      </c>
      <c r="B109" s="20" t="s">
        <v>126</v>
      </c>
      <c r="C109" s="21">
        <v>0.0</v>
      </c>
      <c r="E109" s="21">
        <v>0.0</v>
      </c>
      <c r="F109" s="21">
        <v>0.0</v>
      </c>
      <c r="G109" s="21">
        <v>0.0</v>
      </c>
      <c r="H109" s="21">
        <v>0.0</v>
      </c>
      <c r="I109" s="21">
        <v>2.0</v>
      </c>
      <c r="J109" s="21">
        <v>0.0</v>
      </c>
      <c r="K109" s="21">
        <v>1.0</v>
      </c>
      <c r="L109" s="21">
        <v>4.0</v>
      </c>
    </row>
    <row r="110" ht="15.75" customHeight="1">
      <c r="A110" s="26" t="str">
        <f t="shared" si="7"/>
        <v>ServidorRepository</v>
      </c>
      <c r="B110" s="20" t="s">
        <v>142</v>
      </c>
      <c r="C110" s="21">
        <v>0.0</v>
      </c>
      <c r="E110" s="21">
        <v>0.0</v>
      </c>
      <c r="F110" s="21">
        <v>0.0</v>
      </c>
      <c r="G110" s="21">
        <v>0.0</v>
      </c>
      <c r="H110" s="21">
        <v>0.0</v>
      </c>
      <c r="I110" s="21">
        <v>2.0</v>
      </c>
      <c r="J110" s="21">
        <v>0.0</v>
      </c>
      <c r="K110" s="21">
        <v>1.0</v>
      </c>
      <c r="L110" s="21">
        <v>0.0</v>
      </c>
    </row>
    <row r="111" ht="15.75" customHeight="1">
      <c r="A111" s="26" t="str">
        <f t="shared" si="7"/>
        <v>TipoPatologiaRepository</v>
      </c>
      <c r="B111" s="20" t="s">
        <v>155</v>
      </c>
      <c r="C111" s="21">
        <v>0.0</v>
      </c>
      <c r="E111" s="21">
        <v>0.0</v>
      </c>
      <c r="F111" s="21">
        <v>0.0</v>
      </c>
      <c r="G111" s="21">
        <v>0.0</v>
      </c>
      <c r="H111" s="21">
        <v>0.0</v>
      </c>
      <c r="I111" s="21">
        <v>2.0</v>
      </c>
      <c r="J111" s="21">
        <v>0.0</v>
      </c>
      <c r="K111" s="21">
        <v>1.0</v>
      </c>
      <c r="L111" s="21">
        <v>1.0</v>
      </c>
    </row>
    <row r="112" ht="15.75" customHeight="1">
      <c r="A112" s="26" t="str">
        <f t="shared" si="7"/>
        <v>TipoProcedimentoRepository</v>
      </c>
      <c r="B112" s="20" t="s">
        <v>161</v>
      </c>
      <c r="C112" s="21">
        <v>0.0</v>
      </c>
      <c r="E112" s="21">
        <v>0.0</v>
      </c>
      <c r="F112" s="21">
        <v>0.0</v>
      </c>
      <c r="G112" s="21">
        <v>0.0</v>
      </c>
      <c r="H112" s="21">
        <v>0.0</v>
      </c>
      <c r="I112" s="21">
        <v>2.0</v>
      </c>
      <c r="J112" s="21">
        <v>0.0</v>
      </c>
      <c r="K112" s="21">
        <v>1.0</v>
      </c>
      <c r="L112" s="21">
        <v>1.0</v>
      </c>
    </row>
    <row r="113" ht="15.75" customHeight="1">
      <c r="A113" s="26" t="str">
        <f t="shared" si="7"/>
        <v>TokenRepository</v>
      </c>
      <c r="B113" s="20" t="s">
        <v>166</v>
      </c>
      <c r="C113" s="21">
        <v>0.0</v>
      </c>
      <c r="E113" s="21">
        <v>0.0</v>
      </c>
      <c r="F113" s="21">
        <v>0.0</v>
      </c>
      <c r="G113" s="21">
        <v>0.0</v>
      </c>
      <c r="H113" s="21">
        <v>0.0</v>
      </c>
      <c r="I113" s="21">
        <v>2.0</v>
      </c>
      <c r="J113" s="21">
        <v>0.0</v>
      </c>
      <c r="K113" s="21">
        <v>1.0</v>
      </c>
      <c r="L113" s="21">
        <v>2.0</v>
      </c>
    </row>
    <row r="114" ht="15.75" customHeight="1">
      <c r="A114" s="26" t="str">
        <f t="shared" si="7"/>
        <v>TurmaRepository</v>
      </c>
      <c r="B114" s="20" t="s">
        <v>175</v>
      </c>
      <c r="C114" s="21">
        <v>0.0</v>
      </c>
      <c r="E114" s="21">
        <v>0.0</v>
      </c>
      <c r="F114" s="21">
        <v>0.0</v>
      </c>
      <c r="G114" s="21">
        <v>0.0</v>
      </c>
      <c r="H114" s="21">
        <v>0.0</v>
      </c>
      <c r="I114" s="21">
        <v>2.0</v>
      </c>
      <c r="J114" s="21">
        <v>0.0</v>
      </c>
      <c r="K114" s="21">
        <v>1.0</v>
      </c>
      <c r="L114" s="21">
        <v>4.0</v>
      </c>
    </row>
    <row r="115" ht="15.75" customHeight="1">
      <c r="A115" s="26" t="str">
        <f t="shared" si="7"/>
        <v>UsuarioRepository</v>
      </c>
      <c r="B115" s="20" t="s">
        <v>182</v>
      </c>
      <c r="C115" s="21">
        <v>0.0</v>
      </c>
      <c r="E115" s="21">
        <v>0.0</v>
      </c>
      <c r="F115" s="21">
        <v>0.0</v>
      </c>
      <c r="G115" s="21">
        <v>0.0</v>
      </c>
      <c r="H115" s="21">
        <v>0.0</v>
      </c>
      <c r="I115" s="21">
        <v>2.0</v>
      </c>
      <c r="J115" s="21">
        <v>0.0</v>
      </c>
      <c r="K115" s="21">
        <v>1.0</v>
      </c>
      <c r="L115" s="21">
        <v>2.0</v>
      </c>
    </row>
    <row r="116" ht="15.75" customHeight="1">
      <c r="A116" s="50" t="s">
        <v>194</v>
      </c>
    </row>
    <row r="117" ht="15.75" customHeight="1">
      <c r="A117" s="26" t="str">
        <f t="shared" ref="A117:A150" si="8">SUBSTITUTE(B117,"ufc.npi.prontuario.service.", "")</f>
        <v>AbstractServiceTest</v>
      </c>
      <c r="B117" s="20" t="s">
        <v>22</v>
      </c>
      <c r="C117" s="21">
        <v>0.0</v>
      </c>
      <c r="E117" s="21">
        <v>0.0</v>
      </c>
      <c r="F117" s="21">
        <v>0.0</v>
      </c>
      <c r="G117" s="21">
        <v>0.0</v>
      </c>
      <c r="H117" s="21">
        <v>0.0</v>
      </c>
      <c r="I117" s="21">
        <v>2.0</v>
      </c>
      <c r="J117" s="21">
        <v>14.0</v>
      </c>
      <c r="K117" s="21">
        <v>1.0</v>
      </c>
      <c r="L117" s="21">
        <v>0.0</v>
      </c>
    </row>
    <row r="118" ht="15.75" customHeight="1">
      <c r="A118" s="26" t="str">
        <f t="shared" si="8"/>
        <v>AlunoService</v>
      </c>
      <c r="B118" s="20" t="s">
        <v>27</v>
      </c>
      <c r="C118" s="21">
        <v>0.0</v>
      </c>
      <c r="E118" s="21">
        <v>0.0</v>
      </c>
      <c r="F118" s="21">
        <v>0.0</v>
      </c>
      <c r="G118" s="21">
        <v>0.0</v>
      </c>
      <c r="H118" s="21">
        <v>0.0</v>
      </c>
      <c r="I118" s="21">
        <v>0.0</v>
      </c>
      <c r="J118" s="21">
        <v>1.0</v>
      </c>
      <c r="K118" s="21">
        <v>0.0</v>
      </c>
      <c r="L118" s="21">
        <v>2.0</v>
      </c>
    </row>
    <row r="119" ht="15.75" customHeight="1">
      <c r="A119" s="26" t="str">
        <f t="shared" si="8"/>
        <v>AlunoServiceTest</v>
      </c>
      <c r="B119" s="20" t="s">
        <v>29</v>
      </c>
      <c r="C119" s="21">
        <v>50.0</v>
      </c>
      <c r="E119" s="21">
        <v>1.0</v>
      </c>
      <c r="F119" s="21">
        <v>8.0</v>
      </c>
      <c r="G119" s="21">
        <v>1.0</v>
      </c>
      <c r="H119" s="21">
        <v>1.0</v>
      </c>
      <c r="I119" s="21">
        <v>3.0</v>
      </c>
      <c r="J119" s="21">
        <v>0.0</v>
      </c>
      <c r="K119" s="21">
        <v>1.0</v>
      </c>
      <c r="L119" s="21">
        <v>7.0</v>
      </c>
    </row>
    <row r="120" ht="15.75" customHeight="1">
      <c r="A120" s="26" t="str">
        <f t="shared" si="8"/>
        <v>AnamneseService</v>
      </c>
      <c r="B120" s="20" t="s">
        <v>37</v>
      </c>
      <c r="C120" s="21">
        <v>0.0</v>
      </c>
      <c r="E120" s="21">
        <v>0.0</v>
      </c>
      <c r="F120" s="21">
        <v>0.0</v>
      </c>
      <c r="G120" s="21">
        <v>0.0</v>
      </c>
      <c r="H120" s="21">
        <v>0.0</v>
      </c>
      <c r="I120" s="21">
        <v>0.0</v>
      </c>
      <c r="J120" s="21">
        <v>1.0</v>
      </c>
      <c r="K120" s="21">
        <v>0.0</v>
      </c>
      <c r="L120" s="21">
        <v>3.0</v>
      </c>
    </row>
    <row r="121" ht="15.75" customHeight="1">
      <c r="A121" s="26" t="str">
        <f t="shared" si="8"/>
        <v>AnamneseServiceTest</v>
      </c>
      <c r="B121" s="20" t="s">
        <v>39</v>
      </c>
      <c r="C121" s="21">
        <v>61.0</v>
      </c>
      <c r="E121" s="21">
        <v>1.0</v>
      </c>
      <c r="F121" s="21">
        <v>7.0</v>
      </c>
      <c r="G121" s="21">
        <v>1.0</v>
      </c>
      <c r="H121" s="21">
        <v>1.0</v>
      </c>
      <c r="I121" s="21">
        <v>3.0</v>
      </c>
      <c r="J121" s="21">
        <v>0.0</v>
      </c>
      <c r="K121" s="21">
        <v>1.0</v>
      </c>
      <c r="L121" s="21">
        <v>7.0</v>
      </c>
    </row>
    <row r="122" ht="15.75" customHeight="1">
      <c r="A122" s="26" t="str">
        <f t="shared" si="8"/>
        <v>AtendimentoService</v>
      </c>
      <c r="B122" s="20" t="s">
        <v>45</v>
      </c>
      <c r="C122" s="21">
        <v>0.0</v>
      </c>
      <c r="E122" s="21">
        <v>0.0</v>
      </c>
      <c r="F122" s="21">
        <v>0.0</v>
      </c>
      <c r="G122" s="21">
        <v>0.0</v>
      </c>
      <c r="H122" s="21">
        <v>0.0</v>
      </c>
      <c r="I122" s="21">
        <v>0.0</v>
      </c>
      <c r="J122" s="21">
        <v>1.0</v>
      </c>
      <c r="K122" s="21">
        <v>0.0</v>
      </c>
      <c r="L122" s="21">
        <v>5.0</v>
      </c>
    </row>
    <row r="123" ht="15.75" customHeight="1">
      <c r="A123" s="26" t="str">
        <f t="shared" si="8"/>
        <v>AtendimentoServiceTest</v>
      </c>
      <c r="B123" s="20" t="s">
        <v>47</v>
      </c>
      <c r="C123" s="21">
        <v>40.0</v>
      </c>
      <c r="E123" s="21">
        <v>1.0</v>
      </c>
      <c r="F123" s="21">
        <v>9.0</v>
      </c>
      <c r="G123" s="21">
        <v>1.0</v>
      </c>
      <c r="H123" s="21">
        <v>1.0</v>
      </c>
      <c r="I123" s="21">
        <v>3.0</v>
      </c>
      <c r="J123" s="21">
        <v>0.0</v>
      </c>
      <c r="K123" s="21">
        <v>1.0</v>
      </c>
      <c r="L123" s="21">
        <v>10.0</v>
      </c>
    </row>
    <row r="124" ht="15.75" customHeight="1">
      <c r="A124" s="26" t="str">
        <f t="shared" si="8"/>
        <v>AvaliacaoService</v>
      </c>
      <c r="B124" s="20" t="s">
        <v>53</v>
      </c>
      <c r="C124" s="21">
        <v>0.0</v>
      </c>
      <c r="E124" s="21">
        <v>0.0</v>
      </c>
      <c r="F124" s="21">
        <v>0.0</v>
      </c>
      <c r="G124" s="21">
        <v>0.0</v>
      </c>
      <c r="H124" s="21">
        <v>0.0</v>
      </c>
      <c r="I124" s="21">
        <v>0.0</v>
      </c>
      <c r="J124" s="21">
        <v>1.0</v>
      </c>
      <c r="K124" s="21">
        <v>0.0</v>
      </c>
      <c r="L124" s="21">
        <v>3.0</v>
      </c>
    </row>
    <row r="125" ht="15.75" customHeight="1">
      <c r="A125" s="26" t="str">
        <f t="shared" si="8"/>
        <v>DisciplinaService</v>
      </c>
      <c r="B125" s="20" t="s">
        <v>60</v>
      </c>
      <c r="C125" s="21">
        <v>0.0</v>
      </c>
      <c r="E125" s="21">
        <v>0.0</v>
      </c>
      <c r="F125" s="21">
        <v>0.0</v>
      </c>
      <c r="G125" s="21">
        <v>0.0</v>
      </c>
      <c r="H125" s="21">
        <v>0.0</v>
      </c>
      <c r="I125" s="21">
        <v>0.0</v>
      </c>
      <c r="J125" s="21">
        <v>1.0</v>
      </c>
      <c r="K125" s="21">
        <v>0.0</v>
      </c>
      <c r="L125" s="21">
        <v>2.0</v>
      </c>
    </row>
    <row r="126" ht="15.75" customHeight="1">
      <c r="A126" s="26" t="str">
        <f t="shared" si="8"/>
        <v>DisciplinaServiceTest</v>
      </c>
      <c r="B126" s="20" t="s">
        <v>62</v>
      </c>
      <c r="C126" s="21">
        <v>50.0</v>
      </c>
      <c r="E126" s="21">
        <v>2.0</v>
      </c>
      <c r="F126" s="21">
        <v>6.0</v>
      </c>
      <c r="G126" s="21">
        <v>1.0</v>
      </c>
      <c r="H126" s="21">
        <v>1.0</v>
      </c>
      <c r="I126" s="21">
        <v>3.0</v>
      </c>
      <c r="J126" s="21">
        <v>0.0</v>
      </c>
      <c r="K126" s="21">
        <v>1.0</v>
      </c>
      <c r="L126" s="21">
        <v>3.0</v>
      </c>
    </row>
    <row r="127" ht="15.75" customHeight="1">
      <c r="A127" s="26" t="str">
        <f t="shared" si="8"/>
        <v>DocumentoService</v>
      </c>
      <c r="B127" s="20" t="s">
        <v>67</v>
      </c>
      <c r="C127" s="21">
        <v>0.0</v>
      </c>
      <c r="E127" s="21">
        <v>0.0</v>
      </c>
      <c r="F127" s="21">
        <v>0.0</v>
      </c>
      <c r="G127" s="21">
        <v>0.0</v>
      </c>
      <c r="H127" s="21">
        <v>0.0</v>
      </c>
      <c r="I127" s="21">
        <v>0.0</v>
      </c>
      <c r="J127" s="21">
        <v>1.0</v>
      </c>
      <c r="K127" s="21">
        <v>0.0</v>
      </c>
      <c r="L127" s="21">
        <v>4.0</v>
      </c>
    </row>
    <row r="128" ht="15.75" customHeight="1">
      <c r="A128" s="26" t="str">
        <f t="shared" si="8"/>
        <v>EmailService</v>
      </c>
      <c r="B128" s="20" t="s">
        <v>70</v>
      </c>
      <c r="C128" s="21">
        <v>0.0</v>
      </c>
      <c r="E128" s="21">
        <v>0.0</v>
      </c>
      <c r="F128" s="21">
        <v>0.0</v>
      </c>
      <c r="G128" s="21">
        <v>0.0</v>
      </c>
      <c r="H128" s="21">
        <v>0.0</v>
      </c>
      <c r="I128" s="21">
        <v>0.0</v>
      </c>
      <c r="J128" s="21">
        <v>1.0</v>
      </c>
      <c r="K128" s="21">
        <v>0.0</v>
      </c>
      <c r="L128" s="21">
        <v>1.0</v>
      </c>
    </row>
    <row r="129" ht="15.75" customHeight="1">
      <c r="A129" s="26" t="str">
        <f t="shared" si="8"/>
        <v>OdontogramaService</v>
      </c>
      <c r="B129" s="20" t="s">
        <v>91</v>
      </c>
      <c r="C129" s="21">
        <v>0.0</v>
      </c>
      <c r="E129" s="21">
        <v>0.0</v>
      </c>
      <c r="F129" s="21">
        <v>0.0</v>
      </c>
      <c r="G129" s="21">
        <v>0.0</v>
      </c>
      <c r="H129" s="21">
        <v>0.0</v>
      </c>
      <c r="I129" s="21">
        <v>0.0</v>
      </c>
      <c r="J129" s="21">
        <v>1.0</v>
      </c>
      <c r="K129" s="21">
        <v>0.0</v>
      </c>
      <c r="L129" s="21">
        <v>1.0</v>
      </c>
    </row>
    <row r="130" ht="15.75" customHeight="1">
      <c r="A130" s="26" t="str">
        <f t="shared" si="8"/>
        <v>OdontogramaServiceTest</v>
      </c>
      <c r="B130" s="20" t="s">
        <v>93</v>
      </c>
      <c r="C130" s="21">
        <v>50.0</v>
      </c>
      <c r="E130" s="21">
        <v>1.0</v>
      </c>
      <c r="F130" s="21">
        <v>1.0</v>
      </c>
      <c r="G130" s="21">
        <v>1.0</v>
      </c>
      <c r="H130" s="21">
        <v>0.0</v>
      </c>
      <c r="I130" s="21">
        <v>3.0</v>
      </c>
      <c r="J130" s="21">
        <v>0.0</v>
      </c>
      <c r="K130" s="21">
        <v>1.0</v>
      </c>
      <c r="L130" s="21">
        <v>2.0</v>
      </c>
    </row>
    <row r="131" ht="15.75" customHeight="1">
      <c r="A131" s="26" t="str">
        <f t="shared" si="8"/>
        <v>PacienteFormularioService</v>
      </c>
      <c r="B131" s="20" t="s">
        <v>102</v>
      </c>
      <c r="C131" s="21">
        <v>0.0</v>
      </c>
      <c r="E131" s="21">
        <v>0.0</v>
      </c>
      <c r="F131" s="21">
        <v>0.0</v>
      </c>
      <c r="G131" s="21">
        <v>0.0</v>
      </c>
      <c r="H131" s="21">
        <v>0.0</v>
      </c>
      <c r="I131" s="21">
        <v>0.0</v>
      </c>
      <c r="J131" s="21">
        <v>1.0</v>
      </c>
      <c r="K131" s="21">
        <v>0.0</v>
      </c>
      <c r="L131" s="21">
        <v>0.0</v>
      </c>
    </row>
    <row r="132" ht="15.75" customHeight="1">
      <c r="A132" s="26" t="str">
        <f t="shared" si="8"/>
        <v>PacienteService</v>
      </c>
      <c r="B132" s="20" t="s">
        <v>106</v>
      </c>
      <c r="C132" s="21">
        <v>0.0</v>
      </c>
      <c r="E132" s="21">
        <v>0.0</v>
      </c>
      <c r="F132" s="21">
        <v>0.0</v>
      </c>
      <c r="G132" s="21">
        <v>0.0</v>
      </c>
      <c r="H132" s="21">
        <v>0.0</v>
      </c>
      <c r="I132" s="21">
        <v>0.0</v>
      </c>
      <c r="J132" s="21">
        <v>1.0</v>
      </c>
      <c r="K132" s="21">
        <v>0.0</v>
      </c>
      <c r="L132" s="21">
        <v>3.0</v>
      </c>
    </row>
    <row r="133" ht="15.75" customHeight="1">
      <c r="A133" s="26" t="str">
        <f t="shared" si="8"/>
        <v>PacienteServiceTest</v>
      </c>
      <c r="B133" s="20" t="s">
        <v>108</v>
      </c>
      <c r="C133" s="21">
        <v>50.0</v>
      </c>
      <c r="E133" s="21">
        <v>1.0</v>
      </c>
      <c r="F133" s="21">
        <v>6.0</v>
      </c>
      <c r="G133" s="21">
        <v>1.0</v>
      </c>
      <c r="H133" s="21">
        <v>1.0</v>
      </c>
      <c r="I133" s="21">
        <v>3.0</v>
      </c>
      <c r="J133" s="21">
        <v>0.0</v>
      </c>
      <c r="K133" s="21">
        <v>1.0</v>
      </c>
      <c r="L133" s="21">
        <v>5.0</v>
      </c>
    </row>
    <row r="134" ht="15.75" customHeight="1">
      <c r="A134" s="26" t="str">
        <f t="shared" si="8"/>
        <v>PatologiaService</v>
      </c>
      <c r="B134" s="20" t="s">
        <v>114</v>
      </c>
      <c r="C134" s="21">
        <v>0.0</v>
      </c>
      <c r="E134" s="21">
        <v>0.0</v>
      </c>
      <c r="F134" s="21">
        <v>0.0</v>
      </c>
      <c r="G134" s="21">
        <v>0.0</v>
      </c>
      <c r="H134" s="21">
        <v>0.0</v>
      </c>
      <c r="I134" s="21">
        <v>0.0</v>
      </c>
      <c r="J134" s="21">
        <v>1.0</v>
      </c>
      <c r="K134" s="21">
        <v>0.0</v>
      </c>
      <c r="L134" s="21">
        <v>5.0</v>
      </c>
    </row>
    <row r="135" ht="15.75" customHeight="1">
      <c r="A135" s="26" t="str">
        <f t="shared" si="8"/>
        <v>PatologiaServiceTest</v>
      </c>
      <c r="B135" s="20" t="s">
        <v>116</v>
      </c>
      <c r="C135" s="21">
        <v>50.0</v>
      </c>
      <c r="E135" s="21">
        <v>1.0</v>
      </c>
      <c r="F135" s="21">
        <v>4.0</v>
      </c>
      <c r="G135" s="21">
        <v>1.0</v>
      </c>
      <c r="H135" s="21">
        <v>0.0</v>
      </c>
      <c r="I135" s="21">
        <v>3.0</v>
      </c>
      <c r="J135" s="21">
        <v>0.0</v>
      </c>
      <c r="K135" s="21">
        <v>1.0</v>
      </c>
      <c r="L135" s="21">
        <v>6.0</v>
      </c>
    </row>
    <row r="136" ht="15.75" customHeight="1">
      <c r="A136" s="26" t="str">
        <f t="shared" si="8"/>
        <v>PlanoTratamentoService</v>
      </c>
      <c r="B136" s="20" t="s">
        <v>123</v>
      </c>
      <c r="C136" s="21">
        <v>0.0</v>
      </c>
      <c r="E136" s="21">
        <v>0.0</v>
      </c>
      <c r="F136" s="21">
        <v>0.0</v>
      </c>
      <c r="G136" s="21">
        <v>0.0</v>
      </c>
      <c r="H136" s="21">
        <v>0.0</v>
      </c>
      <c r="I136" s="21">
        <v>0.0</v>
      </c>
      <c r="J136" s="21">
        <v>1.0</v>
      </c>
      <c r="K136" s="21">
        <v>0.0</v>
      </c>
      <c r="L136" s="21">
        <v>5.0</v>
      </c>
    </row>
    <row r="137" ht="15.75" customHeight="1">
      <c r="A137" s="26" t="str">
        <f t="shared" si="8"/>
        <v>ProcedimentoService</v>
      </c>
      <c r="B137" s="20" t="s">
        <v>127</v>
      </c>
      <c r="C137" s="21">
        <v>0.0</v>
      </c>
      <c r="E137" s="21">
        <v>0.0</v>
      </c>
      <c r="F137" s="21">
        <v>0.0</v>
      </c>
      <c r="G137" s="21">
        <v>0.0</v>
      </c>
      <c r="H137" s="21">
        <v>0.0</v>
      </c>
      <c r="I137" s="21">
        <v>0.0</v>
      </c>
      <c r="J137" s="21">
        <v>1.0</v>
      </c>
      <c r="K137" s="21">
        <v>0.0</v>
      </c>
      <c r="L137" s="21">
        <v>4.0</v>
      </c>
    </row>
    <row r="138" ht="15.75" customHeight="1">
      <c r="A138" s="26" t="str">
        <f t="shared" si="8"/>
        <v>ProcedimentoServiceTest</v>
      </c>
      <c r="B138" s="20" t="s">
        <v>129</v>
      </c>
      <c r="C138" s="21">
        <v>100.0</v>
      </c>
      <c r="E138" s="21">
        <v>1.0</v>
      </c>
      <c r="F138" s="21">
        <v>1.0</v>
      </c>
      <c r="G138" s="21">
        <v>1.0</v>
      </c>
      <c r="H138" s="21">
        <v>0.0</v>
      </c>
      <c r="I138" s="21">
        <v>3.0</v>
      </c>
      <c r="J138" s="21">
        <v>0.0</v>
      </c>
      <c r="K138" s="21">
        <v>1.0</v>
      </c>
      <c r="L138" s="21">
        <v>3.0</v>
      </c>
    </row>
    <row r="139" ht="15.75" customHeight="1">
      <c r="A139" s="26" t="str">
        <f t="shared" si="8"/>
        <v>ServidorService</v>
      </c>
      <c r="B139" s="20" t="s">
        <v>143</v>
      </c>
      <c r="C139" s="21">
        <v>0.0</v>
      </c>
      <c r="E139" s="21">
        <v>0.0</v>
      </c>
      <c r="F139" s="21">
        <v>0.0</v>
      </c>
      <c r="G139" s="21">
        <v>0.0</v>
      </c>
      <c r="H139" s="21">
        <v>0.0</v>
      </c>
      <c r="I139" s="21">
        <v>0.0</v>
      </c>
      <c r="J139" s="21">
        <v>1.0</v>
      </c>
      <c r="K139" s="21">
        <v>0.0</v>
      </c>
      <c r="L139" s="21">
        <v>2.0</v>
      </c>
    </row>
    <row r="140" ht="15.75" customHeight="1">
      <c r="A140" s="26" t="str">
        <f t="shared" si="8"/>
        <v>ServidorServiceTest</v>
      </c>
      <c r="B140" s="20" t="s">
        <v>145</v>
      </c>
      <c r="C140" s="21">
        <v>50.0</v>
      </c>
      <c r="E140" s="21">
        <v>2.0</v>
      </c>
      <c r="F140" s="21">
        <v>6.0</v>
      </c>
      <c r="G140" s="21">
        <v>1.0</v>
      </c>
      <c r="H140" s="21">
        <v>1.0</v>
      </c>
      <c r="I140" s="21">
        <v>3.0</v>
      </c>
      <c r="J140" s="21">
        <v>0.0</v>
      </c>
      <c r="K140" s="21">
        <v>1.0</v>
      </c>
      <c r="L140" s="21">
        <v>6.0</v>
      </c>
    </row>
    <row r="141" ht="15.75" customHeight="1">
      <c r="A141" s="26" t="str">
        <f t="shared" si="8"/>
        <v>TipoPatologiaService</v>
      </c>
      <c r="B141" s="20" t="s">
        <v>156</v>
      </c>
      <c r="C141" s="21">
        <v>0.0</v>
      </c>
      <c r="E141" s="21">
        <v>0.0</v>
      </c>
      <c r="F141" s="21">
        <v>0.0</v>
      </c>
      <c r="G141" s="21">
        <v>0.0</v>
      </c>
      <c r="H141" s="21">
        <v>0.0</v>
      </c>
      <c r="I141" s="21">
        <v>0.0</v>
      </c>
      <c r="J141" s="21">
        <v>1.0</v>
      </c>
      <c r="K141" s="21">
        <v>0.0</v>
      </c>
      <c r="L141" s="21">
        <v>2.0</v>
      </c>
    </row>
    <row r="142" ht="15.75" customHeight="1">
      <c r="A142" s="26" t="str">
        <f t="shared" si="8"/>
        <v>TipoPatologiaServiceTest</v>
      </c>
      <c r="B142" s="20" t="s">
        <v>158</v>
      </c>
      <c r="C142" s="21">
        <v>50.0</v>
      </c>
      <c r="E142" s="21">
        <v>1.0</v>
      </c>
      <c r="F142" s="21">
        <v>4.0</v>
      </c>
      <c r="G142" s="21">
        <v>1.0</v>
      </c>
      <c r="H142" s="21">
        <v>1.0</v>
      </c>
      <c r="I142" s="21">
        <v>3.0</v>
      </c>
      <c r="J142" s="21">
        <v>0.0</v>
      </c>
      <c r="K142" s="21">
        <v>1.0</v>
      </c>
      <c r="L142" s="21">
        <v>3.0</v>
      </c>
    </row>
    <row r="143" ht="15.75" customHeight="1">
      <c r="A143" s="26" t="str">
        <f t="shared" si="8"/>
        <v>TipoProcedimentoService</v>
      </c>
      <c r="B143" s="20" t="s">
        <v>162</v>
      </c>
      <c r="C143" s="21">
        <v>0.0</v>
      </c>
      <c r="E143" s="21">
        <v>0.0</v>
      </c>
      <c r="F143" s="21">
        <v>0.0</v>
      </c>
      <c r="G143" s="21">
        <v>0.0</v>
      </c>
      <c r="H143" s="21">
        <v>0.0</v>
      </c>
      <c r="I143" s="21">
        <v>0.0</v>
      </c>
      <c r="J143" s="21">
        <v>1.0</v>
      </c>
      <c r="K143" s="21">
        <v>0.0</v>
      </c>
      <c r="L143" s="21">
        <v>2.0</v>
      </c>
    </row>
    <row r="144" ht="15.75" customHeight="1">
      <c r="A144" s="26" t="str">
        <f t="shared" si="8"/>
        <v>TipoProcedimentoServiceTest</v>
      </c>
      <c r="B144" s="20" t="s">
        <v>164</v>
      </c>
      <c r="C144" s="21">
        <v>50.0</v>
      </c>
      <c r="E144" s="21">
        <v>1.0</v>
      </c>
      <c r="F144" s="21">
        <v>4.0</v>
      </c>
      <c r="G144" s="21">
        <v>1.0</v>
      </c>
      <c r="H144" s="21">
        <v>1.0</v>
      </c>
      <c r="I144" s="21">
        <v>3.0</v>
      </c>
      <c r="J144" s="21">
        <v>0.0</v>
      </c>
      <c r="K144" s="21">
        <v>1.0</v>
      </c>
      <c r="L144" s="21">
        <v>3.0</v>
      </c>
    </row>
    <row r="145" ht="15.75" customHeight="1">
      <c r="A145" s="26" t="str">
        <f t="shared" si="8"/>
        <v>TokenService</v>
      </c>
      <c r="B145" s="20" t="s">
        <v>167</v>
      </c>
      <c r="C145" s="21">
        <v>0.0</v>
      </c>
      <c r="E145" s="21">
        <v>0.0</v>
      </c>
      <c r="F145" s="21">
        <v>0.0</v>
      </c>
      <c r="G145" s="21">
        <v>0.0</v>
      </c>
      <c r="H145" s="21">
        <v>0.0</v>
      </c>
      <c r="I145" s="21">
        <v>0.0</v>
      </c>
      <c r="J145" s="21">
        <v>1.0</v>
      </c>
      <c r="K145" s="21">
        <v>0.0</v>
      </c>
      <c r="L145" s="21">
        <v>2.0</v>
      </c>
    </row>
    <row r="146" ht="15.75" customHeight="1">
      <c r="A146" s="26" t="str">
        <f t="shared" si="8"/>
        <v>TokenServiceTest</v>
      </c>
      <c r="B146" s="20" t="s">
        <v>169</v>
      </c>
      <c r="C146" s="21">
        <v>53.0</v>
      </c>
      <c r="E146" s="21">
        <v>1.0</v>
      </c>
      <c r="F146" s="21">
        <v>5.0</v>
      </c>
      <c r="G146" s="21">
        <v>1.0</v>
      </c>
      <c r="H146" s="21">
        <v>0.0</v>
      </c>
      <c r="I146" s="21">
        <v>3.0</v>
      </c>
      <c r="J146" s="21">
        <v>0.0</v>
      </c>
      <c r="K146" s="21">
        <v>1.0</v>
      </c>
      <c r="L146" s="21">
        <v>4.0</v>
      </c>
    </row>
    <row r="147" ht="15.75" customHeight="1">
      <c r="A147" s="26" t="str">
        <f t="shared" si="8"/>
        <v>TurmaService</v>
      </c>
      <c r="B147" s="20" t="s">
        <v>176</v>
      </c>
      <c r="C147" s="21">
        <v>0.0</v>
      </c>
      <c r="E147" s="21">
        <v>0.0</v>
      </c>
      <c r="F147" s="21">
        <v>0.0</v>
      </c>
      <c r="G147" s="21">
        <v>0.0</v>
      </c>
      <c r="H147" s="21">
        <v>0.0</v>
      </c>
      <c r="I147" s="21">
        <v>0.0</v>
      </c>
      <c r="J147" s="21">
        <v>1.0</v>
      </c>
      <c r="K147" s="21">
        <v>0.0</v>
      </c>
      <c r="L147" s="21">
        <v>4.0</v>
      </c>
    </row>
    <row r="148" ht="15.75" customHeight="1">
      <c r="A148" s="26" t="str">
        <f t="shared" si="8"/>
        <v>TurmaServiceTest</v>
      </c>
      <c r="B148" s="20" t="s">
        <v>178</v>
      </c>
      <c r="C148" s="21">
        <v>73.0</v>
      </c>
      <c r="E148" s="21">
        <v>1.0</v>
      </c>
      <c r="F148" s="21">
        <v>19.0</v>
      </c>
      <c r="G148" s="21">
        <v>1.0</v>
      </c>
      <c r="H148" s="21">
        <v>1.0</v>
      </c>
      <c r="I148" s="21">
        <v>3.0</v>
      </c>
      <c r="J148" s="21">
        <v>0.0</v>
      </c>
      <c r="K148" s="21">
        <v>1.0</v>
      </c>
      <c r="L148" s="21">
        <v>9.0</v>
      </c>
    </row>
    <row r="149" ht="15.75" customHeight="1">
      <c r="A149" s="26" t="str">
        <f t="shared" si="8"/>
        <v>UsuarioService</v>
      </c>
      <c r="B149" s="20" t="s">
        <v>183</v>
      </c>
      <c r="C149" s="21">
        <v>0.0</v>
      </c>
      <c r="E149" s="21">
        <v>0.0</v>
      </c>
      <c r="F149" s="21">
        <v>0.0</v>
      </c>
      <c r="G149" s="21">
        <v>0.0</v>
      </c>
      <c r="H149" s="21">
        <v>0.0</v>
      </c>
      <c r="I149" s="21">
        <v>0.0</v>
      </c>
      <c r="J149" s="21">
        <v>1.0</v>
      </c>
      <c r="K149" s="21">
        <v>0.0</v>
      </c>
      <c r="L149" s="21">
        <v>3.0</v>
      </c>
    </row>
    <row r="150" ht="15.75" customHeight="1">
      <c r="A150" s="26" t="str">
        <f t="shared" si="8"/>
        <v>UsuarioServiceTest</v>
      </c>
      <c r="B150" s="20" t="s">
        <v>185</v>
      </c>
      <c r="C150" s="21">
        <v>52.0</v>
      </c>
      <c r="E150" s="21">
        <v>1.0</v>
      </c>
      <c r="F150" s="21">
        <v>9.0</v>
      </c>
      <c r="G150" s="21">
        <v>1.0</v>
      </c>
      <c r="H150" s="21">
        <v>1.0</v>
      </c>
      <c r="I150" s="21">
        <v>3.0</v>
      </c>
      <c r="J150" s="21">
        <v>0.0</v>
      </c>
      <c r="K150" s="21">
        <v>1.0</v>
      </c>
      <c r="L150" s="21">
        <v>7.0</v>
      </c>
    </row>
    <row r="151" ht="15.75" customHeight="1">
      <c r="A151" s="22" t="s">
        <v>195</v>
      </c>
    </row>
    <row r="152" ht="15.75" customHeight="1">
      <c r="A152" s="26" t="str">
        <f t="shared" ref="A152:A172" si="9">SUBSTITUTE(B152,"ufc.npi.prontuario.service.impl.", "")</f>
        <v>AlunoServiceImpl</v>
      </c>
      <c r="B152" s="20" t="s">
        <v>28</v>
      </c>
      <c r="C152" s="21">
        <v>33.0</v>
      </c>
      <c r="E152" s="21">
        <v>1.0</v>
      </c>
      <c r="F152" s="21">
        <v>18.0</v>
      </c>
      <c r="G152" s="21">
        <v>1.0</v>
      </c>
      <c r="H152" s="21">
        <v>1.0</v>
      </c>
      <c r="I152" s="21">
        <v>1.0</v>
      </c>
      <c r="J152" s="21">
        <v>0.0</v>
      </c>
      <c r="K152" s="21">
        <v>2.0</v>
      </c>
      <c r="L152" s="21">
        <v>10.0</v>
      </c>
    </row>
    <row r="153" ht="15.75" customHeight="1">
      <c r="A153" s="26" t="str">
        <f t="shared" si="9"/>
        <v>AnamneseServiceImpl</v>
      </c>
      <c r="B153" s="20" t="s">
        <v>38</v>
      </c>
      <c r="C153" s="21">
        <v>71.0</v>
      </c>
      <c r="E153" s="21">
        <v>1.0</v>
      </c>
      <c r="F153" s="21">
        <v>36.0</v>
      </c>
      <c r="G153" s="21">
        <v>1.0</v>
      </c>
      <c r="H153" s="21">
        <v>2.0</v>
      </c>
      <c r="I153" s="21">
        <v>1.0</v>
      </c>
      <c r="J153" s="21">
        <v>0.0</v>
      </c>
      <c r="K153" s="21">
        <v>2.0</v>
      </c>
      <c r="L153" s="21">
        <v>7.0</v>
      </c>
    </row>
    <row r="154" ht="15.75" customHeight="1">
      <c r="A154" s="26" t="str">
        <f t="shared" si="9"/>
        <v>AtendimentoServiceImpl</v>
      </c>
      <c r="B154" s="20" t="s">
        <v>46</v>
      </c>
      <c r="C154" s="21">
        <v>88.0</v>
      </c>
      <c r="E154" s="21">
        <v>1.0</v>
      </c>
      <c r="F154" s="21">
        <v>47.0</v>
      </c>
      <c r="G154" s="21">
        <v>1.0</v>
      </c>
      <c r="H154" s="21">
        <v>2.0</v>
      </c>
      <c r="I154" s="21">
        <v>1.0</v>
      </c>
      <c r="J154" s="21">
        <v>0.0</v>
      </c>
      <c r="K154" s="21">
        <v>2.0</v>
      </c>
      <c r="L154" s="21">
        <v>21.0</v>
      </c>
    </row>
    <row r="155" ht="15.75" customHeight="1">
      <c r="A155" s="26" t="str">
        <f t="shared" si="9"/>
        <v>AvaliacaoServiceImpl</v>
      </c>
      <c r="B155" s="20" t="s">
        <v>54</v>
      </c>
      <c r="C155" s="21">
        <v>66.0</v>
      </c>
      <c r="E155" s="21">
        <v>1.0</v>
      </c>
      <c r="F155" s="21">
        <v>13.0</v>
      </c>
      <c r="G155" s="21">
        <v>1.0</v>
      </c>
      <c r="H155" s="21">
        <v>2.0</v>
      </c>
      <c r="I155" s="21">
        <v>1.0</v>
      </c>
      <c r="J155" s="21">
        <v>0.0</v>
      </c>
      <c r="K155" s="21">
        <v>2.0</v>
      </c>
      <c r="L155" s="21">
        <v>8.0</v>
      </c>
    </row>
    <row r="156" ht="15.75" customHeight="1">
      <c r="A156" s="26" t="str">
        <f t="shared" si="9"/>
        <v>DisciplinaServiceImpl</v>
      </c>
      <c r="B156" s="20" t="s">
        <v>61</v>
      </c>
      <c r="C156" s="21">
        <v>25.0</v>
      </c>
      <c r="E156" s="21">
        <v>1.0</v>
      </c>
      <c r="F156" s="21">
        <v>14.0</v>
      </c>
      <c r="G156" s="21">
        <v>1.0</v>
      </c>
      <c r="H156" s="21">
        <v>1.0</v>
      </c>
      <c r="I156" s="21">
        <v>1.0</v>
      </c>
      <c r="J156" s="21">
        <v>0.0</v>
      </c>
      <c r="K156" s="21">
        <v>2.0</v>
      </c>
      <c r="L156" s="21">
        <v>4.0</v>
      </c>
    </row>
    <row r="157" ht="15.75" customHeight="1">
      <c r="A157" s="26" t="str">
        <f t="shared" si="9"/>
        <v>DocumentoServiceImpl</v>
      </c>
      <c r="B157" s="20" t="s">
        <v>68</v>
      </c>
      <c r="C157" s="21">
        <v>90.0</v>
      </c>
      <c r="E157" s="21">
        <v>1.0</v>
      </c>
      <c r="F157" s="21">
        <v>25.0</v>
      </c>
      <c r="G157" s="21">
        <v>1.0</v>
      </c>
      <c r="H157" s="21">
        <v>5.0</v>
      </c>
      <c r="I157" s="21">
        <v>1.0</v>
      </c>
      <c r="J157" s="21">
        <v>0.0</v>
      </c>
      <c r="K157" s="21">
        <v>2.0</v>
      </c>
      <c r="L157" s="21">
        <v>10.0</v>
      </c>
    </row>
    <row r="158" ht="15.75" customHeight="1">
      <c r="A158" s="26" t="str">
        <f t="shared" si="9"/>
        <v>EmailServiceImpl</v>
      </c>
      <c r="B158" s="20" t="s">
        <v>71</v>
      </c>
      <c r="C158" s="21">
        <v>93.0</v>
      </c>
      <c r="E158" s="21">
        <v>1.0</v>
      </c>
      <c r="F158" s="21">
        <v>35.0</v>
      </c>
      <c r="G158" s="21">
        <v>4.0</v>
      </c>
      <c r="H158" s="21">
        <v>3.0</v>
      </c>
      <c r="I158" s="21">
        <v>1.0</v>
      </c>
      <c r="J158" s="21">
        <v>0.0</v>
      </c>
      <c r="K158" s="21">
        <v>2.0</v>
      </c>
      <c r="L158" s="21">
        <v>9.0</v>
      </c>
    </row>
    <row r="159" ht="15.75" customHeight="1">
      <c r="A159" s="26" t="str">
        <f t="shared" si="9"/>
        <v>EmailServiceImpl.emailRecuperacaoSenha.(Anon_1)</v>
      </c>
      <c r="B159" s="20" t="s">
        <v>72</v>
      </c>
      <c r="C159" s="21">
        <v>0.0</v>
      </c>
      <c r="E159" s="21">
        <v>2.0</v>
      </c>
      <c r="F159" s="21">
        <v>2.0</v>
      </c>
      <c r="G159" s="21">
        <v>1.0</v>
      </c>
      <c r="H159" s="21">
        <v>1.0</v>
      </c>
      <c r="I159" s="21">
        <v>1.0</v>
      </c>
      <c r="J159" s="21">
        <v>0.0</v>
      </c>
      <c r="K159" s="21">
        <v>2.0</v>
      </c>
      <c r="L159" s="21">
        <v>4.0</v>
      </c>
    </row>
    <row r="160" ht="15.75" customHeight="1">
      <c r="A160" s="26" t="str">
        <f t="shared" si="9"/>
        <v>OdontogramaServiceImpl</v>
      </c>
      <c r="B160" s="20" t="s">
        <v>92</v>
      </c>
      <c r="C160" s="21">
        <v>0.0</v>
      </c>
      <c r="E160" s="21">
        <v>1.0</v>
      </c>
      <c r="F160" s="21">
        <v>2.0</v>
      </c>
      <c r="G160" s="21">
        <v>1.0</v>
      </c>
      <c r="H160" s="21">
        <v>0.0</v>
      </c>
      <c r="I160" s="21">
        <v>1.0</v>
      </c>
      <c r="J160" s="21">
        <v>0.0</v>
      </c>
      <c r="K160" s="21">
        <v>2.0</v>
      </c>
      <c r="L160" s="21">
        <v>2.0</v>
      </c>
    </row>
    <row r="161" ht="15.75" customHeight="1">
      <c r="A161" s="26" t="str">
        <f t="shared" si="9"/>
        <v>PacienteFormularioService</v>
      </c>
      <c r="B161" s="20" t="s">
        <v>103</v>
      </c>
      <c r="C161" s="21">
        <v>0.0</v>
      </c>
      <c r="E161" s="21">
        <v>1.0</v>
      </c>
      <c r="F161" s="21">
        <v>3.0</v>
      </c>
      <c r="G161" s="21">
        <v>1.0</v>
      </c>
      <c r="H161" s="21">
        <v>0.0</v>
      </c>
      <c r="I161" s="21">
        <v>1.0</v>
      </c>
      <c r="J161" s="21">
        <v>0.0</v>
      </c>
      <c r="K161" s="21">
        <v>2.0</v>
      </c>
      <c r="L161" s="21">
        <v>4.0</v>
      </c>
    </row>
    <row r="162" ht="15.75" customHeight="1">
      <c r="A162" s="26" t="str">
        <f t="shared" si="9"/>
        <v>PacienteServiceImpl</v>
      </c>
      <c r="B162" s="20" t="s">
        <v>107</v>
      </c>
      <c r="C162" s="21">
        <v>64.0</v>
      </c>
      <c r="E162" s="21">
        <v>1.0</v>
      </c>
      <c r="F162" s="21">
        <v>24.0</v>
      </c>
      <c r="G162" s="21">
        <v>1.0</v>
      </c>
      <c r="H162" s="21">
        <v>2.0</v>
      </c>
      <c r="I162" s="21">
        <v>1.0</v>
      </c>
      <c r="J162" s="21">
        <v>0.0</v>
      </c>
      <c r="K162" s="21">
        <v>2.0</v>
      </c>
      <c r="L162" s="21">
        <v>7.0</v>
      </c>
    </row>
    <row r="163" ht="15.75" customHeight="1">
      <c r="A163" s="26" t="str">
        <f t="shared" si="9"/>
        <v>PatologiaServiceImpl</v>
      </c>
      <c r="B163" s="20" t="s">
        <v>115</v>
      </c>
      <c r="C163" s="21">
        <v>92.0</v>
      </c>
      <c r="E163" s="21">
        <v>1.0</v>
      </c>
      <c r="F163" s="21">
        <v>36.0</v>
      </c>
      <c r="G163" s="21">
        <v>1.0</v>
      </c>
      <c r="H163" s="21">
        <v>2.0</v>
      </c>
      <c r="I163" s="21">
        <v>1.0</v>
      </c>
      <c r="J163" s="21">
        <v>0.0</v>
      </c>
      <c r="K163" s="21">
        <v>2.0</v>
      </c>
      <c r="L163" s="21">
        <v>21.0</v>
      </c>
    </row>
    <row r="164" ht="15.75" customHeight="1">
      <c r="A164" s="26" t="str">
        <f t="shared" si="9"/>
        <v>PlanoTratamentoServiceImpl</v>
      </c>
      <c r="B164" s="20" t="s">
        <v>124</v>
      </c>
      <c r="C164" s="21">
        <v>53.0</v>
      </c>
      <c r="E164" s="21">
        <v>1.0</v>
      </c>
      <c r="F164" s="21">
        <v>20.0</v>
      </c>
      <c r="G164" s="21">
        <v>1.0</v>
      </c>
      <c r="H164" s="21">
        <v>1.0</v>
      </c>
      <c r="I164" s="21">
        <v>1.0</v>
      </c>
      <c r="J164" s="21">
        <v>0.0</v>
      </c>
      <c r="K164" s="21">
        <v>2.0</v>
      </c>
      <c r="L164" s="21">
        <v>8.0</v>
      </c>
    </row>
    <row r="165" ht="15.75" customHeight="1">
      <c r="A165" s="26" t="str">
        <f t="shared" si="9"/>
        <v>ProcedimentoServiceImpl</v>
      </c>
      <c r="B165" s="20" t="s">
        <v>128</v>
      </c>
      <c r="C165" s="21">
        <v>88.0</v>
      </c>
      <c r="E165" s="21">
        <v>1.0</v>
      </c>
      <c r="F165" s="21">
        <v>37.0</v>
      </c>
      <c r="G165" s="21">
        <v>1.0</v>
      </c>
      <c r="H165" s="21">
        <v>2.0</v>
      </c>
      <c r="I165" s="21">
        <v>1.0</v>
      </c>
      <c r="J165" s="21">
        <v>0.0</v>
      </c>
      <c r="K165" s="21">
        <v>2.0</v>
      </c>
      <c r="L165" s="21">
        <v>23.0</v>
      </c>
    </row>
    <row r="166" ht="15.75" customHeight="1">
      <c r="A166" s="26" t="str">
        <f t="shared" si="9"/>
        <v>ServidorServiceImpl</v>
      </c>
      <c r="B166" s="20" t="s">
        <v>144</v>
      </c>
      <c r="C166" s="21">
        <v>71.0</v>
      </c>
      <c r="E166" s="21">
        <v>2.0</v>
      </c>
      <c r="F166" s="21">
        <v>17.0</v>
      </c>
      <c r="G166" s="21">
        <v>1.0</v>
      </c>
      <c r="H166" s="21">
        <v>1.0</v>
      </c>
      <c r="I166" s="21">
        <v>1.0</v>
      </c>
      <c r="J166" s="21">
        <v>0.0</v>
      </c>
      <c r="K166" s="21">
        <v>2.0</v>
      </c>
      <c r="L166" s="21">
        <v>12.0</v>
      </c>
    </row>
    <row r="167" ht="15.75" customHeight="1">
      <c r="A167" s="26" t="str">
        <f t="shared" si="9"/>
        <v>TipoPatologiaServiceImpl</v>
      </c>
      <c r="B167" s="20" t="s">
        <v>157</v>
      </c>
      <c r="C167" s="21">
        <v>27.0</v>
      </c>
      <c r="E167" s="21">
        <v>1.0</v>
      </c>
      <c r="F167" s="21">
        <v>16.0</v>
      </c>
      <c r="G167" s="21">
        <v>1.0</v>
      </c>
      <c r="H167" s="21">
        <v>1.0</v>
      </c>
      <c r="I167" s="21">
        <v>1.0</v>
      </c>
      <c r="J167" s="21">
        <v>0.0</v>
      </c>
      <c r="K167" s="21">
        <v>2.0</v>
      </c>
      <c r="L167" s="21">
        <v>4.0</v>
      </c>
    </row>
    <row r="168" ht="15.75" customHeight="1">
      <c r="A168" s="26" t="str">
        <f t="shared" si="9"/>
        <v>TipoProcedimentoServiceImpl</v>
      </c>
      <c r="B168" s="20" t="s">
        <v>163</v>
      </c>
      <c r="C168" s="21">
        <v>30.0</v>
      </c>
      <c r="E168" s="21">
        <v>1.0</v>
      </c>
      <c r="F168" s="21">
        <v>14.0</v>
      </c>
      <c r="G168" s="21">
        <v>1.0</v>
      </c>
      <c r="H168" s="21">
        <v>1.0</v>
      </c>
      <c r="I168" s="21">
        <v>1.0</v>
      </c>
      <c r="J168" s="21">
        <v>0.0</v>
      </c>
      <c r="K168" s="21">
        <v>2.0</v>
      </c>
      <c r="L168" s="21">
        <v>4.0</v>
      </c>
    </row>
    <row r="169" ht="15.75" customHeight="1">
      <c r="A169" s="26" t="str">
        <f t="shared" si="9"/>
        <v>TokenServiceImpl</v>
      </c>
      <c r="B169" s="20" t="s">
        <v>168</v>
      </c>
      <c r="C169" s="21">
        <v>50.0</v>
      </c>
      <c r="E169" s="21">
        <v>1.0</v>
      </c>
      <c r="F169" s="21">
        <v>8.0</v>
      </c>
      <c r="G169" s="21">
        <v>1.0</v>
      </c>
      <c r="H169" s="21">
        <v>2.0</v>
      </c>
      <c r="I169" s="21">
        <v>1.0</v>
      </c>
      <c r="J169" s="21">
        <v>0.0</v>
      </c>
      <c r="K169" s="21">
        <v>2.0</v>
      </c>
      <c r="L169" s="21">
        <v>4.0</v>
      </c>
    </row>
    <row r="170" ht="15.75" customHeight="1">
      <c r="A170" s="26" t="str">
        <f t="shared" si="9"/>
        <v>TurmaServiceImpl</v>
      </c>
      <c r="B170" s="20" t="s">
        <v>177</v>
      </c>
      <c r="C170" s="21">
        <v>81.0</v>
      </c>
      <c r="E170" s="21">
        <v>1.0</v>
      </c>
      <c r="F170" s="21">
        <v>32.0</v>
      </c>
      <c r="G170" s="21">
        <v>1.0</v>
      </c>
      <c r="H170" s="21">
        <v>2.0</v>
      </c>
      <c r="I170" s="21">
        <v>1.0</v>
      </c>
      <c r="J170" s="21">
        <v>0.0</v>
      </c>
      <c r="K170" s="21">
        <v>2.0</v>
      </c>
      <c r="L170" s="21">
        <v>16.0</v>
      </c>
    </row>
    <row r="171" ht="15.75" customHeight="1">
      <c r="A171" s="26" t="str">
        <f t="shared" si="9"/>
        <v>UserDetailsService</v>
      </c>
      <c r="B171" s="20" t="s">
        <v>179</v>
      </c>
      <c r="C171" s="21">
        <v>0.0</v>
      </c>
      <c r="E171" s="21">
        <v>2.0</v>
      </c>
      <c r="F171" s="21">
        <v>2.0</v>
      </c>
      <c r="G171" s="21">
        <v>1.0</v>
      </c>
      <c r="H171" s="21">
        <v>1.0</v>
      </c>
      <c r="I171" s="21">
        <v>1.0</v>
      </c>
      <c r="J171" s="21">
        <v>0.0</v>
      </c>
      <c r="K171" s="21">
        <v>2.0</v>
      </c>
      <c r="L171" s="21">
        <v>3.0</v>
      </c>
    </row>
    <row r="172" ht="15.75" customHeight="1">
      <c r="A172" s="26" t="str">
        <f t="shared" si="9"/>
        <v>UsuarioServiceImpl</v>
      </c>
      <c r="B172" s="20" t="s">
        <v>184</v>
      </c>
      <c r="C172" s="21">
        <v>30.0</v>
      </c>
      <c r="E172" s="21">
        <v>1.0</v>
      </c>
      <c r="F172" s="21">
        <v>8.0</v>
      </c>
      <c r="G172" s="21">
        <v>1.0</v>
      </c>
      <c r="H172" s="21">
        <v>1.0</v>
      </c>
      <c r="I172" s="21">
        <v>1.0</v>
      </c>
      <c r="J172" s="21">
        <v>0.0</v>
      </c>
      <c r="K172" s="21">
        <v>2.0</v>
      </c>
      <c r="L172" s="21">
        <v>7.0</v>
      </c>
    </row>
    <row r="173" ht="15.75" customHeight="1">
      <c r="A173" s="50" t="s">
        <v>196</v>
      </c>
    </row>
    <row r="174" ht="15.75" customHeight="1">
      <c r="A174" s="26" t="str">
        <f>SUBSTITUTE(B174,"ufc.npi.prontuario.task.", "")</f>
        <v>EmailTask</v>
      </c>
      <c r="B174" s="20" t="s">
        <v>73</v>
      </c>
      <c r="C174" s="21">
        <v>0.0</v>
      </c>
      <c r="E174" s="21">
        <v>1.0</v>
      </c>
      <c r="F174" s="21">
        <v>1.0</v>
      </c>
      <c r="G174" s="21">
        <v>1.0</v>
      </c>
      <c r="H174" s="21">
        <v>0.0</v>
      </c>
      <c r="I174" s="21">
        <v>1.0</v>
      </c>
      <c r="J174" s="21">
        <v>0.0</v>
      </c>
      <c r="K174" s="21">
        <v>1.0</v>
      </c>
      <c r="L174" s="21">
        <v>1.0</v>
      </c>
    </row>
    <row r="175" ht="15.75" customHeight="1">
      <c r="A175" s="50" t="s">
        <v>197</v>
      </c>
    </row>
    <row r="176" ht="15.75" customHeight="1">
      <c r="A176" s="26" t="str">
        <f t="shared" ref="A176:A182" si="10">SUBSTITUTE(B176,"ufc.npi.prontuario.util.", "")</f>
        <v>ConfigurationConstants</v>
      </c>
      <c r="B176" s="20" t="s">
        <v>55</v>
      </c>
      <c r="C176" s="22">
        <v>0.0</v>
      </c>
      <c r="E176" s="21">
        <v>0.0</v>
      </c>
      <c r="F176" s="21">
        <v>0.0</v>
      </c>
      <c r="G176" s="21">
        <v>0.0</v>
      </c>
      <c r="H176" s="21">
        <v>0.0</v>
      </c>
      <c r="I176" s="21">
        <v>1.0</v>
      </c>
      <c r="J176" s="21">
        <v>0.0</v>
      </c>
      <c r="K176" s="21">
        <v>1.0</v>
      </c>
      <c r="L176" s="21">
        <v>0.0</v>
      </c>
    </row>
    <row r="177" ht="15.75" customHeight="1">
      <c r="A177" s="26" t="str">
        <f t="shared" si="10"/>
        <v>EmailConstants</v>
      </c>
      <c r="B177" s="20" t="s">
        <v>69</v>
      </c>
      <c r="C177" s="22">
        <v>0.0</v>
      </c>
      <c r="E177" s="21">
        <v>0.0</v>
      </c>
      <c r="F177" s="21">
        <v>0.0</v>
      </c>
      <c r="G177" s="21">
        <v>0.0</v>
      </c>
      <c r="H177" s="21">
        <v>0.0</v>
      </c>
      <c r="I177" s="21">
        <v>1.0</v>
      </c>
      <c r="J177" s="21">
        <v>0.0</v>
      </c>
      <c r="K177" s="21">
        <v>1.0</v>
      </c>
      <c r="L177" s="21">
        <v>0.0</v>
      </c>
    </row>
    <row r="178" ht="15.75" customHeight="1">
      <c r="A178" s="26" t="str">
        <f t="shared" si="10"/>
        <v>ExceptionSuccessConstants</v>
      </c>
      <c r="B178" s="20" t="s">
        <v>76</v>
      </c>
      <c r="C178" s="22">
        <v>0.0</v>
      </c>
      <c r="E178" s="21">
        <v>0.0</v>
      </c>
      <c r="F178" s="21">
        <v>0.0</v>
      </c>
      <c r="G178" s="21">
        <v>0.0</v>
      </c>
      <c r="H178" s="21">
        <v>0.0</v>
      </c>
      <c r="I178" s="21">
        <v>1.0</v>
      </c>
      <c r="J178" s="21">
        <v>0.0</v>
      </c>
      <c r="K178" s="21">
        <v>1.0</v>
      </c>
      <c r="L178" s="21">
        <v>0.0</v>
      </c>
    </row>
    <row r="179" ht="15.75" customHeight="1">
      <c r="A179" s="26" t="str">
        <f t="shared" si="10"/>
        <v>FragmentsConstants</v>
      </c>
      <c r="B179" s="20" t="s">
        <v>79</v>
      </c>
      <c r="C179" s="22">
        <v>0.0</v>
      </c>
      <c r="E179" s="21">
        <v>0.0</v>
      </c>
      <c r="F179" s="21">
        <v>0.0</v>
      </c>
      <c r="G179" s="21">
        <v>0.0</v>
      </c>
      <c r="H179" s="21">
        <v>0.0</v>
      </c>
      <c r="I179" s="21">
        <v>1.0</v>
      </c>
      <c r="J179" s="21">
        <v>0.0</v>
      </c>
      <c r="K179" s="21">
        <v>1.0</v>
      </c>
      <c r="L179" s="21">
        <v>0.0</v>
      </c>
    </row>
    <row r="180" ht="15.75" customHeight="1">
      <c r="A180" s="26" t="str">
        <f t="shared" si="10"/>
        <v>MessagesConstants</v>
      </c>
      <c r="B180" s="20" t="s">
        <v>85</v>
      </c>
      <c r="C180" s="22">
        <v>0.0</v>
      </c>
      <c r="E180" s="21">
        <v>0.0</v>
      </c>
      <c r="F180" s="21">
        <v>0.0</v>
      </c>
      <c r="G180" s="21">
        <v>0.0</v>
      </c>
      <c r="H180" s="21">
        <v>0.0</v>
      </c>
      <c r="I180" s="21">
        <v>1.0</v>
      </c>
      <c r="J180" s="21">
        <v>0.0</v>
      </c>
      <c r="K180" s="21">
        <v>1.0</v>
      </c>
      <c r="L180" s="21">
        <v>0.0</v>
      </c>
    </row>
    <row r="181" ht="15.75" customHeight="1">
      <c r="A181" s="26" t="str">
        <f t="shared" si="10"/>
        <v>PagesConstants</v>
      </c>
      <c r="B181" s="20" t="s">
        <v>110</v>
      </c>
      <c r="C181" s="22">
        <v>0.0</v>
      </c>
      <c r="E181" s="21">
        <v>0.0</v>
      </c>
      <c r="F181" s="21">
        <v>0.0</v>
      </c>
      <c r="G181" s="21">
        <v>0.0</v>
      </c>
      <c r="H181" s="21">
        <v>0.0</v>
      </c>
      <c r="I181" s="21">
        <v>1.0</v>
      </c>
      <c r="J181" s="21">
        <v>0.0</v>
      </c>
      <c r="K181" s="21">
        <v>1.0</v>
      </c>
      <c r="L181" s="21">
        <v>0.0</v>
      </c>
    </row>
    <row r="182" ht="15.75" customHeight="1">
      <c r="A182" s="26" t="str">
        <f t="shared" si="10"/>
        <v>RedirectConstants</v>
      </c>
      <c r="B182" s="20" t="s">
        <v>138</v>
      </c>
      <c r="C182" s="22">
        <v>0.0</v>
      </c>
      <c r="E182" s="21">
        <v>0.0</v>
      </c>
      <c r="F182" s="21">
        <v>0.0</v>
      </c>
      <c r="G182" s="21">
        <v>0.0</v>
      </c>
      <c r="H182" s="21">
        <v>0.0</v>
      </c>
      <c r="I182" s="21">
        <v>1.0</v>
      </c>
      <c r="J182" s="21">
        <v>0.0</v>
      </c>
      <c r="K182" s="21">
        <v>1.0</v>
      </c>
      <c r="L182" s="21">
        <v>0.0</v>
      </c>
    </row>
    <row r="183" ht="15.75" customHeight="1"/>
    <row r="184" ht="15.75" customHeight="1"/>
    <row r="185" ht="15.75" customHeight="1"/>
    <row r="186" ht="15.75" customHeight="1">
      <c r="C186" s="36" t="s">
        <v>2</v>
      </c>
      <c r="D186" s="37"/>
      <c r="E186" s="38" t="s">
        <v>3</v>
      </c>
      <c r="F186" s="39"/>
      <c r="G186" s="39"/>
      <c r="H186" s="37"/>
      <c r="I186" s="40" t="s">
        <v>4</v>
      </c>
      <c r="J186" s="39"/>
      <c r="K186" s="37"/>
      <c r="L186" s="41" t="s">
        <v>5</v>
      </c>
      <c r="M186" s="39"/>
      <c r="N186" s="37"/>
      <c r="O186" s="42" t="s">
        <v>6</v>
      </c>
      <c r="P186" s="39"/>
      <c r="Q186" s="39"/>
      <c r="R186" s="37"/>
    </row>
    <row r="187" ht="15.75" customHeight="1">
      <c r="C187" s="12" t="s">
        <v>8</v>
      </c>
      <c r="D187" s="13" t="s">
        <v>9</v>
      </c>
      <c r="E187" s="14" t="s">
        <v>10</v>
      </c>
      <c r="F187" s="14" t="s">
        <v>11</v>
      </c>
      <c r="G187" s="14" t="s">
        <v>12</v>
      </c>
      <c r="H187" s="14" t="s">
        <v>13</v>
      </c>
      <c r="I187" s="15" t="s">
        <v>14</v>
      </c>
      <c r="J187" s="15" t="s">
        <v>15</v>
      </c>
      <c r="K187" s="15" t="s">
        <v>16</v>
      </c>
      <c r="L187" s="16" t="s">
        <v>17</v>
      </c>
      <c r="M187" s="17"/>
      <c r="N187" s="18"/>
      <c r="O187" s="19" t="s">
        <v>18</v>
      </c>
      <c r="P187" s="19" t="s">
        <v>19</v>
      </c>
      <c r="Q187" s="19" t="s">
        <v>20</v>
      </c>
      <c r="R187" s="19" t="s">
        <v>21</v>
      </c>
    </row>
    <row r="188" ht="15.75" customHeight="1">
      <c r="B188" s="44" t="s">
        <v>186</v>
      </c>
      <c r="C188" s="45">
        <f t="shared" ref="C188:L188" si="11">SUM(C3:C182)</f>
        <v>6347</v>
      </c>
      <c r="D188" s="45">
        <f t="shared" si="11"/>
        <v>0</v>
      </c>
      <c r="E188" s="45">
        <f t="shared" si="11"/>
        <v>130</v>
      </c>
      <c r="F188" s="45">
        <f t="shared" si="11"/>
        <v>1386</v>
      </c>
      <c r="G188" s="45">
        <f t="shared" si="11"/>
        <v>271</v>
      </c>
      <c r="H188" s="45">
        <f t="shared" si="11"/>
        <v>117</v>
      </c>
      <c r="I188" s="45">
        <f t="shared" si="11"/>
        <v>212</v>
      </c>
      <c r="J188" s="45">
        <f t="shared" si="11"/>
        <v>36</v>
      </c>
      <c r="K188" s="45">
        <f t="shared" si="11"/>
        <v>180</v>
      </c>
      <c r="L188" s="45">
        <f t="shared" si="11"/>
        <v>695</v>
      </c>
      <c r="M188" s="45"/>
      <c r="N188" s="45"/>
      <c r="O188" s="45">
        <f t="shared" ref="O188:R188" si="12">SUM(O3:O182)</f>
        <v>8886</v>
      </c>
      <c r="P188" s="45">
        <f t="shared" si="12"/>
        <v>270</v>
      </c>
      <c r="Q188" s="45">
        <f t="shared" si="12"/>
        <v>1124</v>
      </c>
      <c r="R188" s="45">
        <f t="shared" si="12"/>
        <v>171</v>
      </c>
    </row>
    <row r="189" ht="15.75" customHeight="1">
      <c r="B189" s="46" t="s">
        <v>187</v>
      </c>
      <c r="D189" s="22">
        <f>SUM(C188:D188)</f>
        <v>6347</v>
      </c>
      <c r="F189" s="47">
        <f>SUM(E188:H188)</f>
        <v>1904</v>
      </c>
      <c r="J189" s="47">
        <f>SUM(I188:K188)</f>
        <v>428</v>
      </c>
      <c r="P189" s="47">
        <f>SUM(O188:R188)</f>
        <v>10451</v>
      </c>
    </row>
    <row r="190" ht="15.75" customHeight="1"/>
    <row r="191" ht="15.75" customHeight="1"/>
    <row r="192" ht="15.75" customHeight="1">
      <c r="A192" s="52" t="s">
        <v>198</v>
      </c>
      <c r="B192" s="53"/>
      <c r="C192" s="53"/>
      <c r="D192" s="53"/>
      <c r="E192" s="53"/>
      <c r="F192" s="53"/>
      <c r="G192" s="53"/>
      <c r="H192" s="53"/>
    </row>
    <row r="193" ht="15.75" customHeight="1">
      <c r="A193" s="54" t="s">
        <v>199</v>
      </c>
      <c r="B193" s="54" t="s">
        <v>200</v>
      </c>
      <c r="C193" s="54" t="s">
        <v>201</v>
      </c>
      <c r="D193" s="54" t="s">
        <v>202</v>
      </c>
      <c r="E193" s="54" t="s">
        <v>203</v>
      </c>
      <c r="F193" s="54" t="s">
        <v>204</v>
      </c>
      <c r="G193" s="54" t="s">
        <v>205</v>
      </c>
      <c r="H193" s="54" t="s">
        <v>206</v>
      </c>
    </row>
    <row r="194" ht="15.75" customHeight="1">
      <c r="A194" s="22" t="s">
        <v>276</v>
      </c>
      <c r="B194" s="22" t="s">
        <v>277</v>
      </c>
      <c r="C194" s="22">
        <v>4.0</v>
      </c>
      <c r="D194" s="22">
        <v>1.0</v>
      </c>
      <c r="E194" s="22" t="s">
        <v>238</v>
      </c>
      <c r="G194" s="22" t="s">
        <v>232</v>
      </c>
      <c r="H194" s="22">
        <v>1.0</v>
      </c>
    </row>
    <row r="195" ht="15.75" customHeight="1">
      <c r="A195" s="22" t="s">
        <v>276</v>
      </c>
      <c r="B195" s="22" t="s">
        <v>278</v>
      </c>
      <c r="C195" s="22">
        <v>6.0</v>
      </c>
      <c r="D195" s="22">
        <v>1.0</v>
      </c>
      <c r="E195" s="22" t="s">
        <v>238</v>
      </c>
      <c r="G195" s="22" t="s">
        <v>232</v>
      </c>
      <c r="H195" s="22">
        <v>2.0</v>
      </c>
    </row>
    <row r="196" ht="15.75" customHeight="1">
      <c r="A196" s="22" t="s">
        <v>276</v>
      </c>
      <c r="B196" s="22" t="s">
        <v>279</v>
      </c>
      <c r="C196" s="22">
        <v>7.0</v>
      </c>
      <c r="D196" s="22">
        <v>1.0</v>
      </c>
      <c r="E196" s="22" t="s">
        <v>238</v>
      </c>
      <c r="G196" s="22" t="s">
        <v>232</v>
      </c>
      <c r="H196" s="22">
        <v>3.0</v>
      </c>
    </row>
    <row r="197" ht="15.75" customHeight="1">
      <c r="A197" s="22" t="s">
        <v>276</v>
      </c>
      <c r="B197" s="22" t="s">
        <v>280</v>
      </c>
      <c r="C197" s="22">
        <v>8.0</v>
      </c>
      <c r="D197" s="22">
        <v>1.0</v>
      </c>
      <c r="E197" s="22" t="s">
        <v>238</v>
      </c>
      <c r="G197" s="22" t="s">
        <v>232</v>
      </c>
      <c r="H197" s="22">
        <v>4.0</v>
      </c>
    </row>
    <row r="198" ht="15.75" customHeight="1">
      <c r="A198" s="22" t="s">
        <v>276</v>
      </c>
      <c r="B198" s="22" t="s">
        <v>281</v>
      </c>
      <c r="C198" s="22">
        <v>9.0</v>
      </c>
      <c r="D198" s="22">
        <v>1.0</v>
      </c>
      <c r="E198" s="22" t="s">
        <v>238</v>
      </c>
      <c r="G198" s="22" t="s">
        <v>232</v>
      </c>
      <c r="H198" s="22">
        <v>5.0</v>
      </c>
    </row>
    <row r="199" ht="15.75" customHeight="1">
      <c r="A199" s="22" t="s">
        <v>276</v>
      </c>
      <c r="B199" s="22" t="s">
        <v>282</v>
      </c>
      <c r="C199" s="22">
        <v>10.0</v>
      </c>
      <c r="D199" s="22">
        <v>1.0</v>
      </c>
      <c r="E199" s="22" t="s">
        <v>238</v>
      </c>
      <c r="G199" s="22" t="s">
        <v>232</v>
      </c>
      <c r="H199" s="22">
        <v>6.0</v>
      </c>
    </row>
    <row r="200" ht="15.75" customHeight="1">
      <c r="A200" s="22" t="s">
        <v>276</v>
      </c>
      <c r="B200" s="22" t="s">
        <v>283</v>
      </c>
      <c r="C200" s="22">
        <v>13.0</v>
      </c>
      <c r="D200" s="22">
        <v>1.0</v>
      </c>
      <c r="G200" s="22" t="s">
        <v>232</v>
      </c>
    </row>
    <row r="201" ht="15.75" customHeight="1">
      <c r="A201" s="22" t="s">
        <v>276</v>
      </c>
      <c r="B201" s="22" t="s">
        <v>284</v>
      </c>
      <c r="C201" s="22">
        <v>14.0</v>
      </c>
      <c r="D201" s="22">
        <v>1.0</v>
      </c>
      <c r="E201" s="22" t="s">
        <v>238</v>
      </c>
      <c r="G201" s="22" t="s">
        <v>232</v>
      </c>
      <c r="H201" s="22">
        <v>7.0</v>
      </c>
    </row>
    <row r="202" ht="15.75" customHeight="1">
      <c r="A202" s="22" t="s">
        <v>276</v>
      </c>
      <c r="B202" s="22" t="s">
        <v>285</v>
      </c>
      <c r="C202" s="22">
        <v>28.0</v>
      </c>
      <c r="D202" s="22">
        <v>1.0</v>
      </c>
      <c r="E202" s="22" t="s">
        <v>217</v>
      </c>
      <c r="G202" s="22" t="s">
        <v>232</v>
      </c>
      <c r="H202" s="22">
        <v>8.0</v>
      </c>
    </row>
    <row r="203" ht="15.75" customHeight="1">
      <c r="A203" s="22" t="s">
        <v>276</v>
      </c>
      <c r="B203" s="22" t="s">
        <v>286</v>
      </c>
      <c r="C203" s="22">
        <v>29.0</v>
      </c>
      <c r="D203" s="22">
        <v>1.0</v>
      </c>
      <c r="E203" s="22" t="s">
        <v>225</v>
      </c>
      <c r="G203" s="22" t="s">
        <v>232</v>
      </c>
      <c r="H203" s="22">
        <v>9.0</v>
      </c>
    </row>
    <row r="204" ht="15.75" customHeight="1">
      <c r="D204" s="58" t="s">
        <v>287</v>
      </c>
    </row>
    <row r="205" ht="15.75" customHeight="1">
      <c r="J205" s="22"/>
    </row>
    <row r="206" ht="15.75" customHeight="1">
      <c r="J206" s="22"/>
      <c r="L206" s="22"/>
    </row>
    <row r="207" ht="15.75" customHeight="1">
      <c r="I207" s="61"/>
    </row>
    <row r="208" ht="15.75" customHeight="1">
      <c r="I208" s="22"/>
    </row>
    <row r="209" ht="15.75" customHeight="1">
      <c r="I209" s="22"/>
    </row>
    <row r="210" ht="15.75" customHeight="1">
      <c r="I210" s="22"/>
    </row>
    <row r="211" ht="15.75" customHeight="1">
      <c r="H211" s="22"/>
    </row>
    <row r="212" ht="15.75" customHeight="1"/>
    <row r="213" ht="15.75" customHeight="1">
      <c r="H213" s="22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</sheetData>
  <mergeCells count="10">
    <mergeCell ref="I186:K186"/>
    <mergeCell ref="L186:N186"/>
    <mergeCell ref="C1:D1"/>
    <mergeCell ref="E1:H1"/>
    <mergeCell ref="I1:K1"/>
    <mergeCell ref="L1:N1"/>
    <mergeCell ref="O1:R1"/>
    <mergeCell ref="C186:D186"/>
    <mergeCell ref="E186:H186"/>
    <mergeCell ref="O186:R186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6.63"/>
    <col customWidth="1" min="2" max="2" width="51.5"/>
    <col customWidth="1" min="3" max="4" width="9.38"/>
    <col customWidth="1" min="5" max="5" width="13.75"/>
    <col customWidth="1" min="6" max="16" width="9.38"/>
    <col customWidth="1" min="17" max="17" width="7.88"/>
    <col customWidth="1" min="18" max="34" width="9.38"/>
  </cols>
  <sheetData>
    <row r="1">
      <c r="A1" s="1" t="s">
        <v>0</v>
      </c>
      <c r="C1" s="3" t="s">
        <v>2</v>
      </c>
      <c r="D1" s="4"/>
      <c r="E1" s="5" t="s">
        <v>3</v>
      </c>
      <c r="F1" s="6"/>
      <c r="G1" s="6"/>
      <c r="H1" s="4"/>
      <c r="I1" s="7" t="s">
        <v>4</v>
      </c>
      <c r="J1" s="6"/>
      <c r="K1" s="4"/>
      <c r="L1" s="8" t="s">
        <v>5</v>
      </c>
      <c r="M1" s="6"/>
      <c r="N1" s="4"/>
      <c r="O1" s="9" t="s">
        <v>6</v>
      </c>
      <c r="P1" s="6"/>
      <c r="Q1" s="6"/>
      <c r="R1" s="4"/>
    </row>
    <row r="2">
      <c r="A2" s="10" t="s">
        <v>7</v>
      </c>
      <c r="C2" s="12" t="s">
        <v>8</v>
      </c>
      <c r="D2" s="13" t="s">
        <v>9</v>
      </c>
      <c r="E2" s="14" t="s">
        <v>10</v>
      </c>
      <c r="F2" s="14" t="s">
        <v>11</v>
      </c>
      <c r="G2" s="14" t="s">
        <v>12</v>
      </c>
      <c r="H2" s="14" t="s">
        <v>13</v>
      </c>
      <c r="I2" s="15" t="s">
        <v>14</v>
      </c>
      <c r="J2" s="15" t="s">
        <v>15</v>
      </c>
      <c r="K2" s="15" t="s">
        <v>16</v>
      </c>
      <c r="L2" s="16" t="s">
        <v>17</v>
      </c>
      <c r="M2" s="17"/>
      <c r="N2" s="18"/>
      <c r="O2" s="19" t="s">
        <v>18</v>
      </c>
      <c r="P2" s="19" t="s">
        <v>19</v>
      </c>
      <c r="Q2" s="19" t="s">
        <v>20</v>
      </c>
      <c r="R2" s="19" t="s">
        <v>21</v>
      </c>
    </row>
    <row r="3">
      <c r="A3" s="17" t="str">
        <f t="shared" ref="A3:A5" si="1">SUBSTITUTE(B3,"ufc.npi.prontuario.", "")</f>
        <v>ProntuarioApplication</v>
      </c>
      <c r="B3" s="20" t="s">
        <v>188</v>
      </c>
      <c r="C3" s="21">
        <v>0.0</v>
      </c>
      <c r="E3" s="21">
        <v>1.0</v>
      </c>
      <c r="F3" s="21">
        <v>1.0</v>
      </c>
      <c r="G3" s="21">
        <v>1.0</v>
      </c>
      <c r="H3" s="21">
        <v>0.0</v>
      </c>
      <c r="I3" s="21">
        <v>1.0</v>
      </c>
      <c r="J3" s="21">
        <v>0.0</v>
      </c>
      <c r="K3" s="21">
        <v>1.0</v>
      </c>
      <c r="L3" s="21">
        <v>0.0</v>
      </c>
      <c r="O3" s="22">
        <v>8878.0</v>
      </c>
      <c r="P3" s="22">
        <v>272.0</v>
      </c>
      <c r="Q3" s="22">
        <v>1124.0</v>
      </c>
      <c r="R3" s="22">
        <v>170.0</v>
      </c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</row>
    <row r="4">
      <c r="A4" s="17" t="str">
        <f t="shared" si="1"/>
        <v>ProntuarioApplicationTests</v>
      </c>
      <c r="B4" s="20" t="s">
        <v>134</v>
      </c>
      <c r="C4" s="21">
        <v>0.0</v>
      </c>
      <c r="E4" s="21">
        <v>1.0</v>
      </c>
      <c r="F4" s="21">
        <v>1.0</v>
      </c>
      <c r="G4" s="21">
        <v>1.0</v>
      </c>
      <c r="H4" s="21">
        <v>0.0</v>
      </c>
      <c r="I4" s="21">
        <v>1.0</v>
      </c>
      <c r="J4" s="21">
        <v>0.0</v>
      </c>
      <c r="K4" s="21">
        <v>1.0</v>
      </c>
      <c r="L4" s="21">
        <v>0.0</v>
      </c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</row>
    <row r="5">
      <c r="A5" s="17" t="str">
        <f t="shared" si="1"/>
        <v>ServletInitializer</v>
      </c>
      <c r="B5" s="20" t="s">
        <v>146</v>
      </c>
      <c r="C5" s="21">
        <v>0.0</v>
      </c>
      <c r="E5" s="21">
        <v>1.0</v>
      </c>
      <c r="F5" s="21">
        <v>1.0</v>
      </c>
      <c r="G5" s="21">
        <v>1.0</v>
      </c>
      <c r="H5" s="21">
        <v>0.0</v>
      </c>
      <c r="I5" s="21">
        <v>2.0</v>
      </c>
      <c r="J5" s="21">
        <v>0.0</v>
      </c>
      <c r="K5" s="21">
        <v>1.0</v>
      </c>
      <c r="L5" s="21">
        <v>1.0</v>
      </c>
      <c r="V5" s="62"/>
      <c r="W5" s="62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</row>
    <row r="6">
      <c r="A6" s="49" t="s">
        <v>189</v>
      </c>
      <c r="N6" s="25" t="s">
        <v>26</v>
      </c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</row>
    <row r="7">
      <c r="A7" s="26" t="str">
        <f t="shared" ref="A7:A8" si="2">SUBSTITUTE(B7,"ufc.npi.prontuario.config.", "")</f>
        <v>MvcConfig</v>
      </c>
      <c r="B7" s="20" t="s">
        <v>86</v>
      </c>
      <c r="C7" s="21">
        <v>0.0</v>
      </c>
      <c r="E7" s="21">
        <v>1.0</v>
      </c>
      <c r="F7" s="21">
        <v>1.0</v>
      </c>
      <c r="G7" s="21">
        <v>1.0</v>
      </c>
      <c r="H7" s="21">
        <v>0.0</v>
      </c>
      <c r="I7" s="21">
        <v>2.0</v>
      </c>
      <c r="J7" s="21">
        <v>0.0</v>
      </c>
      <c r="K7" s="21">
        <v>1.0</v>
      </c>
      <c r="L7" s="21">
        <v>0.0</v>
      </c>
      <c r="N7" s="47">
        <f>SUM(D188,F188,J188,L187,P188)</f>
        <v>19810</v>
      </c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</row>
    <row r="8">
      <c r="A8" s="26" t="str">
        <f t="shared" si="2"/>
        <v>SecurityConfig</v>
      </c>
      <c r="B8" s="20" t="s">
        <v>140</v>
      </c>
      <c r="C8" s="21">
        <v>50.0</v>
      </c>
      <c r="E8" s="21">
        <v>1.0</v>
      </c>
      <c r="F8" s="21">
        <v>2.0</v>
      </c>
      <c r="G8" s="21">
        <v>1.0</v>
      </c>
      <c r="H8" s="21">
        <v>0.0</v>
      </c>
      <c r="I8" s="21">
        <v>2.0</v>
      </c>
      <c r="J8" s="21">
        <v>0.0</v>
      </c>
      <c r="K8" s="21">
        <v>1.0</v>
      </c>
      <c r="L8" s="21">
        <v>0.0</v>
      </c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</row>
    <row r="9">
      <c r="A9" s="22" t="s">
        <v>190</v>
      </c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</row>
    <row r="10">
      <c r="A10" s="26" t="str">
        <f t="shared" ref="A10:A38" si="3">SUBSTITUTE(B10,"ufc.npi.prontuario.controller.", "")</f>
        <v>AlunoController</v>
      </c>
      <c r="B10" s="20" t="s">
        <v>24</v>
      </c>
      <c r="C10" s="21">
        <v>71.0</v>
      </c>
      <c r="E10" s="21">
        <v>1.0</v>
      </c>
      <c r="F10" s="21">
        <v>10.0</v>
      </c>
      <c r="G10" s="21">
        <v>1.0</v>
      </c>
      <c r="H10" s="21">
        <v>1.0</v>
      </c>
      <c r="I10" s="21">
        <v>1.0</v>
      </c>
      <c r="J10" s="21">
        <v>0.0</v>
      </c>
      <c r="K10" s="21">
        <v>1.0</v>
      </c>
      <c r="L10" s="21">
        <v>9.0</v>
      </c>
    </row>
    <row r="11">
      <c r="A11" s="26" t="str">
        <f t="shared" si="3"/>
        <v>AlunoTurmaController</v>
      </c>
      <c r="B11" s="20" t="s">
        <v>31</v>
      </c>
      <c r="C11" s="21">
        <v>62.0</v>
      </c>
      <c r="E11" s="21">
        <v>1.0</v>
      </c>
      <c r="F11" s="21">
        <v>7.0</v>
      </c>
      <c r="G11" s="21">
        <v>1.0</v>
      </c>
      <c r="H11" s="21">
        <v>1.0</v>
      </c>
      <c r="I11" s="21">
        <v>1.0</v>
      </c>
      <c r="J11" s="21">
        <v>0.0</v>
      </c>
      <c r="K11" s="21">
        <v>1.0</v>
      </c>
      <c r="L11" s="21">
        <v>9.0</v>
      </c>
    </row>
    <row r="12">
      <c r="A12" s="26" t="str">
        <f t="shared" si="3"/>
        <v>AnamneseController</v>
      </c>
      <c r="B12" s="20" t="s">
        <v>35</v>
      </c>
      <c r="C12" s="21">
        <v>30.0</v>
      </c>
      <c r="E12" s="21">
        <v>1.0</v>
      </c>
      <c r="F12" s="21">
        <v>14.0</v>
      </c>
      <c r="G12" s="21">
        <v>1.0</v>
      </c>
      <c r="H12" s="21">
        <v>1.0</v>
      </c>
      <c r="I12" s="21">
        <v>1.0</v>
      </c>
      <c r="J12" s="21">
        <v>0.0</v>
      </c>
      <c r="K12" s="21">
        <v>1.0</v>
      </c>
      <c r="L12" s="21">
        <v>10.0</v>
      </c>
    </row>
    <row r="13">
      <c r="A13" s="26" t="str">
        <f t="shared" si="3"/>
        <v>AtendimentoController</v>
      </c>
      <c r="B13" s="20" t="s">
        <v>41</v>
      </c>
      <c r="C13" s="21">
        <v>0.0</v>
      </c>
      <c r="E13" s="21">
        <v>1.0</v>
      </c>
      <c r="F13" s="21">
        <v>13.0</v>
      </c>
      <c r="G13" s="21">
        <v>1.0</v>
      </c>
      <c r="H13" s="21">
        <v>1.0</v>
      </c>
      <c r="I13" s="21">
        <v>1.0</v>
      </c>
      <c r="J13" s="21">
        <v>0.0</v>
      </c>
      <c r="K13" s="21">
        <v>1.0</v>
      </c>
      <c r="L13" s="21">
        <v>13.0</v>
      </c>
    </row>
    <row r="14">
      <c r="A14" s="26" t="str">
        <f t="shared" si="3"/>
        <v>AtendimentoPatologiaController</v>
      </c>
      <c r="B14" s="20" t="s">
        <v>42</v>
      </c>
      <c r="C14" s="21">
        <v>0.0</v>
      </c>
      <c r="E14" s="21">
        <v>1.0</v>
      </c>
      <c r="F14" s="21">
        <v>1.0</v>
      </c>
      <c r="G14" s="21">
        <v>1.0</v>
      </c>
      <c r="H14" s="21">
        <v>0.0</v>
      </c>
      <c r="I14" s="21">
        <v>1.0</v>
      </c>
      <c r="J14" s="21">
        <v>0.0</v>
      </c>
      <c r="K14" s="21">
        <v>1.0</v>
      </c>
      <c r="L14" s="21">
        <v>7.0</v>
      </c>
    </row>
    <row r="15">
      <c r="A15" s="26" t="str">
        <f t="shared" si="3"/>
        <v>AtendimentoProcedimentoController</v>
      </c>
      <c r="B15" s="20" t="s">
        <v>43</v>
      </c>
      <c r="C15" s="21">
        <v>0.0</v>
      </c>
      <c r="E15" s="21">
        <v>1.0</v>
      </c>
      <c r="F15" s="21">
        <v>1.0</v>
      </c>
      <c r="G15" s="21">
        <v>1.0</v>
      </c>
      <c r="H15" s="21">
        <v>0.0</v>
      </c>
      <c r="I15" s="21">
        <v>1.0</v>
      </c>
      <c r="J15" s="21">
        <v>0.0</v>
      </c>
      <c r="K15" s="21">
        <v>1.0</v>
      </c>
      <c r="L15" s="21">
        <v>7.0</v>
      </c>
    </row>
    <row r="16">
      <c r="A16" s="26" t="str">
        <f t="shared" si="3"/>
        <v>AvaliacaoController</v>
      </c>
      <c r="B16" s="20" t="s">
        <v>51</v>
      </c>
      <c r="C16" s="21">
        <v>22.0</v>
      </c>
      <c r="E16" s="21">
        <v>1.0</v>
      </c>
      <c r="F16" s="21">
        <v>13.0</v>
      </c>
      <c r="G16" s="21">
        <v>1.0</v>
      </c>
      <c r="H16" s="21">
        <v>1.0</v>
      </c>
      <c r="I16" s="21">
        <v>1.0</v>
      </c>
      <c r="J16" s="21">
        <v>0.0</v>
      </c>
      <c r="K16" s="21">
        <v>1.0</v>
      </c>
      <c r="L16" s="21">
        <v>7.0</v>
      </c>
    </row>
    <row r="17">
      <c r="A17" s="26" t="str">
        <f t="shared" si="3"/>
        <v>DisciplinaController</v>
      </c>
      <c r="B17" s="20" t="s">
        <v>58</v>
      </c>
      <c r="C17" s="21">
        <v>50.0</v>
      </c>
      <c r="E17" s="21">
        <v>1.0</v>
      </c>
      <c r="F17" s="21">
        <v>9.0</v>
      </c>
      <c r="G17" s="21">
        <v>1.0</v>
      </c>
      <c r="H17" s="21">
        <v>2.0</v>
      </c>
      <c r="I17" s="21">
        <v>1.0</v>
      </c>
      <c r="J17" s="21">
        <v>0.0</v>
      </c>
      <c r="K17" s="21">
        <v>1.0</v>
      </c>
      <c r="L17" s="21">
        <v>7.0</v>
      </c>
    </row>
    <row r="18">
      <c r="A18" s="26" t="str">
        <f t="shared" si="3"/>
        <v>DocumentoController</v>
      </c>
      <c r="B18" s="20" t="s">
        <v>64</v>
      </c>
      <c r="C18" s="21">
        <v>19.0</v>
      </c>
      <c r="E18" s="21">
        <v>1.0</v>
      </c>
      <c r="F18" s="21">
        <v>9.0</v>
      </c>
      <c r="G18" s="21">
        <v>1.0</v>
      </c>
      <c r="H18" s="21">
        <v>2.0</v>
      </c>
      <c r="I18" s="21">
        <v>1.0</v>
      </c>
      <c r="J18" s="21">
        <v>0.0</v>
      </c>
      <c r="K18" s="21">
        <v>1.0</v>
      </c>
      <c r="L18" s="21">
        <v>8.0</v>
      </c>
    </row>
    <row r="19">
      <c r="A19" s="26" t="str">
        <f t="shared" si="3"/>
        <v>FormularioAtendimentoController</v>
      </c>
      <c r="B19" s="20" t="s">
        <v>78</v>
      </c>
      <c r="C19" s="21">
        <v>50.0</v>
      </c>
      <c r="E19" s="21">
        <v>1.0</v>
      </c>
      <c r="F19" s="21">
        <v>3.0</v>
      </c>
      <c r="G19" s="21">
        <v>1.0</v>
      </c>
      <c r="H19" s="21">
        <v>0.0</v>
      </c>
      <c r="I19" s="21">
        <v>1.0</v>
      </c>
      <c r="J19" s="21">
        <v>0.0</v>
      </c>
      <c r="K19" s="21">
        <v>1.0</v>
      </c>
      <c r="L19" s="21">
        <v>9.0</v>
      </c>
    </row>
    <row r="20">
      <c r="A20" s="26" t="str">
        <f t="shared" si="3"/>
        <v>OdontogramaController</v>
      </c>
      <c r="B20" s="20" t="s">
        <v>88</v>
      </c>
      <c r="C20" s="21">
        <v>75.0</v>
      </c>
      <c r="E20" s="21">
        <v>1.0</v>
      </c>
      <c r="F20" s="21">
        <v>8.0</v>
      </c>
      <c r="G20" s="21">
        <v>1.0</v>
      </c>
      <c r="H20" s="21">
        <v>1.0</v>
      </c>
      <c r="I20" s="21">
        <v>1.0</v>
      </c>
      <c r="J20" s="21">
        <v>0.0</v>
      </c>
      <c r="K20" s="21">
        <v>1.0</v>
      </c>
      <c r="L20" s="21">
        <v>18.0</v>
      </c>
    </row>
    <row r="21" ht="15.75" customHeight="1">
      <c r="A21" s="26" t="str">
        <f t="shared" si="3"/>
        <v>OdontogramaPatologiasController</v>
      </c>
      <c r="B21" s="20" t="s">
        <v>89</v>
      </c>
      <c r="C21" s="21">
        <v>75.0</v>
      </c>
      <c r="E21" s="21">
        <v>1.0</v>
      </c>
      <c r="F21" s="21">
        <v>9.0</v>
      </c>
      <c r="G21" s="21">
        <v>1.0</v>
      </c>
      <c r="H21" s="21">
        <v>1.0</v>
      </c>
      <c r="I21" s="21">
        <v>1.0</v>
      </c>
      <c r="J21" s="21">
        <v>0.0</v>
      </c>
      <c r="K21" s="21">
        <v>1.0</v>
      </c>
      <c r="L21" s="21">
        <v>14.0</v>
      </c>
    </row>
    <row r="22" ht="15.75" customHeight="1">
      <c r="A22" s="26" t="str">
        <f t="shared" si="3"/>
        <v>PacienteAnamneseController</v>
      </c>
      <c r="B22" s="20" t="s">
        <v>96</v>
      </c>
      <c r="C22" s="21">
        <v>75.0</v>
      </c>
      <c r="E22" s="21">
        <v>1.0</v>
      </c>
      <c r="F22" s="21">
        <v>4.0</v>
      </c>
      <c r="G22" s="21">
        <v>1.0</v>
      </c>
      <c r="H22" s="21">
        <v>0.0</v>
      </c>
      <c r="I22" s="21">
        <v>1.0</v>
      </c>
      <c r="J22" s="21">
        <v>0.0</v>
      </c>
      <c r="K22" s="21">
        <v>1.0</v>
      </c>
      <c r="L22" s="21">
        <v>12.0</v>
      </c>
    </row>
    <row r="23" ht="15.75" customHeight="1">
      <c r="A23" s="26" t="str">
        <f t="shared" si="3"/>
        <v>PacienteAtendimentoController</v>
      </c>
      <c r="B23" s="20" t="s">
        <v>98</v>
      </c>
      <c r="C23" s="21">
        <v>33.0</v>
      </c>
      <c r="E23" s="21">
        <v>1.0</v>
      </c>
      <c r="F23" s="21">
        <v>3.0</v>
      </c>
      <c r="G23" s="21">
        <v>1.0</v>
      </c>
      <c r="H23" s="21">
        <v>0.0</v>
      </c>
      <c r="I23" s="21">
        <v>1.0</v>
      </c>
      <c r="J23" s="21">
        <v>0.0</v>
      </c>
      <c r="K23" s="21">
        <v>1.0</v>
      </c>
      <c r="L23" s="21">
        <v>6.0</v>
      </c>
    </row>
    <row r="24" ht="15.75" customHeight="1">
      <c r="A24" s="26" t="str">
        <f t="shared" si="3"/>
        <v>PacienteController</v>
      </c>
      <c r="B24" s="20" t="s">
        <v>99</v>
      </c>
      <c r="C24" s="21">
        <v>50.0</v>
      </c>
      <c r="E24" s="21">
        <v>1.0</v>
      </c>
      <c r="F24" s="21">
        <v>2.0</v>
      </c>
      <c r="G24" s="21">
        <v>1.0</v>
      </c>
      <c r="H24" s="21">
        <v>0.0</v>
      </c>
      <c r="I24" s="21">
        <v>1.0</v>
      </c>
      <c r="J24" s="21">
        <v>0.0</v>
      </c>
      <c r="K24" s="21">
        <v>1.0</v>
      </c>
      <c r="L24" s="21">
        <v>5.0</v>
      </c>
    </row>
    <row r="25" ht="15.75" customHeight="1">
      <c r="A25" s="26" t="str">
        <f t="shared" si="3"/>
        <v>PacienteFormularioController</v>
      </c>
      <c r="B25" s="20" t="s">
        <v>101</v>
      </c>
      <c r="C25" s="21">
        <v>0.0</v>
      </c>
      <c r="E25" s="21">
        <v>1.0</v>
      </c>
      <c r="F25" s="21">
        <v>2.0</v>
      </c>
      <c r="G25" s="21">
        <v>1.0</v>
      </c>
      <c r="H25" s="21">
        <v>0.0</v>
      </c>
      <c r="I25" s="21">
        <v>1.0</v>
      </c>
      <c r="J25" s="21">
        <v>0.0</v>
      </c>
      <c r="K25" s="21">
        <v>1.0</v>
      </c>
      <c r="L25" s="21">
        <v>3.0</v>
      </c>
    </row>
    <row r="26" ht="15.75" customHeight="1">
      <c r="A26" s="26" t="str">
        <f t="shared" si="3"/>
        <v>PacienteListController</v>
      </c>
      <c r="B26" s="20" t="s">
        <v>104</v>
      </c>
      <c r="C26" s="21">
        <v>37.0</v>
      </c>
      <c r="E26" s="21">
        <v>1.0</v>
      </c>
      <c r="F26" s="21">
        <v>6.0</v>
      </c>
      <c r="G26" s="21">
        <v>1.0</v>
      </c>
      <c r="H26" s="21">
        <v>1.0</v>
      </c>
      <c r="I26" s="21">
        <v>1.0</v>
      </c>
      <c r="J26" s="21">
        <v>0.0</v>
      </c>
      <c r="K26" s="21">
        <v>1.0</v>
      </c>
      <c r="L26" s="21">
        <v>7.0</v>
      </c>
    </row>
    <row r="27" ht="15.75" customHeight="1">
      <c r="A27" s="26" t="str">
        <f t="shared" si="3"/>
        <v>PacienteTratamentoController</v>
      </c>
      <c r="B27" s="20" t="s">
        <v>109</v>
      </c>
      <c r="C27" s="21">
        <v>50.0</v>
      </c>
      <c r="E27" s="21">
        <v>1.0</v>
      </c>
      <c r="F27" s="21">
        <v>6.0</v>
      </c>
      <c r="G27" s="21">
        <v>1.0</v>
      </c>
      <c r="H27" s="21">
        <v>1.0</v>
      </c>
      <c r="I27" s="21">
        <v>1.0</v>
      </c>
      <c r="J27" s="21">
        <v>0.0</v>
      </c>
      <c r="K27" s="21">
        <v>1.0</v>
      </c>
      <c r="L27" s="21">
        <v>10.0</v>
      </c>
    </row>
    <row r="28" ht="15.75" customHeight="1">
      <c r="A28" s="26" t="str">
        <f t="shared" si="3"/>
        <v>PlanoTratamentoController</v>
      </c>
      <c r="B28" s="20" t="s">
        <v>121</v>
      </c>
      <c r="C28" s="21">
        <v>50.0</v>
      </c>
      <c r="E28" s="21">
        <v>1.0</v>
      </c>
      <c r="F28" s="21">
        <v>7.0</v>
      </c>
      <c r="G28" s="21">
        <v>1.0</v>
      </c>
      <c r="H28" s="21">
        <v>1.0</v>
      </c>
      <c r="I28" s="21">
        <v>1.0</v>
      </c>
      <c r="J28" s="21">
        <v>0.0</v>
      </c>
      <c r="K28" s="21">
        <v>1.0</v>
      </c>
      <c r="L28" s="21">
        <v>13.0</v>
      </c>
    </row>
    <row r="29" ht="15.75" customHeight="1">
      <c r="A29" s="26" t="str">
        <f t="shared" si="3"/>
        <v>ProfessorController</v>
      </c>
      <c r="B29" s="20" t="s">
        <v>130</v>
      </c>
      <c r="C29" s="21">
        <v>0.0</v>
      </c>
      <c r="E29" s="21">
        <v>2.0</v>
      </c>
      <c r="F29" s="21">
        <v>8.0</v>
      </c>
      <c r="G29" s="21">
        <v>1.0</v>
      </c>
      <c r="H29" s="21">
        <v>2.0</v>
      </c>
      <c r="I29" s="21">
        <v>1.0</v>
      </c>
      <c r="J29" s="21">
        <v>0.0</v>
      </c>
      <c r="K29" s="21">
        <v>1.0</v>
      </c>
      <c r="L29" s="21">
        <v>9.0</v>
      </c>
    </row>
    <row r="30" ht="15.75" customHeight="1">
      <c r="A30" s="26" t="str">
        <f t="shared" si="3"/>
        <v>ProfessorFormularioController</v>
      </c>
      <c r="B30" s="20" t="s">
        <v>131</v>
      </c>
      <c r="C30" s="21">
        <v>66.0</v>
      </c>
      <c r="E30" s="21">
        <v>1.0</v>
      </c>
      <c r="F30" s="21">
        <v>4.0</v>
      </c>
      <c r="G30" s="21">
        <v>1.0</v>
      </c>
      <c r="H30" s="21">
        <v>1.0</v>
      </c>
      <c r="I30" s="21">
        <v>1.0</v>
      </c>
      <c r="J30" s="21">
        <v>0.0</v>
      </c>
      <c r="K30" s="21">
        <v>1.0</v>
      </c>
      <c r="L30" s="21">
        <v>7.0</v>
      </c>
    </row>
    <row r="31" ht="15.75" customHeight="1">
      <c r="A31" s="26" t="str">
        <f t="shared" si="3"/>
        <v>ProfessorTurmaController</v>
      </c>
      <c r="B31" s="20" t="s">
        <v>132</v>
      </c>
      <c r="C31" s="21">
        <v>77.0</v>
      </c>
      <c r="E31" s="21">
        <v>1.0</v>
      </c>
      <c r="F31" s="21">
        <v>9.0</v>
      </c>
      <c r="G31" s="21">
        <v>1.0</v>
      </c>
      <c r="H31" s="21">
        <v>1.0</v>
      </c>
      <c r="I31" s="21">
        <v>1.0</v>
      </c>
      <c r="J31" s="21">
        <v>0.0</v>
      </c>
      <c r="K31" s="21">
        <v>1.0</v>
      </c>
      <c r="L31" s="21">
        <v>12.0</v>
      </c>
    </row>
    <row r="32" ht="15.75" customHeight="1">
      <c r="A32" s="26" t="str">
        <f t="shared" si="3"/>
        <v>ProntuarioController</v>
      </c>
      <c r="B32" s="20" t="s">
        <v>135</v>
      </c>
      <c r="C32" s="21">
        <v>0.0</v>
      </c>
      <c r="E32" s="21">
        <v>1.0</v>
      </c>
      <c r="F32" s="21">
        <v>2.0</v>
      </c>
      <c r="G32" s="21">
        <v>1.0</v>
      </c>
      <c r="H32" s="21">
        <v>0.0</v>
      </c>
      <c r="I32" s="21">
        <v>1.0</v>
      </c>
      <c r="J32" s="21">
        <v>0.0</v>
      </c>
      <c r="K32" s="21">
        <v>1.0</v>
      </c>
      <c r="L32" s="21">
        <v>0.0</v>
      </c>
    </row>
    <row r="33" ht="15.75" customHeight="1">
      <c r="A33" s="26" t="str">
        <f t="shared" si="3"/>
        <v>TipoPatologiaController</v>
      </c>
      <c r="B33" s="20" t="s">
        <v>154</v>
      </c>
      <c r="C33" s="21">
        <v>57.0</v>
      </c>
      <c r="E33" s="21">
        <v>1.0</v>
      </c>
      <c r="F33" s="21">
        <v>11.0</v>
      </c>
      <c r="G33" s="21">
        <v>1.0</v>
      </c>
      <c r="H33" s="21">
        <v>3.0</v>
      </c>
      <c r="I33" s="21">
        <v>1.0</v>
      </c>
      <c r="J33" s="21">
        <v>0.0</v>
      </c>
      <c r="K33" s="21">
        <v>1.0</v>
      </c>
      <c r="L33" s="21">
        <v>7.0</v>
      </c>
    </row>
    <row r="34" ht="15.75" customHeight="1">
      <c r="A34" s="26" t="str">
        <f t="shared" si="3"/>
        <v>TipoProcedimentoController</v>
      </c>
      <c r="B34" s="20" t="s">
        <v>160</v>
      </c>
      <c r="C34" s="21">
        <v>57.0</v>
      </c>
      <c r="E34" s="21">
        <v>1.0</v>
      </c>
      <c r="F34" s="21">
        <v>11.0</v>
      </c>
      <c r="G34" s="21">
        <v>1.0</v>
      </c>
      <c r="H34" s="21">
        <v>3.0</v>
      </c>
      <c r="I34" s="21">
        <v>1.0</v>
      </c>
      <c r="J34" s="21">
        <v>0.0</v>
      </c>
      <c r="K34" s="21">
        <v>1.0</v>
      </c>
      <c r="L34" s="21">
        <v>7.0</v>
      </c>
    </row>
    <row r="35" ht="15.75" customHeight="1">
      <c r="A35" s="26" t="str">
        <f t="shared" si="3"/>
        <v>TurmaAlunoController</v>
      </c>
      <c r="B35" s="20" t="s">
        <v>172</v>
      </c>
      <c r="C35" s="21">
        <v>50.0</v>
      </c>
      <c r="E35" s="21">
        <v>1.0</v>
      </c>
      <c r="F35" s="21">
        <v>3.0</v>
      </c>
      <c r="G35" s="21">
        <v>1.0</v>
      </c>
      <c r="H35" s="21">
        <v>1.0</v>
      </c>
      <c r="I35" s="21">
        <v>1.0</v>
      </c>
      <c r="J35" s="21">
        <v>0.0</v>
      </c>
      <c r="K35" s="21">
        <v>1.0</v>
      </c>
      <c r="L35" s="21">
        <v>6.0</v>
      </c>
    </row>
    <row r="36" ht="15.75" customHeight="1">
      <c r="A36" s="26" t="str">
        <f t="shared" si="3"/>
        <v>TurmaController</v>
      </c>
      <c r="B36" s="20" t="s">
        <v>173</v>
      </c>
      <c r="C36" s="21">
        <v>50.0</v>
      </c>
      <c r="E36" s="21">
        <v>1.0</v>
      </c>
      <c r="F36" s="21">
        <v>8.0</v>
      </c>
      <c r="G36" s="21">
        <v>1.0</v>
      </c>
      <c r="H36" s="21">
        <v>1.0</v>
      </c>
      <c r="I36" s="21">
        <v>1.0</v>
      </c>
      <c r="J36" s="21">
        <v>0.0</v>
      </c>
      <c r="K36" s="21">
        <v>1.0</v>
      </c>
      <c r="L36" s="21">
        <v>10.0</v>
      </c>
    </row>
    <row r="37" ht="15.75" customHeight="1">
      <c r="A37" s="26" t="str">
        <f t="shared" si="3"/>
        <v>TurmaProfessorController</v>
      </c>
      <c r="B37" s="20" t="s">
        <v>174</v>
      </c>
      <c r="C37" s="21">
        <v>66.0</v>
      </c>
      <c r="E37" s="21">
        <v>1.0</v>
      </c>
      <c r="F37" s="21">
        <v>7.0</v>
      </c>
      <c r="G37" s="21">
        <v>1.0</v>
      </c>
      <c r="H37" s="21">
        <v>1.0</v>
      </c>
      <c r="I37" s="21">
        <v>1.0</v>
      </c>
      <c r="J37" s="21">
        <v>0.0</v>
      </c>
      <c r="K37" s="21">
        <v>1.0</v>
      </c>
      <c r="L37" s="21">
        <v>7.0</v>
      </c>
    </row>
    <row r="38" ht="15.75" customHeight="1">
      <c r="A38" s="26" t="str">
        <f t="shared" si="3"/>
        <v>UsuarioController</v>
      </c>
      <c r="B38" s="20" t="s">
        <v>181</v>
      </c>
      <c r="C38" s="21">
        <v>28.0</v>
      </c>
      <c r="E38" s="21">
        <v>1.0</v>
      </c>
      <c r="F38" s="21">
        <v>8.0</v>
      </c>
      <c r="G38" s="21">
        <v>1.0</v>
      </c>
      <c r="H38" s="21">
        <v>1.0</v>
      </c>
      <c r="I38" s="21">
        <v>1.0</v>
      </c>
      <c r="J38" s="21">
        <v>0.0</v>
      </c>
      <c r="K38" s="21">
        <v>1.0</v>
      </c>
      <c r="L38" s="21">
        <v>8.0</v>
      </c>
    </row>
    <row r="39" ht="15.75" customHeight="1">
      <c r="A39" s="50" t="s">
        <v>191</v>
      </c>
    </row>
    <row r="40" ht="15.75" customHeight="1">
      <c r="A40" s="26" t="str">
        <f>SUBSTITUTE(B40,"ufc.npi.prontuario.exception.", "")</f>
        <v>ProntuarioException</v>
      </c>
      <c r="B40" s="20" t="s">
        <v>136</v>
      </c>
      <c r="C40" s="21">
        <v>50.0</v>
      </c>
      <c r="E40" s="21">
        <v>1.0</v>
      </c>
      <c r="F40" s="21">
        <v>2.0</v>
      </c>
      <c r="G40" s="21">
        <v>1.0</v>
      </c>
      <c r="H40" s="21">
        <v>0.0</v>
      </c>
      <c r="I40" s="21">
        <v>2.0</v>
      </c>
      <c r="J40" s="21">
        <v>0.0</v>
      </c>
      <c r="K40" s="21">
        <v>1.0</v>
      </c>
      <c r="L40" s="21">
        <v>0.0</v>
      </c>
    </row>
    <row r="41" ht="15.75" customHeight="1">
      <c r="A41" s="50" t="s">
        <v>192</v>
      </c>
    </row>
    <row r="42" ht="15.75" customHeight="1">
      <c r="A42" s="26" t="str">
        <f t="shared" ref="A42:A58" si="4">SUBSTITUTE(B42,"ufc.npi.prontuario.model.", "")</f>
        <v>Aluno</v>
      </c>
      <c r="B42" s="20" t="s">
        <v>23</v>
      </c>
      <c r="C42" s="21">
        <v>83.0</v>
      </c>
      <c r="E42" s="21">
        <v>1.0</v>
      </c>
      <c r="F42" s="21">
        <v>10.0</v>
      </c>
      <c r="G42" s="21">
        <v>1.0</v>
      </c>
      <c r="H42" s="21">
        <v>0.0</v>
      </c>
      <c r="I42" s="21">
        <v>2.0</v>
      </c>
      <c r="J42" s="21">
        <v>0.0</v>
      </c>
      <c r="K42" s="21">
        <v>1.0</v>
      </c>
      <c r="L42" s="21">
        <v>0.0</v>
      </c>
    </row>
    <row r="43" ht="15.75" customHeight="1">
      <c r="A43" s="26" t="str">
        <f t="shared" si="4"/>
        <v>AlunoTurma</v>
      </c>
      <c r="B43" s="20" t="s">
        <v>30</v>
      </c>
      <c r="C43" s="21">
        <v>62.0</v>
      </c>
      <c r="E43" s="21">
        <v>2.0</v>
      </c>
      <c r="F43" s="21">
        <v>20.0</v>
      </c>
      <c r="G43" s="21">
        <v>10.0</v>
      </c>
      <c r="H43" s="21">
        <v>2.0</v>
      </c>
      <c r="I43" s="21">
        <v>1.0</v>
      </c>
      <c r="J43" s="21">
        <v>0.0</v>
      </c>
      <c r="K43" s="21">
        <v>1.0</v>
      </c>
      <c r="L43" s="21">
        <v>3.0</v>
      </c>
    </row>
    <row r="44" ht="15.75" customHeight="1">
      <c r="A44" s="26" t="str">
        <f t="shared" si="4"/>
        <v>AlunoTurmaId</v>
      </c>
      <c r="B44" s="20" t="s">
        <v>32</v>
      </c>
      <c r="C44" s="21">
        <v>55.0</v>
      </c>
      <c r="E44" s="21">
        <v>2.0</v>
      </c>
      <c r="F44" s="21">
        <v>17.0</v>
      </c>
      <c r="G44" s="21">
        <v>10.0</v>
      </c>
      <c r="H44" s="21">
        <v>2.0</v>
      </c>
      <c r="I44" s="21">
        <v>1.0</v>
      </c>
      <c r="J44" s="21">
        <v>0.0</v>
      </c>
      <c r="K44" s="21">
        <v>2.0</v>
      </c>
      <c r="L44" s="21">
        <v>3.0</v>
      </c>
    </row>
    <row r="45" ht="15.75" customHeight="1">
      <c r="A45" s="26" t="str">
        <f t="shared" si="4"/>
        <v>Anamnese</v>
      </c>
      <c r="B45" s="20" t="s">
        <v>34</v>
      </c>
      <c r="C45" s="21">
        <v>82.0</v>
      </c>
      <c r="E45" s="21">
        <v>1.0</v>
      </c>
      <c r="F45" s="21">
        <v>24.0</v>
      </c>
      <c r="G45" s="21">
        <v>7.0</v>
      </c>
      <c r="H45" s="21">
        <v>2.0</v>
      </c>
      <c r="I45" s="21">
        <v>1.0</v>
      </c>
      <c r="J45" s="21">
        <v>0.0</v>
      </c>
      <c r="K45" s="21">
        <v>1.0</v>
      </c>
      <c r="L45" s="21">
        <v>3.0</v>
      </c>
    </row>
    <row r="46" ht="15.75" customHeight="1">
      <c r="A46" s="26" t="str">
        <f t="shared" si="4"/>
        <v>Anamnese.Status</v>
      </c>
      <c r="B46" s="20" t="s">
        <v>148</v>
      </c>
      <c r="C46" s="21">
        <v>83.0</v>
      </c>
      <c r="E46" s="21">
        <v>1.0</v>
      </c>
      <c r="F46" s="21">
        <v>4.0</v>
      </c>
      <c r="G46" s="21">
        <v>1.0</v>
      </c>
      <c r="H46" s="21">
        <v>0.0</v>
      </c>
      <c r="I46" s="21">
        <v>1.0</v>
      </c>
      <c r="J46" s="21">
        <v>0.0</v>
      </c>
      <c r="K46" s="21">
        <v>1.0</v>
      </c>
      <c r="L46" s="21">
        <v>1.0</v>
      </c>
    </row>
    <row r="47" ht="15.75" customHeight="1">
      <c r="A47" s="26" t="str">
        <f t="shared" si="4"/>
        <v>Atendimento</v>
      </c>
      <c r="B47" s="20" t="s">
        <v>40</v>
      </c>
      <c r="C47" s="21">
        <v>90.0</v>
      </c>
      <c r="E47" s="21">
        <v>1.0</v>
      </c>
      <c r="F47" s="21">
        <v>36.0</v>
      </c>
      <c r="G47" s="21">
        <v>7.0</v>
      </c>
      <c r="H47" s="21">
        <v>2.0</v>
      </c>
      <c r="I47" s="21">
        <v>1.0</v>
      </c>
      <c r="J47" s="21">
        <v>0.0</v>
      </c>
      <c r="K47" s="21">
        <v>2.0</v>
      </c>
      <c r="L47" s="21">
        <v>8.0</v>
      </c>
    </row>
    <row r="48" ht="15.75" customHeight="1">
      <c r="A48" s="26" t="str">
        <f t="shared" si="4"/>
        <v>Atendimento.Status</v>
      </c>
      <c r="B48" s="20" t="s">
        <v>149</v>
      </c>
      <c r="C48" s="21">
        <v>87.0</v>
      </c>
      <c r="E48" s="21">
        <v>1.0</v>
      </c>
      <c r="F48" s="21">
        <v>4.0</v>
      </c>
      <c r="G48" s="21">
        <v>1.0</v>
      </c>
      <c r="H48" s="21">
        <v>0.0</v>
      </c>
      <c r="I48" s="21">
        <v>1.0</v>
      </c>
      <c r="J48" s="21">
        <v>0.0</v>
      </c>
      <c r="K48" s="21">
        <v>1.0</v>
      </c>
      <c r="L48" s="21">
        <v>1.0</v>
      </c>
    </row>
    <row r="49" ht="15.75" customHeight="1">
      <c r="A49" s="26" t="str">
        <f t="shared" si="4"/>
        <v>Avaliacao</v>
      </c>
      <c r="B49" s="20" t="s">
        <v>48</v>
      </c>
      <c r="C49" s="21">
        <v>78.0</v>
      </c>
      <c r="E49" s="21">
        <v>1.0</v>
      </c>
      <c r="F49" s="21">
        <v>28.0</v>
      </c>
      <c r="G49" s="21">
        <v>7.0</v>
      </c>
      <c r="H49" s="21">
        <v>2.0</v>
      </c>
      <c r="I49" s="21">
        <v>1.0</v>
      </c>
      <c r="J49" s="21">
        <v>0.0</v>
      </c>
      <c r="K49" s="21">
        <v>1.0</v>
      </c>
      <c r="L49" s="21">
        <v>5.0</v>
      </c>
    </row>
    <row r="50" ht="15.75" customHeight="1">
      <c r="A50" s="26" t="str">
        <f t="shared" si="4"/>
        <v>Avaliacao.Status</v>
      </c>
      <c r="B50" s="20" t="s">
        <v>150</v>
      </c>
      <c r="C50" s="21">
        <v>83.0</v>
      </c>
      <c r="E50" s="21">
        <v>1.0</v>
      </c>
      <c r="F50" s="21">
        <v>4.0</v>
      </c>
      <c r="G50" s="21">
        <v>1.0</v>
      </c>
      <c r="H50" s="21">
        <v>0.0</v>
      </c>
      <c r="I50" s="21">
        <v>1.0</v>
      </c>
      <c r="J50" s="21">
        <v>0.0</v>
      </c>
      <c r="K50" s="21">
        <v>1.0</v>
      </c>
      <c r="L50" s="21">
        <v>1.0</v>
      </c>
    </row>
    <row r="51" ht="15.75" customHeight="1">
      <c r="A51" s="26" t="str">
        <f t="shared" si="4"/>
        <v>AvaliacaoAtendimento</v>
      </c>
      <c r="B51" s="20" t="s">
        <v>49</v>
      </c>
      <c r="C51" s="21">
        <v>81.0</v>
      </c>
      <c r="E51" s="21">
        <v>1.0</v>
      </c>
      <c r="F51" s="21">
        <v>32.0</v>
      </c>
      <c r="G51" s="21">
        <v>7.0</v>
      </c>
      <c r="H51" s="21">
        <v>2.0</v>
      </c>
      <c r="I51" s="21">
        <v>1.0</v>
      </c>
      <c r="J51" s="21">
        <v>0.0</v>
      </c>
      <c r="K51" s="21">
        <v>1.0</v>
      </c>
      <c r="L51" s="21">
        <v>4.0</v>
      </c>
    </row>
    <row r="52" ht="15.75" customHeight="1">
      <c r="A52" s="26" t="str">
        <f t="shared" si="4"/>
        <v>Dente</v>
      </c>
      <c r="B52" s="20" t="s">
        <v>56</v>
      </c>
      <c r="C52" s="21">
        <v>99.0</v>
      </c>
      <c r="E52" s="21">
        <v>1.0</v>
      </c>
      <c r="F52" s="21">
        <v>4.0</v>
      </c>
      <c r="G52" s="21">
        <v>1.0</v>
      </c>
      <c r="H52" s="21">
        <v>0.0</v>
      </c>
      <c r="I52" s="21">
        <v>1.0</v>
      </c>
      <c r="J52" s="21">
        <v>0.0</v>
      </c>
      <c r="K52" s="21">
        <v>1.0</v>
      </c>
      <c r="L52" s="21">
        <v>1.0</v>
      </c>
    </row>
    <row r="53" ht="15.75" customHeight="1">
      <c r="A53" s="26" t="str">
        <f t="shared" si="4"/>
        <v>Disciplina</v>
      </c>
      <c r="B53" s="20" t="s">
        <v>57</v>
      </c>
      <c r="C53" s="21">
        <v>77.0</v>
      </c>
      <c r="E53" s="21">
        <v>1.0</v>
      </c>
      <c r="F53" s="21">
        <v>18.0</v>
      </c>
      <c r="G53" s="21">
        <v>7.0</v>
      </c>
      <c r="H53" s="21">
        <v>2.0</v>
      </c>
      <c r="I53" s="21">
        <v>1.0</v>
      </c>
      <c r="J53" s="21">
        <v>0.0</v>
      </c>
      <c r="K53" s="21">
        <v>1.0</v>
      </c>
      <c r="L53" s="21">
        <v>0.0</v>
      </c>
    </row>
    <row r="54" ht="15.75" customHeight="1">
      <c r="A54" s="26" t="str">
        <f t="shared" si="4"/>
        <v>Documento</v>
      </c>
      <c r="B54" s="20" t="s">
        <v>63</v>
      </c>
      <c r="C54" s="21">
        <v>75.0</v>
      </c>
      <c r="E54" s="21">
        <v>1.0</v>
      </c>
      <c r="F54" s="21">
        <v>13.0</v>
      </c>
      <c r="G54" s="21">
        <v>1.0</v>
      </c>
      <c r="H54" s="21">
        <v>0.0</v>
      </c>
      <c r="I54" s="21">
        <v>1.0</v>
      </c>
      <c r="J54" s="21">
        <v>0.0</v>
      </c>
      <c r="K54" s="21">
        <v>1.0</v>
      </c>
      <c r="L54" s="21">
        <v>1.0</v>
      </c>
    </row>
    <row r="55" ht="15.75" customHeight="1">
      <c r="A55" s="26" t="str">
        <f t="shared" si="4"/>
        <v>Documento.TipoDocumento</v>
      </c>
      <c r="B55" s="20" t="s">
        <v>152</v>
      </c>
      <c r="C55" s="21">
        <v>91.0</v>
      </c>
      <c r="E55" s="21">
        <v>1.0</v>
      </c>
      <c r="F55" s="21">
        <v>4.0</v>
      </c>
      <c r="G55" s="21">
        <v>1.0</v>
      </c>
      <c r="H55" s="21">
        <v>0.0</v>
      </c>
      <c r="I55" s="21">
        <v>1.0</v>
      </c>
      <c r="J55" s="21">
        <v>0.0</v>
      </c>
      <c r="K55" s="21">
        <v>1.0</v>
      </c>
      <c r="L55" s="21">
        <v>1.0</v>
      </c>
    </row>
    <row r="56" ht="15.75" customHeight="1">
      <c r="A56" s="26" t="str">
        <f t="shared" si="4"/>
        <v>DocumentoDownload</v>
      </c>
      <c r="B56" s="20" t="s">
        <v>65</v>
      </c>
      <c r="C56" s="21">
        <v>0.0</v>
      </c>
      <c r="E56" s="21">
        <v>1.0</v>
      </c>
      <c r="F56" s="21">
        <v>7.0</v>
      </c>
      <c r="G56" s="21">
        <v>1.0</v>
      </c>
      <c r="H56" s="21">
        <v>0.0</v>
      </c>
      <c r="I56" s="21">
        <v>2.0</v>
      </c>
      <c r="J56" s="21">
        <v>0.0</v>
      </c>
      <c r="K56" s="21">
        <v>1.0</v>
      </c>
      <c r="L56" s="21">
        <v>0.0</v>
      </c>
    </row>
    <row r="57" ht="15.75" customHeight="1">
      <c r="A57" s="26" t="str">
        <f t="shared" si="4"/>
        <v>Estado</v>
      </c>
      <c r="B57" s="20" t="s">
        <v>74</v>
      </c>
      <c r="C57" s="21">
        <v>98.0</v>
      </c>
      <c r="E57" s="21">
        <v>1.0</v>
      </c>
      <c r="F57" s="21">
        <v>4.0</v>
      </c>
      <c r="G57" s="21">
        <v>1.0</v>
      </c>
      <c r="H57" s="21">
        <v>0.0</v>
      </c>
      <c r="I57" s="21">
        <v>1.0</v>
      </c>
      <c r="J57" s="21">
        <v>0.0</v>
      </c>
      <c r="K57" s="21">
        <v>1.0</v>
      </c>
      <c r="L57" s="21">
        <v>1.0</v>
      </c>
    </row>
    <row r="58" ht="15.75" customHeight="1">
      <c r="A58" s="26" t="str">
        <f t="shared" si="4"/>
        <v>EstadoCivil</v>
      </c>
      <c r="B58" s="20" t="s">
        <v>75</v>
      </c>
      <c r="C58" s="21">
        <v>92.0</v>
      </c>
      <c r="E58" s="21">
        <v>1.0</v>
      </c>
      <c r="F58" s="21">
        <v>4.0</v>
      </c>
      <c r="G58" s="21">
        <v>1.0</v>
      </c>
      <c r="H58" s="21">
        <v>0.0</v>
      </c>
      <c r="I58" s="21">
        <v>1.0</v>
      </c>
      <c r="J58" s="21">
        <v>0.0</v>
      </c>
      <c r="K58" s="21">
        <v>1.0</v>
      </c>
      <c r="L58" s="21">
        <v>1.0</v>
      </c>
    </row>
    <row r="59" ht="15.75" customHeight="1">
      <c r="A59" s="50" t="s">
        <v>260</v>
      </c>
      <c r="B59" s="20" t="s">
        <v>261</v>
      </c>
      <c r="C59" s="21">
        <v>92.0</v>
      </c>
      <c r="E59" s="21">
        <v>1.0</v>
      </c>
      <c r="F59" s="21">
        <v>4.0</v>
      </c>
      <c r="G59" s="21">
        <v>1.0</v>
      </c>
      <c r="H59" s="21">
        <v>0.0</v>
      </c>
      <c r="I59" s="21">
        <v>1.0</v>
      </c>
      <c r="J59" s="21">
        <v>0.0</v>
      </c>
      <c r="K59" s="21">
        <v>1.0</v>
      </c>
      <c r="L59" s="21">
        <v>1.0</v>
      </c>
    </row>
    <row r="60" ht="15.75" customHeight="1">
      <c r="A60" s="50" t="s">
        <v>262</v>
      </c>
      <c r="B60" s="20" t="s">
        <v>263</v>
      </c>
      <c r="C60" s="21">
        <v>0.0</v>
      </c>
      <c r="E60" s="21">
        <v>1.0</v>
      </c>
      <c r="F60" s="21">
        <v>1.0</v>
      </c>
      <c r="G60" s="21">
        <v>1.0</v>
      </c>
      <c r="H60" s="21">
        <v>0.0</v>
      </c>
      <c r="I60" s="21">
        <v>1.0</v>
      </c>
      <c r="J60" s="21">
        <v>0.0</v>
      </c>
      <c r="K60" s="21">
        <v>1.0</v>
      </c>
      <c r="L60" s="21">
        <v>1.0</v>
      </c>
    </row>
    <row r="61" ht="15.75" customHeight="1">
      <c r="A61" s="60" t="s">
        <v>264</v>
      </c>
      <c r="B61" s="20" t="s">
        <v>265</v>
      </c>
      <c r="C61" s="21">
        <v>0.0</v>
      </c>
      <c r="E61" s="21">
        <v>1.0</v>
      </c>
      <c r="F61" s="21">
        <v>1.0</v>
      </c>
      <c r="G61" s="21">
        <v>1.0</v>
      </c>
      <c r="H61" s="21">
        <v>0.0</v>
      </c>
      <c r="I61" s="21">
        <v>1.0</v>
      </c>
      <c r="J61" s="21">
        <v>0.0</v>
      </c>
      <c r="K61" s="21">
        <v>1.0</v>
      </c>
      <c r="L61" s="21">
        <v>1.0</v>
      </c>
    </row>
    <row r="62" ht="15.75" customHeight="1">
      <c r="A62" s="60" t="s">
        <v>266</v>
      </c>
      <c r="B62" s="20" t="s">
        <v>267</v>
      </c>
      <c r="C62" s="21">
        <v>0.0</v>
      </c>
      <c r="E62" s="21">
        <v>1.0</v>
      </c>
      <c r="F62" s="21">
        <v>1.0</v>
      </c>
      <c r="G62" s="21">
        <v>1.0</v>
      </c>
      <c r="H62" s="21">
        <v>0.0</v>
      </c>
      <c r="I62" s="21">
        <v>1.0</v>
      </c>
      <c r="J62" s="21">
        <v>0.0</v>
      </c>
      <c r="K62" s="21">
        <v>1.0</v>
      </c>
      <c r="L62" s="21">
        <v>1.0</v>
      </c>
    </row>
    <row r="63" ht="15.75" customHeight="1">
      <c r="A63" s="60" t="s">
        <v>268</v>
      </c>
      <c r="B63" s="20" t="s">
        <v>269</v>
      </c>
      <c r="C63" s="21">
        <v>0.0</v>
      </c>
      <c r="E63" s="21">
        <v>1.0</v>
      </c>
      <c r="F63" s="21">
        <v>1.0</v>
      </c>
      <c r="G63" s="21">
        <v>1.0</v>
      </c>
      <c r="H63" s="21">
        <v>0.0</v>
      </c>
      <c r="I63" s="21">
        <v>1.0</v>
      </c>
      <c r="J63" s="21">
        <v>0.0</v>
      </c>
      <c r="K63" s="21">
        <v>1.0</v>
      </c>
      <c r="L63" s="21">
        <v>1.0</v>
      </c>
    </row>
    <row r="64" ht="15.75" customHeight="1">
      <c r="A64" s="60" t="s">
        <v>270</v>
      </c>
      <c r="B64" s="20" t="s">
        <v>271</v>
      </c>
      <c r="C64" s="21">
        <v>0.0</v>
      </c>
      <c r="E64" s="21">
        <v>1.0</v>
      </c>
      <c r="F64" s="21">
        <v>1.0</v>
      </c>
      <c r="G64" s="21">
        <v>1.0</v>
      </c>
      <c r="H64" s="21">
        <v>0.0</v>
      </c>
      <c r="I64" s="21">
        <v>1.0</v>
      </c>
      <c r="J64" s="21">
        <v>0.0</v>
      </c>
      <c r="K64" s="21">
        <v>1.0</v>
      </c>
      <c r="L64" s="21">
        <v>1.0</v>
      </c>
    </row>
    <row r="65" ht="15.75" customHeight="1">
      <c r="A65" s="26" t="str">
        <f t="shared" ref="A65:A81" si="5">SUBSTITUTE(B65,"ufc.npi.prontuario.model.", "")</f>
        <v>FaceDente</v>
      </c>
      <c r="B65" s="20" t="s">
        <v>77</v>
      </c>
      <c r="C65" s="21">
        <v>0.0</v>
      </c>
      <c r="E65" s="21">
        <v>1.0</v>
      </c>
      <c r="F65" s="21">
        <v>1.0</v>
      </c>
      <c r="G65" s="21">
        <v>1.0</v>
      </c>
      <c r="H65" s="21">
        <v>0.0</v>
      </c>
      <c r="I65" s="21">
        <v>1.0</v>
      </c>
      <c r="J65" s="21">
        <v>0.0</v>
      </c>
      <c r="K65" s="21">
        <v>1.0</v>
      </c>
      <c r="L65" s="21">
        <v>1.0</v>
      </c>
    </row>
    <row r="66" ht="15.75" customHeight="1">
      <c r="A66" s="26" t="str">
        <f t="shared" si="5"/>
        <v>ItemAvaliacao</v>
      </c>
      <c r="B66" s="20" t="s">
        <v>80</v>
      </c>
      <c r="C66" s="21">
        <v>70.0</v>
      </c>
      <c r="E66" s="21">
        <v>2.0</v>
      </c>
      <c r="F66" s="21">
        <v>21.0</v>
      </c>
      <c r="G66" s="21">
        <v>10.0</v>
      </c>
      <c r="H66" s="21">
        <v>2.0</v>
      </c>
      <c r="I66" s="21">
        <v>1.0</v>
      </c>
      <c r="J66" s="21">
        <v>0.0</v>
      </c>
      <c r="K66" s="21">
        <v>1.0</v>
      </c>
      <c r="L66" s="21">
        <v>1.0</v>
      </c>
    </row>
    <row r="67" ht="15.75" customHeight="1">
      <c r="A67" s="26" t="str">
        <f t="shared" si="5"/>
        <v>ItemAvaliacaoAtendimento</v>
      </c>
      <c r="B67" s="20" t="s">
        <v>81</v>
      </c>
      <c r="C67" s="21">
        <v>67.0</v>
      </c>
      <c r="E67" s="21">
        <v>1.0</v>
      </c>
      <c r="F67" s="21">
        <v>24.0</v>
      </c>
      <c r="G67" s="21">
        <v>10.0</v>
      </c>
      <c r="H67" s="21">
        <v>2.0</v>
      </c>
      <c r="I67" s="21">
        <v>1.0</v>
      </c>
      <c r="J67" s="21">
        <v>0.0</v>
      </c>
      <c r="K67" s="21">
        <v>1.0</v>
      </c>
      <c r="L67" s="21">
        <v>2.0</v>
      </c>
    </row>
    <row r="68" ht="15.75" customHeight="1">
      <c r="A68" s="26" t="str">
        <f t="shared" si="5"/>
        <v>Local</v>
      </c>
      <c r="B68" s="20" t="s">
        <v>84</v>
      </c>
      <c r="C68" s="21">
        <v>100.0</v>
      </c>
      <c r="E68" s="21">
        <v>1.0</v>
      </c>
      <c r="F68" s="21">
        <v>2.0</v>
      </c>
      <c r="G68" s="21">
        <v>1.0</v>
      </c>
      <c r="H68" s="21">
        <v>0.0</v>
      </c>
      <c r="I68" s="21">
        <v>1.0</v>
      </c>
      <c r="J68" s="21">
        <v>0.0</v>
      </c>
      <c r="K68" s="21">
        <v>1.0</v>
      </c>
      <c r="L68" s="21">
        <v>1.0</v>
      </c>
    </row>
    <row r="69" ht="15.75" customHeight="1">
      <c r="A69" s="26" t="str">
        <f t="shared" si="5"/>
        <v>Odontograma</v>
      </c>
      <c r="B69" s="20" t="s">
        <v>87</v>
      </c>
      <c r="C69" s="21">
        <v>75.0</v>
      </c>
      <c r="E69" s="21">
        <v>1.0</v>
      </c>
      <c r="F69" s="21">
        <v>17.0</v>
      </c>
      <c r="G69" s="21">
        <v>7.0</v>
      </c>
      <c r="H69" s="21">
        <v>2.0</v>
      </c>
      <c r="I69" s="21">
        <v>1.0</v>
      </c>
      <c r="J69" s="21">
        <v>0.0</v>
      </c>
      <c r="K69" s="21">
        <v>1.0</v>
      </c>
      <c r="L69" s="21">
        <v>1.0</v>
      </c>
    </row>
    <row r="70" ht="15.75" customHeight="1">
      <c r="A70" s="26" t="str">
        <f t="shared" si="5"/>
        <v>Paciente</v>
      </c>
      <c r="B70" s="20" t="s">
        <v>94</v>
      </c>
      <c r="C70" s="21">
        <v>96.0</v>
      </c>
      <c r="E70" s="21">
        <v>1.0</v>
      </c>
      <c r="F70" s="21">
        <v>66.0</v>
      </c>
      <c r="G70" s="21">
        <v>5.0</v>
      </c>
      <c r="H70" s="21">
        <v>1.0</v>
      </c>
      <c r="I70" s="21">
        <v>1.0</v>
      </c>
      <c r="J70" s="21">
        <v>0.0</v>
      </c>
      <c r="K70" s="21">
        <v>1.0</v>
      </c>
      <c r="L70" s="21">
        <v>8.0</v>
      </c>
    </row>
    <row r="71" ht="15.75" customHeight="1">
      <c r="A71" s="26" t="str">
        <f t="shared" si="5"/>
        <v>PacienteAnamnese</v>
      </c>
      <c r="B71" s="20" t="s">
        <v>95</v>
      </c>
      <c r="C71" s="21">
        <v>85.0</v>
      </c>
      <c r="E71" s="21">
        <v>1.0</v>
      </c>
      <c r="F71" s="21">
        <v>23.0</v>
      </c>
      <c r="G71" s="21">
        <v>7.0</v>
      </c>
      <c r="H71" s="21">
        <v>2.0</v>
      </c>
      <c r="I71" s="21">
        <v>1.0</v>
      </c>
      <c r="J71" s="21">
        <v>0.0</v>
      </c>
      <c r="K71" s="21">
        <v>1.0</v>
      </c>
      <c r="L71" s="21">
        <v>4.0</v>
      </c>
    </row>
    <row r="72" ht="15.75" customHeight="1">
      <c r="A72" s="26" t="str">
        <f t="shared" si="5"/>
        <v>Papel</v>
      </c>
      <c r="B72" s="20" t="s">
        <v>111</v>
      </c>
      <c r="C72" s="21">
        <v>92.0</v>
      </c>
      <c r="E72" s="21">
        <v>1.0</v>
      </c>
      <c r="F72" s="21">
        <v>5.0</v>
      </c>
      <c r="G72" s="21">
        <v>1.0</v>
      </c>
      <c r="H72" s="21">
        <v>0.0</v>
      </c>
      <c r="I72" s="21">
        <v>1.0</v>
      </c>
      <c r="J72" s="21">
        <v>0.0</v>
      </c>
      <c r="K72" s="21">
        <v>2.0</v>
      </c>
      <c r="L72" s="21">
        <v>1.0</v>
      </c>
    </row>
    <row r="73" ht="15.75" customHeight="1">
      <c r="A73" s="26" t="str">
        <f t="shared" si="5"/>
        <v>Patologia</v>
      </c>
      <c r="B73" s="20" t="s">
        <v>112</v>
      </c>
      <c r="C73" s="21">
        <v>88.0</v>
      </c>
      <c r="E73" s="21">
        <v>1.0</v>
      </c>
      <c r="F73" s="21">
        <v>32.0</v>
      </c>
      <c r="G73" s="21">
        <v>7.0</v>
      </c>
      <c r="H73" s="21">
        <v>2.0</v>
      </c>
      <c r="I73" s="21">
        <v>1.0</v>
      </c>
      <c r="J73" s="21">
        <v>0.0</v>
      </c>
      <c r="K73" s="21">
        <v>2.0</v>
      </c>
      <c r="L73" s="21">
        <v>8.0</v>
      </c>
    </row>
    <row r="74" ht="15.75" customHeight="1">
      <c r="A74" s="26" t="str">
        <f t="shared" si="5"/>
        <v>Pergunta</v>
      </c>
      <c r="B74" s="20" t="s">
        <v>117</v>
      </c>
      <c r="C74" s="21">
        <v>80.0</v>
      </c>
      <c r="E74" s="21">
        <v>1.0</v>
      </c>
      <c r="F74" s="21">
        <v>22.0</v>
      </c>
      <c r="G74" s="21">
        <v>7.0</v>
      </c>
      <c r="H74" s="21">
        <v>2.0</v>
      </c>
      <c r="I74" s="21">
        <v>1.0</v>
      </c>
      <c r="J74" s="21">
        <v>0.0</v>
      </c>
      <c r="K74" s="21">
        <v>2.0</v>
      </c>
      <c r="L74" s="21">
        <v>2.0</v>
      </c>
    </row>
    <row r="75" ht="15.75" customHeight="1">
      <c r="A75" s="26" t="str">
        <f t="shared" si="5"/>
        <v>Pergunta.TiposPerguntas</v>
      </c>
      <c r="B75" s="20" t="s">
        <v>118</v>
      </c>
      <c r="C75" s="21">
        <v>87.0</v>
      </c>
      <c r="E75" s="21">
        <v>1.0</v>
      </c>
      <c r="F75" s="21">
        <v>4.0</v>
      </c>
      <c r="G75" s="21">
        <v>1.0</v>
      </c>
      <c r="H75" s="21">
        <v>0.0</v>
      </c>
      <c r="I75" s="21">
        <v>1.0</v>
      </c>
      <c r="J75" s="21">
        <v>0.0</v>
      </c>
      <c r="K75" s="21">
        <v>1.0</v>
      </c>
      <c r="L75" s="21">
        <v>1.0</v>
      </c>
    </row>
    <row r="76" ht="15.75" customHeight="1">
      <c r="A76" s="26" t="str">
        <f t="shared" si="5"/>
        <v>PlanoTratamento</v>
      </c>
      <c r="B76" s="20" t="s">
        <v>120</v>
      </c>
      <c r="C76" s="21">
        <v>85.0</v>
      </c>
      <c r="E76" s="21">
        <v>1.0</v>
      </c>
      <c r="F76" s="21">
        <v>25.0</v>
      </c>
      <c r="G76" s="21">
        <v>7.0</v>
      </c>
      <c r="H76" s="21">
        <v>2.0</v>
      </c>
      <c r="I76" s="21">
        <v>1.0</v>
      </c>
      <c r="J76" s="21">
        <v>0.0</v>
      </c>
      <c r="K76" s="21">
        <v>1.0</v>
      </c>
      <c r="L76" s="21">
        <v>5.0</v>
      </c>
    </row>
    <row r="77" ht="15.75" customHeight="1">
      <c r="A77" s="26" t="str">
        <f t="shared" si="5"/>
        <v>PlanoTratamento.Status</v>
      </c>
      <c r="B77" s="20" t="s">
        <v>151</v>
      </c>
      <c r="C77" s="21">
        <v>92.0</v>
      </c>
      <c r="E77" s="21">
        <v>1.0</v>
      </c>
      <c r="F77" s="21">
        <v>5.0</v>
      </c>
      <c r="G77" s="21">
        <v>1.0</v>
      </c>
      <c r="H77" s="21">
        <v>0.0</v>
      </c>
      <c r="I77" s="21">
        <v>1.0</v>
      </c>
      <c r="J77" s="21">
        <v>0.0</v>
      </c>
      <c r="K77" s="21">
        <v>1.0</v>
      </c>
      <c r="L77" s="21">
        <v>1.0</v>
      </c>
    </row>
    <row r="78" ht="15.75" customHeight="1">
      <c r="A78" s="26" t="str">
        <f t="shared" si="5"/>
        <v>Procedimento</v>
      </c>
      <c r="B78" s="20" t="s">
        <v>125</v>
      </c>
      <c r="C78" s="21">
        <v>85.0</v>
      </c>
      <c r="E78" s="21">
        <v>1.0</v>
      </c>
      <c r="F78" s="21">
        <v>30.0</v>
      </c>
      <c r="G78" s="21">
        <v>7.0</v>
      </c>
      <c r="H78" s="21">
        <v>2.0</v>
      </c>
      <c r="I78" s="21">
        <v>1.0</v>
      </c>
      <c r="J78" s="21">
        <v>0.0</v>
      </c>
      <c r="K78" s="21">
        <v>2.0</v>
      </c>
      <c r="L78" s="21">
        <v>6.0</v>
      </c>
    </row>
    <row r="79" ht="15.75" customHeight="1">
      <c r="A79" s="26" t="str">
        <f t="shared" si="5"/>
        <v>Raca</v>
      </c>
      <c r="B79" s="20" t="s">
        <v>137</v>
      </c>
      <c r="C79" s="21">
        <v>92.0</v>
      </c>
      <c r="E79" s="21">
        <v>1.0</v>
      </c>
      <c r="F79" s="21">
        <v>4.0</v>
      </c>
      <c r="G79" s="21">
        <v>1.0</v>
      </c>
      <c r="H79" s="21">
        <v>0.0</v>
      </c>
      <c r="I79" s="21">
        <v>1.0</v>
      </c>
      <c r="J79" s="21">
        <v>0.0</v>
      </c>
      <c r="K79" s="21">
        <v>1.0</v>
      </c>
      <c r="L79" s="21">
        <v>1.0</v>
      </c>
    </row>
    <row r="80" ht="15.75" customHeight="1">
      <c r="A80" s="26" t="str">
        <f t="shared" si="5"/>
        <v>Resposta</v>
      </c>
      <c r="B80" s="20" t="s">
        <v>139</v>
      </c>
      <c r="C80" s="21">
        <v>80.0</v>
      </c>
      <c r="E80" s="21">
        <v>1.0</v>
      </c>
      <c r="F80" s="21">
        <v>19.0</v>
      </c>
      <c r="G80" s="21">
        <v>7.0</v>
      </c>
      <c r="H80" s="21">
        <v>2.0</v>
      </c>
      <c r="I80" s="21">
        <v>1.0</v>
      </c>
      <c r="J80" s="21">
        <v>0.0</v>
      </c>
      <c r="K80" s="21">
        <v>1.0</v>
      </c>
      <c r="L80" s="21">
        <v>2.0</v>
      </c>
    </row>
    <row r="81" ht="15.75" customHeight="1">
      <c r="A81" s="26" t="str">
        <f t="shared" si="5"/>
        <v>Servidor</v>
      </c>
      <c r="B81" s="20" t="s">
        <v>141</v>
      </c>
      <c r="C81" s="21">
        <v>0.0</v>
      </c>
      <c r="E81" s="21">
        <v>0.0</v>
      </c>
      <c r="F81" s="21">
        <v>0.0</v>
      </c>
      <c r="G81" s="21">
        <v>0.0</v>
      </c>
      <c r="H81" s="21">
        <v>0.0</v>
      </c>
      <c r="I81" s="21">
        <v>2.0</v>
      </c>
      <c r="J81" s="21">
        <v>0.0</v>
      </c>
      <c r="K81" s="21">
        <v>1.0</v>
      </c>
      <c r="L81" s="21">
        <v>0.0</v>
      </c>
    </row>
    <row r="82" ht="15.75" customHeight="1">
      <c r="A82" s="60" t="s">
        <v>272</v>
      </c>
      <c r="B82" s="20" t="s">
        <v>273</v>
      </c>
      <c r="C82" s="21">
        <v>0.0</v>
      </c>
      <c r="E82" s="21">
        <v>1.0</v>
      </c>
      <c r="F82" s="21">
        <v>1.0</v>
      </c>
      <c r="G82" s="21">
        <v>1.0</v>
      </c>
      <c r="H82" s="21">
        <v>0.0</v>
      </c>
      <c r="I82" s="21">
        <v>1.0</v>
      </c>
      <c r="J82" s="21">
        <v>0.0</v>
      </c>
      <c r="K82" s="21">
        <v>1.0</v>
      </c>
      <c r="L82" s="21">
        <v>1.0</v>
      </c>
    </row>
    <row r="83" ht="15.75" customHeight="1">
      <c r="A83" s="60" t="s">
        <v>274</v>
      </c>
      <c r="B83" s="20" t="s">
        <v>275</v>
      </c>
      <c r="C83" s="21">
        <v>0.0</v>
      </c>
      <c r="E83" s="21">
        <v>1.0</v>
      </c>
      <c r="F83" s="21">
        <v>1.0</v>
      </c>
      <c r="G83" s="21">
        <v>1.0</v>
      </c>
      <c r="H83" s="21">
        <v>0.0</v>
      </c>
      <c r="I83" s="21">
        <v>1.0</v>
      </c>
      <c r="J83" s="21">
        <v>0.0</v>
      </c>
      <c r="K83" s="21">
        <v>1.0</v>
      </c>
      <c r="L83" s="21">
        <v>1.0</v>
      </c>
    </row>
    <row r="84" ht="15.75" customHeight="1">
      <c r="A84" s="26" t="str">
        <f t="shared" ref="A84:A90" si="6">SUBSTITUTE(B84,"ufc.npi.prontuario.model.", "")</f>
        <v>Sexo</v>
      </c>
      <c r="B84" s="20" t="s">
        <v>147</v>
      </c>
      <c r="C84" s="21">
        <v>83.0</v>
      </c>
      <c r="E84" s="21">
        <v>1.0</v>
      </c>
      <c r="F84" s="21">
        <v>4.0</v>
      </c>
      <c r="G84" s="21">
        <v>1.0</v>
      </c>
      <c r="H84" s="21">
        <v>0.0</v>
      </c>
      <c r="I84" s="21">
        <v>1.0</v>
      </c>
      <c r="J84" s="21">
        <v>0.0</v>
      </c>
      <c r="K84" s="21">
        <v>1.0</v>
      </c>
      <c r="L84" s="21">
        <v>1.0</v>
      </c>
    </row>
    <row r="85" ht="15.75" customHeight="1">
      <c r="A85" s="26" t="str">
        <f t="shared" si="6"/>
        <v>TipoPatologia</v>
      </c>
      <c r="B85" s="20" t="s">
        <v>153</v>
      </c>
      <c r="C85" s="21">
        <v>75.0</v>
      </c>
      <c r="E85" s="21">
        <v>1.0</v>
      </c>
      <c r="F85" s="21">
        <v>17.0</v>
      </c>
      <c r="G85" s="21">
        <v>7.0</v>
      </c>
      <c r="H85" s="21">
        <v>2.0</v>
      </c>
      <c r="I85" s="21">
        <v>1.0</v>
      </c>
      <c r="J85" s="21">
        <v>0.0</v>
      </c>
      <c r="K85" s="21">
        <v>1.0</v>
      </c>
      <c r="L85" s="21">
        <v>0.0</v>
      </c>
    </row>
    <row r="86" ht="15.75" customHeight="1">
      <c r="A86" s="26" t="str">
        <f t="shared" si="6"/>
        <v>TipoProcedimento</v>
      </c>
      <c r="B86" s="20" t="s">
        <v>159</v>
      </c>
      <c r="C86" s="21">
        <v>75.0</v>
      </c>
      <c r="E86" s="21">
        <v>1.0</v>
      </c>
      <c r="F86" s="21">
        <v>17.0</v>
      </c>
      <c r="G86" s="21">
        <v>7.0</v>
      </c>
      <c r="H86" s="21">
        <v>2.0</v>
      </c>
      <c r="I86" s="21">
        <v>1.0</v>
      </c>
      <c r="J86" s="21">
        <v>0.0</v>
      </c>
      <c r="K86" s="21">
        <v>1.0</v>
      </c>
      <c r="L86" s="21">
        <v>0.0</v>
      </c>
    </row>
    <row r="87" ht="15.75" customHeight="1">
      <c r="A87" s="26" t="str">
        <f t="shared" si="6"/>
        <v>Token</v>
      </c>
      <c r="B87" s="20" t="s">
        <v>165</v>
      </c>
      <c r="C87" s="21">
        <v>50.0</v>
      </c>
      <c r="E87" s="21">
        <v>2.0</v>
      </c>
      <c r="F87" s="21">
        <v>13.0</v>
      </c>
      <c r="G87" s="21">
        <v>7.0</v>
      </c>
      <c r="H87" s="21">
        <v>2.0</v>
      </c>
      <c r="I87" s="21">
        <v>1.0</v>
      </c>
      <c r="J87" s="21">
        <v>0.0</v>
      </c>
      <c r="K87" s="21">
        <v>1.0</v>
      </c>
      <c r="L87" s="21">
        <v>1.0</v>
      </c>
    </row>
    <row r="88" ht="15.75" customHeight="1">
      <c r="A88" s="26" t="str">
        <f t="shared" si="6"/>
        <v>Tratamento</v>
      </c>
      <c r="B88" s="20" t="s">
        <v>170</v>
      </c>
      <c r="C88" s="21">
        <v>78.0</v>
      </c>
      <c r="E88" s="21">
        <v>1.0</v>
      </c>
      <c r="F88" s="21">
        <v>21.0</v>
      </c>
      <c r="G88" s="21">
        <v>7.0</v>
      </c>
      <c r="H88" s="21">
        <v>2.0</v>
      </c>
      <c r="I88" s="21">
        <v>1.0</v>
      </c>
      <c r="J88" s="21">
        <v>0.0</v>
      </c>
      <c r="K88" s="21">
        <v>1.0</v>
      </c>
      <c r="L88" s="21">
        <v>3.0</v>
      </c>
    </row>
    <row r="89" ht="15.75" customHeight="1">
      <c r="A89" s="26" t="str">
        <f t="shared" si="6"/>
        <v>Turma</v>
      </c>
      <c r="B89" s="20" t="s">
        <v>171</v>
      </c>
      <c r="C89" s="21">
        <v>87.0</v>
      </c>
      <c r="E89" s="21">
        <v>1.0</v>
      </c>
      <c r="F89" s="21">
        <v>30.0</v>
      </c>
      <c r="G89" s="21">
        <v>7.0</v>
      </c>
      <c r="H89" s="21">
        <v>2.0</v>
      </c>
      <c r="I89" s="21">
        <v>1.0</v>
      </c>
      <c r="J89" s="21">
        <v>0.0</v>
      </c>
      <c r="K89" s="21">
        <v>1.0</v>
      </c>
      <c r="L89" s="21">
        <v>2.0</v>
      </c>
    </row>
    <row r="90" ht="15.75" customHeight="1">
      <c r="A90" s="26" t="str">
        <f t="shared" si="6"/>
        <v>Usuario</v>
      </c>
      <c r="B90" s="20" t="s">
        <v>180</v>
      </c>
      <c r="C90" s="21">
        <v>86.0</v>
      </c>
      <c r="E90" s="21">
        <v>1.0</v>
      </c>
      <c r="F90" s="21">
        <v>35.0</v>
      </c>
      <c r="G90" s="21">
        <v>7.0</v>
      </c>
      <c r="H90" s="21">
        <v>2.0</v>
      </c>
      <c r="I90" s="21">
        <v>1.0</v>
      </c>
      <c r="J90" s="21">
        <v>2.0</v>
      </c>
      <c r="K90" s="21">
        <v>2.0</v>
      </c>
      <c r="L90" s="21">
        <v>2.0</v>
      </c>
    </row>
    <row r="91" ht="15.75" customHeight="1">
      <c r="A91" s="50" t="s">
        <v>193</v>
      </c>
      <c r="C91" s="21"/>
    </row>
    <row r="92" ht="15.75" customHeight="1">
      <c r="A92" s="26" t="str">
        <f t="shared" ref="A92:A114" si="7">SUBSTITUTE(B92,"ufc.npi.prontuario.repository.", "")</f>
        <v>AlunoRepository</v>
      </c>
      <c r="B92" s="20" t="s">
        <v>25</v>
      </c>
      <c r="C92" s="21">
        <v>0.0</v>
      </c>
      <c r="E92" s="21">
        <v>0.0</v>
      </c>
      <c r="F92" s="21">
        <v>0.0</v>
      </c>
      <c r="G92" s="21">
        <v>0.0</v>
      </c>
      <c r="H92" s="21">
        <v>0.0</v>
      </c>
      <c r="I92" s="21">
        <v>2.0</v>
      </c>
      <c r="J92" s="21">
        <v>0.0</v>
      </c>
      <c r="K92" s="21">
        <v>1.0</v>
      </c>
      <c r="L92" s="21">
        <v>1.0</v>
      </c>
    </row>
    <row r="93" ht="15.75" customHeight="1">
      <c r="A93" s="26" t="str">
        <f t="shared" si="7"/>
        <v>AlunoTurmaRepository</v>
      </c>
      <c r="B93" s="20" t="s">
        <v>33</v>
      </c>
      <c r="C93" s="21">
        <v>0.0</v>
      </c>
      <c r="E93" s="21">
        <v>0.0</v>
      </c>
      <c r="F93" s="21">
        <v>0.0</v>
      </c>
      <c r="G93" s="21">
        <v>0.0</v>
      </c>
      <c r="H93" s="21">
        <v>0.0</v>
      </c>
      <c r="I93" s="21">
        <v>2.0</v>
      </c>
      <c r="J93" s="21">
        <v>0.0</v>
      </c>
      <c r="K93" s="21">
        <v>1.0</v>
      </c>
      <c r="L93" s="21">
        <v>0.0</v>
      </c>
    </row>
    <row r="94" ht="15.75" customHeight="1">
      <c r="A94" s="26" t="str">
        <f t="shared" si="7"/>
        <v>AnamneseRepository</v>
      </c>
      <c r="B94" s="20" t="s">
        <v>36</v>
      </c>
      <c r="C94" s="21">
        <v>0.0</v>
      </c>
      <c r="E94" s="21">
        <v>0.0</v>
      </c>
      <c r="F94" s="21">
        <v>0.0</v>
      </c>
      <c r="G94" s="21">
        <v>0.0</v>
      </c>
      <c r="H94" s="21">
        <v>0.0</v>
      </c>
      <c r="I94" s="21">
        <v>2.0</v>
      </c>
      <c r="J94" s="21">
        <v>0.0</v>
      </c>
      <c r="K94" s="21">
        <v>1.0</v>
      </c>
      <c r="L94" s="21">
        <v>2.0</v>
      </c>
    </row>
    <row r="95" ht="15.75" customHeight="1">
      <c r="A95" s="26" t="str">
        <f t="shared" si="7"/>
        <v>AtendimentoRepository</v>
      </c>
      <c r="B95" s="20" t="s">
        <v>44</v>
      </c>
      <c r="C95" s="21">
        <v>0.0</v>
      </c>
      <c r="E95" s="21">
        <v>0.0</v>
      </c>
      <c r="F95" s="21">
        <v>0.0</v>
      </c>
      <c r="G95" s="21">
        <v>0.0</v>
      </c>
      <c r="H95" s="21">
        <v>0.0</v>
      </c>
      <c r="I95" s="21">
        <v>2.0</v>
      </c>
      <c r="J95" s="21">
        <v>0.0</v>
      </c>
      <c r="K95" s="21">
        <v>1.0</v>
      </c>
      <c r="L95" s="21">
        <v>6.0</v>
      </c>
    </row>
    <row r="96" ht="15.75" customHeight="1">
      <c r="A96" s="26" t="str">
        <f t="shared" si="7"/>
        <v>AvaliacaoAtendimentoRepository</v>
      </c>
      <c r="B96" s="20" t="s">
        <v>50</v>
      </c>
      <c r="C96" s="21">
        <v>0.0</v>
      </c>
      <c r="E96" s="21">
        <v>0.0</v>
      </c>
      <c r="F96" s="21">
        <v>0.0</v>
      </c>
      <c r="G96" s="21">
        <v>0.0</v>
      </c>
      <c r="H96" s="21">
        <v>0.0</v>
      </c>
      <c r="I96" s="21">
        <v>2.0</v>
      </c>
      <c r="J96" s="21">
        <v>0.0</v>
      </c>
      <c r="K96" s="21">
        <v>1.0</v>
      </c>
      <c r="L96" s="21">
        <v>0.0</v>
      </c>
    </row>
    <row r="97" ht="15.75" customHeight="1">
      <c r="A97" s="26" t="str">
        <f t="shared" si="7"/>
        <v>AvaliacaoRepository</v>
      </c>
      <c r="B97" s="20" t="s">
        <v>52</v>
      </c>
      <c r="C97" s="21">
        <v>0.0</v>
      </c>
      <c r="E97" s="21">
        <v>0.0</v>
      </c>
      <c r="F97" s="21">
        <v>0.0</v>
      </c>
      <c r="G97" s="21">
        <v>0.0</v>
      </c>
      <c r="H97" s="21">
        <v>0.0</v>
      </c>
      <c r="I97" s="21">
        <v>2.0</v>
      </c>
      <c r="J97" s="21">
        <v>0.0</v>
      </c>
      <c r="K97" s="21">
        <v>1.0</v>
      </c>
      <c r="L97" s="21">
        <v>1.0</v>
      </c>
    </row>
    <row r="98" ht="15.75" customHeight="1">
      <c r="A98" s="26" t="str">
        <f t="shared" si="7"/>
        <v>DisciplinaRepository</v>
      </c>
      <c r="B98" s="20" t="s">
        <v>59</v>
      </c>
      <c r="C98" s="21">
        <v>0.0</v>
      </c>
      <c r="E98" s="21">
        <v>0.0</v>
      </c>
      <c r="F98" s="21">
        <v>0.0</v>
      </c>
      <c r="G98" s="21">
        <v>0.0</v>
      </c>
      <c r="H98" s="21">
        <v>0.0</v>
      </c>
      <c r="I98" s="21">
        <v>2.0</v>
      </c>
      <c r="J98" s="21">
        <v>0.0</v>
      </c>
      <c r="K98" s="21">
        <v>1.0</v>
      </c>
      <c r="L98" s="21">
        <v>1.0</v>
      </c>
    </row>
    <row r="99" ht="15.75" customHeight="1">
      <c r="A99" s="26" t="str">
        <f t="shared" si="7"/>
        <v>DocumentoRepository</v>
      </c>
      <c r="B99" s="20" t="s">
        <v>66</v>
      </c>
      <c r="C99" s="21">
        <v>0.0</v>
      </c>
      <c r="E99" s="21">
        <v>0.0</v>
      </c>
      <c r="F99" s="21">
        <v>0.0</v>
      </c>
      <c r="G99" s="21">
        <v>0.0</v>
      </c>
      <c r="H99" s="21">
        <v>0.0</v>
      </c>
      <c r="I99" s="21">
        <v>2.0</v>
      </c>
      <c r="J99" s="21">
        <v>0.0</v>
      </c>
      <c r="K99" s="21">
        <v>1.0</v>
      </c>
      <c r="L99" s="21">
        <v>0.0</v>
      </c>
    </row>
    <row r="100" ht="15.75" customHeight="1">
      <c r="A100" s="26" t="str">
        <f t="shared" si="7"/>
        <v>ItemAvaliacaoAtendimentoRepository</v>
      </c>
      <c r="B100" s="20" t="s">
        <v>82</v>
      </c>
      <c r="C100" s="21">
        <v>0.0</v>
      </c>
      <c r="E100" s="21">
        <v>0.0</v>
      </c>
      <c r="F100" s="21">
        <v>0.0</v>
      </c>
      <c r="G100" s="21">
        <v>0.0</v>
      </c>
      <c r="H100" s="21">
        <v>0.0</v>
      </c>
      <c r="I100" s="21">
        <v>2.0</v>
      </c>
      <c r="J100" s="21">
        <v>0.0</v>
      </c>
      <c r="K100" s="21">
        <v>1.0</v>
      </c>
      <c r="L100" s="21">
        <v>0.0</v>
      </c>
    </row>
    <row r="101" ht="15.75" customHeight="1">
      <c r="A101" s="26" t="str">
        <f t="shared" si="7"/>
        <v>ItemAvaliacaoRepository</v>
      </c>
      <c r="B101" s="20" t="s">
        <v>83</v>
      </c>
      <c r="C101" s="21">
        <v>0.0</v>
      </c>
      <c r="E101" s="21">
        <v>0.0</v>
      </c>
      <c r="F101" s="21">
        <v>0.0</v>
      </c>
      <c r="G101" s="21">
        <v>0.0</v>
      </c>
      <c r="H101" s="21">
        <v>0.0</v>
      </c>
      <c r="I101" s="21">
        <v>2.0</v>
      </c>
      <c r="J101" s="21">
        <v>0.0</v>
      </c>
      <c r="K101" s="21">
        <v>1.0</v>
      </c>
      <c r="L101" s="21">
        <v>0.0</v>
      </c>
    </row>
    <row r="102" ht="15.75" customHeight="1">
      <c r="A102" s="26" t="str">
        <f t="shared" si="7"/>
        <v>OdontogramaRepository</v>
      </c>
      <c r="B102" s="20" t="s">
        <v>90</v>
      </c>
      <c r="C102" s="21">
        <v>0.0</v>
      </c>
      <c r="E102" s="21">
        <v>0.0</v>
      </c>
      <c r="F102" s="21">
        <v>0.0</v>
      </c>
      <c r="G102" s="21">
        <v>0.0</v>
      </c>
      <c r="H102" s="21">
        <v>0.0</v>
      </c>
      <c r="I102" s="21">
        <v>2.0</v>
      </c>
      <c r="J102" s="21">
        <v>0.0</v>
      </c>
      <c r="K102" s="21">
        <v>1.0</v>
      </c>
      <c r="L102" s="21">
        <v>1.0</v>
      </c>
    </row>
    <row r="103" ht="15.75" customHeight="1">
      <c r="A103" s="26" t="str">
        <f t="shared" si="7"/>
        <v>PacienteAnamneseRepository</v>
      </c>
      <c r="B103" s="20" t="s">
        <v>97</v>
      </c>
      <c r="C103" s="21">
        <v>0.0</v>
      </c>
      <c r="E103" s="21">
        <v>0.0</v>
      </c>
      <c r="F103" s="21">
        <v>0.0</v>
      </c>
      <c r="G103" s="21">
        <v>0.0</v>
      </c>
      <c r="H103" s="21">
        <v>0.0</v>
      </c>
      <c r="I103" s="21">
        <v>2.0</v>
      </c>
      <c r="J103" s="21">
        <v>0.0</v>
      </c>
      <c r="K103" s="21">
        <v>1.0</v>
      </c>
      <c r="L103" s="21">
        <v>0.0</v>
      </c>
    </row>
    <row r="104" ht="15.75" customHeight="1">
      <c r="A104" s="26" t="str">
        <f t="shared" si="7"/>
        <v>PacienteRepository</v>
      </c>
      <c r="B104" s="20" t="s">
        <v>105</v>
      </c>
      <c r="C104" s="21">
        <v>0.0</v>
      </c>
      <c r="E104" s="21">
        <v>0.0</v>
      </c>
      <c r="F104" s="21">
        <v>0.0</v>
      </c>
      <c r="G104" s="21">
        <v>0.0</v>
      </c>
      <c r="H104" s="21">
        <v>0.0</v>
      </c>
      <c r="I104" s="21">
        <v>2.0</v>
      </c>
      <c r="J104" s="21">
        <v>0.0</v>
      </c>
      <c r="K104" s="21">
        <v>1.0</v>
      </c>
      <c r="L104" s="21">
        <v>1.0</v>
      </c>
    </row>
    <row r="105" ht="15.75" customHeight="1">
      <c r="A105" s="26" t="str">
        <f t="shared" si="7"/>
        <v>PatologiaRepository</v>
      </c>
      <c r="B105" s="20" t="s">
        <v>113</v>
      </c>
      <c r="C105" s="21">
        <v>0.0</v>
      </c>
      <c r="E105" s="21">
        <v>0.0</v>
      </c>
      <c r="F105" s="21">
        <v>0.0</v>
      </c>
      <c r="G105" s="21">
        <v>0.0</v>
      </c>
      <c r="H105" s="21">
        <v>0.0</v>
      </c>
      <c r="I105" s="21">
        <v>2.0</v>
      </c>
      <c r="J105" s="21">
        <v>0.0</v>
      </c>
      <c r="K105" s="21">
        <v>1.0</v>
      </c>
      <c r="L105" s="21">
        <v>4.0</v>
      </c>
    </row>
    <row r="106" ht="15.75" customHeight="1">
      <c r="A106" s="26" t="str">
        <f t="shared" si="7"/>
        <v>PerguntaRepository</v>
      </c>
      <c r="B106" s="20" t="s">
        <v>119</v>
      </c>
      <c r="C106" s="21">
        <v>0.0</v>
      </c>
      <c r="E106" s="21">
        <v>0.0</v>
      </c>
      <c r="F106" s="21">
        <v>0.0</v>
      </c>
      <c r="G106" s="21">
        <v>0.0</v>
      </c>
      <c r="H106" s="21">
        <v>0.0</v>
      </c>
      <c r="I106" s="21">
        <v>2.0</v>
      </c>
      <c r="J106" s="21">
        <v>0.0</v>
      </c>
      <c r="K106" s="21">
        <v>1.0</v>
      </c>
      <c r="L106" s="21">
        <v>0.0</v>
      </c>
    </row>
    <row r="107" ht="15.75" customHeight="1">
      <c r="A107" s="26" t="str">
        <f t="shared" si="7"/>
        <v>PlanoTratamentoRepository</v>
      </c>
      <c r="B107" s="20" t="s">
        <v>122</v>
      </c>
      <c r="C107" s="21">
        <v>0.0</v>
      </c>
      <c r="E107" s="21">
        <v>0.0</v>
      </c>
      <c r="F107" s="21">
        <v>0.0</v>
      </c>
      <c r="G107" s="21">
        <v>0.0</v>
      </c>
      <c r="H107" s="21">
        <v>0.0</v>
      </c>
      <c r="I107" s="21">
        <v>2.0</v>
      </c>
      <c r="J107" s="21">
        <v>0.0</v>
      </c>
      <c r="K107" s="21">
        <v>1.0</v>
      </c>
      <c r="L107" s="21">
        <v>3.0</v>
      </c>
    </row>
    <row r="108" ht="15.75" customHeight="1">
      <c r="A108" s="26" t="str">
        <f t="shared" si="7"/>
        <v>ProcedimentoRepository</v>
      </c>
      <c r="B108" s="20" t="s">
        <v>126</v>
      </c>
      <c r="C108" s="21">
        <v>0.0</v>
      </c>
      <c r="E108" s="21">
        <v>0.0</v>
      </c>
      <c r="F108" s="21">
        <v>0.0</v>
      </c>
      <c r="G108" s="21">
        <v>0.0</v>
      </c>
      <c r="H108" s="21">
        <v>0.0</v>
      </c>
      <c r="I108" s="21">
        <v>2.0</v>
      </c>
      <c r="J108" s="21">
        <v>0.0</v>
      </c>
      <c r="K108" s="21">
        <v>1.0</v>
      </c>
      <c r="L108" s="21">
        <v>4.0</v>
      </c>
    </row>
    <row r="109" ht="15.75" customHeight="1">
      <c r="A109" s="26" t="str">
        <f t="shared" si="7"/>
        <v>ServidorRepository</v>
      </c>
      <c r="B109" s="20" t="s">
        <v>142</v>
      </c>
      <c r="C109" s="21">
        <v>0.0</v>
      </c>
      <c r="E109" s="21">
        <v>0.0</v>
      </c>
      <c r="F109" s="21">
        <v>0.0</v>
      </c>
      <c r="G109" s="21">
        <v>0.0</v>
      </c>
      <c r="H109" s="21">
        <v>0.0</v>
      </c>
      <c r="I109" s="21">
        <v>2.0</v>
      </c>
      <c r="J109" s="21">
        <v>0.0</v>
      </c>
      <c r="K109" s="21">
        <v>1.0</v>
      </c>
      <c r="L109" s="21">
        <v>0.0</v>
      </c>
    </row>
    <row r="110" ht="15.75" customHeight="1">
      <c r="A110" s="26" t="str">
        <f t="shared" si="7"/>
        <v>TipoPatologiaRepository</v>
      </c>
      <c r="B110" s="20" t="s">
        <v>155</v>
      </c>
      <c r="C110" s="21">
        <v>0.0</v>
      </c>
      <c r="E110" s="21">
        <v>0.0</v>
      </c>
      <c r="F110" s="21">
        <v>0.0</v>
      </c>
      <c r="G110" s="21">
        <v>0.0</v>
      </c>
      <c r="H110" s="21">
        <v>0.0</v>
      </c>
      <c r="I110" s="21">
        <v>2.0</v>
      </c>
      <c r="J110" s="21">
        <v>0.0</v>
      </c>
      <c r="K110" s="21">
        <v>1.0</v>
      </c>
      <c r="L110" s="21">
        <v>1.0</v>
      </c>
    </row>
    <row r="111" ht="15.75" customHeight="1">
      <c r="A111" s="26" t="str">
        <f t="shared" si="7"/>
        <v>TipoProcedimentoRepository</v>
      </c>
      <c r="B111" s="20" t="s">
        <v>161</v>
      </c>
      <c r="C111" s="21">
        <v>0.0</v>
      </c>
      <c r="E111" s="21">
        <v>0.0</v>
      </c>
      <c r="F111" s="21">
        <v>0.0</v>
      </c>
      <c r="G111" s="21">
        <v>0.0</v>
      </c>
      <c r="H111" s="21">
        <v>0.0</v>
      </c>
      <c r="I111" s="21">
        <v>2.0</v>
      </c>
      <c r="J111" s="21">
        <v>0.0</v>
      </c>
      <c r="K111" s="21">
        <v>1.0</v>
      </c>
      <c r="L111" s="21">
        <v>1.0</v>
      </c>
    </row>
    <row r="112" ht="15.75" customHeight="1">
      <c r="A112" s="26" t="str">
        <f t="shared" si="7"/>
        <v>TokenRepository</v>
      </c>
      <c r="B112" s="20" t="s">
        <v>166</v>
      </c>
      <c r="C112" s="21">
        <v>0.0</v>
      </c>
      <c r="E112" s="21">
        <v>0.0</v>
      </c>
      <c r="F112" s="21">
        <v>0.0</v>
      </c>
      <c r="G112" s="21">
        <v>0.0</v>
      </c>
      <c r="H112" s="21">
        <v>0.0</v>
      </c>
      <c r="I112" s="21">
        <v>2.0</v>
      </c>
      <c r="J112" s="21">
        <v>0.0</v>
      </c>
      <c r="K112" s="21">
        <v>1.0</v>
      </c>
      <c r="L112" s="21">
        <v>2.0</v>
      </c>
    </row>
    <row r="113" ht="15.75" customHeight="1">
      <c r="A113" s="26" t="str">
        <f t="shared" si="7"/>
        <v>TurmaRepository</v>
      </c>
      <c r="B113" s="20" t="s">
        <v>175</v>
      </c>
      <c r="C113" s="21">
        <v>0.0</v>
      </c>
      <c r="E113" s="21">
        <v>0.0</v>
      </c>
      <c r="F113" s="21">
        <v>0.0</v>
      </c>
      <c r="G113" s="21">
        <v>0.0</v>
      </c>
      <c r="H113" s="21">
        <v>0.0</v>
      </c>
      <c r="I113" s="21">
        <v>2.0</v>
      </c>
      <c r="J113" s="21">
        <v>0.0</v>
      </c>
      <c r="K113" s="21">
        <v>1.0</v>
      </c>
      <c r="L113" s="21">
        <v>4.0</v>
      </c>
    </row>
    <row r="114" ht="15.75" customHeight="1">
      <c r="A114" s="26" t="str">
        <f t="shared" si="7"/>
        <v>UsuarioRepository</v>
      </c>
      <c r="B114" s="20" t="s">
        <v>182</v>
      </c>
      <c r="C114" s="21">
        <v>0.0</v>
      </c>
      <c r="E114" s="21">
        <v>0.0</v>
      </c>
      <c r="F114" s="21">
        <v>0.0</v>
      </c>
      <c r="G114" s="21">
        <v>0.0</v>
      </c>
      <c r="H114" s="21">
        <v>0.0</v>
      </c>
      <c r="I114" s="21">
        <v>2.0</v>
      </c>
      <c r="J114" s="21">
        <v>0.0</v>
      </c>
      <c r="K114" s="21">
        <v>1.0</v>
      </c>
      <c r="L114" s="21">
        <v>2.0</v>
      </c>
    </row>
    <row r="115" ht="15.75" customHeight="1">
      <c r="A115" s="50" t="s">
        <v>194</v>
      </c>
      <c r="C115" s="21"/>
    </row>
    <row r="116" ht="15.75" customHeight="1">
      <c r="A116" s="26" t="str">
        <f t="shared" ref="A116:A149" si="8">SUBSTITUTE(B116,"ufc.npi.prontuario.service.", "")</f>
        <v>AbstractServiceTest</v>
      </c>
      <c r="B116" s="20" t="s">
        <v>22</v>
      </c>
      <c r="C116" s="21">
        <v>0.0</v>
      </c>
      <c r="E116" s="21">
        <v>0.0</v>
      </c>
      <c r="F116" s="21">
        <v>0.0</v>
      </c>
      <c r="G116" s="21">
        <v>0.0</v>
      </c>
      <c r="H116" s="21">
        <v>0.0</v>
      </c>
      <c r="I116" s="21">
        <v>2.0</v>
      </c>
      <c r="J116" s="21">
        <v>14.0</v>
      </c>
      <c r="K116" s="21">
        <v>1.0</v>
      </c>
      <c r="L116" s="21">
        <v>0.0</v>
      </c>
    </row>
    <row r="117" ht="15.75" customHeight="1">
      <c r="A117" s="26" t="str">
        <f t="shared" si="8"/>
        <v>AlunoService</v>
      </c>
      <c r="B117" s="20" t="s">
        <v>27</v>
      </c>
      <c r="C117" s="21">
        <v>0.0</v>
      </c>
      <c r="E117" s="21">
        <v>0.0</v>
      </c>
      <c r="F117" s="21">
        <v>0.0</v>
      </c>
      <c r="G117" s="21">
        <v>0.0</v>
      </c>
      <c r="H117" s="21">
        <v>0.0</v>
      </c>
      <c r="I117" s="21">
        <v>0.0</v>
      </c>
      <c r="J117" s="21">
        <v>1.0</v>
      </c>
      <c r="K117" s="21">
        <v>0.0</v>
      </c>
      <c r="L117" s="21">
        <v>2.0</v>
      </c>
    </row>
    <row r="118" ht="15.75" customHeight="1">
      <c r="A118" s="26" t="str">
        <f t="shared" si="8"/>
        <v>AlunoServiceTest</v>
      </c>
      <c r="B118" s="20" t="s">
        <v>29</v>
      </c>
      <c r="C118" s="21">
        <v>50.0</v>
      </c>
      <c r="E118" s="21">
        <v>1.0</v>
      </c>
      <c r="F118" s="21">
        <v>8.0</v>
      </c>
      <c r="G118" s="21">
        <v>1.0</v>
      </c>
      <c r="H118" s="21">
        <v>1.0</v>
      </c>
      <c r="I118" s="21">
        <v>3.0</v>
      </c>
      <c r="J118" s="21">
        <v>0.0</v>
      </c>
      <c r="K118" s="21">
        <v>1.0</v>
      </c>
      <c r="L118" s="21">
        <v>7.0</v>
      </c>
    </row>
    <row r="119" ht="15.75" customHeight="1">
      <c r="A119" s="26" t="str">
        <f t="shared" si="8"/>
        <v>AnamneseService</v>
      </c>
      <c r="B119" s="20" t="s">
        <v>37</v>
      </c>
      <c r="C119" s="21">
        <v>0.0</v>
      </c>
      <c r="E119" s="21">
        <v>0.0</v>
      </c>
      <c r="F119" s="21">
        <v>0.0</v>
      </c>
      <c r="G119" s="21">
        <v>0.0</v>
      </c>
      <c r="H119" s="21">
        <v>0.0</v>
      </c>
      <c r="I119" s="21">
        <v>0.0</v>
      </c>
      <c r="J119" s="21">
        <v>1.0</v>
      </c>
      <c r="K119" s="21">
        <v>0.0</v>
      </c>
      <c r="L119" s="21">
        <v>3.0</v>
      </c>
    </row>
    <row r="120" ht="15.75" customHeight="1">
      <c r="A120" s="26" t="str">
        <f t="shared" si="8"/>
        <v>AnamneseServiceTest</v>
      </c>
      <c r="B120" s="20" t="s">
        <v>39</v>
      </c>
      <c r="C120" s="21">
        <v>61.0</v>
      </c>
      <c r="E120" s="21">
        <v>1.0</v>
      </c>
      <c r="F120" s="21">
        <v>7.0</v>
      </c>
      <c r="G120" s="21">
        <v>1.0</v>
      </c>
      <c r="H120" s="21">
        <v>1.0</v>
      </c>
      <c r="I120" s="21">
        <v>3.0</v>
      </c>
      <c r="J120" s="21">
        <v>0.0</v>
      </c>
      <c r="K120" s="21">
        <v>1.0</v>
      </c>
      <c r="L120" s="21">
        <v>7.0</v>
      </c>
    </row>
    <row r="121" ht="15.75" customHeight="1">
      <c r="A121" s="26" t="str">
        <f t="shared" si="8"/>
        <v>AtendimentoService</v>
      </c>
      <c r="B121" s="20" t="s">
        <v>45</v>
      </c>
      <c r="C121" s="21">
        <v>0.0</v>
      </c>
      <c r="E121" s="21">
        <v>0.0</v>
      </c>
      <c r="F121" s="21">
        <v>0.0</v>
      </c>
      <c r="G121" s="21">
        <v>0.0</v>
      </c>
      <c r="H121" s="21">
        <v>0.0</v>
      </c>
      <c r="I121" s="21">
        <v>0.0</v>
      </c>
      <c r="J121" s="21">
        <v>1.0</v>
      </c>
      <c r="K121" s="21">
        <v>0.0</v>
      </c>
      <c r="L121" s="21">
        <v>5.0</v>
      </c>
    </row>
    <row r="122" ht="15.75" customHeight="1">
      <c r="A122" s="26" t="str">
        <f t="shared" si="8"/>
        <v>AtendimentoServiceTest</v>
      </c>
      <c r="B122" s="20" t="s">
        <v>47</v>
      </c>
      <c r="C122" s="21">
        <v>40.0</v>
      </c>
      <c r="E122" s="21">
        <v>1.0</v>
      </c>
      <c r="F122" s="21">
        <v>9.0</v>
      </c>
      <c r="G122" s="21">
        <v>1.0</v>
      </c>
      <c r="H122" s="21">
        <v>1.0</v>
      </c>
      <c r="I122" s="21">
        <v>3.0</v>
      </c>
      <c r="J122" s="21">
        <v>0.0</v>
      </c>
      <c r="K122" s="21">
        <v>1.0</v>
      </c>
      <c r="L122" s="21">
        <v>10.0</v>
      </c>
    </row>
    <row r="123" ht="15.75" customHeight="1">
      <c r="A123" s="26" t="str">
        <f t="shared" si="8"/>
        <v>AvaliacaoService</v>
      </c>
      <c r="B123" s="20" t="s">
        <v>53</v>
      </c>
      <c r="C123" s="21">
        <v>0.0</v>
      </c>
      <c r="E123" s="21">
        <v>0.0</v>
      </c>
      <c r="F123" s="21">
        <v>0.0</v>
      </c>
      <c r="G123" s="21">
        <v>0.0</v>
      </c>
      <c r="H123" s="21">
        <v>0.0</v>
      </c>
      <c r="I123" s="21">
        <v>0.0</v>
      </c>
      <c r="J123" s="21">
        <v>1.0</v>
      </c>
      <c r="K123" s="21">
        <v>0.0</v>
      </c>
      <c r="L123" s="21">
        <v>3.0</v>
      </c>
    </row>
    <row r="124" ht="15.75" customHeight="1">
      <c r="A124" s="26" t="str">
        <f t="shared" si="8"/>
        <v>DisciplinaService</v>
      </c>
      <c r="B124" s="20" t="s">
        <v>60</v>
      </c>
      <c r="C124" s="21">
        <v>0.0</v>
      </c>
      <c r="E124" s="21">
        <v>0.0</v>
      </c>
      <c r="F124" s="21">
        <v>0.0</v>
      </c>
      <c r="G124" s="21">
        <v>0.0</v>
      </c>
      <c r="H124" s="21">
        <v>0.0</v>
      </c>
      <c r="I124" s="21">
        <v>0.0</v>
      </c>
      <c r="J124" s="21">
        <v>1.0</v>
      </c>
      <c r="K124" s="21">
        <v>0.0</v>
      </c>
      <c r="L124" s="21">
        <v>2.0</v>
      </c>
    </row>
    <row r="125" ht="15.75" customHeight="1">
      <c r="A125" s="26" t="str">
        <f t="shared" si="8"/>
        <v>DisciplinaServiceTest</v>
      </c>
      <c r="B125" s="20" t="s">
        <v>62</v>
      </c>
      <c r="C125" s="21">
        <v>50.0</v>
      </c>
      <c r="E125" s="21">
        <v>2.0</v>
      </c>
      <c r="F125" s="21">
        <v>6.0</v>
      </c>
      <c r="G125" s="21">
        <v>1.0</v>
      </c>
      <c r="H125" s="21">
        <v>1.0</v>
      </c>
      <c r="I125" s="21">
        <v>3.0</v>
      </c>
      <c r="J125" s="21">
        <v>0.0</v>
      </c>
      <c r="K125" s="21">
        <v>1.0</v>
      </c>
      <c r="L125" s="21">
        <v>3.0</v>
      </c>
    </row>
    <row r="126" ht="15.75" customHeight="1">
      <c r="A126" s="26" t="str">
        <f t="shared" si="8"/>
        <v>DocumentoService</v>
      </c>
      <c r="B126" s="20" t="s">
        <v>67</v>
      </c>
      <c r="C126" s="21">
        <v>0.0</v>
      </c>
      <c r="E126" s="21">
        <v>0.0</v>
      </c>
      <c r="F126" s="21">
        <v>0.0</v>
      </c>
      <c r="G126" s="21">
        <v>0.0</v>
      </c>
      <c r="H126" s="21">
        <v>0.0</v>
      </c>
      <c r="I126" s="21">
        <v>0.0</v>
      </c>
      <c r="J126" s="21">
        <v>1.0</v>
      </c>
      <c r="K126" s="21">
        <v>0.0</v>
      </c>
      <c r="L126" s="21">
        <v>4.0</v>
      </c>
    </row>
    <row r="127" ht="15.75" customHeight="1">
      <c r="A127" s="26" t="str">
        <f t="shared" si="8"/>
        <v>EmailService</v>
      </c>
      <c r="B127" s="20" t="s">
        <v>70</v>
      </c>
      <c r="C127" s="21">
        <v>0.0</v>
      </c>
      <c r="E127" s="21">
        <v>0.0</v>
      </c>
      <c r="F127" s="21">
        <v>0.0</v>
      </c>
      <c r="G127" s="21">
        <v>0.0</v>
      </c>
      <c r="H127" s="21">
        <v>0.0</v>
      </c>
      <c r="I127" s="21">
        <v>0.0</v>
      </c>
      <c r="J127" s="21">
        <v>1.0</v>
      </c>
      <c r="K127" s="21">
        <v>0.0</v>
      </c>
      <c r="L127" s="21">
        <v>1.0</v>
      </c>
    </row>
    <row r="128" ht="15.75" customHeight="1">
      <c r="A128" s="26" t="str">
        <f t="shared" si="8"/>
        <v>OdontogramaService</v>
      </c>
      <c r="B128" s="20" t="s">
        <v>91</v>
      </c>
      <c r="C128" s="21">
        <v>0.0</v>
      </c>
      <c r="E128" s="21">
        <v>0.0</v>
      </c>
      <c r="F128" s="21">
        <v>0.0</v>
      </c>
      <c r="G128" s="21">
        <v>0.0</v>
      </c>
      <c r="H128" s="21">
        <v>0.0</v>
      </c>
      <c r="I128" s="21">
        <v>0.0</v>
      </c>
      <c r="J128" s="21">
        <v>1.0</v>
      </c>
      <c r="K128" s="21">
        <v>0.0</v>
      </c>
      <c r="L128" s="21">
        <v>1.0</v>
      </c>
    </row>
    <row r="129" ht="15.75" customHeight="1">
      <c r="A129" s="26" t="str">
        <f t="shared" si="8"/>
        <v>OdontogramaServiceTest</v>
      </c>
      <c r="B129" s="20" t="s">
        <v>93</v>
      </c>
      <c r="C129" s="21">
        <v>50.0</v>
      </c>
      <c r="E129" s="21">
        <v>1.0</v>
      </c>
      <c r="F129" s="21">
        <v>1.0</v>
      </c>
      <c r="G129" s="21">
        <v>1.0</v>
      </c>
      <c r="H129" s="21">
        <v>0.0</v>
      </c>
      <c r="I129" s="21">
        <v>3.0</v>
      </c>
      <c r="J129" s="21">
        <v>0.0</v>
      </c>
      <c r="K129" s="21">
        <v>1.0</v>
      </c>
      <c r="L129" s="21">
        <v>2.0</v>
      </c>
    </row>
    <row r="130" ht="15.75" customHeight="1">
      <c r="A130" s="26" t="str">
        <f t="shared" si="8"/>
        <v>PacienteFormularioService</v>
      </c>
      <c r="B130" s="20" t="s">
        <v>102</v>
      </c>
      <c r="C130" s="21">
        <v>0.0</v>
      </c>
      <c r="E130" s="21">
        <v>0.0</v>
      </c>
      <c r="F130" s="21">
        <v>0.0</v>
      </c>
      <c r="G130" s="21">
        <v>0.0</v>
      </c>
      <c r="H130" s="21">
        <v>0.0</v>
      </c>
      <c r="I130" s="21">
        <v>0.0</v>
      </c>
      <c r="J130" s="21">
        <v>1.0</v>
      </c>
      <c r="K130" s="21">
        <v>0.0</v>
      </c>
      <c r="L130" s="21">
        <v>0.0</v>
      </c>
    </row>
    <row r="131" ht="15.75" customHeight="1">
      <c r="A131" s="26" t="str">
        <f t="shared" si="8"/>
        <v>PacienteService</v>
      </c>
      <c r="B131" s="20" t="s">
        <v>106</v>
      </c>
      <c r="C131" s="21">
        <v>0.0</v>
      </c>
      <c r="E131" s="21">
        <v>0.0</v>
      </c>
      <c r="F131" s="21">
        <v>0.0</v>
      </c>
      <c r="G131" s="21">
        <v>0.0</v>
      </c>
      <c r="H131" s="21">
        <v>0.0</v>
      </c>
      <c r="I131" s="21">
        <v>0.0</v>
      </c>
      <c r="J131" s="21">
        <v>1.0</v>
      </c>
      <c r="K131" s="21">
        <v>0.0</v>
      </c>
      <c r="L131" s="21">
        <v>3.0</v>
      </c>
    </row>
    <row r="132" ht="15.75" customHeight="1">
      <c r="A132" s="26" t="str">
        <f t="shared" si="8"/>
        <v>PacienteServiceTest</v>
      </c>
      <c r="B132" s="20" t="s">
        <v>108</v>
      </c>
      <c r="C132" s="21">
        <v>50.0</v>
      </c>
      <c r="E132" s="21">
        <v>1.0</v>
      </c>
      <c r="F132" s="21">
        <v>6.0</v>
      </c>
      <c r="G132" s="21">
        <v>1.0</v>
      </c>
      <c r="H132" s="21">
        <v>1.0</v>
      </c>
      <c r="I132" s="21">
        <v>3.0</v>
      </c>
      <c r="J132" s="21">
        <v>0.0</v>
      </c>
      <c r="K132" s="21">
        <v>1.0</v>
      </c>
      <c r="L132" s="21">
        <v>5.0</v>
      </c>
    </row>
    <row r="133" ht="15.75" customHeight="1">
      <c r="A133" s="26" t="str">
        <f t="shared" si="8"/>
        <v>PatologiaService</v>
      </c>
      <c r="B133" s="20" t="s">
        <v>114</v>
      </c>
      <c r="C133" s="21">
        <v>0.0</v>
      </c>
      <c r="E133" s="21">
        <v>0.0</v>
      </c>
      <c r="F133" s="21">
        <v>0.0</v>
      </c>
      <c r="G133" s="21">
        <v>0.0</v>
      </c>
      <c r="H133" s="21">
        <v>0.0</v>
      </c>
      <c r="I133" s="21">
        <v>0.0</v>
      </c>
      <c r="J133" s="21">
        <v>1.0</v>
      </c>
      <c r="K133" s="21">
        <v>0.0</v>
      </c>
      <c r="L133" s="21">
        <v>5.0</v>
      </c>
    </row>
    <row r="134" ht="15.75" customHeight="1">
      <c r="A134" s="26" t="str">
        <f t="shared" si="8"/>
        <v>PatologiaServiceTest</v>
      </c>
      <c r="B134" s="20" t="s">
        <v>116</v>
      </c>
      <c r="C134" s="21">
        <v>50.0</v>
      </c>
      <c r="E134" s="21">
        <v>1.0</v>
      </c>
      <c r="F134" s="21">
        <v>4.0</v>
      </c>
      <c r="G134" s="21">
        <v>1.0</v>
      </c>
      <c r="H134" s="21">
        <v>0.0</v>
      </c>
      <c r="I134" s="21">
        <v>3.0</v>
      </c>
      <c r="J134" s="21">
        <v>0.0</v>
      </c>
      <c r="K134" s="21">
        <v>1.0</v>
      </c>
      <c r="L134" s="21">
        <v>6.0</v>
      </c>
    </row>
    <row r="135" ht="15.75" customHeight="1">
      <c r="A135" s="26" t="str">
        <f t="shared" si="8"/>
        <v>PlanoTratamentoService</v>
      </c>
      <c r="B135" s="20" t="s">
        <v>123</v>
      </c>
      <c r="C135" s="21">
        <v>0.0</v>
      </c>
      <c r="E135" s="21">
        <v>0.0</v>
      </c>
      <c r="F135" s="21">
        <v>0.0</v>
      </c>
      <c r="G135" s="21">
        <v>0.0</v>
      </c>
      <c r="H135" s="21">
        <v>0.0</v>
      </c>
      <c r="I135" s="21">
        <v>0.0</v>
      </c>
      <c r="J135" s="21">
        <v>1.0</v>
      </c>
      <c r="K135" s="21">
        <v>0.0</v>
      </c>
      <c r="L135" s="21">
        <v>5.0</v>
      </c>
    </row>
    <row r="136" ht="15.75" customHeight="1">
      <c r="A136" s="26" t="str">
        <f t="shared" si="8"/>
        <v>ProcedimentoService</v>
      </c>
      <c r="B136" s="20" t="s">
        <v>127</v>
      </c>
      <c r="C136" s="21">
        <v>0.0</v>
      </c>
      <c r="E136" s="21">
        <v>0.0</v>
      </c>
      <c r="F136" s="21">
        <v>0.0</v>
      </c>
      <c r="G136" s="21">
        <v>0.0</v>
      </c>
      <c r="H136" s="21">
        <v>0.0</v>
      </c>
      <c r="I136" s="21">
        <v>0.0</v>
      </c>
      <c r="J136" s="21">
        <v>1.0</v>
      </c>
      <c r="K136" s="21">
        <v>0.0</v>
      </c>
      <c r="L136" s="21">
        <v>4.0</v>
      </c>
    </row>
    <row r="137" ht="15.75" customHeight="1">
      <c r="A137" s="26" t="str">
        <f t="shared" si="8"/>
        <v>ProcedimentoServiceTest</v>
      </c>
      <c r="B137" s="20" t="s">
        <v>129</v>
      </c>
      <c r="C137" s="21">
        <v>100.0</v>
      </c>
      <c r="E137" s="21">
        <v>1.0</v>
      </c>
      <c r="F137" s="21">
        <v>1.0</v>
      </c>
      <c r="G137" s="21">
        <v>1.0</v>
      </c>
      <c r="H137" s="21">
        <v>0.0</v>
      </c>
      <c r="I137" s="21">
        <v>3.0</v>
      </c>
      <c r="J137" s="21">
        <v>0.0</v>
      </c>
      <c r="K137" s="21">
        <v>1.0</v>
      </c>
      <c r="L137" s="21">
        <v>3.0</v>
      </c>
    </row>
    <row r="138" ht="15.75" customHeight="1">
      <c r="A138" s="26" t="str">
        <f t="shared" si="8"/>
        <v>ServidorService</v>
      </c>
      <c r="B138" s="20" t="s">
        <v>143</v>
      </c>
      <c r="C138" s="21">
        <v>0.0</v>
      </c>
      <c r="E138" s="21">
        <v>0.0</v>
      </c>
      <c r="F138" s="21">
        <v>0.0</v>
      </c>
      <c r="G138" s="21">
        <v>0.0</v>
      </c>
      <c r="H138" s="21">
        <v>0.0</v>
      </c>
      <c r="I138" s="21">
        <v>0.0</v>
      </c>
      <c r="J138" s="21">
        <v>1.0</v>
      </c>
      <c r="K138" s="21">
        <v>0.0</v>
      </c>
      <c r="L138" s="21">
        <v>2.0</v>
      </c>
    </row>
    <row r="139" ht="15.75" customHeight="1">
      <c r="A139" s="26" t="str">
        <f t="shared" si="8"/>
        <v>ServidorServiceTest</v>
      </c>
      <c r="B139" s="20" t="s">
        <v>145</v>
      </c>
      <c r="C139" s="21">
        <v>50.0</v>
      </c>
      <c r="E139" s="21">
        <v>2.0</v>
      </c>
      <c r="F139" s="21">
        <v>6.0</v>
      </c>
      <c r="G139" s="21">
        <v>1.0</v>
      </c>
      <c r="H139" s="21">
        <v>1.0</v>
      </c>
      <c r="I139" s="21">
        <v>3.0</v>
      </c>
      <c r="J139" s="21">
        <v>0.0</v>
      </c>
      <c r="K139" s="21">
        <v>1.0</v>
      </c>
      <c r="L139" s="21">
        <v>6.0</v>
      </c>
    </row>
    <row r="140" ht="15.75" customHeight="1">
      <c r="A140" s="26" t="str">
        <f t="shared" si="8"/>
        <v>TipoPatologiaService</v>
      </c>
      <c r="B140" s="20" t="s">
        <v>156</v>
      </c>
      <c r="C140" s="21">
        <v>0.0</v>
      </c>
      <c r="E140" s="21">
        <v>0.0</v>
      </c>
      <c r="F140" s="21">
        <v>0.0</v>
      </c>
      <c r="G140" s="21">
        <v>0.0</v>
      </c>
      <c r="H140" s="21">
        <v>0.0</v>
      </c>
      <c r="I140" s="21">
        <v>0.0</v>
      </c>
      <c r="J140" s="21">
        <v>1.0</v>
      </c>
      <c r="K140" s="21">
        <v>0.0</v>
      </c>
      <c r="L140" s="21">
        <v>2.0</v>
      </c>
    </row>
    <row r="141" ht="15.75" customHeight="1">
      <c r="A141" s="26" t="str">
        <f t="shared" si="8"/>
        <v>TipoPatologiaServiceTest</v>
      </c>
      <c r="B141" s="20" t="s">
        <v>158</v>
      </c>
      <c r="C141" s="21">
        <v>50.0</v>
      </c>
      <c r="E141" s="21">
        <v>1.0</v>
      </c>
      <c r="F141" s="21">
        <v>4.0</v>
      </c>
      <c r="G141" s="21">
        <v>1.0</v>
      </c>
      <c r="H141" s="21">
        <v>1.0</v>
      </c>
      <c r="I141" s="21">
        <v>3.0</v>
      </c>
      <c r="J141" s="21">
        <v>0.0</v>
      </c>
      <c r="K141" s="21">
        <v>1.0</v>
      </c>
      <c r="L141" s="21">
        <v>3.0</v>
      </c>
    </row>
    <row r="142" ht="15.75" customHeight="1">
      <c r="A142" s="26" t="str">
        <f t="shared" si="8"/>
        <v>TipoProcedimentoService</v>
      </c>
      <c r="B142" s="20" t="s">
        <v>162</v>
      </c>
      <c r="C142" s="21">
        <v>0.0</v>
      </c>
      <c r="E142" s="21">
        <v>0.0</v>
      </c>
      <c r="F142" s="21">
        <v>0.0</v>
      </c>
      <c r="G142" s="21">
        <v>0.0</v>
      </c>
      <c r="H142" s="21">
        <v>0.0</v>
      </c>
      <c r="I142" s="21">
        <v>0.0</v>
      </c>
      <c r="J142" s="21">
        <v>1.0</v>
      </c>
      <c r="K142" s="21">
        <v>0.0</v>
      </c>
      <c r="L142" s="21">
        <v>2.0</v>
      </c>
    </row>
    <row r="143" ht="15.75" customHeight="1">
      <c r="A143" s="26" t="str">
        <f t="shared" si="8"/>
        <v>TipoProcedimentoServiceTest</v>
      </c>
      <c r="B143" s="20" t="s">
        <v>164</v>
      </c>
      <c r="C143" s="21">
        <v>50.0</v>
      </c>
      <c r="E143" s="21">
        <v>1.0</v>
      </c>
      <c r="F143" s="21">
        <v>4.0</v>
      </c>
      <c r="G143" s="21">
        <v>1.0</v>
      </c>
      <c r="H143" s="21">
        <v>1.0</v>
      </c>
      <c r="I143" s="21">
        <v>3.0</v>
      </c>
      <c r="J143" s="21">
        <v>0.0</v>
      </c>
      <c r="K143" s="21">
        <v>1.0</v>
      </c>
      <c r="L143" s="21">
        <v>3.0</v>
      </c>
    </row>
    <row r="144" ht="15.75" customHeight="1">
      <c r="A144" s="26" t="str">
        <f t="shared" si="8"/>
        <v>TokenService</v>
      </c>
      <c r="B144" s="20" t="s">
        <v>167</v>
      </c>
      <c r="C144" s="21">
        <v>0.0</v>
      </c>
      <c r="E144" s="21">
        <v>0.0</v>
      </c>
      <c r="F144" s="21">
        <v>0.0</v>
      </c>
      <c r="G144" s="21">
        <v>0.0</v>
      </c>
      <c r="H144" s="21">
        <v>0.0</v>
      </c>
      <c r="I144" s="21">
        <v>0.0</v>
      </c>
      <c r="J144" s="21">
        <v>1.0</v>
      </c>
      <c r="K144" s="21">
        <v>0.0</v>
      </c>
      <c r="L144" s="21">
        <v>2.0</v>
      </c>
    </row>
    <row r="145" ht="15.75" customHeight="1">
      <c r="A145" s="26" t="str">
        <f t="shared" si="8"/>
        <v>TokenServiceTest</v>
      </c>
      <c r="B145" s="20" t="s">
        <v>169</v>
      </c>
      <c r="C145" s="21">
        <v>53.0</v>
      </c>
      <c r="E145" s="21">
        <v>1.0</v>
      </c>
      <c r="F145" s="21">
        <v>5.0</v>
      </c>
      <c r="G145" s="21">
        <v>1.0</v>
      </c>
      <c r="H145" s="21">
        <v>0.0</v>
      </c>
      <c r="I145" s="21">
        <v>3.0</v>
      </c>
      <c r="J145" s="21">
        <v>0.0</v>
      </c>
      <c r="K145" s="21">
        <v>1.0</v>
      </c>
      <c r="L145" s="21">
        <v>4.0</v>
      </c>
    </row>
    <row r="146" ht="15.75" customHeight="1">
      <c r="A146" s="26" t="str">
        <f t="shared" si="8"/>
        <v>TurmaService</v>
      </c>
      <c r="B146" s="20" t="s">
        <v>176</v>
      </c>
      <c r="C146" s="21">
        <v>0.0</v>
      </c>
      <c r="E146" s="21">
        <v>0.0</v>
      </c>
      <c r="F146" s="21">
        <v>0.0</v>
      </c>
      <c r="G146" s="21">
        <v>0.0</v>
      </c>
      <c r="H146" s="21">
        <v>0.0</v>
      </c>
      <c r="I146" s="21">
        <v>0.0</v>
      </c>
      <c r="J146" s="21">
        <v>1.0</v>
      </c>
      <c r="K146" s="21">
        <v>0.0</v>
      </c>
      <c r="L146" s="21">
        <v>4.0</v>
      </c>
    </row>
    <row r="147" ht="15.75" customHeight="1">
      <c r="A147" s="26" t="str">
        <f t="shared" si="8"/>
        <v>TurmaServiceTest</v>
      </c>
      <c r="B147" s="20" t="s">
        <v>178</v>
      </c>
      <c r="C147" s="21">
        <v>73.0</v>
      </c>
      <c r="E147" s="21">
        <v>1.0</v>
      </c>
      <c r="F147" s="21">
        <v>19.0</v>
      </c>
      <c r="G147" s="21">
        <v>1.0</v>
      </c>
      <c r="H147" s="21">
        <v>1.0</v>
      </c>
      <c r="I147" s="21">
        <v>3.0</v>
      </c>
      <c r="J147" s="21">
        <v>0.0</v>
      </c>
      <c r="K147" s="21">
        <v>1.0</v>
      </c>
      <c r="L147" s="21">
        <v>9.0</v>
      </c>
    </row>
    <row r="148" ht="15.75" customHeight="1">
      <c r="A148" s="26" t="str">
        <f t="shared" si="8"/>
        <v>UsuarioService</v>
      </c>
      <c r="B148" s="20" t="s">
        <v>183</v>
      </c>
      <c r="C148" s="21">
        <v>0.0</v>
      </c>
      <c r="E148" s="21">
        <v>0.0</v>
      </c>
      <c r="F148" s="21">
        <v>0.0</v>
      </c>
      <c r="G148" s="21">
        <v>0.0</v>
      </c>
      <c r="H148" s="21">
        <v>0.0</v>
      </c>
      <c r="I148" s="21">
        <v>0.0</v>
      </c>
      <c r="J148" s="21">
        <v>1.0</v>
      </c>
      <c r="K148" s="21">
        <v>0.0</v>
      </c>
      <c r="L148" s="21">
        <v>3.0</v>
      </c>
    </row>
    <row r="149" ht="15.75" customHeight="1">
      <c r="A149" s="26" t="str">
        <f t="shared" si="8"/>
        <v>UsuarioServiceTest</v>
      </c>
      <c r="B149" s="20" t="s">
        <v>185</v>
      </c>
      <c r="C149" s="21">
        <v>52.0</v>
      </c>
      <c r="E149" s="21">
        <v>1.0</v>
      </c>
      <c r="F149" s="21">
        <v>9.0</v>
      </c>
      <c r="G149" s="21">
        <v>1.0</v>
      </c>
      <c r="H149" s="21">
        <v>1.0</v>
      </c>
      <c r="I149" s="21">
        <v>3.0</v>
      </c>
      <c r="J149" s="21">
        <v>0.0</v>
      </c>
      <c r="K149" s="21">
        <v>1.0</v>
      </c>
      <c r="L149" s="21">
        <v>7.0</v>
      </c>
    </row>
    <row r="150" ht="15.75" customHeight="1">
      <c r="A150" s="22" t="s">
        <v>195</v>
      </c>
    </row>
    <row r="151" ht="15.75" customHeight="1">
      <c r="A151" s="26" t="str">
        <f t="shared" ref="A151:A171" si="9">SUBSTITUTE(B151,"ufc.npi.prontuario.service.impl.", "")</f>
        <v>AlunoServiceImpl</v>
      </c>
      <c r="B151" s="20" t="s">
        <v>28</v>
      </c>
      <c r="C151" s="21">
        <v>33.0</v>
      </c>
      <c r="E151" s="21">
        <v>1.0</v>
      </c>
      <c r="F151" s="21">
        <v>18.0</v>
      </c>
      <c r="G151" s="21">
        <v>1.0</v>
      </c>
      <c r="H151" s="21">
        <v>1.0</v>
      </c>
      <c r="I151" s="21">
        <v>1.0</v>
      </c>
      <c r="J151" s="21">
        <v>0.0</v>
      </c>
      <c r="K151" s="21">
        <v>2.0</v>
      </c>
      <c r="L151" s="21">
        <v>10.0</v>
      </c>
    </row>
    <row r="152" ht="15.75" customHeight="1">
      <c r="A152" s="26" t="str">
        <f t="shared" si="9"/>
        <v>AnamneseServiceImpl</v>
      </c>
      <c r="B152" s="20" t="s">
        <v>38</v>
      </c>
      <c r="C152" s="21">
        <v>71.0</v>
      </c>
      <c r="E152" s="21">
        <v>1.0</v>
      </c>
      <c r="F152" s="21">
        <v>36.0</v>
      </c>
      <c r="G152" s="21">
        <v>1.0</v>
      </c>
      <c r="H152" s="21">
        <v>2.0</v>
      </c>
      <c r="I152" s="21">
        <v>1.0</v>
      </c>
      <c r="J152" s="21">
        <v>0.0</v>
      </c>
      <c r="K152" s="21">
        <v>2.0</v>
      </c>
      <c r="L152" s="21">
        <v>7.0</v>
      </c>
    </row>
    <row r="153" ht="15.75" customHeight="1">
      <c r="A153" s="26" t="str">
        <f t="shared" si="9"/>
        <v>AtendimentoServiceImpl</v>
      </c>
      <c r="B153" s="20" t="s">
        <v>46</v>
      </c>
      <c r="C153" s="21">
        <v>88.0</v>
      </c>
      <c r="E153" s="21">
        <v>1.0</v>
      </c>
      <c r="F153" s="21">
        <v>47.0</v>
      </c>
      <c r="G153" s="21">
        <v>1.0</v>
      </c>
      <c r="H153" s="21">
        <v>2.0</v>
      </c>
      <c r="I153" s="21">
        <v>1.0</v>
      </c>
      <c r="J153" s="21">
        <v>0.0</v>
      </c>
      <c r="K153" s="21">
        <v>2.0</v>
      </c>
      <c r="L153" s="21">
        <v>21.0</v>
      </c>
    </row>
    <row r="154" ht="15.75" customHeight="1">
      <c r="A154" s="26" t="str">
        <f t="shared" si="9"/>
        <v>AvaliacaoServiceImpl</v>
      </c>
      <c r="B154" s="20" t="s">
        <v>54</v>
      </c>
      <c r="C154" s="21">
        <v>66.0</v>
      </c>
      <c r="E154" s="21">
        <v>1.0</v>
      </c>
      <c r="F154" s="21">
        <v>13.0</v>
      </c>
      <c r="G154" s="21">
        <v>1.0</v>
      </c>
      <c r="H154" s="21">
        <v>2.0</v>
      </c>
      <c r="I154" s="21">
        <v>1.0</v>
      </c>
      <c r="J154" s="21">
        <v>0.0</v>
      </c>
      <c r="K154" s="21">
        <v>2.0</v>
      </c>
      <c r="L154" s="21">
        <v>8.0</v>
      </c>
    </row>
    <row r="155" ht="15.75" customHeight="1">
      <c r="A155" s="26" t="str">
        <f t="shared" si="9"/>
        <v>DisciplinaServiceImpl</v>
      </c>
      <c r="B155" s="20" t="s">
        <v>61</v>
      </c>
      <c r="C155" s="21">
        <v>25.0</v>
      </c>
      <c r="E155" s="21">
        <v>1.0</v>
      </c>
      <c r="F155" s="21">
        <v>14.0</v>
      </c>
      <c r="G155" s="21">
        <v>1.0</v>
      </c>
      <c r="H155" s="21">
        <v>1.0</v>
      </c>
      <c r="I155" s="21">
        <v>1.0</v>
      </c>
      <c r="J155" s="21">
        <v>0.0</v>
      </c>
      <c r="K155" s="21">
        <v>2.0</v>
      </c>
      <c r="L155" s="21">
        <v>4.0</v>
      </c>
    </row>
    <row r="156" ht="15.75" customHeight="1">
      <c r="A156" s="26" t="str">
        <f t="shared" si="9"/>
        <v>DocumentoServiceImpl</v>
      </c>
      <c r="B156" s="20" t="s">
        <v>68</v>
      </c>
      <c r="C156" s="21">
        <v>90.0</v>
      </c>
      <c r="E156" s="21">
        <v>1.0</v>
      </c>
      <c r="F156" s="21">
        <v>25.0</v>
      </c>
      <c r="G156" s="21">
        <v>1.0</v>
      </c>
      <c r="H156" s="21">
        <v>5.0</v>
      </c>
      <c r="I156" s="21">
        <v>1.0</v>
      </c>
      <c r="J156" s="21">
        <v>0.0</v>
      </c>
      <c r="K156" s="21">
        <v>2.0</v>
      </c>
      <c r="L156" s="21">
        <v>9.0</v>
      </c>
    </row>
    <row r="157" ht="15.75" customHeight="1">
      <c r="A157" s="26" t="str">
        <f t="shared" si="9"/>
        <v>EmailServiceImpl</v>
      </c>
      <c r="B157" s="20" t="s">
        <v>71</v>
      </c>
      <c r="C157" s="21">
        <v>93.0</v>
      </c>
      <c r="E157" s="21">
        <v>1.0</v>
      </c>
      <c r="F157" s="21">
        <v>35.0</v>
      </c>
      <c r="G157" s="21">
        <v>4.0</v>
      </c>
      <c r="H157" s="21">
        <v>3.0</v>
      </c>
      <c r="I157" s="21">
        <v>1.0</v>
      </c>
      <c r="J157" s="21">
        <v>0.0</v>
      </c>
      <c r="K157" s="21">
        <v>2.0</v>
      </c>
      <c r="L157" s="21">
        <v>9.0</v>
      </c>
    </row>
    <row r="158" ht="15.75" customHeight="1">
      <c r="A158" s="26" t="str">
        <f t="shared" si="9"/>
        <v>EmailServiceImpl.emailRecuperacaoSenha.(Anon_1)</v>
      </c>
      <c r="B158" s="20" t="s">
        <v>72</v>
      </c>
      <c r="C158" s="21">
        <v>0.0</v>
      </c>
      <c r="E158" s="21">
        <v>2.0</v>
      </c>
      <c r="F158" s="21">
        <v>2.0</v>
      </c>
      <c r="G158" s="21">
        <v>1.0</v>
      </c>
      <c r="H158" s="21">
        <v>1.0</v>
      </c>
      <c r="I158" s="21">
        <v>1.0</v>
      </c>
      <c r="J158" s="21">
        <v>0.0</v>
      </c>
      <c r="K158" s="21">
        <v>2.0</v>
      </c>
      <c r="L158" s="21">
        <v>4.0</v>
      </c>
    </row>
    <row r="159" ht="15.75" customHeight="1">
      <c r="A159" s="26" t="str">
        <f t="shared" si="9"/>
        <v>OdontogramaServiceImpl</v>
      </c>
      <c r="B159" s="20" t="s">
        <v>92</v>
      </c>
      <c r="C159" s="21">
        <v>0.0</v>
      </c>
      <c r="E159" s="21">
        <v>1.0</v>
      </c>
      <c r="F159" s="21">
        <v>2.0</v>
      </c>
      <c r="G159" s="21">
        <v>1.0</v>
      </c>
      <c r="H159" s="21">
        <v>0.0</v>
      </c>
      <c r="I159" s="21">
        <v>1.0</v>
      </c>
      <c r="J159" s="21">
        <v>0.0</v>
      </c>
      <c r="K159" s="21">
        <v>2.0</v>
      </c>
      <c r="L159" s="21">
        <v>2.0</v>
      </c>
    </row>
    <row r="160" ht="15.75" customHeight="1">
      <c r="A160" s="26" t="str">
        <f t="shared" si="9"/>
        <v>PacienteFormularioService</v>
      </c>
      <c r="B160" s="20" t="s">
        <v>103</v>
      </c>
      <c r="C160" s="21">
        <v>0.0</v>
      </c>
      <c r="E160" s="21">
        <v>1.0</v>
      </c>
      <c r="F160" s="21">
        <v>3.0</v>
      </c>
      <c r="G160" s="21">
        <v>1.0</v>
      </c>
      <c r="H160" s="21">
        <v>0.0</v>
      </c>
      <c r="I160" s="21">
        <v>1.0</v>
      </c>
      <c r="J160" s="21">
        <v>0.0</v>
      </c>
      <c r="K160" s="21">
        <v>2.0</v>
      </c>
      <c r="L160" s="21">
        <v>4.0</v>
      </c>
    </row>
    <row r="161" ht="15.75" customHeight="1">
      <c r="A161" s="26" t="str">
        <f t="shared" si="9"/>
        <v>PacienteServiceImpl</v>
      </c>
      <c r="B161" s="20" t="s">
        <v>107</v>
      </c>
      <c r="C161" s="21">
        <v>64.0</v>
      </c>
      <c r="E161" s="21">
        <v>1.0</v>
      </c>
      <c r="F161" s="21">
        <v>24.0</v>
      </c>
      <c r="G161" s="21">
        <v>1.0</v>
      </c>
      <c r="H161" s="21">
        <v>2.0</v>
      </c>
      <c r="I161" s="21">
        <v>1.0</v>
      </c>
      <c r="J161" s="21">
        <v>0.0</v>
      </c>
      <c r="K161" s="21">
        <v>2.0</v>
      </c>
      <c r="L161" s="21">
        <v>7.0</v>
      </c>
    </row>
    <row r="162" ht="15.75" customHeight="1">
      <c r="A162" s="26" t="str">
        <f t="shared" si="9"/>
        <v>PatologiaServiceImpl</v>
      </c>
      <c r="B162" s="20" t="s">
        <v>115</v>
      </c>
      <c r="C162" s="21">
        <v>92.0</v>
      </c>
      <c r="E162" s="21">
        <v>1.0</v>
      </c>
      <c r="F162" s="21">
        <v>36.0</v>
      </c>
      <c r="G162" s="21">
        <v>1.0</v>
      </c>
      <c r="H162" s="21">
        <v>2.0</v>
      </c>
      <c r="I162" s="21">
        <v>1.0</v>
      </c>
      <c r="J162" s="21">
        <v>0.0</v>
      </c>
      <c r="K162" s="21">
        <v>2.0</v>
      </c>
      <c r="L162" s="21">
        <v>21.0</v>
      </c>
    </row>
    <row r="163" ht="15.75" customHeight="1">
      <c r="A163" s="26" t="str">
        <f t="shared" si="9"/>
        <v>PlanoTratamentoServiceImpl</v>
      </c>
      <c r="B163" s="20" t="s">
        <v>124</v>
      </c>
      <c r="C163" s="21">
        <v>53.0</v>
      </c>
      <c r="E163" s="21">
        <v>1.0</v>
      </c>
      <c r="F163" s="21">
        <v>20.0</v>
      </c>
      <c r="G163" s="21">
        <v>1.0</v>
      </c>
      <c r="H163" s="21">
        <v>1.0</v>
      </c>
      <c r="I163" s="21">
        <v>1.0</v>
      </c>
      <c r="J163" s="21">
        <v>0.0</v>
      </c>
      <c r="K163" s="21">
        <v>2.0</v>
      </c>
      <c r="L163" s="21">
        <v>8.0</v>
      </c>
    </row>
    <row r="164" ht="15.75" customHeight="1">
      <c r="A164" s="26" t="str">
        <f t="shared" si="9"/>
        <v>ProcedimentoServiceImpl</v>
      </c>
      <c r="B164" s="20" t="s">
        <v>128</v>
      </c>
      <c r="C164" s="21">
        <v>88.0</v>
      </c>
      <c r="E164" s="21">
        <v>1.0</v>
      </c>
      <c r="F164" s="21">
        <v>37.0</v>
      </c>
      <c r="G164" s="21">
        <v>1.0</v>
      </c>
      <c r="H164" s="21">
        <v>2.0</v>
      </c>
      <c r="I164" s="21">
        <v>1.0</v>
      </c>
      <c r="J164" s="21">
        <v>0.0</v>
      </c>
      <c r="K164" s="21">
        <v>2.0</v>
      </c>
      <c r="L164" s="21">
        <v>23.0</v>
      </c>
    </row>
    <row r="165" ht="15.75" customHeight="1">
      <c r="A165" s="26" t="str">
        <f t="shared" si="9"/>
        <v>ServidorServiceImpl</v>
      </c>
      <c r="B165" s="20" t="s">
        <v>144</v>
      </c>
      <c r="C165" s="21">
        <v>71.0</v>
      </c>
      <c r="E165" s="21">
        <v>2.0</v>
      </c>
      <c r="F165" s="21">
        <v>17.0</v>
      </c>
      <c r="G165" s="21">
        <v>1.0</v>
      </c>
      <c r="H165" s="21">
        <v>1.0</v>
      </c>
      <c r="I165" s="21">
        <v>1.0</v>
      </c>
      <c r="J165" s="21">
        <v>0.0</v>
      </c>
      <c r="K165" s="21">
        <v>2.0</v>
      </c>
      <c r="L165" s="21">
        <v>12.0</v>
      </c>
    </row>
    <row r="166" ht="15.75" customHeight="1">
      <c r="A166" s="26" t="str">
        <f t="shared" si="9"/>
        <v>TipoPatologiaServiceImpl</v>
      </c>
      <c r="B166" s="20" t="s">
        <v>157</v>
      </c>
      <c r="C166" s="21">
        <v>27.0</v>
      </c>
      <c r="E166" s="21">
        <v>1.0</v>
      </c>
      <c r="F166" s="21">
        <v>16.0</v>
      </c>
      <c r="G166" s="21">
        <v>1.0</v>
      </c>
      <c r="H166" s="21">
        <v>1.0</v>
      </c>
      <c r="I166" s="21">
        <v>1.0</v>
      </c>
      <c r="J166" s="21">
        <v>0.0</v>
      </c>
      <c r="K166" s="21">
        <v>2.0</v>
      </c>
      <c r="L166" s="21">
        <v>4.0</v>
      </c>
    </row>
    <row r="167" ht="15.75" customHeight="1">
      <c r="A167" s="26" t="str">
        <f t="shared" si="9"/>
        <v>TipoProcedimentoServiceImpl</v>
      </c>
      <c r="B167" s="20" t="s">
        <v>163</v>
      </c>
      <c r="C167" s="21">
        <v>30.0</v>
      </c>
      <c r="E167" s="21">
        <v>1.0</v>
      </c>
      <c r="F167" s="21">
        <v>14.0</v>
      </c>
      <c r="G167" s="21">
        <v>1.0</v>
      </c>
      <c r="H167" s="21">
        <v>1.0</v>
      </c>
      <c r="I167" s="21">
        <v>1.0</v>
      </c>
      <c r="J167" s="21">
        <v>0.0</v>
      </c>
      <c r="K167" s="21">
        <v>2.0</v>
      </c>
      <c r="L167" s="21">
        <v>4.0</v>
      </c>
    </row>
    <row r="168" ht="15.75" customHeight="1">
      <c r="A168" s="26" t="str">
        <f t="shared" si="9"/>
        <v>TokenServiceImpl</v>
      </c>
      <c r="B168" s="20" t="s">
        <v>168</v>
      </c>
      <c r="C168" s="21">
        <v>50.0</v>
      </c>
      <c r="E168" s="21">
        <v>1.0</v>
      </c>
      <c r="F168" s="21">
        <v>8.0</v>
      </c>
      <c r="G168" s="21">
        <v>1.0</v>
      </c>
      <c r="H168" s="21">
        <v>2.0</v>
      </c>
      <c r="I168" s="21">
        <v>1.0</v>
      </c>
      <c r="J168" s="21">
        <v>0.0</v>
      </c>
      <c r="K168" s="21">
        <v>2.0</v>
      </c>
      <c r="L168" s="21">
        <v>4.0</v>
      </c>
    </row>
    <row r="169" ht="15.75" customHeight="1">
      <c r="A169" s="26" t="str">
        <f t="shared" si="9"/>
        <v>TurmaServiceImpl</v>
      </c>
      <c r="B169" s="20" t="s">
        <v>177</v>
      </c>
      <c r="C169" s="21">
        <v>81.0</v>
      </c>
      <c r="E169" s="21">
        <v>1.0</v>
      </c>
      <c r="F169" s="21">
        <v>32.0</v>
      </c>
      <c r="G169" s="21">
        <v>1.0</v>
      </c>
      <c r="H169" s="21">
        <v>2.0</v>
      </c>
      <c r="I169" s="21">
        <v>1.0</v>
      </c>
      <c r="J169" s="21">
        <v>0.0</v>
      </c>
      <c r="K169" s="21">
        <v>2.0</v>
      </c>
      <c r="L169" s="21">
        <v>16.0</v>
      </c>
    </row>
    <row r="170" ht="15.75" customHeight="1">
      <c r="A170" s="26" t="str">
        <f t="shared" si="9"/>
        <v>UserDetailsService</v>
      </c>
      <c r="B170" s="20" t="s">
        <v>179</v>
      </c>
      <c r="C170" s="21">
        <v>0.0</v>
      </c>
      <c r="E170" s="21">
        <v>2.0</v>
      </c>
      <c r="F170" s="21">
        <v>2.0</v>
      </c>
      <c r="G170" s="21">
        <v>1.0</v>
      </c>
      <c r="H170" s="21">
        <v>1.0</v>
      </c>
      <c r="I170" s="21">
        <v>1.0</v>
      </c>
      <c r="J170" s="21">
        <v>0.0</v>
      </c>
      <c r="K170" s="21">
        <v>2.0</v>
      </c>
      <c r="L170" s="21">
        <v>3.0</v>
      </c>
    </row>
    <row r="171" ht="15.75" customHeight="1">
      <c r="A171" s="26" t="str">
        <f t="shared" si="9"/>
        <v>UsuarioServiceImpl</v>
      </c>
      <c r="B171" s="20" t="s">
        <v>184</v>
      </c>
      <c r="C171" s="21">
        <v>30.0</v>
      </c>
      <c r="E171" s="21">
        <v>1.0</v>
      </c>
      <c r="F171" s="21">
        <v>8.0</v>
      </c>
      <c r="G171" s="21">
        <v>1.0</v>
      </c>
      <c r="H171" s="21">
        <v>1.0</v>
      </c>
      <c r="I171" s="21">
        <v>1.0</v>
      </c>
      <c r="J171" s="21">
        <v>0.0</v>
      </c>
      <c r="K171" s="21">
        <v>2.0</v>
      </c>
      <c r="L171" s="21">
        <v>7.0</v>
      </c>
    </row>
    <row r="172" ht="15.75" customHeight="1">
      <c r="A172" s="50" t="s">
        <v>196</v>
      </c>
    </row>
    <row r="173" ht="15.75" customHeight="1">
      <c r="A173" s="26" t="str">
        <f>SUBSTITUTE(B173,"ufc.npi.prontuario.task.", "")</f>
        <v>EmailTask</v>
      </c>
      <c r="B173" s="20" t="s">
        <v>73</v>
      </c>
      <c r="C173" s="21">
        <v>0.0</v>
      </c>
      <c r="E173" s="21">
        <v>1.0</v>
      </c>
      <c r="F173" s="21">
        <v>1.0</v>
      </c>
      <c r="G173" s="21">
        <v>1.0</v>
      </c>
      <c r="H173" s="21">
        <v>0.0</v>
      </c>
      <c r="I173" s="21">
        <v>1.0</v>
      </c>
      <c r="J173" s="21">
        <v>0.0</v>
      </c>
      <c r="K173" s="21">
        <v>1.0</v>
      </c>
      <c r="L173" s="21">
        <v>1.0</v>
      </c>
    </row>
    <row r="174" ht="15.75" customHeight="1">
      <c r="A174" s="50" t="s">
        <v>197</v>
      </c>
    </row>
    <row r="175" ht="15.75" customHeight="1">
      <c r="A175" s="26" t="str">
        <f t="shared" ref="A175:A181" si="10">SUBSTITUTE(B175,"ufc.npi.prontuario.util.", "")</f>
        <v>ConfigurationConstants</v>
      </c>
      <c r="B175" s="20" t="s">
        <v>55</v>
      </c>
      <c r="C175" s="21">
        <v>0.0</v>
      </c>
      <c r="E175" s="21">
        <v>0.0</v>
      </c>
      <c r="F175" s="21">
        <v>0.0</v>
      </c>
      <c r="G175" s="21">
        <v>0.0</v>
      </c>
      <c r="H175" s="21">
        <v>0.0</v>
      </c>
      <c r="I175" s="21">
        <v>1.0</v>
      </c>
      <c r="J175" s="21">
        <v>0.0</v>
      </c>
      <c r="K175" s="21">
        <v>1.0</v>
      </c>
      <c r="L175" s="21">
        <v>0.0</v>
      </c>
    </row>
    <row r="176" ht="15.75" customHeight="1">
      <c r="A176" s="26" t="str">
        <f t="shared" si="10"/>
        <v>EmailConstants</v>
      </c>
      <c r="B176" s="20" t="s">
        <v>69</v>
      </c>
      <c r="C176" s="21">
        <v>0.0</v>
      </c>
      <c r="E176" s="21">
        <v>0.0</v>
      </c>
      <c r="F176" s="21">
        <v>0.0</v>
      </c>
      <c r="G176" s="21">
        <v>0.0</v>
      </c>
      <c r="H176" s="21">
        <v>0.0</v>
      </c>
      <c r="I176" s="21">
        <v>1.0</v>
      </c>
      <c r="J176" s="21">
        <v>0.0</v>
      </c>
      <c r="K176" s="21">
        <v>1.0</v>
      </c>
      <c r="L176" s="21">
        <v>0.0</v>
      </c>
    </row>
    <row r="177" ht="15.75" customHeight="1">
      <c r="A177" s="26" t="str">
        <f t="shared" si="10"/>
        <v>ExceptionSuccessConstants</v>
      </c>
      <c r="B177" s="20" t="s">
        <v>76</v>
      </c>
      <c r="C177" s="21">
        <v>0.0</v>
      </c>
      <c r="E177" s="21">
        <v>0.0</v>
      </c>
      <c r="F177" s="21">
        <v>0.0</v>
      </c>
      <c r="G177" s="21">
        <v>0.0</v>
      </c>
      <c r="H177" s="21">
        <v>0.0</v>
      </c>
      <c r="I177" s="21">
        <v>1.0</v>
      </c>
      <c r="J177" s="21">
        <v>0.0</v>
      </c>
      <c r="K177" s="21">
        <v>1.0</v>
      </c>
      <c r="L177" s="21">
        <v>0.0</v>
      </c>
    </row>
    <row r="178" ht="15.75" customHeight="1">
      <c r="A178" s="26" t="str">
        <f t="shared" si="10"/>
        <v>FragmentsConstants</v>
      </c>
      <c r="B178" s="20" t="s">
        <v>79</v>
      </c>
      <c r="C178" s="21">
        <v>0.0</v>
      </c>
      <c r="E178" s="21">
        <v>0.0</v>
      </c>
      <c r="F178" s="21">
        <v>0.0</v>
      </c>
      <c r="G178" s="21">
        <v>0.0</v>
      </c>
      <c r="H178" s="21">
        <v>0.0</v>
      </c>
      <c r="I178" s="21">
        <v>1.0</v>
      </c>
      <c r="J178" s="21">
        <v>0.0</v>
      </c>
      <c r="K178" s="21">
        <v>1.0</v>
      </c>
      <c r="L178" s="21">
        <v>0.0</v>
      </c>
    </row>
    <row r="179" ht="15.75" customHeight="1">
      <c r="A179" s="26" t="str">
        <f t="shared" si="10"/>
        <v>MessagesConstants</v>
      </c>
      <c r="B179" s="20" t="s">
        <v>85</v>
      </c>
      <c r="C179" s="21">
        <v>0.0</v>
      </c>
      <c r="E179" s="21">
        <v>0.0</v>
      </c>
      <c r="F179" s="21">
        <v>0.0</v>
      </c>
      <c r="G179" s="21">
        <v>0.0</v>
      </c>
      <c r="H179" s="21">
        <v>0.0</v>
      </c>
      <c r="I179" s="21">
        <v>1.0</v>
      </c>
      <c r="J179" s="21">
        <v>0.0</v>
      </c>
      <c r="K179" s="21">
        <v>1.0</v>
      </c>
      <c r="L179" s="21">
        <v>0.0</v>
      </c>
    </row>
    <row r="180" ht="15.75" customHeight="1">
      <c r="A180" s="26" t="str">
        <f t="shared" si="10"/>
        <v>PagesConstants</v>
      </c>
      <c r="B180" s="20" t="s">
        <v>110</v>
      </c>
      <c r="C180" s="21">
        <v>0.0</v>
      </c>
      <c r="E180" s="21">
        <v>0.0</v>
      </c>
      <c r="F180" s="21">
        <v>0.0</v>
      </c>
      <c r="G180" s="21">
        <v>0.0</v>
      </c>
      <c r="H180" s="21">
        <v>0.0</v>
      </c>
      <c r="I180" s="21">
        <v>1.0</v>
      </c>
      <c r="J180" s="21">
        <v>0.0</v>
      </c>
      <c r="K180" s="21">
        <v>1.0</v>
      </c>
      <c r="L180" s="21">
        <v>0.0</v>
      </c>
    </row>
    <row r="181" ht="15.75" customHeight="1">
      <c r="A181" s="26" t="str">
        <f t="shared" si="10"/>
        <v>RedirectConstants</v>
      </c>
      <c r="B181" s="20" t="s">
        <v>138</v>
      </c>
      <c r="C181" s="21">
        <v>0.0</v>
      </c>
      <c r="E181" s="21">
        <v>0.0</v>
      </c>
      <c r="F181" s="21">
        <v>0.0</v>
      </c>
      <c r="G181" s="21">
        <v>0.0</v>
      </c>
      <c r="H181" s="21">
        <v>0.0</v>
      </c>
      <c r="I181" s="21">
        <v>1.0</v>
      </c>
      <c r="J181" s="21">
        <v>0.0</v>
      </c>
      <c r="K181" s="21">
        <v>1.0</v>
      </c>
      <c r="L181" s="21">
        <v>0.0</v>
      </c>
    </row>
    <row r="182" ht="15.75" customHeight="1"/>
    <row r="183" ht="15.75" customHeight="1"/>
    <row r="184" ht="15.75" customHeight="1"/>
    <row r="185" ht="15.75" customHeight="1">
      <c r="C185" s="36" t="s">
        <v>2</v>
      </c>
      <c r="D185" s="37"/>
      <c r="E185" s="38" t="s">
        <v>3</v>
      </c>
      <c r="F185" s="39"/>
      <c r="G185" s="39"/>
      <c r="H185" s="37"/>
      <c r="I185" s="40" t="s">
        <v>4</v>
      </c>
      <c r="J185" s="39"/>
      <c r="K185" s="37"/>
      <c r="L185" s="41" t="s">
        <v>5</v>
      </c>
      <c r="M185" s="39"/>
      <c r="N185" s="37"/>
      <c r="O185" s="42" t="s">
        <v>6</v>
      </c>
      <c r="P185" s="39"/>
      <c r="Q185" s="39"/>
      <c r="R185" s="37"/>
    </row>
    <row r="186" ht="15.75" customHeight="1">
      <c r="C186" s="12" t="s">
        <v>8</v>
      </c>
      <c r="D186" s="13" t="s">
        <v>9</v>
      </c>
      <c r="E186" s="14" t="s">
        <v>10</v>
      </c>
      <c r="F186" s="14" t="s">
        <v>11</v>
      </c>
      <c r="G186" s="14" t="s">
        <v>12</v>
      </c>
      <c r="H186" s="14" t="s">
        <v>13</v>
      </c>
      <c r="I186" s="15" t="s">
        <v>14</v>
      </c>
      <c r="J186" s="15" t="s">
        <v>15</v>
      </c>
      <c r="K186" s="15" t="s">
        <v>16</v>
      </c>
      <c r="L186" s="16" t="s">
        <v>17</v>
      </c>
      <c r="M186" s="17"/>
      <c r="N186" s="18"/>
      <c r="O186" s="19" t="s">
        <v>18</v>
      </c>
      <c r="P186" s="19" t="s">
        <v>19</v>
      </c>
      <c r="Q186" s="19" t="s">
        <v>20</v>
      </c>
      <c r="R186" s="19" t="s">
        <v>21</v>
      </c>
    </row>
    <row r="187" ht="15.75" customHeight="1">
      <c r="B187" s="44" t="s">
        <v>186</v>
      </c>
      <c r="C187" s="45">
        <f t="shared" ref="C187:L187" si="11">SUM(C3:C181)</f>
        <v>6347</v>
      </c>
      <c r="D187" s="45">
        <f t="shared" si="11"/>
        <v>0</v>
      </c>
      <c r="E187" s="45">
        <f t="shared" si="11"/>
        <v>129</v>
      </c>
      <c r="F187" s="45">
        <f t="shared" si="11"/>
        <v>1386</v>
      </c>
      <c r="G187" s="45">
        <f t="shared" si="11"/>
        <v>270</v>
      </c>
      <c r="H187" s="45">
        <f t="shared" si="11"/>
        <v>116</v>
      </c>
      <c r="I187" s="45">
        <f t="shared" si="11"/>
        <v>210</v>
      </c>
      <c r="J187" s="45">
        <f t="shared" si="11"/>
        <v>35</v>
      </c>
      <c r="K187" s="45">
        <f t="shared" si="11"/>
        <v>179</v>
      </c>
      <c r="L187" s="45">
        <f t="shared" si="11"/>
        <v>694</v>
      </c>
      <c r="M187" s="45"/>
      <c r="N187" s="45"/>
      <c r="O187" s="45">
        <f t="shared" ref="O187:R187" si="12">SUM(O3:O181)</f>
        <v>8878</v>
      </c>
      <c r="P187" s="45">
        <f t="shared" si="12"/>
        <v>272</v>
      </c>
      <c r="Q187" s="45">
        <f t="shared" si="12"/>
        <v>1124</v>
      </c>
      <c r="R187" s="45">
        <f t="shared" si="12"/>
        <v>170</v>
      </c>
    </row>
    <row r="188" ht="15.75" customHeight="1">
      <c r="B188" s="46" t="s">
        <v>187</v>
      </c>
      <c r="D188" s="22">
        <f>SUM(C187:D187)</f>
        <v>6347</v>
      </c>
      <c r="F188" s="47">
        <f>SUM(E187:H187)</f>
        <v>1901</v>
      </c>
      <c r="J188" s="47">
        <f>SUM(I187:K187)</f>
        <v>424</v>
      </c>
      <c r="P188" s="47">
        <f>SUM(O187:R187)</f>
        <v>10444</v>
      </c>
    </row>
    <row r="189" ht="15.75" customHeight="1"/>
    <row r="190" ht="15.75" customHeight="1"/>
    <row r="191" ht="15.75" customHeight="1">
      <c r="A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</row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>
      <c r="D203" s="58"/>
    </row>
    <row r="204" ht="15.75" customHeight="1">
      <c r="J204" s="22"/>
    </row>
    <row r="205" ht="15.75" customHeight="1">
      <c r="J205" s="22"/>
      <c r="L205" s="22"/>
    </row>
    <row r="206" ht="15.75" customHeight="1">
      <c r="I206" s="61"/>
    </row>
    <row r="207" ht="15.75" customHeight="1">
      <c r="I207" s="22"/>
    </row>
    <row r="208" ht="15.75" customHeight="1">
      <c r="I208" s="22"/>
    </row>
    <row r="209" ht="15.75" customHeight="1">
      <c r="I209" s="22"/>
    </row>
    <row r="210" ht="15.75" customHeight="1">
      <c r="H210" s="22"/>
    </row>
    <row r="211" ht="15.75" customHeight="1"/>
    <row r="212" ht="15.75" customHeight="1">
      <c r="H212" s="22"/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</sheetData>
  <mergeCells count="10">
    <mergeCell ref="I185:K185"/>
    <mergeCell ref="L185:N185"/>
    <mergeCell ref="C1:D1"/>
    <mergeCell ref="E1:H1"/>
    <mergeCell ref="I1:K1"/>
    <mergeCell ref="L1:N1"/>
    <mergeCell ref="O1:R1"/>
    <mergeCell ref="C185:D185"/>
    <mergeCell ref="E185:H185"/>
    <mergeCell ref="O185:R185"/>
  </mergeCells>
  <printOptions/>
  <pageMargins bottom="0.75" footer="0.0" header="0.0" left="0.7" right="0.7" top="0.75"/>
  <pageSetup orientation="landscape"/>
  <drawing r:id="rId1"/>
</worksheet>
</file>