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v\Desktop\UFFS\CC\Estatística básica\Exercícios Estatística\"/>
    </mc:Choice>
  </mc:AlternateContent>
  <xr:revisionPtr revIDLastSave="0" documentId="13_ncr:1_{AB72D4E8-3524-4CDB-B536-326505AE0DD1}" xr6:coauthVersionLast="47" xr6:coauthVersionMax="47" xr10:uidLastSave="{00000000-0000-0000-0000-000000000000}"/>
  <bookViews>
    <workbookView xWindow="-120" yWindow="-120" windowWidth="29040" windowHeight="15990" firstSheet="1" activeTab="4" xr2:uid="{BF0D8CD0-4F5F-4BD1-81EF-4DAF9093DC2A}"/>
  </bookViews>
  <sheets>
    <sheet name="Base de dados" sheetId="1" r:id="rId1"/>
    <sheet name="Exercício 1" sheetId="4" r:id="rId2"/>
    <sheet name="Exercício 2" sheetId="5" r:id="rId3"/>
    <sheet name="Exercício 3" sheetId="6" r:id="rId4"/>
    <sheet name="Exercício 4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7" l="1"/>
  <c r="G16" i="7" s="1"/>
  <c r="G17" i="7" s="1"/>
  <c r="G18" i="7" s="1"/>
  <c r="G19" i="7" s="1"/>
  <c r="G20" i="7" s="1"/>
  <c r="E20" i="7"/>
  <c r="E19" i="7"/>
  <c r="E18" i="7"/>
  <c r="E17" i="7"/>
  <c r="E16" i="7"/>
  <c r="E15" i="7"/>
  <c r="H16" i="4"/>
  <c r="H18" i="4" s="1"/>
  <c r="E16" i="4"/>
  <c r="E20" i="4" s="1"/>
  <c r="M6" i="5"/>
  <c r="P2" i="5"/>
  <c r="P4" i="5" s="1"/>
  <c r="M2" i="5"/>
  <c r="M16" i="6"/>
  <c r="P12" i="6"/>
  <c r="P14" i="6" s="1"/>
  <c r="M12" i="6"/>
  <c r="O18" i="7"/>
  <c r="O20" i="7" s="1"/>
  <c r="L18" i="7"/>
  <c r="D21" i="7"/>
  <c r="F19" i="7" s="1"/>
  <c r="H12" i="6"/>
  <c r="H13" i="6" s="1"/>
  <c r="H14" i="6" s="1"/>
  <c r="H15" i="6" s="1"/>
  <c r="H16" i="6" s="1"/>
  <c r="F12" i="6"/>
  <c r="F16" i="7" l="1"/>
  <c r="F20" i="7"/>
  <c r="F17" i="7"/>
  <c r="F18" i="7"/>
  <c r="F21" i="7" s="1"/>
  <c r="F15" i="7"/>
  <c r="H15" i="7" s="1"/>
  <c r="H16" i="7" s="1"/>
  <c r="I9" i="4"/>
  <c r="I10" i="4"/>
  <c r="I11" i="4" s="1"/>
  <c r="I12" i="4" s="1"/>
  <c r="I13" i="4" s="1"/>
  <c r="I8" i="4"/>
  <c r="I7" i="4"/>
  <c r="H9" i="4"/>
  <c r="H10" i="4"/>
  <c r="H11" i="4" s="1"/>
  <c r="H12" i="4" s="1"/>
  <c r="H13" i="4" s="1"/>
  <c r="H8" i="4"/>
  <c r="H7" i="4"/>
  <c r="G13" i="4"/>
  <c r="G12" i="4"/>
  <c r="G11" i="4"/>
  <c r="G10" i="4"/>
  <c r="G14" i="4" s="1"/>
  <c r="G9" i="4"/>
  <c r="G8" i="4"/>
  <c r="G7" i="4"/>
  <c r="F10" i="4"/>
  <c r="F9" i="4"/>
  <c r="F8" i="4"/>
  <c r="F7" i="4"/>
  <c r="E14" i="4"/>
  <c r="H9" i="5"/>
  <c r="H10" i="5" s="1"/>
  <c r="H11" i="5" s="1"/>
  <c r="H12" i="5" s="1"/>
  <c r="H8" i="5"/>
  <c r="H7" i="5"/>
  <c r="G9" i="5"/>
  <c r="G10" i="5"/>
  <c r="G11" i="5" s="1"/>
  <c r="G12" i="5" s="1"/>
  <c r="G8" i="5"/>
  <c r="G7" i="5"/>
  <c r="F12" i="5"/>
  <c r="F11" i="5"/>
  <c r="F10" i="5"/>
  <c r="F9" i="5"/>
  <c r="F8" i="5"/>
  <c r="F7" i="5"/>
  <c r="E7" i="5"/>
  <c r="H17" i="7" l="1"/>
  <c r="H18" i="7" s="1"/>
  <c r="H19" i="7" s="1"/>
  <c r="H20" i="7" s="1"/>
  <c r="E17" i="6"/>
  <c r="D13" i="5"/>
  <c r="G16" i="6" l="1"/>
  <c r="G12" i="6"/>
  <c r="I12" i="6" s="1"/>
  <c r="G15" i="6"/>
  <c r="G14" i="6"/>
  <c r="G13" i="6"/>
  <c r="G17" i="6" l="1"/>
  <c r="I13" i="6"/>
  <c r="I14" i="6" s="1"/>
  <c r="I15" i="6" s="1"/>
  <c r="I16" i="6" s="1"/>
  <c r="F13" i="5"/>
</calcChain>
</file>

<file path=xl/sharedStrings.xml><?xml version="1.0" encoding="utf-8"?>
<sst xmlns="http://schemas.openxmlformats.org/spreadsheetml/2006/main" count="91" uniqueCount="50">
  <si>
    <t>Fonte: dados fictícios</t>
  </si>
  <si>
    <t>Tabela 1 - Número de acertos numa prova Enem (dados ficticios)</t>
  </si>
  <si>
    <t>A partir dos dados da Tabela 1, construa uma tabela de diagrama de frequências com dados agrupados usando a regra de Sturges. Além disso, apresente os gráficos de Histograma, polígono de frequência e gráfico de frequência acumulada</t>
  </si>
  <si>
    <t>Tabela 2 - Peso ao nascer (kq) de 60 bovinos machos da raça Ibagé</t>
  </si>
  <si>
    <t>A partir dos dados da Tabela 2, construa uma tabela de diagrama de frequências com dados agrupados usando a regra de Sturges. Além disso, apresente os gráficos de Histograma, polígono de frequência e gráfico de frequência acumulada</t>
  </si>
  <si>
    <t>Tabela 3 - número de pães vendidos na padaria Z, até a hora de encerramento do expediente</t>
  </si>
  <si>
    <t>A partir dos dados da Tabela 3, construa uma tabela de diagrama de frequências com dados agrupados usando a regra de Sturges. Além disso, apresente os gráficos de Histograma, polígono de frequência e gráfico de frequência acumulada</t>
  </si>
  <si>
    <t>Tabela 4 - valores gastos em R$ pelas 50 primeiras pessoas que entraram no mercado no dia 23/05/2022</t>
  </si>
  <si>
    <t>A partir dos dados da Tabela 4, construa uma tabela de diagrama de frequências com dados agrupados usando a regra de Sturges. Além disso, apresente os gráficos de Histograma, polígono de frequência e gráfico de frequência acumulada</t>
  </si>
  <si>
    <t>Número de acertos numa prova Enem</t>
  </si>
  <si>
    <t>fi</t>
  </si>
  <si>
    <t>TOTAL =</t>
  </si>
  <si>
    <t>xi</t>
  </si>
  <si>
    <t>Fi</t>
  </si>
  <si>
    <t>fr (%)</t>
  </si>
  <si>
    <t>Fr</t>
  </si>
  <si>
    <t>Peso ao nascer (kq) de 60 bovinos machos da raça Ibagé</t>
  </si>
  <si>
    <t>Número de pães vendidos na padaria Z, até a hora de encerramento do expediente</t>
  </si>
  <si>
    <t>LOG=</t>
  </si>
  <si>
    <t xml:space="preserve">K= </t>
  </si>
  <si>
    <t>RANGE(R)=</t>
  </si>
  <si>
    <t>CLASSES(K) =</t>
  </si>
  <si>
    <t>AMPLITUDE(H) =</t>
  </si>
  <si>
    <t xml:space="preserve"> li</t>
  </si>
  <si>
    <t>Valores gastos em R$ pelas 50 primeiras pessoas que entraram no mercado no dia 23/05/2022</t>
  </si>
  <si>
    <t>12     |------</t>
  </si>
  <si>
    <t>36     |------|</t>
  </si>
  <si>
    <t>60     |------|</t>
  </si>
  <si>
    <t>84     |------|</t>
  </si>
  <si>
    <t>108   |------|</t>
  </si>
  <si>
    <t>156   |------|</t>
  </si>
  <si>
    <t>132   |------</t>
  </si>
  <si>
    <t>16      |------|</t>
  </si>
  <si>
    <t>20      |------|</t>
  </si>
  <si>
    <t>24      |------|</t>
  </si>
  <si>
    <t>28      |------|</t>
  </si>
  <si>
    <t>32      |------|</t>
  </si>
  <si>
    <t>36      |------|</t>
  </si>
  <si>
    <t>1      |------</t>
  </si>
  <si>
    <t>3      |------</t>
  </si>
  <si>
    <t>5      |------</t>
  </si>
  <si>
    <t>7      |------</t>
  </si>
  <si>
    <t>9      |------</t>
  </si>
  <si>
    <t>3,11    |------|</t>
  </si>
  <si>
    <t>18,15  |------|</t>
  </si>
  <si>
    <t>33,19  |------|</t>
  </si>
  <si>
    <t>48,23  |------|</t>
  </si>
  <si>
    <t>63,27  |------|</t>
  </si>
  <si>
    <t>78,31  |------|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</si>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</sst>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1" fillId="0" borderId="17" xfId="0" applyFont="1" applyBorder="1" applyAlignment="1">
      <alignment horizontal="right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9" xfId="0" applyBorder="1"/>
    <xf numFmtId="0" fontId="0" fillId="0" borderId="18" xfId="0" applyBorder="1"/>
    <xf numFmtId="0" fontId="0" fillId="0" borderId="21" xfId="0" applyBorder="1"/>
    <xf numFmtId="0" fontId="1" fillId="0" borderId="20" xfId="0" applyFont="1" applyBorder="1" applyAlignment="1">
      <alignment horizontal="right"/>
    </xf>
    <xf numFmtId="0" fontId="0" fillId="0" borderId="22" xfId="0" applyBorder="1"/>
    <xf numFmtId="0" fontId="0" fillId="0" borderId="0" xfId="0" applyBorder="1"/>
    <xf numFmtId="0" fontId="0" fillId="0" borderId="0" xfId="0" applyFont="1" applyBorder="1"/>
    <xf numFmtId="0" fontId="0" fillId="0" borderId="31" xfId="0" applyBorder="1" applyAlignment="1">
      <alignment horizontal="center" vertical="center"/>
    </xf>
    <xf numFmtId="0" fontId="0" fillId="0" borderId="32" xfId="0" applyBorder="1"/>
    <xf numFmtId="0" fontId="0" fillId="0" borderId="34" xfId="0" applyBorder="1"/>
    <xf numFmtId="0" fontId="0" fillId="0" borderId="33" xfId="0" applyBorder="1" applyAlignment="1">
      <alignment horizontal="center" vertical="center"/>
    </xf>
    <xf numFmtId="0" fontId="0" fillId="0" borderId="35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right" vertic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0" fontId="0" fillId="0" borderId="36" xfId="0" applyBorder="1"/>
    <xf numFmtId="0" fontId="1" fillId="0" borderId="36" xfId="0" applyFont="1" applyBorder="1" applyAlignment="1">
      <alignment horizontal="right"/>
    </xf>
    <xf numFmtId="0" fontId="0" fillId="0" borderId="36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7" xfId="0" applyBorder="1"/>
    <xf numFmtId="1" fontId="0" fillId="0" borderId="5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33" xfId="0" applyBorder="1" applyAlignment="1">
      <alignment horizontal="center"/>
    </xf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right"/>
    </xf>
    <xf numFmtId="1" fontId="0" fillId="0" borderId="15" xfId="0" applyNumberFormat="1" applyBorder="1" applyAlignment="1">
      <alignment horizontal="center" vertical="center"/>
    </xf>
    <xf numFmtId="0" fontId="0" fillId="0" borderId="15" xfId="0" applyBorder="1"/>
    <xf numFmtId="0" fontId="0" fillId="0" borderId="12" xfId="0" applyBorder="1"/>
    <xf numFmtId="2" fontId="0" fillId="0" borderId="15" xfId="0" applyNumberFormat="1" applyBorder="1" applyAlignment="1">
      <alignment horizontal="center" vertical="center"/>
    </xf>
    <xf numFmtId="0" fontId="0" fillId="0" borderId="36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4" xfId="0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5D8A-77E7-4EC8-866F-525EA6C60203}">
  <dimension ref="A1:AB26"/>
  <sheetViews>
    <sheetView showGridLines="0" zoomScale="80" zoomScaleNormal="80" workbookViewId="0">
      <selection activeCell="R9" sqref="R9:AC14"/>
    </sheetView>
  </sheetViews>
  <sheetFormatPr defaultRowHeight="15" x14ac:dyDescent="0.25"/>
  <sheetData>
    <row r="1" spans="1:28" x14ac:dyDescent="0.25">
      <c r="A1" t="s">
        <v>1</v>
      </c>
      <c r="I1" t="s">
        <v>3</v>
      </c>
      <c r="R1" t="s">
        <v>5</v>
      </c>
    </row>
    <row r="2" spans="1:28" x14ac:dyDescent="0.25">
      <c r="A2" s="2">
        <v>125</v>
      </c>
      <c r="B2" s="2">
        <v>64</v>
      </c>
      <c r="C2" s="2">
        <v>75</v>
      </c>
      <c r="D2" s="2">
        <v>147</v>
      </c>
      <c r="E2" s="2">
        <v>50</v>
      </c>
      <c r="I2" s="2">
        <v>16</v>
      </c>
      <c r="J2" s="2">
        <v>29</v>
      </c>
      <c r="K2" s="2">
        <v>28</v>
      </c>
      <c r="L2" s="2">
        <v>23</v>
      </c>
      <c r="M2" s="2">
        <v>23</v>
      </c>
      <c r="N2" s="2">
        <v>23</v>
      </c>
      <c r="T2" s="2">
        <v>5</v>
      </c>
      <c r="U2" s="2">
        <v>0</v>
      </c>
      <c r="V2" s="2">
        <v>0</v>
      </c>
      <c r="W2" s="2">
        <v>4</v>
      </c>
      <c r="X2" s="2">
        <v>6</v>
      </c>
      <c r="Y2" s="2">
        <v>0</v>
      </c>
      <c r="Z2" s="2">
        <v>4</v>
      </c>
    </row>
    <row r="3" spans="1:28" x14ac:dyDescent="0.25">
      <c r="A3">
        <v>58</v>
      </c>
      <c r="B3">
        <v>111</v>
      </c>
      <c r="C3">
        <v>52</v>
      </c>
      <c r="D3">
        <v>18</v>
      </c>
      <c r="E3">
        <v>17</v>
      </c>
      <c r="I3">
        <v>23</v>
      </c>
      <c r="J3">
        <v>31</v>
      </c>
      <c r="K3">
        <v>25</v>
      </c>
      <c r="L3">
        <v>22</v>
      </c>
      <c r="M3">
        <v>27</v>
      </c>
      <c r="N3">
        <v>25</v>
      </c>
      <c r="T3">
        <v>10</v>
      </c>
      <c r="U3">
        <v>1</v>
      </c>
      <c r="V3">
        <v>0</v>
      </c>
      <c r="W3">
        <v>0</v>
      </c>
      <c r="X3">
        <v>8</v>
      </c>
      <c r="Y3">
        <v>4</v>
      </c>
      <c r="Z3">
        <v>0</v>
      </c>
    </row>
    <row r="4" spans="1:28" x14ac:dyDescent="0.25">
      <c r="A4">
        <v>46</v>
      </c>
      <c r="B4">
        <v>118</v>
      </c>
      <c r="C4">
        <v>68</v>
      </c>
      <c r="D4">
        <v>157</v>
      </c>
      <c r="E4">
        <v>18</v>
      </c>
      <c r="I4">
        <v>30</v>
      </c>
      <c r="J4">
        <v>33</v>
      </c>
      <c r="K4">
        <v>22</v>
      </c>
      <c r="L4">
        <v>28</v>
      </c>
      <c r="M4">
        <v>25</v>
      </c>
      <c r="N4">
        <v>20</v>
      </c>
      <c r="T4">
        <v>7</v>
      </c>
      <c r="U4">
        <v>2</v>
      </c>
      <c r="V4">
        <v>0</v>
      </c>
      <c r="W4">
        <v>1</v>
      </c>
      <c r="X4">
        <v>2</v>
      </c>
      <c r="Y4">
        <v>5</v>
      </c>
      <c r="Z4">
        <v>7</v>
      </c>
    </row>
    <row r="5" spans="1:28" x14ac:dyDescent="0.25">
      <c r="A5">
        <v>79</v>
      </c>
      <c r="B5">
        <v>156</v>
      </c>
      <c r="C5">
        <v>48</v>
      </c>
      <c r="D5">
        <v>153</v>
      </c>
      <c r="E5">
        <v>62</v>
      </c>
      <c r="I5">
        <v>30</v>
      </c>
      <c r="J5">
        <v>34</v>
      </c>
      <c r="K5">
        <v>23</v>
      </c>
      <c r="L5">
        <v>20</v>
      </c>
      <c r="M5">
        <v>18</v>
      </c>
      <c r="N5">
        <v>27</v>
      </c>
      <c r="T5" s="1">
        <v>5</v>
      </c>
      <c r="U5" s="1">
        <v>0</v>
      </c>
      <c r="V5" s="1">
        <v>1</v>
      </c>
      <c r="W5" s="1">
        <v>6</v>
      </c>
      <c r="X5" s="1">
        <v>1</v>
      </c>
      <c r="Y5" s="1">
        <v>3</v>
      </c>
      <c r="Z5" s="1">
        <v>1</v>
      </c>
    </row>
    <row r="6" spans="1:28" x14ac:dyDescent="0.25">
      <c r="A6">
        <v>85</v>
      </c>
      <c r="B6">
        <v>152</v>
      </c>
      <c r="C6">
        <v>36</v>
      </c>
      <c r="D6">
        <v>126</v>
      </c>
      <c r="E6">
        <v>37</v>
      </c>
      <c r="I6">
        <v>23</v>
      </c>
      <c r="J6">
        <v>34</v>
      </c>
      <c r="K6">
        <v>23</v>
      </c>
      <c r="L6">
        <v>20</v>
      </c>
      <c r="M6">
        <v>30</v>
      </c>
      <c r="N6">
        <v>18</v>
      </c>
    </row>
    <row r="7" spans="1:28" x14ac:dyDescent="0.25">
      <c r="A7">
        <v>102</v>
      </c>
      <c r="B7">
        <v>25</v>
      </c>
      <c r="C7">
        <v>66</v>
      </c>
      <c r="D7">
        <v>114</v>
      </c>
      <c r="E7">
        <v>52</v>
      </c>
      <c r="I7">
        <v>17</v>
      </c>
      <c r="J7">
        <v>35</v>
      </c>
      <c r="K7">
        <v>26</v>
      </c>
      <c r="L7">
        <v>19</v>
      </c>
      <c r="M7">
        <v>20</v>
      </c>
      <c r="N7">
        <v>18</v>
      </c>
    </row>
    <row r="8" spans="1:28" x14ac:dyDescent="0.25">
      <c r="A8">
        <v>170</v>
      </c>
      <c r="B8">
        <v>52</v>
      </c>
      <c r="C8">
        <v>94</v>
      </c>
      <c r="D8">
        <v>158</v>
      </c>
      <c r="E8">
        <v>95</v>
      </c>
      <c r="I8">
        <v>17</v>
      </c>
      <c r="J8">
        <v>36</v>
      </c>
      <c r="K8">
        <v>25</v>
      </c>
      <c r="L8">
        <v>21</v>
      </c>
      <c r="M8">
        <v>20</v>
      </c>
      <c r="N8">
        <v>23</v>
      </c>
    </row>
    <row r="9" spans="1:28" x14ac:dyDescent="0.25">
      <c r="A9">
        <v>163</v>
      </c>
      <c r="B9">
        <v>68</v>
      </c>
      <c r="C9">
        <v>99</v>
      </c>
      <c r="D9">
        <v>168</v>
      </c>
      <c r="E9">
        <v>24</v>
      </c>
      <c r="I9">
        <v>21</v>
      </c>
      <c r="J9">
        <v>39</v>
      </c>
      <c r="K9">
        <v>27</v>
      </c>
      <c r="L9">
        <v>25</v>
      </c>
      <c r="M9">
        <v>23</v>
      </c>
      <c r="N9">
        <v>25</v>
      </c>
      <c r="R9" t="s">
        <v>7</v>
      </c>
    </row>
    <row r="10" spans="1:28" x14ac:dyDescent="0.25">
      <c r="A10">
        <v>52</v>
      </c>
      <c r="B10">
        <v>32</v>
      </c>
      <c r="C10">
        <v>101</v>
      </c>
      <c r="D10">
        <v>162</v>
      </c>
      <c r="E10">
        <v>29</v>
      </c>
      <c r="I10">
        <v>29</v>
      </c>
      <c r="J10">
        <v>30</v>
      </c>
      <c r="K10">
        <v>29</v>
      </c>
      <c r="L10">
        <v>32</v>
      </c>
      <c r="M10">
        <v>28</v>
      </c>
      <c r="N10">
        <v>26</v>
      </c>
      <c r="S10" s="2">
        <v>3.11</v>
      </c>
      <c r="T10" s="2">
        <v>8.8800000000000008</v>
      </c>
      <c r="U10" s="2">
        <v>9.26</v>
      </c>
      <c r="V10" s="2">
        <v>10.81</v>
      </c>
      <c r="W10" s="2">
        <v>12.69</v>
      </c>
      <c r="X10" s="2">
        <v>13.78</v>
      </c>
      <c r="Y10" s="2">
        <v>15.23</v>
      </c>
      <c r="Z10" s="2">
        <v>15.62</v>
      </c>
      <c r="AA10" s="2">
        <v>17</v>
      </c>
      <c r="AB10" s="2">
        <v>17.39</v>
      </c>
    </row>
    <row r="11" spans="1:28" x14ac:dyDescent="0.25">
      <c r="A11">
        <v>24</v>
      </c>
      <c r="B11">
        <v>95</v>
      </c>
      <c r="C11">
        <v>107</v>
      </c>
      <c r="D11">
        <v>163</v>
      </c>
      <c r="E11">
        <v>96</v>
      </c>
      <c r="I11" s="1">
        <v>30</v>
      </c>
      <c r="J11" s="1">
        <v>30</v>
      </c>
      <c r="K11" s="1">
        <v>33</v>
      </c>
      <c r="L11" s="1">
        <v>33</v>
      </c>
      <c r="M11" s="1">
        <v>30</v>
      </c>
      <c r="N11" s="1">
        <v>27</v>
      </c>
      <c r="S11">
        <v>18.36</v>
      </c>
      <c r="T11">
        <v>18.43</v>
      </c>
      <c r="U11">
        <v>19.27</v>
      </c>
      <c r="V11">
        <v>19.5</v>
      </c>
      <c r="W11">
        <v>19.54</v>
      </c>
      <c r="X11">
        <v>20.16</v>
      </c>
      <c r="Y11">
        <v>20.59</v>
      </c>
      <c r="Z11">
        <v>22.22</v>
      </c>
      <c r="AA11">
        <v>23.04</v>
      </c>
      <c r="AB11">
        <v>24.47</v>
      </c>
    </row>
    <row r="12" spans="1:28" x14ac:dyDescent="0.25">
      <c r="A12">
        <v>75</v>
      </c>
      <c r="B12">
        <v>93</v>
      </c>
      <c r="C12">
        <v>160</v>
      </c>
      <c r="D12">
        <v>100</v>
      </c>
      <c r="E12">
        <v>56</v>
      </c>
      <c r="S12">
        <v>24.58</v>
      </c>
      <c r="T12">
        <v>25.13</v>
      </c>
      <c r="U12">
        <v>26.24</v>
      </c>
      <c r="V12">
        <v>26.26</v>
      </c>
      <c r="W12">
        <v>27.65</v>
      </c>
      <c r="X12">
        <v>28.06</v>
      </c>
      <c r="Y12">
        <v>28.08</v>
      </c>
      <c r="Z12">
        <v>28.38</v>
      </c>
      <c r="AA12">
        <v>32.03</v>
      </c>
      <c r="AB12">
        <v>36.369999999999997</v>
      </c>
    </row>
    <row r="13" spans="1:28" x14ac:dyDescent="0.25">
      <c r="A13">
        <v>89</v>
      </c>
      <c r="B13">
        <v>26</v>
      </c>
      <c r="C13">
        <v>165</v>
      </c>
      <c r="D13">
        <v>160</v>
      </c>
      <c r="E13">
        <v>23</v>
      </c>
      <c r="S13">
        <v>38.979999999999997</v>
      </c>
      <c r="T13">
        <v>38.64</v>
      </c>
      <c r="U13">
        <v>39.159999999999997</v>
      </c>
      <c r="V13">
        <v>41.02</v>
      </c>
      <c r="W13">
        <v>42.97</v>
      </c>
      <c r="X13">
        <v>44.08</v>
      </c>
      <c r="Y13">
        <v>44.67</v>
      </c>
      <c r="Z13">
        <v>45.4</v>
      </c>
      <c r="AA13">
        <v>46.69</v>
      </c>
      <c r="AB13">
        <v>48.65</v>
      </c>
    </row>
    <row r="14" spans="1:28" x14ac:dyDescent="0.25">
      <c r="A14">
        <v>97</v>
      </c>
      <c r="B14">
        <v>69</v>
      </c>
      <c r="C14">
        <v>145</v>
      </c>
      <c r="D14">
        <v>120</v>
      </c>
      <c r="E14">
        <v>177</v>
      </c>
      <c r="S14" s="1">
        <v>50.39</v>
      </c>
      <c r="T14" s="1">
        <v>52.75</v>
      </c>
      <c r="U14" s="1">
        <v>54.8</v>
      </c>
      <c r="V14" s="1">
        <v>59.07</v>
      </c>
      <c r="W14" s="1">
        <v>61.22</v>
      </c>
      <c r="X14" s="1">
        <v>70.319999999999993</v>
      </c>
      <c r="Y14" s="1">
        <v>82.7</v>
      </c>
      <c r="Z14" s="1">
        <v>85.76</v>
      </c>
      <c r="AA14" s="1">
        <v>86.37</v>
      </c>
      <c r="AB14" s="1">
        <v>93.34</v>
      </c>
    </row>
    <row r="15" spans="1:28" x14ac:dyDescent="0.25">
      <c r="A15">
        <v>98</v>
      </c>
      <c r="B15">
        <v>58</v>
      </c>
      <c r="C15">
        <v>45</v>
      </c>
      <c r="D15">
        <v>121</v>
      </c>
      <c r="E15">
        <v>158</v>
      </c>
    </row>
    <row r="16" spans="1:28" x14ac:dyDescent="0.25">
      <c r="A16">
        <v>63</v>
      </c>
      <c r="B16">
        <v>26</v>
      </c>
      <c r="C16">
        <v>42</v>
      </c>
      <c r="D16">
        <v>122</v>
      </c>
      <c r="E16">
        <v>166</v>
      </c>
    </row>
    <row r="17" spans="1:5" x14ac:dyDescent="0.25">
      <c r="A17">
        <v>64</v>
      </c>
      <c r="B17">
        <v>15</v>
      </c>
      <c r="C17">
        <v>37</v>
      </c>
      <c r="D17">
        <v>131</v>
      </c>
      <c r="E17">
        <v>155</v>
      </c>
    </row>
    <row r="18" spans="1:5" x14ac:dyDescent="0.25">
      <c r="A18">
        <v>75</v>
      </c>
      <c r="B18">
        <v>25</v>
      </c>
      <c r="C18">
        <v>22</v>
      </c>
      <c r="D18">
        <v>123</v>
      </c>
      <c r="E18">
        <v>144</v>
      </c>
    </row>
    <row r="19" spans="1:5" x14ac:dyDescent="0.25">
      <c r="A19">
        <v>72</v>
      </c>
      <c r="B19">
        <v>85</v>
      </c>
      <c r="C19">
        <v>58</v>
      </c>
      <c r="D19">
        <v>124</v>
      </c>
      <c r="E19">
        <v>133</v>
      </c>
    </row>
    <row r="20" spans="1:5" x14ac:dyDescent="0.25">
      <c r="A20">
        <v>48</v>
      </c>
      <c r="B20">
        <v>93</v>
      </c>
      <c r="C20">
        <v>59</v>
      </c>
      <c r="D20">
        <v>134</v>
      </c>
      <c r="E20">
        <v>12</v>
      </c>
    </row>
    <row r="21" spans="1:5" x14ac:dyDescent="0.25">
      <c r="A21">
        <v>71</v>
      </c>
      <c r="B21">
        <v>90</v>
      </c>
      <c r="C21">
        <v>63</v>
      </c>
      <c r="D21">
        <v>135</v>
      </c>
      <c r="E21">
        <v>125</v>
      </c>
    </row>
    <row r="22" spans="1:5" x14ac:dyDescent="0.25">
      <c r="A22">
        <v>98</v>
      </c>
      <c r="B22">
        <v>80</v>
      </c>
      <c r="C22">
        <v>75</v>
      </c>
      <c r="D22">
        <v>136</v>
      </c>
      <c r="E22">
        <v>69</v>
      </c>
    </row>
    <row r="23" spans="1:5" x14ac:dyDescent="0.25">
      <c r="A23">
        <v>86</v>
      </c>
      <c r="B23">
        <v>70</v>
      </c>
      <c r="C23">
        <v>74</v>
      </c>
      <c r="D23">
        <v>138</v>
      </c>
      <c r="E23">
        <v>39</v>
      </c>
    </row>
    <row r="24" spans="1:5" x14ac:dyDescent="0.25">
      <c r="A24">
        <v>85</v>
      </c>
      <c r="B24">
        <v>60</v>
      </c>
      <c r="C24">
        <v>82</v>
      </c>
      <c r="D24">
        <v>158</v>
      </c>
      <c r="E24">
        <v>49</v>
      </c>
    </row>
    <row r="25" spans="1:5" x14ac:dyDescent="0.25">
      <c r="A25" s="1">
        <v>59</v>
      </c>
      <c r="B25" s="1">
        <v>50</v>
      </c>
      <c r="C25" s="1">
        <v>59</v>
      </c>
      <c r="D25" s="1">
        <v>12</v>
      </c>
      <c r="E25" s="1">
        <v>59</v>
      </c>
    </row>
    <row r="26" spans="1:5" x14ac:dyDescent="0.25">
      <c r="A26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ABCD-05A7-4647-BDF1-F0BAD800A5C5}">
  <dimension ref="A1:R124"/>
  <sheetViews>
    <sheetView zoomScale="110" zoomScaleNormal="110" workbookViewId="0">
      <selection activeCell="L18" sqref="L18"/>
    </sheetView>
  </sheetViews>
  <sheetFormatPr defaultRowHeight="15" x14ac:dyDescent="0.25"/>
  <cols>
    <col min="3" max="3" width="10.28515625" customWidth="1"/>
    <col min="4" max="4" width="15.85546875" customWidth="1"/>
    <col min="5" max="5" width="8.42578125" customWidth="1"/>
    <col min="6" max="6" width="8.5703125" customWidth="1"/>
    <col min="7" max="7" width="7.85546875" customWidth="1"/>
    <col min="11" max="11" width="12.5703125" customWidth="1"/>
  </cols>
  <sheetData>
    <row r="1" spans="1:18" ht="15" customHeight="1" x14ac:dyDescent="0.25">
      <c r="A1" s="73" t="s">
        <v>2</v>
      </c>
      <c r="B1" s="73"/>
      <c r="C1" s="73"/>
      <c r="D1" s="73"/>
      <c r="E1" s="73"/>
      <c r="F1" s="73"/>
      <c r="G1" s="73"/>
      <c r="H1" s="73"/>
      <c r="I1" s="73"/>
      <c r="K1" s="68"/>
      <c r="L1" s="42"/>
      <c r="M1" s="28"/>
      <c r="N1" s="5"/>
    </row>
    <row r="2" spans="1:18" x14ac:dyDescent="0.25">
      <c r="A2" s="73"/>
      <c r="B2" s="73"/>
      <c r="C2" s="73"/>
      <c r="D2" s="73"/>
      <c r="E2" s="73"/>
      <c r="F2" s="73"/>
      <c r="G2" s="73"/>
      <c r="H2" s="73"/>
      <c r="I2" s="73"/>
      <c r="K2" s="28"/>
      <c r="L2" s="47"/>
      <c r="M2" s="28"/>
    </row>
    <row r="3" spans="1:18" x14ac:dyDescent="0.25">
      <c r="A3" s="73"/>
      <c r="B3" s="73"/>
      <c r="C3" s="73"/>
      <c r="D3" s="73"/>
      <c r="E3" s="73"/>
      <c r="F3" s="73"/>
      <c r="G3" s="73"/>
      <c r="H3" s="73"/>
      <c r="I3" s="73"/>
      <c r="K3" s="54"/>
      <c r="L3" s="70"/>
      <c r="M3" s="28"/>
    </row>
    <row r="4" spans="1:18" ht="15.75" thickBot="1" x14ac:dyDescent="0.3">
      <c r="K4" s="28"/>
      <c r="L4" s="47"/>
      <c r="M4" s="28"/>
    </row>
    <row r="5" spans="1:18" x14ac:dyDescent="0.25">
      <c r="A5" s="3">
        <v>12</v>
      </c>
      <c r="C5" s="74" t="s">
        <v>9</v>
      </c>
      <c r="D5" s="75"/>
      <c r="E5" s="78" t="s">
        <v>10</v>
      </c>
      <c r="F5" s="80" t="s">
        <v>12</v>
      </c>
      <c r="G5" s="80" t="s">
        <v>14</v>
      </c>
      <c r="H5" s="80" t="s">
        <v>13</v>
      </c>
      <c r="I5" s="82" t="s">
        <v>15</v>
      </c>
      <c r="K5" s="54"/>
      <c r="L5" s="69"/>
      <c r="N5" t="s">
        <v>1</v>
      </c>
    </row>
    <row r="6" spans="1:18" ht="15.75" thickBot="1" x14ac:dyDescent="0.3">
      <c r="A6" s="4">
        <v>12</v>
      </c>
      <c r="C6" s="76"/>
      <c r="D6" s="77"/>
      <c r="E6" s="79"/>
      <c r="F6" s="81"/>
      <c r="G6" s="81"/>
      <c r="H6" s="81"/>
      <c r="I6" s="83"/>
      <c r="K6" s="28"/>
      <c r="L6" s="28"/>
      <c r="N6" s="2">
        <v>125</v>
      </c>
      <c r="O6" s="2">
        <v>64</v>
      </c>
      <c r="P6" s="2">
        <v>75</v>
      </c>
      <c r="Q6" s="2">
        <v>147</v>
      </c>
      <c r="R6" s="2">
        <v>50</v>
      </c>
    </row>
    <row r="7" spans="1:18" x14ac:dyDescent="0.25">
      <c r="A7" s="4">
        <v>15</v>
      </c>
      <c r="C7" s="32" t="s">
        <v>25</v>
      </c>
      <c r="D7" s="33">
        <v>36</v>
      </c>
      <c r="E7" s="16">
        <v>16</v>
      </c>
      <c r="F7" s="17">
        <f>(36+12)/2</f>
        <v>24</v>
      </c>
      <c r="G7" s="18">
        <f>E7/E14*100</f>
        <v>13.333333333333334</v>
      </c>
      <c r="H7" s="17">
        <f>E7</f>
        <v>16</v>
      </c>
      <c r="I7" s="19">
        <f>G7</f>
        <v>13.333333333333334</v>
      </c>
      <c r="N7">
        <v>58</v>
      </c>
      <c r="O7">
        <v>111</v>
      </c>
      <c r="P7">
        <v>52</v>
      </c>
      <c r="Q7">
        <v>18</v>
      </c>
      <c r="R7">
        <v>17</v>
      </c>
    </row>
    <row r="8" spans="1:18" x14ac:dyDescent="0.25">
      <c r="A8" s="4">
        <v>17</v>
      </c>
      <c r="C8" s="34" t="s">
        <v>26</v>
      </c>
      <c r="D8" s="30">
        <v>60</v>
      </c>
      <c r="E8" s="13">
        <v>24</v>
      </c>
      <c r="F8" s="13">
        <f>(60+36)/2</f>
        <v>48</v>
      </c>
      <c r="G8" s="14">
        <f>E8/E14*100</f>
        <v>20</v>
      </c>
      <c r="H8" s="13">
        <f>H7+E8</f>
        <v>40</v>
      </c>
      <c r="I8" s="15">
        <f>I7+G8</f>
        <v>33.333333333333336</v>
      </c>
      <c r="N8">
        <v>46</v>
      </c>
      <c r="O8">
        <v>118</v>
      </c>
      <c r="P8">
        <v>68</v>
      </c>
      <c r="Q8">
        <v>157</v>
      </c>
      <c r="R8">
        <v>18</v>
      </c>
    </row>
    <row r="9" spans="1:18" x14ac:dyDescent="0.25">
      <c r="A9" s="4">
        <v>18</v>
      </c>
      <c r="C9" s="34" t="s">
        <v>27</v>
      </c>
      <c r="D9" s="30">
        <v>84</v>
      </c>
      <c r="E9" s="13">
        <v>22</v>
      </c>
      <c r="F9" s="13">
        <f>(84+60)/2</f>
        <v>72</v>
      </c>
      <c r="G9" s="44">
        <f>E9/E14*100</f>
        <v>18.333333333333332</v>
      </c>
      <c r="H9" s="13">
        <f t="shared" ref="H9:H13" si="0">H8+E9</f>
        <v>62</v>
      </c>
      <c r="I9" s="15">
        <f t="shared" ref="I9:I13" si="1">I8+G9</f>
        <v>51.666666666666671</v>
      </c>
      <c r="N9">
        <v>79</v>
      </c>
      <c r="O9">
        <v>156</v>
      </c>
      <c r="P9">
        <v>48</v>
      </c>
      <c r="Q9">
        <v>153</v>
      </c>
      <c r="R9">
        <v>62</v>
      </c>
    </row>
    <row r="10" spans="1:18" x14ac:dyDescent="0.25">
      <c r="A10" s="4">
        <v>18</v>
      </c>
      <c r="C10" s="34" t="s">
        <v>28</v>
      </c>
      <c r="D10" s="30">
        <v>108</v>
      </c>
      <c r="E10" s="13">
        <v>20</v>
      </c>
      <c r="F10" s="13">
        <f>(108+84)/2</f>
        <v>96</v>
      </c>
      <c r="G10" s="14">
        <f>E10/E14*100</f>
        <v>16.666666666666664</v>
      </c>
      <c r="H10" s="13">
        <f t="shared" si="0"/>
        <v>82</v>
      </c>
      <c r="I10" s="15">
        <f t="shared" si="1"/>
        <v>68.333333333333343</v>
      </c>
      <c r="N10">
        <v>85</v>
      </c>
      <c r="O10">
        <v>152</v>
      </c>
      <c r="P10">
        <v>36</v>
      </c>
      <c r="Q10">
        <v>126</v>
      </c>
      <c r="R10">
        <v>37</v>
      </c>
    </row>
    <row r="11" spans="1:18" x14ac:dyDescent="0.25">
      <c r="A11" s="4">
        <v>22</v>
      </c>
      <c r="C11" s="34" t="s">
        <v>29</v>
      </c>
      <c r="D11" s="30">
        <v>132</v>
      </c>
      <c r="E11" s="13">
        <v>12</v>
      </c>
      <c r="F11" s="13">
        <v>120</v>
      </c>
      <c r="G11" s="13">
        <f>E11/E14*100</f>
        <v>10</v>
      </c>
      <c r="H11" s="13">
        <f t="shared" si="0"/>
        <v>94</v>
      </c>
      <c r="I11" s="15">
        <f t="shared" si="1"/>
        <v>78.333333333333343</v>
      </c>
      <c r="N11">
        <v>102</v>
      </c>
      <c r="O11">
        <v>25</v>
      </c>
      <c r="P11">
        <v>66</v>
      </c>
      <c r="Q11">
        <v>114</v>
      </c>
      <c r="R11">
        <v>52</v>
      </c>
    </row>
    <row r="12" spans="1:18" x14ac:dyDescent="0.25">
      <c r="A12" s="4">
        <v>23</v>
      </c>
      <c r="C12" s="34" t="s">
        <v>31</v>
      </c>
      <c r="D12" s="30">
        <v>156</v>
      </c>
      <c r="E12" s="13">
        <v>11</v>
      </c>
      <c r="F12" s="13">
        <v>144</v>
      </c>
      <c r="G12" s="14">
        <f>E12/E14*100</f>
        <v>9.1666666666666661</v>
      </c>
      <c r="H12" s="13">
        <f t="shared" si="0"/>
        <v>105</v>
      </c>
      <c r="I12" s="15">
        <f t="shared" si="1"/>
        <v>87.500000000000014</v>
      </c>
      <c r="N12">
        <v>170</v>
      </c>
      <c r="O12">
        <v>52</v>
      </c>
      <c r="P12">
        <v>94</v>
      </c>
      <c r="Q12">
        <v>158</v>
      </c>
      <c r="R12">
        <v>95</v>
      </c>
    </row>
    <row r="13" spans="1:18" ht="15.75" thickBot="1" x14ac:dyDescent="0.3">
      <c r="A13" s="4">
        <v>24</v>
      </c>
      <c r="C13" s="34" t="s">
        <v>30</v>
      </c>
      <c r="D13" s="30">
        <v>180</v>
      </c>
      <c r="E13" s="13">
        <v>15</v>
      </c>
      <c r="F13" s="13">
        <v>168</v>
      </c>
      <c r="G13" s="13">
        <f>E13/E14*100</f>
        <v>12.5</v>
      </c>
      <c r="H13" s="13">
        <f t="shared" si="0"/>
        <v>120</v>
      </c>
      <c r="I13" s="15">
        <f t="shared" si="1"/>
        <v>100.00000000000001</v>
      </c>
      <c r="J13" s="27"/>
      <c r="N13">
        <v>163</v>
      </c>
      <c r="O13">
        <v>68</v>
      </c>
      <c r="P13">
        <v>99</v>
      </c>
      <c r="Q13">
        <v>168</v>
      </c>
      <c r="R13">
        <v>24</v>
      </c>
    </row>
    <row r="14" spans="1:18" ht="15.75" thickBot="1" x14ac:dyDescent="0.3">
      <c r="A14" s="4">
        <v>24</v>
      </c>
      <c r="C14" s="25"/>
      <c r="D14" s="26" t="s">
        <v>11</v>
      </c>
      <c r="E14" s="21">
        <f>SUM(E6:E13)</f>
        <v>120</v>
      </c>
      <c r="F14" s="20" t="s">
        <v>11</v>
      </c>
      <c r="G14" s="22">
        <f>SUM(G6:G13)</f>
        <v>100.00000000000001</v>
      </c>
      <c r="H14" s="23"/>
      <c r="I14" s="24"/>
      <c r="J14" s="27"/>
      <c r="K14" s="29"/>
      <c r="L14" s="28"/>
      <c r="N14">
        <v>52</v>
      </c>
      <c r="O14">
        <v>32</v>
      </c>
      <c r="P14">
        <v>101</v>
      </c>
      <c r="Q14">
        <v>162</v>
      </c>
      <c r="R14">
        <v>29</v>
      </c>
    </row>
    <row r="15" spans="1:18" ht="15.75" thickBot="1" x14ac:dyDescent="0.3">
      <c r="A15" s="4">
        <v>25</v>
      </c>
      <c r="C15" s="40"/>
      <c r="D15" s="41"/>
      <c r="E15" s="42"/>
      <c r="F15" s="41"/>
      <c r="G15" s="43"/>
      <c r="H15" s="40"/>
      <c r="I15" s="40"/>
      <c r="J15" s="28"/>
      <c r="K15" s="28"/>
      <c r="N15">
        <v>24</v>
      </c>
      <c r="O15">
        <v>95</v>
      </c>
      <c r="P15">
        <v>107</v>
      </c>
      <c r="Q15">
        <v>163</v>
      </c>
      <c r="R15">
        <v>96</v>
      </c>
    </row>
    <row r="16" spans="1:18" x14ac:dyDescent="0.25">
      <c r="A16" s="4">
        <v>25</v>
      </c>
      <c r="C16" s="28"/>
      <c r="D16" s="7" t="s">
        <v>20</v>
      </c>
      <c r="E16" s="61">
        <f>A124-A5</f>
        <v>165</v>
      </c>
      <c r="F16" s="62"/>
      <c r="G16" s="63" t="s">
        <v>18</v>
      </c>
      <c r="H16" s="35">
        <f>LOG(120)</f>
        <v>2.0791812460476247</v>
      </c>
      <c r="I16" s="28"/>
      <c r="N16">
        <v>75</v>
      </c>
      <c r="O16">
        <v>93</v>
      </c>
      <c r="P16">
        <v>160</v>
      </c>
      <c r="Q16">
        <v>100</v>
      </c>
      <c r="R16">
        <v>56</v>
      </c>
    </row>
    <row r="17" spans="1:18" x14ac:dyDescent="0.25">
      <c r="A17" s="4">
        <v>26</v>
      </c>
      <c r="D17" s="8"/>
      <c r="E17" s="12"/>
      <c r="F17" s="38"/>
      <c r="G17" s="38"/>
      <c r="H17" s="9"/>
      <c r="N17">
        <v>89</v>
      </c>
      <c r="O17">
        <v>26</v>
      </c>
      <c r="P17">
        <v>165</v>
      </c>
      <c r="Q17">
        <v>160</v>
      </c>
      <c r="R17">
        <v>23</v>
      </c>
    </row>
    <row r="18" spans="1:18" x14ac:dyDescent="0.25">
      <c r="A18" s="4">
        <v>26</v>
      </c>
      <c r="D18" s="10" t="s">
        <v>21</v>
      </c>
      <c r="E18" s="60">
        <v>7</v>
      </c>
      <c r="F18" s="38"/>
      <c r="G18" s="59" t="s">
        <v>19</v>
      </c>
      <c r="H18" s="36">
        <f>3.22*H16+1</f>
        <v>7.6949636122733516</v>
      </c>
      <c r="M18" s="28"/>
      <c r="N18">
        <v>97</v>
      </c>
      <c r="O18">
        <v>69</v>
      </c>
      <c r="P18">
        <v>145</v>
      </c>
      <c r="Q18">
        <v>120</v>
      </c>
      <c r="R18">
        <v>177</v>
      </c>
    </row>
    <row r="19" spans="1:18" x14ac:dyDescent="0.25">
      <c r="A19" s="4">
        <v>29</v>
      </c>
      <c r="D19" s="8"/>
      <c r="E19" s="12"/>
      <c r="F19" s="38"/>
      <c r="G19" s="38"/>
      <c r="H19" s="9"/>
      <c r="N19">
        <v>98</v>
      </c>
      <c r="O19">
        <v>58</v>
      </c>
      <c r="P19">
        <v>45</v>
      </c>
      <c r="Q19">
        <v>121</v>
      </c>
      <c r="R19">
        <v>158</v>
      </c>
    </row>
    <row r="20" spans="1:18" ht="15.75" thickBot="1" x14ac:dyDescent="0.3">
      <c r="A20" s="34">
        <v>32</v>
      </c>
      <c r="B20" s="38">
        <v>16</v>
      </c>
      <c r="D20" s="37" t="s">
        <v>22</v>
      </c>
      <c r="E20" s="64">
        <f>E16/E18</f>
        <v>23.571428571428573</v>
      </c>
      <c r="F20" s="65"/>
      <c r="G20" s="65"/>
      <c r="H20" s="66"/>
      <c r="N20">
        <v>63</v>
      </c>
      <c r="O20">
        <v>26</v>
      </c>
      <c r="P20">
        <v>42</v>
      </c>
      <c r="Q20">
        <v>122</v>
      </c>
      <c r="R20">
        <v>166</v>
      </c>
    </row>
    <row r="21" spans="1:18" x14ac:dyDescent="0.25">
      <c r="A21" s="4">
        <v>36</v>
      </c>
      <c r="K21" s="28"/>
      <c r="N21">
        <v>64</v>
      </c>
      <c r="O21">
        <v>15</v>
      </c>
      <c r="P21">
        <v>37</v>
      </c>
      <c r="Q21">
        <v>131</v>
      </c>
      <c r="R21">
        <v>155</v>
      </c>
    </row>
    <row r="22" spans="1:18" x14ac:dyDescent="0.25">
      <c r="A22" s="4">
        <v>37</v>
      </c>
      <c r="N22">
        <v>75</v>
      </c>
      <c r="O22">
        <v>25</v>
      </c>
      <c r="P22">
        <v>22</v>
      </c>
      <c r="Q22">
        <v>123</v>
      </c>
      <c r="R22">
        <v>144</v>
      </c>
    </row>
    <row r="23" spans="1:18" x14ac:dyDescent="0.25">
      <c r="A23" s="4">
        <v>37</v>
      </c>
      <c r="N23">
        <v>72</v>
      </c>
      <c r="O23">
        <v>85</v>
      </c>
      <c r="P23">
        <v>58</v>
      </c>
      <c r="Q23">
        <v>124</v>
      </c>
      <c r="R23">
        <v>133</v>
      </c>
    </row>
    <row r="24" spans="1:18" x14ac:dyDescent="0.25">
      <c r="A24" s="4">
        <v>39</v>
      </c>
      <c r="N24">
        <v>48</v>
      </c>
      <c r="O24">
        <v>93</v>
      </c>
      <c r="P24">
        <v>59</v>
      </c>
      <c r="Q24">
        <v>134</v>
      </c>
      <c r="R24">
        <v>12</v>
      </c>
    </row>
    <row r="25" spans="1:18" x14ac:dyDescent="0.25">
      <c r="A25" s="4">
        <v>42</v>
      </c>
      <c r="N25">
        <v>71</v>
      </c>
      <c r="O25">
        <v>90</v>
      </c>
      <c r="P25">
        <v>63</v>
      </c>
      <c r="Q25">
        <v>135</v>
      </c>
      <c r="R25">
        <v>125</v>
      </c>
    </row>
    <row r="26" spans="1:18" x14ac:dyDescent="0.25">
      <c r="A26" s="4">
        <v>45</v>
      </c>
      <c r="N26">
        <v>98</v>
      </c>
      <c r="O26">
        <v>80</v>
      </c>
      <c r="P26">
        <v>75</v>
      </c>
      <c r="Q26">
        <v>136</v>
      </c>
      <c r="R26">
        <v>69</v>
      </c>
    </row>
    <row r="27" spans="1:18" x14ac:dyDescent="0.25">
      <c r="A27" s="4">
        <v>46</v>
      </c>
      <c r="N27">
        <v>86</v>
      </c>
      <c r="O27">
        <v>70</v>
      </c>
      <c r="P27">
        <v>74</v>
      </c>
      <c r="Q27">
        <v>138</v>
      </c>
      <c r="R27">
        <v>39</v>
      </c>
    </row>
    <row r="28" spans="1:18" x14ac:dyDescent="0.25">
      <c r="A28" s="4">
        <v>48</v>
      </c>
      <c r="N28">
        <v>85</v>
      </c>
      <c r="O28">
        <v>60</v>
      </c>
      <c r="P28">
        <v>82</v>
      </c>
      <c r="Q28">
        <v>158</v>
      </c>
      <c r="R28">
        <v>49</v>
      </c>
    </row>
    <row r="29" spans="1:18" x14ac:dyDescent="0.25">
      <c r="A29" s="4">
        <v>48</v>
      </c>
      <c r="N29" s="1">
        <v>59</v>
      </c>
      <c r="O29" s="1">
        <v>50</v>
      </c>
      <c r="P29" s="1">
        <v>59</v>
      </c>
      <c r="Q29" s="1">
        <v>12</v>
      </c>
      <c r="R29" s="1">
        <v>59</v>
      </c>
    </row>
    <row r="30" spans="1:18" x14ac:dyDescent="0.25">
      <c r="A30" s="4">
        <v>49</v>
      </c>
      <c r="N30" t="s">
        <v>0</v>
      </c>
    </row>
    <row r="31" spans="1:18" x14ac:dyDescent="0.25">
      <c r="A31" s="4">
        <v>50</v>
      </c>
    </row>
    <row r="32" spans="1:18" x14ac:dyDescent="0.25">
      <c r="A32" s="4">
        <v>50</v>
      </c>
    </row>
    <row r="33" spans="1:10" x14ac:dyDescent="0.25">
      <c r="A33" s="4">
        <v>52</v>
      </c>
      <c r="J33" s="5"/>
    </row>
    <row r="34" spans="1:10" x14ac:dyDescent="0.25">
      <c r="A34" s="4">
        <v>52</v>
      </c>
    </row>
    <row r="35" spans="1:10" x14ac:dyDescent="0.25">
      <c r="A35" s="4">
        <v>52</v>
      </c>
    </row>
    <row r="36" spans="1:10" x14ac:dyDescent="0.25">
      <c r="A36" s="4">
        <v>52</v>
      </c>
    </row>
    <row r="37" spans="1:10" x14ac:dyDescent="0.25">
      <c r="A37" s="4">
        <v>56</v>
      </c>
    </row>
    <row r="38" spans="1:10" x14ac:dyDescent="0.25">
      <c r="A38" s="4">
        <v>58</v>
      </c>
    </row>
    <row r="39" spans="1:10" x14ac:dyDescent="0.25">
      <c r="A39" s="4">
        <v>58</v>
      </c>
    </row>
    <row r="40" spans="1:10" x14ac:dyDescent="0.25">
      <c r="A40" s="4">
        <v>58</v>
      </c>
    </row>
    <row r="41" spans="1:10" x14ac:dyDescent="0.25">
      <c r="A41" s="4">
        <v>59</v>
      </c>
    </row>
    <row r="42" spans="1:10" x14ac:dyDescent="0.25">
      <c r="A42" s="4">
        <v>59</v>
      </c>
    </row>
    <row r="43" spans="1:10" x14ac:dyDescent="0.25">
      <c r="A43" s="4">
        <v>59</v>
      </c>
    </row>
    <row r="44" spans="1:10" x14ac:dyDescent="0.25">
      <c r="A44" s="34">
        <v>59</v>
      </c>
      <c r="B44" s="38">
        <v>24</v>
      </c>
    </row>
    <row r="45" spans="1:10" x14ac:dyDescent="0.25">
      <c r="A45" s="4">
        <v>60</v>
      </c>
    </row>
    <row r="46" spans="1:10" x14ac:dyDescent="0.25">
      <c r="A46" s="4">
        <v>62</v>
      </c>
    </row>
    <row r="47" spans="1:10" x14ac:dyDescent="0.25">
      <c r="A47" s="4">
        <v>63</v>
      </c>
    </row>
    <row r="48" spans="1:10" x14ac:dyDescent="0.25">
      <c r="A48" s="4">
        <v>63</v>
      </c>
    </row>
    <row r="49" spans="1:1" x14ac:dyDescent="0.25">
      <c r="A49" s="4">
        <v>64</v>
      </c>
    </row>
    <row r="50" spans="1:1" x14ac:dyDescent="0.25">
      <c r="A50" s="4">
        <v>64</v>
      </c>
    </row>
    <row r="51" spans="1:1" x14ac:dyDescent="0.25">
      <c r="A51" s="4">
        <v>66</v>
      </c>
    </row>
    <row r="52" spans="1:1" x14ac:dyDescent="0.25">
      <c r="A52" s="4">
        <v>68</v>
      </c>
    </row>
    <row r="53" spans="1:1" x14ac:dyDescent="0.25">
      <c r="A53" s="4">
        <v>68</v>
      </c>
    </row>
    <row r="54" spans="1:1" x14ac:dyDescent="0.25">
      <c r="A54" s="4">
        <v>69</v>
      </c>
    </row>
    <row r="55" spans="1:1" x14ac:dyDescent="0.25">
      <c r="A55" s="4">
        <v>69</v>
      </c>
    </row>
    <row r="56" spans="1:1" x14ac:dyDescent="0.25">
      <c r="A56" s="4">
        <v>70</v>
      </c>
    </row>
    <row r="57" spans="1:1" x14ac:dyDescent="0.25">
      <c r="A57" s="4">
        <v>71</v>
      </c>
    </row>
    <row r="58" spans="1:1" x14ac:dyDescent="0.25">
      <c r="A58" s="4">
        <v>72</v>
      </c>
    </row>
    <row r="59" spans="1:1" x14ac:dyDescent="0.25">
      <c r="A59" s="4">
        <v>74</v>
      </c>
    </row>
    <row r="60" spans="1:1" x14ac:dyDescent="0.25">
      <c r="A60" s="4">
        <v>75</v>
      </c>
    </row>
    <row r="61" spans="1:1" x14ac:dyDescent="0.25">
      <c r="A61" s="4">
        <v>75</v>
      </c>
    </row>
    <row r="62" spans="1:1" x14ac:dyDescent="0.25">
      <c r="A62" s="4">
        <v>75</v>
      </c>
    </row>
    <row r="63" spans="1:1" x14ac:dyDescent="0.25">
      <c r="A63" s="4">
        <v>75</v>
      </c>
    </row>
    <row r="64" spans="1:1" x14ac:dyDescent="0.25">
      <c r="A64" s="4">
        <v>79</v>
      </c>
    </row>
    <row r="65" spans="1:2" x14ac:dyDescent="0.25">
      <c r="A65" s="4">
        <v>80</v>
      </c>
    </row>
    <row r="66" spans="1:2" x14ac:dyDescent="0.25">
      <c r="A66" s="34">
        <v>82</v>
      </c>
      <c r="B66" s="38">
        <v>22</v>
      </c>
    </row>
    <row r="67" spans="1:2" x14ac:dyDescent="0.25">
      <c r="A67" s="4">
        <v>85</v>
      </c>
    </row>
    <row r="68" spans="1:2" x14ac:dyDescent="0.25">
      <c r="A68" s="4">
        <v>85</v>
      </c>
    </row>
    <row r="69" spans="1:2" x14ac:dyDescent="0.25">
      <c r="A69" s="4">
        <v>85</v>
      </c>
    </row>
    <row r="70" spans="1:2" x14ac:dyDescent="0.25">
      <c r="A70" s="4">
        <v>86</v>
      </c>
    </row>
    <row r="71" spans="1:2" x14ac:dyDescent="0.25">
      <c r="A71" s="4">
        <v>89</v>
      </c>
    </row>
    <row r="72" spans="1:2" x14ac:dyDescent="0.25">
      <c r="A72" s="4">
        <v>90</v>
      </c>
    </row>
    <row r="73" spans="1:2" x14ac:dyDescent="0.25">
      <c r="A73" s="4">
        <v>93</v>
      </c>
    </row>
    <row r="74" spans="1:2" x14ac:dyDescent="0.25">
      <c r="A74" s="4">
        <v>93</v>
      </c>
    </row>
    <row r="75" spans="1:2" x14ac:dyDescent="0.25">
      <c r="A75" s="4">
        <v>94</v>
      </c>
    </row>
    <row r="76" spans="1:2" x14ac:dyDescent="0.25">
      <c r="A76" s="4">
        <v>95</v>
      </c>
    </row>
    <row r="77" spans="1:2" x14ac:dyDescent="0.25">
      <c r="A77" s="4">
        <v>95</v>
      </c>
    </row>
    <row r="78" spans="1:2" x14ac:dyDescent="0.25">
      <c r="A78" s="4">
        <v>96</v>
      </c>
    </row>
    <row r="79" spans="1:2" x14ac:dyDescent="0.25">
      <c r="A79" s="4">
        <v>97</v>
      </c>
    </row>
    <row r="80" spans="1:2" x14ac:dyDescent="0.25">
      <c r="A80" s="4">
        <v>98</v>
      </c>
    </row>
    <row r="81" spans="1:2" x14ac:dyDescent="0.25">
      <c r="A81" s="4">
        <v>98</v>
      </c>
    </row>
    <row r="82" spans="1:2" x14ac:dyDescent="0.25">
      <c r="A82" s="4">
        <v>99</v>
      </c>
    </row>
    <row r="83" spans="1:2" x14ac:dyDescent="0.25">
      <c r="A83" s="4">
        <v>100</v>
      </c>
    </row>
    <row r="84" spans="1:2" x14ac:dyDescent="0.25">
      <c r="A84" s="4">
        <v>101</v>
      </c>
    </row>
    <row r="85" spans="1:2" x14ac:dyDescent="0.25">
      <c r="A85" s="4">
        <v>102</v>
      </c>
    </row>
    <row r="86" spans="1:2" x14ac:dyDescent="0.25">
      <c r="A86" s="34">
        <v>107</v>
      </c>
      <c r="B86" s="38">
        <v>20</v>
      </c>
    </row>
    <row r="87" spans="1:2" x14ac:dyDescent="0.25">
      <c r="A87" s="4">
        <v>111</v>
      </c>
    </row>
    <row r="88" spans="1:2" x14ac:dyDescent="0.25">
      <c r="A88" s="4">
        <v>114</v>
      </c>
    </row>
    <row r="89" spans="1:2" x14ac:dyDescent="0.25">
      <c r="A89" s="4">
        <v>118</v>
      </c>
    </row>
    <row r="90" spans="1:2" x14ac:dyDescent="0.25">
      <c r="A90" s="4">
        <v>120</v>
      </c>
    </row>
    <row r="91" spans="1:2" x14ac:dyDescent="0.25">
      <c r="A91" s="4">
        <v>121</v>
      </c>
    </row>
    <row r="92" spans="1:2" x14ac:dyDescent="0.25">
      <c r="A92" s="4">
        <v>122</v>
      </c>
    </row>
    <row r="93" spans="1:2" x14ac:dyDescent="0.25">
      <c r="A93" s="4">
        <v>123</v>
      </c>
    </row>
    <row r="94" spans="1:2" x14ac:dyDescent="0.25">
      <c r="A94" s="4">
        <v>124</v>
      </c>
    </row>
    <row r="95" spans="1:2" x14ac:dyDescent="0.25">
      <c r="A95" s="4">
        <v>125</v>
      </c>
    </row>
    <row r="96" spans="1:2" x14ac:dyDescent="0.25">
      <c r="A96" s="4">
        <v>125</v>
      </c>
    </row>
    <row r="97" spans="1:2" x14ac:dyDescent="0.25">
      <c r="A97" s="4">
        <v>126</v>
      </c>
    </row>
    <row r="98" spans="1:2" x14ac:dyDescent="0.25">
      <c r="A98" s="34">
        <v>131</v>
      </c>
      <c r="B98" s="38">
        <v>12</v>
      </c>
    </row>
    <row r="99" spans="1:2" x14ac:dyDescent="0.25">
      <c r="A99" s="4">
        <v>133</v>
      </c>
    </row>
    <row r="100" spans="1:2" x14ac:dyDescent="0.25">
      <c r="A100" s="4">
        <v>134</v>
      </c>
    </row>
    <row r="101" spans="1:2" x14ac:dyDescent="0.25">
      <c r="A101" s="4">
        <v>135</v>
      </c>
    </row>
    <row r="102" spans="1:2" x14ac:dyDescent="0.25">
      <c r="A102" s="4">
        <v>136</v>
      </c>
    </row>
    <row r="103" spans="1:2" x14ac:dyDescent="0.25">
      <c r="A103" s="4">
        <v>138</v>
      </c>
    </row>
    <row r="104" spans="1:2" x14ac:dyDescent="0.25">
      <c r="A104" s="4">
        <v>144</v>
      </c>
    </row>
    <row r="105" spans="1:2" x14ac:dyDescent="0.25">
      <c r="A105" s="4">
        <v>145</v>
      </c>
    </row>
    <row r="106" spans="1:2" x14ac:dyDescent="0.25">
      <c r="A106" s="4">
        <v>147</v>
      </c>
    </row>
    <row r="107" spans="1:2" x14ac:dyDescent="0.25">
      <c r="A107" s="4">
        <v>152</v>
      </c>
    </row>
    <row r="108" spans="1:2" x14ac:dyDescent="0.25">
      <c r="A108" s="4">
        <v>153</v>
      </c>
    </row>
    <row r="109" spans="1:2" x14ac:dyDescent="0.25">
      <c r="A109" s="34">
        <v>155</v>
      </c>
      <c r="B109" s="38">
        <v>11</v>
      </c>
    </row>
    <row r="110" spans="1:2" x14ac:dyDescent="0.25">
      <c r="A110" s="4">
        <v>156</v>
      </c>
    </row>
    <row r="111" spans="1:2" x14ac:dyDescent="0.25">
      <c r="A111" s="4">
        <v>157</v>
      </c>
    </row>
    <row r="112" spans="1:2" x14ac:dyDescent="0.25">
      <c r="A112" s="4">
        <v>158</v>
      </c>
    </row>
    <row r="113" spans="1:2" x14ac:dyDescent="0.25">
      <c r="A113" s="4">
        <v>158</v>
      </c>
    </row>
    <row r="114" spans="1:2" x14ac:dyDescent="0.25">
      <c r="A114" s="4">
        <v>158</v>
      </c>
    </row>
    <row r="115" spans="1:2" x14ac:dyDescent="0.25">
      <c r="A115" s="4">
        <v>160</v>
      </c>
    </row>
    <row r="116" spans="1:2" x14ac:dyDescent="0.25">
      <c r="A116" s="4">
        <v>160</v>
      </c>
    </row>
    <row r="117" spans="1:2" x14ac:dyDescent="0.25">
      <c r="A117" s="4">
        <v>162</v>
      </c>
    </row>
    <row r="118" spans="1:2" x14ac:dyDescent="0.25">
      <c r="A118" s="4">
        <v>163</v>
      </c>
    </row>
    <row r="119" spans="1:2" x14ac:dyDescent="0.25">
      <c r="A119" s="4">
        <v>163</v>
      </c>
    </row>
    <row r="120" spans="1:2" x14ac:dyDescent="0.25">
      <c r="A120" s="4">
        <v>165</v>
      </c>
    </row>
    <row r="121" spans="1:2" x14ac:dyDescent="0.25">
      <c r="A121" s="4">
        <v>166</v>
      </c>
    </row>
    <row r="122" spans="1:2" x14ac:dyDescent="0.25">
      <c r="A122" s="4">
        <v>168</v>
      </c>
    </row>
    <row r="123" spans="1:2" x14ac:dyDescent="0.25">
      <c r="A123" s="4">
        <v>170</v>
      </c>
    </row>
    <row r="124" spans="1:2" ht="15.75" thickBot="1" x14ac:dyDescent="0.3">
      <c r="A124" s="48">
        <v>177</v>
      </c>
      <c r="B124" s="38">
        <v>15</v>
      </c>
    </row>
  </sheetData>
  <sortState xmlns:xlrd2="http://schemas.microsoft.com/office/spreadsheetml/2017/richdata2" ref="A5:A124">
    <sortCondition ref="A5:A124"/>
  </sortState>
  <mergeCells count="7">
    <mergeCell ref="A1:I3"/>
    <mergeCell ref="C5:D6"/>
    <mergeCell ref="E5:E6"/>
    <mergeCell ref="F5:F6"/>
    <mergeCell ref="G5:G6"/>
    <mergeCell ref="H5:H6"/>
    <mergeCell ref="I5:I6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B1E2-B7FC-444F-8BFE-C268C819BC2C}">
  <dimension ref="A1:P74"/>
  <sheetViews>
    <sheetView zoomScale="110" zoomScaleNormal="110" workbookViewId="0">
      <selection activeCell="E7" sqref="E7:G12"/>
    </sheetView>
  </sheetViews>
  <sheetFormatPr defaultRowHeight="15" x14ac:dyDescent="0.25"/>
  <cols>
    <col min="2" max="2" width="10.42578125" customWidth="1"/>
    <col min="4" max="4" width="8.140625" customWidth="1"/>
    <col min="5" max="5" width="8.42578125" customWidth="1"/>
    <col min="6" max="6" width="8.5703125" customWidth="1"/>
    <col min="12" max="12" width="16.7109375" customWidth="1"/>
  </cols>
  <sheetData>
    <row r="1" spans="1:16" ht="15.75" thickBot="1" x14ac:dyDescent="0.3">
      <c r="A1" s="84" t="s">
        <v>4</v>
      </c>
      <c r="B1" s="84"/>
      <c r="C1" s="84"/>
      <c r="D1" s="84"/>
      <c r="E1" s="84"/>
      <c r="F1" s="84"/>
      <c r="G1" s="84"/>
      <c r="H1" s="84"/>
      <c r="I1" s="84"/>
    </row>
    <row r="2" spans="1:16" x14ac:dyDescent="0.25">
      <c r="A2" s="84"/>
      <c r="B2" s="84"/>
      <c r="C2" s="84"/>
      <c r="D2" s="84"/>
      <c r="E2" s="84"/>
      <c r="F2" s="84"/>
      <c r="G2" s="84"/>
      <c r="H2" s="84"/>
      <c r="I2" s="84"/>
      <c r="J2" s="6"/>
      <c r="K2" s="31"/>
      <c r="L2" s="7" t="s">
        <v>20</v>
      </c>
      <c r="M2" s="61">
        <f>B74-B15</f>
        <v>23</v>
      </c>
      <c r="N2" s="62"/>
      <c r="O2" s="63" t="s">
        <v>18</v>
      </c>
      <c r="P2" s="35">
        <f>LOG(60)</f>
        <v>1.7781512503836436</v>
      </c>
    </row>
    <row r="3" spans="1:16" x14ac:dyDescent="0.25">
      <c r="A3" s="84"/>
      <c r="B3" s="84"/>
      <c r="C3" s="84"/>
      <c r="D3" s="84"/>
      <c r="E3" s="84"/>
      <c r="F3" s="84"/>
      <c r="G3" s="84"/>
      <c r="H3" s="84"/>
      <c r="I3" s="84"/>
      <c r="J3" s="28"/>
      <c r="K3" s="31"/>
      <c r="L3" s="8"/>
      <c r="M3" s="12"/>
      <c r="N3" s="38"/>
      <c r="O3" s="38"/>
      <c r="P3" s="9"/>
    </row>
    <row r="4" spans="1:16" ht="15.75" thickBot="1" x14ac:dyDescent="0.3">
      <c r="J4" s="28"/>
      <c r="L4" s="10" t="s">
        <v>21</v>
      </c>
      <c r="M4" s="60">
        <v>6</v>
      </c>
      <c r="N4" s="38"/>
      <c r="O4" s="59" t="s">
        <v>19</v>
      </c>
      <c r="P4" s="36">
        <f>3.22*P2+1</f>
        <v>6.7256470262353325</v>
      </c>
    </row>
    <row r="5" spans="1:16" ht="15" customHeight="1" x14ac:dyDescent="0.25">
      <c r="B5" s="85" t="s">
        <v>16</v>
      </c>
      <c r="C5" s="86"/>
      <c r="D5" s="89" t="s">
        <v>10</v>
      </c>
      <c r="E5" s="91" t="s">
        <v>12</v>
      </c>
      <c r="F5" s="91" t="s">
        <v>14</v>
      </c>
      <c r="G5" s="91" t="s">
        <v>13</v>
      </c>
      <c r="H5" s="93" t="s">
        <v>15</v>
      </c>
      <c r="K5" s="31"/>
      <c r="L5" s="8"/>
      <c r="M5" s="12"/>
      <c r="N5" s="38"/>
      <c r="O5" s="38"/>
      <c r="P5" s="9"/>
    </row>
    <row r="6" spans="1:16" ht="31.5" customHeight="1" thickBot="1" x14ac:dyDescent="0.3">
      <c r="B6" s="87"/>
      <c r="C6" s="88"/>
      <c r="D6" s="90"/>
      <c r="E6" s="92"/>
      <c r="F6" s="92"/>
      <c r="G6" s="92"/>
      <c r="H6" s="94"/>
      <c r="J6" s="28"/>
      <c r="L6" s="37" t="s">
        <v>22</v>
      </c>
      <c r="M6" s="64">
        <f>M2/M4</f>
        <v>3.8333333333333335</v>
      </c>
      <c r="N6" s="65"/>
      <c r="O6" s="65"/>
      <c r="P6" s="66"/>
    </row>
    <row r="7" spans="1:16" x14ac:dyDescent="0.25">
      <c r="B7" s="32" t="s">
        <v>32</v>
      </c>
      <c r="C7" s="33">
        <v>20</v>
      </c>
      <c r="D7" s="16">
        <v>7</v>
      </c>
      <c r="E7" s="17">
        <f>(20+16)/2</f>
        <v>18</v>
      </c>
      <c r="F7" s="18">
        <f>(D7/D13)*100</f>
        <v>11.666666666666666</v>
      </c>
      <c r="G7" s="17">
        <f>D7</f>
        <v>7</v>
      </c>
      <c r="H7" s="19">
        <f>F7</f>
        <v>11.666666666666666</v>
      </c>
    </row>
    <row r="8" spans="1:16" x14ac:dyDescent="0.25">
      <c r="B8" s="34" t="s">
        <v>33</v>
      </c>
      <c r="C8" s="30">
        <v>24</v>
      </c>
      <c r="D8" s="13">
        <v>18</v>
      </c>
      <c r="E8" s="13">
        <v>22</v>
      </c>
      <c r="F8" s="14">
        <f>(D8/D13)*100</f>
        <v>30</v>
      </c>
      <c r="G8" s="13">
        <f>G7+D8</f>
        <v>25</v>
      </c>
      <c r="H8" s="15">
        <f>H7+F8</f>
        <v>41.666666666666664</v>
      </c>
    </row>
    <row r="9" spans="1:16" x14ac:dyDescent="0.25">
      <c r="B9" s="34" t="s">
        <v>34</v>
      </c>
      <c r="C9" s="30">
        <v>28</v>
      </c>
      <c r="D9" s="13">
        <v>12</v>
      </c>
      <c r="E9" s="13">
        <v>26</v>
      </c>
      <c r="F9" s="14">
        <f>(D9/D13)*100</f>
        <v>20</v>
      </c>
      <c r="G9" s="13">
        <f t="shared" ref="G9:G12" si="0">G8+D9</f>
        <v>37</v>
      </c>
      <c r="H9" s="15">
        <f t="shared" ref="H9:H12" si="1">H8+F9</f>
        <v>61.666666666666664</v>
      </c>
    </row>
    <row r="10" spans="1:16" x14ac:dyDescent="0.25">
      <c r="B10" s="34" t="s">
        <v>35</v>
      </c>
      <c r="C10" s="30">
        <v>32</v>
      </c>
      <c r="D10" s="13">
        <v>14</v>
      </c>
      <c r="E10" s="13">
        <v>30</v>
      </c>
      <c r="F10" s="14">
        <f>(D10/D13)*100</f>
        <v>23.333333333333332</v>
      </c>
      <c r="G10" s="13">
        <f t="shared" si="0"/>
        <v>51</v>
      </c>
      <c r="H10" s="15">
        <f t="shared" si="1"/>
        <v>85</v>
      </c>
    </row>
    <row r="11" spans="1:16" x14ac:dyDescent="0.25">
      <c r="B11" s="34" t="s">
        <v>36</v>
      </c>
      <c r="C11" s="30">
        <v>36</v>
      </c>
      <c r="D11" s="13">
        <v>7</v>
      </c>
      <c r="E11" s="13">
        <v>34</v>
      </c>
      <c r="F11" s="14">
        <f>(D11/D13)*100</f>
        <v>11.666666666666666</v>
      </c>
      <c r="G11" s="13">
        <f t="shared" si="0"/>
        <v>58</v>
      </c>
      <c r="H11" s="15">
        <f t="shared" si="1"/>
        <v>96.666666666666671</v>
      </c>
    </row>
    <row r="12" spans="1:16" ht="15.75" thickBot="1" x14ac:dyDescent="0.3">
      <c r="B12" s="34" t="s">
        <v>37</v>
      </c>
      <c r="C12" s="30">
        <v>40</v>
      </c>
      <c r="D12" s="13">
        <v>2</v>
      </c>
      <c r="E12" s="13">
        <v>38</v>
      </c>
      <c r="F12" s="14">
        <f>(D12/D13)*100</f>
        <v>3.3333333333333335</v>
      </c>
      <c r="G12" s="13">
        <f t="shared" si="0"/>
        <v>60</v>
      </c>
      <c r="H12" s="15">
        <f t="shared" si="1"/>
        <v>100</v>
      </c>
    </row>
    <row r="13" spans="1:16" ht="15.75" thickBot="1" x14ac:dyDescent="0.3">
      <c r="B13" s="25"/>
      <c r="C13" s="26" t="s">
        <v>11</v>
      </c>
      <c r="D13" s="21">
        <f>SUM(D7:D12)</f>
        <v>60</v>
      </c>
      <c r="E13" s="20" t="s">
        <v>11</v>
      </c>
      <c r="F13" s="22">
        <f>SUM(F7:F12)</f>
        <v>100</v>
      </c>
      <c r="G13" s="23"/>
      <c r="H13" s="24"/>
    </row>
    <row r="15" spans="1:16" x14ac:dyDescent="0.25">
      <c r="B15" s="12">
        <v>16</v>
      </c>
    </row>
    <row r="16" spans="1:16" x14ac:dyDescent="0.25">
      <c r="B16" s="12">
        <v>17</v>
      </c>
    </row>
    <row r="17" spans="2:8" x14ac:dyDescent="0.25">
      <c r="B17" s="12">
        <v>17</v>
      </c>
      <c r="E17" t="s">
        <v>49</v>
      </c>
    </row>
    <row r="18" spans="2:8" x14ac:dyDescent="0.25">
      <c r="B18" s="12">
        <v>18</v>
      </c>
    </row>
    <row r="19" spans="2:8" x14ac:dyDescent="0.25">
      <c r="B19" s="12">
        <v>18</v>
      </c>
      <c r="H19" s="11"/>
    </row>
    <row r="20" spans="2:8" x14ac:dyDescent="0.25">
      <c r="B20" s="12">
        <v>18</v>
      </c>
    </row>
    <row r="21" spans="2:8" x14ac:dyDescent="0.25">
      <c r="B21" s="12">
        <v>19</v>
      </c>
      <c r="C21" s="38">
        <v>7</v>
      </c>
    </row>
    <row r="22" spans="2:8" x14ac:dyDescent="0.25">
      <c r="B22" s="12">
        <v>20</v>
      </c>
    </row>
    <row r="23" spans="2:8" x14ac:dyDescent="0.25">
      <c r="B23" s="12">
        <v>20</v>
      </c>
    </row>
    <row r="24" spans="2:8" x14ac:dyDescent="0.25">
      <c r="B24" s="12">
        <v>20</v>
      </c>
    </row>
    <row r="25" spans="2:8" x14ac:dyDescent="0.25">
      <c r="B25" s="12">
        <v>20</v>
      </c>
    </row>
    <row r="26" spans="2:8" x14ac:dyDescent="0.25">
      <c r="B26" s="12">
        <v>20</v>
      </c>
    </row>
    <row r="27" spans="2:8" x14ac:dyDescent="0.25">
      <c r="B27" s="12">
        <v>21</v>
      </c>
    </row>
    <row r="28" spans="2:8" x14ac:dyDescent="0.25">
      <c r="B28" s="12">
        <v>21</v>
      </c>
    </row>
    <row r="29" spans="2:8" x14ac:dyDescent="0.25">
      <c r="B29" s="12">
        <v>22</v>
      </c>
    </row>
    <row r="30" spans="2:8" x14ac:dyDescent="0.25">
      <c r="B30" s="12">
        <v>22</v>
      </c>
    </row>
    <row r="31" spans="2:8" x14ac:dyDescent="0.25">
      <c r="B31" s="12">
        <v>23</v>
      </c>
    </row>
    <row r="32" spans="2:8" x14ac:dyDescent="0.25">
      <c r="B32" s="12">
        <v>23</v>
      </c>
    </row>
    <row r="33" spans="2:3" x14ac:dyDescent="0.25">
      <c r="B33" s="12">
        <v>23</v>
      </c>
    </row>
    <row r="34" spans="2:3" x14ac:dyDescent="0.25">
      <c r="B34" s="12">
        <v>23</v>
      </c>
    </row>
    <row r="35" spans="2:3" x14ac:dyDescent="0.25">
      <c r="B35" s="12">
        <v>23</v>
      </c>
    </row>
    <row r="36" spans="2:3" x14ac:dyDescent="0.25">
      <c r="B36" s="12">
        <v>23</v>
      </c>
    </row>
    <row r="37" spans="2:3" x14ac:dyDescent="0.25">
      <c r="B37" s="12">
        <v>23</v>
      </c>
    </row>
    <row r="38" spans="2:3" x14ac:dyDescent="0.25">
      <c r="B38" s="12">
        <v>23</v>
      </c>
    </row>
    <row r="39" spans="2:3" x14ac:dyDescent="0.25">
      <c r="B39" s="12">
        <v>23</v>
      </c>
      <c r="C39" s="38">
        <v>18</v>
      </c>
    </row>
    <row r="40" spans="2:3" x14ac:dyDescent="0.25">
      <c r="B40" s="12">
        <v>25</v>
      </c>
    </row>
    <row r="41" spans="2:3" x14ac:dyDescent="0.25">
      <c r="B41" s="12">
        <v>25</v>
      </c>
    </row>
    <row r="42" spans="2:3" x14ac:dyDescent="0.25">
      <c r="B42" s="12">
        <v>25</v>
      </c>
    </row>
    <row r="43" spans="2:3" x14ac:dyDescent="0.25">
      <c r="B43" s="12">
        <v>25</v>
      </c>
    </row>
    <row r="44" spans="2:3" x14ac:dyDescent="0.25">
      <c r="B44" s="12">
        <v>25</v>
      </c>
    </row>
    <row r="45" spans="2:3" x14ac:dyDescent="0.25">
      <c r="B45" s="12">
        <v>25</v>
      </c>
    </row>
    <row r="46" spans="2:3" x14ac:dyDescent="0.25">
      <c r="B46" s="12">
        <v>26</v>
      </c>
    </row>
    <row r="47" spans="2:3" x14ac:dyDescent="0.25">
      <c r="B47" s="12">
        <v>26</v>
      </c>
    </row>
    <row r="48" spans="2:3" x14ac:dyDescent="0.25">
      <c r="B48" s="12">
        <v>27</v>
      </c>
    </row>
    <row r="49" spans="2:3" x14ac:dyDescent="0.25">
      <c r="B49" s="12">
        <v>27</v>
      </c>
    </row>
    <row r="50" spans="2:3" x14ac:dyDescent="0.25">
      <c r="B50" s="12">
        <v>27</v>
      </c>
    </row>
    <row r="51" spans="2:3" x14ac:dyDescent="0.25">
      <c r="B51" s="12">
        <v>27</v>
      </c>
      <c r="C51" s="38">
        <v>12</v>
      </c>
    </row>
    <row r="52" spans="2:3" x14ac:dyDescent="0.25">
      <c r="B52" s="12">
        <v>28</v>
      </c>
    </row>
    <row r="53" spans="2:3" x14ac:dyDescent="0.25">
      <c r="B53" s="12">
        <v>28</v>
      </c>
    </row>
    <row r="54" spans="2:3" x14ac:dyDescent="0.25">
      <c r="B54" s="12">
        <v>28</v>
      </c>
    </row>
    <row r="55" spans="2:3" x14ac:dyDescent="0.25">
      <c r="B55" s="12">
        <v>29</v>
      </c>
    </row>
    <row r="56" spans="2:3" x14ac:dyDescent="0.25">
      <c r="B56" s="12">
        <v>29</v>
      </c>
    </row>
    <row r="57" spans="2:3" x14ac:dyDescent="0.25">
      <c r="B57" s="12">
        <v>29</v>
      </c>
    </row>
    <row r="58" spans="2:3" x14ac:dyDescent="0.25">
      <c r="B58" s="12">
        <v>30</v>
      </c>
    </row>
    <row r="59" spans="2:3" x14ac:dyDescent="0.25">
      <c r="B59" s="12">
        <v>30</v>
      </c>
    </row>
    <row r="60" spans="2:3" x14ac:dyDescent="0.25">
      <c r="B60" s="12">
        <v>30</v>
      </c>
    </row>
    <row r="61" spans="2:3" x14ac:dyDescent="0.25">
      <c r="B61" s="12">
        <v>30</v>
      </c>
    </row>
    <row r="62" spans="2:3" x14ac:dyDescent="0.25">
      <c r="B62" s="12">
        <v>30</v>
      </c>
    </row>
    <row r="63" spans="2:3" x14ac:dyDescent="0.25">
      <c r="B63" s="12">
        <v>30</v>
      </c>
    </row>
    <row r="64" spans="2:3" x14ac:dyDescent="0.25">
      <c r="B64" s="12">
        <v>30</v>
      </c>
    </row>
    <row r="65" spans="2:3" x14ac:dyDescent="0.25">
      <c r="B65" s="12">
        <v>31</v>
      </c>
      <c r="C65" s="38">
        <v>14</v>
      </c>
    </row>
    <row r="66" spans="2:3" x14ac:dyDescent="0.25">
      <c r="B66" s="12">
        <v>32</v>
      </c>
    </row>
    <row r="67" spans="2:3" x14ac:dyDescent="0.25">
      <c r="B67" s="12">
        <v>33</v>
      </c>
    </row>
    <row r="68" spans="2:3" x14ac:dyDescent="0.25">
      <c r="B68" s="12">
        <v>33</v>
      </c>
    </row>
    <row r="69" spans="2:3" x14ac:dyDescent="0.25">
      <c r="B69" s="12">
        <v>33</v>
      </c>
    </row>
    <row r="70" spans="2:3" x14ac:dyDescent="0.25">
      <c r="B70" s="12">
        <v>34</v>
      </c>
    </row>
    <row r="71" spans="2:3" x14ac:dyDescent="0.25">
      <c r="B71" s="12">
        <v>34</v>
      </c>
    </row>
    <row r="72" spans="2:3" x14ac:dyDescent="0.25">
      <c r="B72" s="12">
        <v>35</v>
      </c>
      <c r="C72" s="38">
        <v>7</v>
      </c>
    </row>
    <row r="73" spans="2:3" x14ac:dyDescent="0.25">
      <c r="B73" s="12">
        <v>36</v>
      </c>
    </row>
    <row r="74" spans="2:3" x14ac:dyDescent="0.25">
      <c r="B74" s="12">
        <v>39</v>
      </c>
      <c r="C74" s="38">
        <v>2</v>
      </c>
    </row>
  </sheetData>
  <mergeCells count="7">
    <mergeCell ref="A1:I3"/>
    <mergeCell ref="B5:C6"/>
    <mergeCell ref="D5:D6"/>
    <mergeCell ref="E5:E6"/>
    <mergeCell ref="F5:F6"/>
    <mergeCell ref="G5:G6"/>
    <mergeCell ref="H5:H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F71B-5D8B-4D77-8615-FE0B9F445756}">
  <dimension ref="A1:P38"/>
  <sheetViews>
    <sheetView workbookViewId="0">
      <selection activeCell="F12" sqref="F12:H16"/>
    </sheetView>
  </sheetViews>
  <sheetFormatPr defaultRowHeight="15" x14ac:dyDescent="0.25"/>
  <cols>
    <col min="2" max="2" width="6.140625" customWidth="1"/>
    <col min="3" max="3" width="10.85546875" customWidth="1"/>
    <col min="4" max="4" width="13.7109375" customWidth="1"/>
    <col min="11" max="11" width="7.28515625" customWidth="1"/>
    <col min="12" max="12" width="16" customWidth="1"/>
  </cols>
  <sheetData>
    <row r="1" spans="1:16" x14ac:dyDescent="0.25">
      <c r="A1" s="73" t="s">
        <v>6</v>
      </c>
      <c r="B1" s="73"/>
      <c r="C1" s="73"/>
      <c r="D1" s="73"/>
      <c r="E1" s="73"/>
      <c r="F1" s="73"/>
      <c r="G1" s="73"/>
      <c r="H1" s="73"/>
      <c r="I1" s="73"/>
    </row>
    <row r="2" spans="1:16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16" x14ac:dyDescent="0.25">
      <c r="A3" s="73"/>
      <c r="B3" s="73"/>
      <c r="C3" s="73"/>
      <c r="D3" s="73"/>
      <c r="E3" s="73"/>
      <c r="F3" s="73"/>
      <c r="G3" s="73"/>
      <c r="H3" s="73"/>
      <c r="I3" s="73"/>
    </row>
    <row r="4" spans="1:16" x14ac:dyDescent="0.25">
      <c r="A4" t="s">
        <v>5</v>
      </c>
    </row>
    <row r="5" spans="1:16" x14ac:dyDescent="0.25">
      <c r="C5" s="2">
        <v>5</v>
      </c>
      <c r="D5" s="2">
        <v>0</v>
      </c>
      <c r="E5" s="2">
        <v>0</v>
      </c>
      <c r="F5" s="2">
        <v>4</v>
      </c>
      <c r="G5" s="2">
        <v>6</v>
      </c>
      <c r="H5" s="2">
        <v>0</v>
      </c>
      <c r="I5" s="2">
        <v>4</v>
      </c>
    </row>
    <row r="6" spans="1:16" x14ac:dyDescent="0.25">
      <c r="C6">
        <v>10</v>
      </c>
      <c r="D6">
        <v>1</v>
      </c>
      <c r="E6">
        <v>0</v>
      </c>
      <c r="F6">
        <v>0</v>
      </c>
      <c r="G6">
        <v>8</v>
      </c>
      <c r="H6">
        <v>4</v>
      </c>
      <c r="I6">
        <v>0</v>
      </c>
    </row>
    <row r="7" spans="1:16" x14ac:dyDescent="0.25">
      <c r="C7">
        <v>7</v>
      </c>
      <c r="D7">
        <v>2</v>
      </c>
      <c r="E7">
        <v>0</v>
      </c>
      <c r="F7">
        <v>1</v>
      </c>
      <c r="G7">
        <v>2</v>
      </c>
      <c r="H7">
        <v>5</v>
      </c>
      <c r="I7">
        <v>7</v>
      </c>
    </row>
    <row r="8" spans="1:16" x14ac:dyDescent="0.25">
      <c r="C8" s="1">
        <v>5</v>
      </c>
      <c r="D8" s="1">
        <v>0</v>
      </c>
      <c r="E8" s="1">
        <v>1</v>
      </c>
      <c r="F8" s="1">
        <v>6</v>
      </c>
      <c r="G8" s="1">
        <v>1</v>
      </c>
      <c r="H8" s="1">
        <v>3</v>
      </c>
      <c r="I8" s="1">
        <v>1</v>
      </c>
    </row>
    <row r="9" spans="1:16" ht="15.75" thickBot="1" x14ac:dyDescent="0.3"/>
    <row r="10" spans="1:16" x14ac:dyDescent="0.25">
      <c r="C10" s="95" t="s">
        <v>17</v>
      </c>
      <c r="D10" s="96"/>
      <c r="E10" s="78" t="s">
        <v>10</v>
      </c>
      <c r="F10" s="80" t="s">
        <v>12</v>
      </c>
      <c r="G10" s="80" t="s">
        <v>14</v>
      </c>
      <c r="H10" s="80" t="s">
        <v>13</v>
      </c>
      <c r="I10" s="82" t="s">
        <v>15</v>
      </c>
    </row>
    <row r="11" spans="1:16" ht="64.5" customHeight="1" thickBot="1" x14ac:dyDescent="0.3">
      <c r="C11" s="97"/>
      <c r="D11" s="98"/>
      <c r="E11" s="79"/>
      <c r="F11" s="81"/>
      <c r="G11" s="81"/>
      <c r="H11" s="81"/>
      <c r="I11" s="83"/>
    </row>
    <row r="12" spans="1:16" x14ac:dyDescent="0.25">
      <c r="C12" s="71" t="s">
        <v>38</v>
      </c>
      <c r="D12" s="33">
        <v>3</v>
      </c>
      <c r="E12" s="16">
        <v>7</v>
      </c>
      <c r="F12" s="17">
        <f>(3+1)/2</f>
        <v>2</v>
      </c>
      <c r="G12" s="50">
        <f>E12/E17*100</f>
        <v>35</v>
      </c>
      <c r="H12" s="17">
        <f>E12</f>
        <v>7</v>
      </c>
      <c r="I12" s="52">
        <f>G12</f>
        <v>35</v>
      </c>
      <c r="K12" s="31"/>
      <c r="L12" s="7" t="s">
        <v>20</v>
      </c>
      <c r="M12" s="61">
        <f>B38-B19</f>
        <v>9</v>
      </c>
      <c r="N12" s="62"/>
      <c r="O12" s="63" t="s">
        <v>18</v>
      </c>
      <c r="P12" s="35">
        <f>LOG(20)</f>
        <v>1.3010299956639813</v>
      </c>
    </row>
    <row r="13" spans="1:16" x14ac:dyDescent="0.25">
      <c r="C13" s="72" t="s">
        <v>39</v>
      </c>
      <c r="D13" s="30">
        <v>5</v>
      </c>
      <c r="E13" s="13">
        <v>4</v>
      </c>
      <c r="F13" s="13">
        <v>4</v>
      </c>
      <c r="G13" s="49">
        <f>E13/E17*100</f>
        <v>20</v>
      </c>
      <c r="H13" s="13">
        <f>H12+E13</f>
        <v>11</v>
      </c>
      <c r="I13" s="53">
        <f>I12+G13</f>
        <v>55</v>
      </c>
      <c r="K13" s="31"/>
      <c r="L13" s="8"/>
      <c r="M13" s="12"/>
      <c r="N13" s="38"/>
      <c r="O13" s="38"/>
      <c r="P13" s="9"/>
    </row>
    <row r="14" spans="1:16" x14ac:dyDescent="0.25">
      <c r="C14" s="72" t="s">
        <v>40</v>
      </c>
      <c r="D14" s="30">
        <v>7</v>
      </c>
      <c r="E14" s="13">
        <v>5</v>
      </c>
      <c r="F14" s="13">
        <v>6</v>
      </c>
      <c r="G14" s="49">
        <f>E14/E17*100</f>
        <v>25</v>
      </c>
      <c r="H14" s="13">
        <f t="shared" ref="H14:H16" si="0">H13+E14</f>
        <v>16</v>
      </c>
      <c r="I14" s="53">
        <f t="shared" ref="I14:I16" si="1">I13+G14</f>
        <v>80</v>
      </c>
      <c r="K14" s="31"/>
      <c r="L14" s="10" t="s">
        <v>21</v>
      </c>
      <c r="M14" s="60">
        <v>5</v>
      </c>
      <c r="N14" s="38"/>
      <c r="O14" s="59" t="s">
        <v>19</v>
      </c>
      <c r="P14" s="36">
        <f>3.22*P12+1</f>
        <v>5.1893165860380197</v>
      </c>
    </row>
    <row r="15" spans="1:16" x14ac:dyDescent="0.25">
      <c r="C15" s="72" t="s">
        <v>41</v>
      </c>
      <c r="D15" s="30">
        <v>9</v>
      </c>
      <c r="E15" s="13">
        <v>3</v>
      </c>
      <c r="F15" s="13">
        <v>8</v>
      </c>
      <c r="G15" s="13">
        <f>E15/E17*100</f>
        <v>15</v>
      </c>
      <c r="H15" s="13">
        <f t="shared" si="0"/>
        <v>19</v>
      </c>
      <c r="I15" s="53">
        <f t="shared" si="1"/>
        <v>95</v>
      </c>
      <c r="K15" s="31"/>
      <c r="L15" s="8"/>
      <c r="M15" s="12"/>
      <c r="N15" s="38"/>
      <c r="O15" s="38"/>
      <c r="P15" s="9"/>
    </row>
    <row r="16" spans="1:16" ht="15.75" thickBot="1" x14ac:dyDescent="0.3">
      <c r="C16" s="72" t="s">
        <v>42</v>
      </c>
      <c r="D16" s="30">
        <v>11</v>
      </c>
      <c r="E16" s="13">
        <v>1</v>
      </c>
      <c r="F16" s="13">
        <v>10</v>
      </c>
      <c r="G16" s="49">
        <f>E16/E17*100</f>
        <v>5</v>
      </c>
      <c r="H16" s="13">
        <f t="shared" si="0"/>
        <v>20</v>
      </c>
      <c r="I16" s="53">
        <f t="shared" si="1"/>
        <v>100</v>
      </c>
      <c r="K16" s="31"/>
      <c r="L16" s="37" t="s">
        <v>22</v>
      </c>
      <c r="M16" s="64">
        <f>M12/M14</f>
        <v>1.8</v>
      </c>
      <c r="N16" s="65"/>
      <c r="O16" s="65"/>
      <c r="P16" s="66"/>
    </row>
    <row r="17" spans="2:9" ht="15.75" thickBot="1" x14ac:dyDescent="0.3">
      <c r="C17" s="25"/>
      <c r="D17" s="26" t="s">
        <v>11</v>
      </c>
      <c r="E17" s="21">
        <f>SUM(E12:E16)</f>
        <v>20</v>
      </c>
      <c r="F17" s="20" t="s">
        <v>11</v>
      </c>
      <c r="G17" s="51">
        <f>SUM(G12:G16)</f>
        <v>100</v>
      </c>
      <c r="H17" s="23"/>
      <c r="I17" s="24"/>
    </row>
    <row r="19" spans="2:9" x14ac:dyDescent="0.25">
      <c r="B19" s="13">
        <v>1</v>
      </c>
    </row>
    <row r="20" spans="2:9" x14ac:dyDescent="0.25">
      <c r="B20" s="13">
        <v>1</v>
      </c>
      <c r="D20" s="28"/>
      <c r="E20" s="28"/>
    </row>
    <row r="21" spans="2:9" x14ac:dyDescent="0.25">
      <c r="B21" s="13">
        <v>1</v>
      </c>
    </row>
    <row r="22" spans="2:9" x14ac:dyDescent="0.25">
      <c r="B22" s="13">
        <v>1</v>
      </c>
    </row>
    <row r="23" spans="2:9" x14ac:dyDescent="0.25">
      <c r="B23" s="13">
        <v>1</v>
      </c>
    </row>
    <row r="24" spans="2:9" x14ac:dyDescent="0.25">
      <c r="B24" s="13">
        <v>2</v>
      </c>
    </row>
    <row r="25" spans="2:9" x14ac:dyDescent="0.25">
      <c r="B25" s="13">
        <v>2</v>
      </c>
      <c r="C25" s="38">
        <v>7</v>
      </c>
    </row>
    <row r="26" spans="2:9" x14ac:dyDescent="0.25">
      <c r="B26" s="13">
        <v>3</v>
      </c>
    </row>
    <row r="27" spans="2:9" x14ac:dyDescent="0.25">
      <c r="B27" s="13">
        <v>4</v>
      </c>
    </row>
    <row r="28" spans="2:9" x14ac:dyDescent="0.25">
      <c r="B28" s="13">
        <v>4</v>
      </c>
    </row>
    <row r="29" spans="2:9" x14ac:dyDescent="0.25">
      <c r="B29" s="13">
        <v>4</v>
      </c>
      <c r="C29" s="38">
        <v>4</v>
      </c>
    </row>
    <row r="30" spans="2:9" x14ac:dyDescent="0.25">
      <c r="B30" s="13">
        <v>5</v>
      </c>
    </row>
    <row r="31" spans="2:9" x14ac:dyDescent="0.25">
      <c r="B31" s="13">
        <v>5</v>
      </c>
    </row>
    <row r="32" spans="2:9" x14ac:dyDescent="0.25">
      <c r="B32" s="13">
        <v>5</v>
      </c>
    </row>
    <row r="33" spans="2:3" x14ac:dyDescent="0.25">
      <c r="B33" s="13">
        <v>6</v>
      </c>
    </row>
    <row r="34" spans="2:3" x14ac:dyDescent="0.25">
      <c r="B34" s="13">
        <v>6</v>
      </c>
      <c r="C34" s="38">
        <v>5</v>
      </c>
    </row>
    <row r="35" spans="2:3" x14ac:dyDescent="0.25">
      <c r="B35" s="13">
        <v>7</v>
      </c>
    </row>
    <row r="36" spans="2:3" x14ac:dyDescent="0.25">
      <c r="B36" s="13">
        <v>7</v>
      </c>
    </row>
    <row r="37" spans="2:3" x14ac:dyDescent="0.25">
      <c r="B37" s="13">
        <v>8</v>
      </c>
      <c r="C37" s="38">
        <v>3</v>
      </c>
    </row>
    <row r="38" spans="2:3" x14ac:dyDescent="0.25">
      <c r="B38" s="13">
        <v>10</v>
      </c>
      <c r="C38" s="38">
        <v>1</v>
      </c>
    </row>
  </sheetData>
  <sortState xmlns:xlrd2="http://schemas.microsoft.com/office/spreadsheetml/2017/richdata2" ref="B19:B38">
    <sortCondition ref="B19:B38"/>
  </sortState>
  <mergeCells count="7">
    <mergeCell ref="A1:I3"/>
    <mergeCell ref="C10:D11"/>
    <mergeCell ref="E10:E11"/>
    <mergeCell ref="F10:F11"/>
    <mergeCell ref="G10:G11"/>
    <mergeCell ref="H10:H11"/>
    <mergeCell ref="I10:I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224C-CAB1-4161-AF31-2CA03A40C925}">
  <dimension ref="A1:O72"/>
  <sheetViews>
    <sheetView tabSelected="1" topLeftCell="A61" zoomScale="130" zoomScaleNormal="130" workbookViewId="0">
      <selection activeCell="C73" sqref="C73"/>
    </sheetView>
  </sheetViews>
  <sheetFormatPr defaultRowHeight="15" x14ac:dyDescent="0.25"/>
  <cols>
    <col min="2" max="2" width="11.140625" customWidth="1"/>
    <col min="3" max="3" width="7.85546875" customWidth="1"/>
    <col min="6" max="6" width="13.7109375" customWidth="1"/>
    <col min="7" max="7" width="10.140625" customWidth="1"/>
    <col min="8" max="8" width="15.5703125" customWidth="1"/>
    <col min="11" max="11" width="16.5703125" customWidth="1"/>
  </cols>
  <sheetData>
    <row r="1" spans="1:13" x14ac:dyDescent="0.25">
      <c r="A1" s="73" t="s">
        <v>8</v>
      </c>
      <c r="B1" s="73"/>
      <c r="C1" s="73"/>
      <c r="D1" s="73"/>
      <c r="E1" s="73"/>
      <c r="F1" s="73"/>
      <c r="G1" s="73"/>
      <c r="H1" s="73"/>
      <c r="I1" s="73"/>
    </row>
    <row r="2" spans="1:13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13" x14ac:dyDescent="0.25">
      <c r="A3" s="73"/>
      <c r="B3" s="73"/>
      <c r="C3" s="73"/>
      <c r="D3" s="73"/>
      <c r="E3" s="73"/>
      <c r="F3" s="73"/>
      <c r="G3" s="73"/>
      <c r="H3" s="73"/>
      <c r="I3" s="73"/>
    </row>
    <row r="5" spans="1:13" x14ac:dyDescent="0.25">
      <c r="A5" t="s">
        <v>7</v>
      </c>
    </row>
    <row r="6" spans="1:13" x14ac:dyDescent="0.25">
      <c r="B6" s="2">
        <v>3.11</v>
      </c>
      <c r="C6" s="2">
        <v>8.8800000000000008</v>
      </c>
      <c r="D6" s="2">
        <v>9.26</v>
      </c>
      <c r="E6" s="2">
        <v>10.81</v>
      </c>
      <c r="F6" s="2">
        <v>12.69</v>
      </c>
      <c r="G6" s="2">
        <v>13.78</v>
      </c>
      <c r="H6" s="2">
        <v>15.23</v>
      </c>
      <c r="I6" s="2">
        <v>15.62</v>
      </c>
      <c r="J6" s="2">
        <v>17</v>
      </c>
      <c r="K6" s="2">
        <v>17.39</v>
      </c>
    </row>
    <row r="7" spans="1:13" x14ac:dyDescent="0.25">
      <c r="B7">
        <v>18.36</v>
      </c>
      <c r="C7">
        <v>18.43</v>
      </c>
      <c r="D7">
        <v>19.27</v>
      </c>
      <c r="E7">
        <v>19.5</v>
      </c>
      <c r="F7">
        <v>19.54</v>
      </c>
      <c r="G7">
        <v>20.16</v>
      </c>
      <c r="H7">
        <v>20.59</v>
      </c>
      <c r="I7">
        <v>22.22</v>
      </c>
      <c r="J7">
        <v>23.04</v>
      </c>
      <c r="K7">
        <v>24.47</v>
      </c>
    </row>
    <row r="8" spans="1:13" x14ac:dyDescent="0.25">
      <c r="B8">
        <v>24.58</v>
      </c>
      <c r="C8">
        <v>25.13</v>
      </c>
      <c r="D8">
        <v>26.24</v>
      </c>
      <c r="E8">
        <v>26.26</v>
      </c>
      <c r="F8">
        <v>27.65</v>
      </c>
      <c r="G8">
        <v>28.06</v>
      </c>
      <c r="H8">
        <v>28.08</v>
      </c>
      <c r="I8">
        <v>28.38</v>
      </c>
      <c r="J8">
        <v>32.03</v>
      </c>
      <c r="K8">
        <v>36.369999999999997</v>
      </c>
    </row>
    <row r="9" spans="1:13" x14ac:dyDescent="0.25">
      <c r="B9">
        <v>38.979999999999997</v>
      </c>
      <c r="C9">
        <v>38.64</v>
      </c>
      <c r="D9">
        <v>39.159999999999997</v>
      </c>
      <c r="E9">
        <v>41.02</v>
      </c>
      <c r="F9">
        <v>42.97</v>
      </c>
      <c r="G9">
        <v>44.08</v>
      </c>
      <c r="H9">
        <v>44.67</v>
      </c>
      <c r="I9">
        <v>45.4</v>
      </c>
      <c r="J9">
        <v>46.69</v>
      </c>
      <c r="K9">
        <v>48.65</v>
      </c>
    </row>
    <row r="10" spans="1:13" x14ac:dyDescent="0.25">
      <c r="B10" s="1">
        <v>50.39</v>
      </c>
      <c r="C10" s="1">
        <v>52.75</v>
      </c>
      <c r="D10" s="1">
        <v>54.8</v>
      </c>
      <c r="E10" s="1">
        <v>59.07</v>
      </c>
      <c r="F10" s="1">
        <v>61.22</v>
      </c>
      <c r="G10" s="1">
        <v>70.319999999999993</v>
      </c>
      <c r="H10" s="1">
        <v>82.7</v>
      </c>
      <c r="I10" s="1">
        <v>85.76</v>
      </c>
      <c r="J10" s="1">
        <v>86.37</v>
      </c>
      <c r="K10" s="1">
        <v>93.34</v>
      </c>
    </row>
    <row r="11" spans="1:13" ht="15.75" thickBot="1" x14ac:dyDescent="0.3">
      <c r="K11" s="2"/>
    </row>
    <row r="12" spans="1:13" ht="29.25" customHeight="1" thickBot="1" x14ac:dyDescent="0.3">
      <c r="B12" s="101" t="s">
        <v>24</v>
      </c>
      <c r="C12" s="102"/>
      <c r="D12" s="102"/>
      <c r="E12" s="102"/>
      <c r="F12" s="102"/>
      <c r="G12" s="102"/>
      <c r="H12" s="103"/>
      <c r="K12" s="28"/>
    </row>
    <row r="13" spans="1:13" ht="13.5" customHeight="1" x14ac:dyDescent="0.25">
      <c r="B13" s="99" t="s">
        <v>23</v>
      </c>
      <c r="C13" s="78"/>
      <c r="D13" s="78" t="s">
        <v>10</v>
      </c>
      <c r="E13" s="80" t="s">
        <v>12</v>
      </c>
      <c r="F13" s="80" t="s">
        <v>14</v>
      </c>
      <c r="G13" s="80" t="s">
        <v>13</v>
      </c>
      <c r="H13" s="82" t="s">
        <v>15</v>
      </c>
      <c r="J13" s="28"/>
      <c r="K13" s="54"/>
      <c r="L13" s="55"/>
      <c r="M13" s="28"/>
    </row>
    <row r="14" spans="1:13" ht="7.5" customHeight="1" thickBot="1" x14ac:dyDescent="0.3">
      <c r="B14" s="100"/>
      <c r="C14" s="79"/>
      <c r="D14" s="79"/>
      <c r="E14" s="81"/>
      <c r="F14" s="81"/>
      <c r="G14" s="81"/>
      <c r="H14" s="83"/>
      <c r="J14" s="28"/>
      <c r="K14" s="28"/>
      <c r="L14" s="55"/>
    </row>
    <row r="15" spans="1:13" x14ac:dyDescent="0.25">
      <c r="B15" s="45" t="s">
        <v>43</v>
      </c>
      <c r="C15" s="58">
        <v>18.149999999999999</v>
      </c>
      <c r="D15" s="16">
        <v>10</v>
      </c>
      <c r="E15" s="17">
        <f>(18.15+3.11)/2</f>
        <v>10.629999999999999</v>
      </c>
      <c r="F15" s="18">
        <f>D15/D21*100</f>
        <v>20</v>
      </c>
      <c r="G15" s="17">
        <f>D15</f>
        <v>10</v>
      </c>
      <c r="H15" s="19">
        <f>F15</f>
        <v>20</v>
      </c>
      <c r="J15" s="28"/>
      <c r="K15" s="54"/>
      <c r="L15" s="56"/>
      <c r="M15" s="28"/>
    </row>
    <row r="16" spans="1:13" x14ac:dyDescent="0.25">
      <c r="B16" s="46" t="s">
        <v>44</v>
      </c>
      <c r="C16" s="30">
        <v>33.19</v>
      </c>
      <c r="D16" s="13">
        <v>19</v>
      </c>
      <c r="E16" s="13">
        <f>(33.19+18.15)/2</f>
        <v>25.669999999999998</v>
      </c>
      <c r="F16" s="14">
        <f>D16/D21*100</f>
        <v>38</v>
      </c>
      <c r="G16" s="13">
        <f>G15+D16</f>
        <v>29</v>
      </c>
      <c r="H16" s="15">
        <f>H15+F16</f>
        <v>58</v>
      </c>
      <c r="J16" s="28"/>
      <c r="K16" s="28"/>
      <c r="L16" s="55"/>
      <c r="M16" s="28"/>
    </row>
    <row r="17" spans="2:15" ht="15.75" thickBot="1" x14ac:dyDescent="0.3">
      <c r="B17" s="46" t="s">
        <v>45</v>
      </c>
      <c r="C17" s="30">
        <v>48.23</v>
      </c>
      <c r="D17" s="13">
        <v>10</v>
      </c>
      <c r="E17" s="13">
        <f>(48.23+33.19)/2</f>
        <v>40.709999999999994</v>
      </c>
      <c r="F17" s="44">
        <f>D17/D21*100</f>
        <v>20</v>
      </c>
      <c r="G17" s="13">
        <f t="shared" ref="G17:G20" si="0">G16+D17</f>
        <v>39</v>
      </c>
      <c r="H17" s="15">
        <f t="shared" ref="H17:H20" si="1">H16+F17</f>
        <v>78</v>
      </c>
      <c r="J17" s="28"/>
      <c r="K17" s="57"/>
      <c r="L17" s="56"/>
      <c r="M17" s="28"/>
    </row>
    <row r="18" spans="2:15" x14ac:dyDescent="0.25">
      <c r="B18" s="46" t="s">
        <v>46</v>
      </c>
      <c r="C18" s="30">
        <v>63.27</v>
      </c>
      <c r="D18" s="13">
        <v>6</v>
      </c>
      <c r="E18" s="13">
        <f>(63.27+48.23)/2</f>
        <v>55.75</v>
      </c>
      <c r="F18" s="14">
        <f>D18/D21*100</f>
        <v>12</v>
      </c>
      <c r="G18" s="13">
        <f t="shared" si="0"/>
        <v>45</v>
      </c>
      <c r="H18" s="15">
        <f t="shared" si="1"/>
        <v>90</v>
      </c>
      <c r="J18" s="28"/>
      <c r="K18" s="7" t="s">
        <v>20</v>
      </c>
      <c r="L18" s="61">
        <f>B72-B23</f>
        <v>90.23</v>
      </c>
      <c r="M18" s="62"/>
      <c r="N18" s="63" t="s">
        <v>18</v>
      </c>
      <c r="O18" s="35">
        <f>LOG(50)</f>
        <v>1.6989700043360187</v>
      </c>
    </row>
    <row r="19" spans="2:15" x14ac:dyDescent="0.25">
      <c r="B19" s="46" t="s">
        <v>47</v>
      </c>
      <c r="C19" s="30">
        <v>78.31</v>
      </c>
      <c r="D19" s="13">
        <v>1</v>
      </c>
      <c r="E19" s="13">
        <f>(78.31+63.27)/2</f>
        <v>70.790000000000006</v>
      </c>
      <c r="F19" s="14">
        <f>D19/D21*100</f>
        <v>2</v>
      </c>
      <c r="G19" s="13">
        <f t="shared" si="0"/>
        <v>46</v>
      </c>
      <c r="H19" s="15">
        <f t="shared" si="1"/>
        <v>92</v>
      </c>
      <c r="J19" s="28"/>
      <c r="K19" s="8"/>
      <c r="L19" s="12"/>
      <c r="M19" s="38"/>
      <c r="N19" s="38"/>
      <c r="O19" s="9"/>
    </row>
    <row r="20" spans="2:15" ht="15.75" thickBot="1" x14ac:dyDescent="0.3">
      <c r="B20" s="46" t="s">
        <v>48</v>
      </c>
      <c r="C20" s="30">
        <v>93.35</v>
      </c>
      <c r="D20" s="13">
        <v>4</v>
      </c>
      <c r="E20" s="13">
        <f>(93.35+78.31)/2</f>
        <v>85.83</v>
      </c>
      <c r="F20" s="13">
        <f>D20/D21*100</f>
        <v>8</v>
      </c>
      <c r="G20" s="13">
        <f t="shared" si="0"/>
        <v>50</v>
      </c>
      <c r="H20" s="15">
        <f t="shared" si="1"/>
        <v>100</v>
      </c>
      <c r="J20" s="28"/>
      <c r="K20" s="10" t="s">
        <v>21</v>
      </c>
      <c r="L20" s="60">
        <v>6</v>
      </c>
      <c r="M20" s="38"/>
      <c r="N20" s="59" t="s">
        <v>19</v>
      </c>
      <c r="O20" s="36">
        <f>3.22*O18+1</f>
        <v>6.4706834139619804</v>
      </c>
    </row>
    <row r="21" spans="2:15" ht="15.75" thickBot="1" x14ac:dyDescent="0.3">
      <c r="B21" s="25"/>
      <c r="C21" s="26" t="s">
        <v>11</v>
      </c>
      <c r="D21" s="21">
        <f>SUM(D14:D20)</f>
        <v>50</v>
      </c>
      <c r="E21" s="20" t="s">
        <v>11</v>
      </c>
      <c r="F21" s="22">
        <f>SUM(F14:F20)</f>
        <v>100</v>
      </c>
      <c r="G21" s="23"/>
      <c r="H21" s="24"/>
      <c r="J21" s="28"/>
      <c r="K21" s="8"/>
      <c r="L21" s="12"/>
      <c r="M21" s="38"/>
      <c r="N21" s="38"/>
      <c r="O21" s="9"/>
    </row>
    <row r="22" spans="2:15" ht="15.75" thickBot="1" x14ac:dyDescent="0.3">
      <c r="J22" s="28"/>
      <c r="K22" s="37" t="s">
        <v>22</v>
      </c>
      <c r="L22" s="67">
        <v>15.04</v>
      </c>
      <c r="M22" s="65"/>
      <c r="N22" s="65"/>
      <c r="O22" s="66"/>
    </row>
    <row r="23" spans="2:15" x14ac:dyDescent="0.25">
      <c r="B23" s="13">
        <v>3.11</v>
      </c>
    </row>
    <row r="24" spans="2:15" x14ac:dyDescent="0.25">
      <c r="B24" s="13">
        <v>8.8800000000000008</v>
      </c>
    </row>
    <row r="25" spans="2:15" x14ac:dyDescent="0.25">
      <c r="B25" s="13">
        <v>9.26</v>
      </c>
    </row>
    <row r="26" spans="2:15" x14ac:dyDescent="0.25">
      <c r="B26" s="13">
        <v>10.81</v>
      </c>
    </row>
    <row r="27" spans="2:15" x14ac:dyDescent="0.25">
      <c r="B27" s="13">
        <v>12.69</v>
      </c>
    </row>
    <row r="28" spans="2:15" x14ac:dyDescent="0.25">
      <c r="B28" s="13">
        <v>13.78</v>
      </c>
    </row>
    <row r="29" spans="2:15" x14ac:dyDescent="0.25">
      <c r="B29" s="13">
        <v>15.23</v>
      </c>
    </row>
    <row r="30" spans="2:15" x14ac:dyDescent="0.25">
      <c r="B30" s="13">
        <v>15.62</v>
      </c>
    </row>
    <row r="31" spans="2:15" x14ac:dyDescent="0.25">
      <c r="B31" s="39">
        <v>17</v>
      </c>
    </row>
    <row r="32" spans="2:15" x14ac:dyDescent="0.25">
      <c r="B32" s="13">
        <v>17.39</v>
      </c>
      <c r="C32" s="38">
        <v>10</v>
      </c>
    </row>
    <row r="33" spans="2:2" x14ac:dyDescent="0.25">
      <c r="B33" s="13">
        <v>18.36</v>
      </c>
    </row>
    <row r="34" spans="2:2" x14ac:dyDescent="0.25">
      <c r="B34" s="13">
        <v>18.43</v>
      </c>
    </row>
    <row r="35" spans="2:2" x14ac:dyDescent="0.25">
      <c r="B35" s="13">
        <v>19.27</v>
      </c>
    </row>
    <row r="36" spans="2:2" x14ac:dyDescent="0.25">
      <c r="B36" s="13">
        <v>19.5</v>
      </c>
    </row>
    <row r="37" spans="2:2" x14ac:dyDescent="0.25">
      <c r="B37" s="13">
        <v>19.54</v>
      </c>
    </row>
    <row r="38" spans="2:2" x14ac:dyDescent="0.25">
      <c r="B38" s="13">
        <v>20.16</v>
      </c>
    </row>
    <row r="39" spans="2:2" x14ac:dyDescent="0.25">
      <c r="B39" s="13">
        <v>20.59</v>
      </c>
    </row>
    <row r="40" spans="2:2" x14ac:dyDescent="0.25">
      <c r="B40" s="13">
        <v>22.22</v>
      </c>
    </row>
    <row r="41" spans="2:2" x14ac:dyDescent="0.25">
      <c r="B41" s="13">
        <v>23.04</v>
      </c>
    </row>
    <row r="42" spans="2:2" x14ac:dyDescent="0.25">
      <c r="B42" s="13">
        <v>24.47</v>
      </c>
    </row>
    <row r="43" spans="2:2" x14ac:dyDescent="0.25">
      <c r="B43" s="13">
        <v>24.58</v>
      </c>
    </row>
    <row r="44" spans="2:2" x14ac:dyDescent="0.25">
      <c r="B44" s="13">
        <v>25.13</v>
      </c>
    </row>
    <row r="45" spans="2:2" x14ac:dyDescent="0.25">
      <c r="B45" s="13">
        <v>26.24</v>
      </c>
    </row>
    <row r="46" spans="2:2" x14ac:dyDescent="0.25">
      <c r="B46" s="13">
        <v>26.26</v>
      </c>
    </row>
    <row r="47" spans="2:2" x14ac:dyDescent="0.25">
      <c r="B47" s="13">
        <v>27.65</v>
      </c>
    </row>
    <row r="48" spans="2:2" x14ac:dyDescent="0.25">
      <c r="B48" s="13">
        <v>28.06</v>
      </c>
    </row>
    <row r="49" spans="2:3" x14ac:dyDescent="0.25">
      <c r="B49" s="13">
        <v>28.08</v>
      </c>
    </row>
    <row r="50" spans="2:3" x14ac:dyDescent="0.25">
      <c r="B50" s="13">
        <v>28.38</v>
      </c>
    </row>
    <row r="51" spans="2:3" x14ac:dyDescent="0.25">
      <c r="B51" s="13">
        <v>32.03</v>
      </c>
      <c r="C51" s="38">
        <v>19</v>
      </c>
    </row>
    <row r="52" spans="2:3" x14ac:dyDescent="0.25">
      <c r="B52" s="13">
        <v>36.369999999999997</v>
      </c>
    </row>
    <row r="53" spans="2:3" x14ac:dyDescent="0.25">
      <c r="B53" s="13">
        <v>38.64</v>
      </c>
    </row>
    <row r="54" spans="2:3" x14ac:dyDescent="0.25">
      <c r="B54" s="13">
        <v>38.979999999999997</v>
      </c>
    </row>
    <row r="55" spans="2:3" x14ac:dyDescent="0.25">
      <c r="B55" s="13">
        <v>39.159999999999997</v>
      </c>
    </row>
    <row r="56" spans="2:3" x14ac:dyDescent="0.25">
      <c r="B56" s="13">
        <v>41.02</v>
      </c>
    </row>
    <row r="57" spans="2:3" x14ac:dyDescent="0.25">
      <c r="B57" s="13">
        <v>42.97</v>
      </c>
    </row>
    <row r="58" spans="2:3" x14ac:dyDescent="0.25">
      <c r="B58" s="13">
        <v>44.08</v>
      </c>
    </row>
    <row r="59" spans="2:3" x14ac:dyDescent="0.25">
      <c r="B59" s="13">
        <v>44.67</v>
      </c>
    </row>
    <row r="60" spans="2:3" x14ac:dyDescent="0.25">
      <c r="B60" s="13">
        <v>45.4</v>
      </c>
    </row>
    <row r="61" spans="2:3" x14ac:dyDescent="0.25">
      <c r="B61" s="13">
        <v>46.69</v>
      </c>
      <c r="C61" s="38">
        <v>10</v>
      </c>
    </row>
    <row r="62" spans="2:3" x14ac:dyDescent="0.25">
      <c r="B62" s="13">
        <v>48.65</v>
      </c>
    </row>
    <row r="63" spans="2:3" x14ac:dyDescent="0.25">
      <c r="B63" s="13">
        <v>50.39</v>
      </c>
    </row>
    <row r="64" spans="2:3" x14ac:dyDescent="0.25">
      <c r="B64" s="13">
        <v>52.75</v>
      </c>
    </row>
    <row r="65" spans="2:3" x14ac:dyDescent="0.25">
      <c r="B65" s="13">
        <v>54.8</v>
      </c>
    </row>
    <row r="66" spans="2:3" x14ac:dyDescent="0.25">
      <c r="B66" s="13">
        <v>59.07</v>
      </c>
    </row>
    <row r="67" spans="2:3" x14ac:dyDescent="0.25">
      <c r="B67" s="13">
        <v>61.22</v>
      </c>
      <c r="C67" s="38">
        <v>6</v>
      </c>
    </row>
    <row r="68" spans="2:3" x14ac:dyDescent="0.25">
      <c r="B68" s="13">
        <v>70.319999999999993</v>
      </c>
      <c r="C68" s="38">
        <v>1</v>
      </c>
    </row>
    <row r="69" spans="2:3" x14ac:dyDescent="0.25">
      <c r="B69" s="13">
        <v>82.7</v>
      </c>
    </row>
    <row r="70" spans="2:3" x14ac:dyDescent="0.25">
      <c r="B70" s="13">
        <v>85.76</v>
      </c>
    </row>
    <row r="71" spans="2:3" x14ac:dyDescent="0.25">
      <c r="B71" s="13">
        <v>86.37</v>
      </c>
    </row>
    <row r="72" spans="2:3" x14ac:dyDescent="0.25">
      <c r="B72" s="13">
        <v>93.34</v>
      </c>
      <c r="C72" s="38">
        <v>4</v>
      </c>
    </row>
  </sheetData>
  <sortState xmlns:xlrd2="http://schemas.microsoft.com/office/spreadsheetml/2017/richdata2" ref="B23:B72">
    <sortCondition ref="B23:B72"/>
  </sortState>
  <mergeCells count="8">
    <mergeCell ref="A1:I3"/>
    <mergeCell ref="B13:C14"/>
    <mergeCell ref="D13:D14"/>
    <mergeCell ref="E13:E14"/>
    <mergeCell ref="F13:F14"/>
    <mergeCell ref="G13:G14"/>
    <mergeCell ref="H13:H14"/>
    <mergeCell ref="B12:H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Exercício 1</vt:lpstr>
      <vt:lpstr>Exercício 2</vt:lpstr>
      <vt:lpstr>Exercício 3</vt:lpstr>
      <vt:lpstr>Exercício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João Victor da Silva</cp:lastModifiedBy>
  <dcterms:created xsi:type="dcterms:W3CDTF">2022-05-27T19:20:43Z</dcterms:created>
  <dcterms:modified xsi:type="dcterms:W3CDTF">2022-06-16T15:06:38Z</dcterms:modified>
</cp:coreProperties>
</file>