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Users\Bin\OneDrive\bestbuy86\"/>
    </mc:Choice>
  </mc:AlternateContent>
  <bookViews>
    <workbookView xWindow="-120" yWindow="-120" windowWidth="29040" windowHeight="15840" activeTab="2"/>
  </bookViews>
  <sheets>
    <sheet name="#01" sheetId="1" r:id="rId1"/>
    <sheet name="#02" sheetId="2" r:id="rId2"/>
    <sheet name="#0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3" i="3" l="1"/>
  <c r="B82" i="3"/>
  <c r="B81" i="3"/>
  <c r="B80" i="3"/>
  <c r="B79" i="3"/>
  <c r="B85" i="3"/>
  <c r="B84" i="3"/>
  <c r="B49" i="3"/>
  <c r="B48" i="3"/>
  <c r="B47" i="3"/>
  <c r="B4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J57" i="3" l="1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56" i="3"/>
  <c r="A56" i="3"/>
  <c r="F56" i="3"/>
  <c r="H56" i="3"/>
  <c r="I56" i="3"/>
  <c r="E56" i="3"/>
  <c r="B40" i="3"/>
  <c r="B41" i="3"/>
  <c r="B42" i="3"/>
  <c r="B43" i="3"/>
  <c r="B44" i="3"/>
  <c r="B45" i="3"/>
  <c r="B39" i="3"/>
  <c r="J46" i="3"/>
  <c r="J47" i="3"/>
  <c r="J48" i="3"/>
  <c r="J49" i="3"/>
  <c r="J50" i="3"/>
  <c r="J51" i="3"/>
  <c r="J52" i="3"/>
  <c r="J53" i="3"/>
  <c r="J54" i="3"/>
  <c r="J55" i="3"/>
  <c r="J44" i="3"/>
  <c r="J45" i="3"/>
  <c r="A45" i="3"/>
  <c r="H45" i="3"/>
  <c r="I45" i="3"/>
  <c r="E45" i="3"/>
  <c r="F45" i="3" s="1"/>
  <c r="A44" i="3"/>
  <c r="H44" i="3"/>
  <c r="I44" i="3"/>
  <c r="E44" i="3"/>
  <c r="F44" i="3" s="1"/>
  <c r="B37" i="3"/>
  <c r="B38" i="3"/>
  <c r="B36" i="3"/>
  <c r="A37" i="3"/>
  <c r="A38" i="3"/>
  <c r="B33" i="3"/>
  <c r="A33" i="3" s="1"/>
  <c r="B34" i="3"/>
  <c r="A34" i="3" s="1"/>
  <c r="B35" i="3"/>
  <c r="A35" i="3" s="1"/>
  <c r="B32" i="3"/>
  <c r="A32" i="3" s="1"/>
  <c r="B25" i="3"/>
  <c r="B26" i="3"/>
  <c r="A26" i="3" s="1"/>
  <c r="B27" i="3"/>
  <c r="A27" i="3" s="1"/>
  <c r="B28" i="3"/>
  <c r="A28" i="3" s="1"/>
  <c r="B29" i="3"/>
  <c r="A29" i="3" s="1"/>
  <c r="B30" i="3"/>
  <c r="B31" i="3"/>
  <c r="A30" i="3"/>
  <c r="A31" i="3"/>
  <c r="B23" i="3"/>
  <c r="A23" i="3" s="1"/>
  <c r="B24" i="3"/>
  <c r="A24" i="3" s="1"/>
  <c r="B22" i="3"/>
  <c r="A22" i="3"/>
  <c r="A25" i="3"/>
  <c r="A36" i="3"/>
  <c r="A39" i="3"/>
  <c r="A40" i="3"/>
  <c r="A41" i="3"/>
  <c r="A42" i="3"/>
  <c r="A43" i="3"/>
  <c r="A46" i="3"/>
  <c r="A47" i="3"/>
  <c r="A48" i="3"/>
  <c r="A49" i="3"/>
  <c r="A50" i="3"/>
  <c r="A51" i="3"/>
  <c r="A52" i="3"/>
  <c r="A53" i="3"/>
  <c r="A54" i="3"/>
  <c r="A55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B17" i="3"/>
  <c r="A17" i="3" s="1"/>
  <c r="B18" i="3"/>
  <c r="A18" i="3" s="1"/>
  <c r="B19" i="3"/>
  <c r="A19" i="3" s="1"/>
  <c r="B20" i="3"/>
  <c r="A20" i="3" s="1"/>
  <c r="B21" i="3"/>
  <c r="A21" i="3" s="1"/>
  <c r="B16" i="3"/>
  <c r="A16" i="3"/>
  <c r="A3" i="3"/>
  <c r="A4" i="3"/>
  <c r="A5" i="3"/>
  <c r="A6" i="3"/>
  <c r="A7" i="3"/>
  <c r="A13" i="3"/>
  <c r="A14" i="3"/>
  <c r="A15" i="3"/>
  <c r="A8" i="3"/>
  <c r="A9" i="3"/>
  <c r="A10" i="3"/>
  <c r="A11" i="3"/>
  <c r="A12" i="3"/>
  <c r="A2" i="3"/>
  <c r="H57" i="3"/>
  <c r="I57" i="3"/>
  <c r="H55" i="3"/>
  <c r="I55" i="3"/>
  <c r="E57" i="3"/>
  <c r="F57" i="3" s="1"/>
  <c r="E55" i="3"/>
  <c r="F55" i="3" s="1"/>
  <c r="H74" i="3"/>
  <c r="I74" i="3"/>
  <c r="E74" i="3"/>
  <c r="F74" i="3" s="1"/>
  <c r="H73" i="3"/>
  <c r="I73" i="3"/>
  <c r="E73" i="3"/>
  <c r="F73" i="3" s="1"/>
  <c r="H46" i="3"/>
  <c r="I46" i="3"/>
  <c r="E46" i="3"/>
  <c r="F46" i="3" s="1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4" i="3"/>
  <c r="H24" i="3"/>
  <c r="I24" i="3"/>
  <c r="E24" i="3"/>
  <c r="F24" i="3" s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4" i="3"/>
  <c r="J3" i="3"/>
  <c r="H80" i="3"/>
  <c r="I80" i="3"/>
  <c r="H79" i="3"/>
  <c r="I79" i="3"/>
  <c r="H78" i="3"/>
  <c r="I78" i="3"/>
  <c r="E80" i="3"/>
  <c r="F80" i="3" s="1"/>
  <c r="E79" i="3"/>
  <c r="F79" i="3" s="1"/>
  <c r="E78" i="3"/>
  <c r="F78" i="3" s="1"/>
  <c r="E15" i="3"/>
  <c r="F15" i="3" s="1"/>
  <c r="H21" i="3"/>
  <c r="I21" i="3"/>
  <c r="E21" i="3"/>
  <c r="F21" i="3" s="1"/>
  <c r="H15" i="3"/>
  <c r="I15" i="3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77" i="3"/>
  <c r="F77" i="3" s="1"/>
  <c r="E76" i="3"/>
  <c r="F76" i="3" s="1"/>
  <c r="E75" i="3"/>
  <c r="F75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3" i="3"/>
  <c r="F23" i="3" s="1"/>
  <c r="E22" i="3"/>
  <c r="F22" i="3" s="1"/>
  <c r="E20" i="3"/>
  <c r="F20" i="3" s="1"/>
  <c r="E19" i="3"/>
  <c r="F19" i="3" s="1"/>
  <c r="E18" i="3"/>
  <c r="F18" i="3" s="1"/>
  <c r="E17" i="3"/>
  <c r="F17" i="3" s="1"/>
  <c r="E16" i="3"/>
  <c r="F16" i="3" s="1"/>
  <c r="E14" i="3"/>
  <c r="F14" i="3" s="1"/>
  <c r="E13" i="3"/>
  <c r="F13" i="3" s="1"/>
  <c r="E12" i="3"/>
  <c r="F12" i="3" s="1"/>
  <c r="E11" i="3"/>
  <c r="E10" i="3"/>
  <c r="E9" i="3"/>
  <c r="E8" i="3"/>
  <c r="E7" i="3"/>
  <c r="E6" i="3"/>
  <c r="E5" i="3"/>
  <c r="E4" i="3"/>
  <c r="E3" i="3"/>
  <c r="E2" i="3"/>
  <c r="H84" i="3"/>
  <c r="I84" i="3"/>
  <c r="H85" i="3"/>
  <c r="I85" i="3"/>
  <c r="H83" i="3"/>
  <c r="I83" i="3"/>
  <c r="I3" i="3"/>
  <c r="I4" i="3"/>
  <c r="I5" i="3"/>
  <c r="I6" i="3"/>
  <c r="I7" i="3"/>
  <c r="I8" i="3"/>
  <c r="I9" i="3"/>
  <c r="I10" i="3"/>
  <c r="I11" i="3"/>
  <c r="I12" i="3"/>
  <c r="I13" i="3"/>
  <c r="I14" i="3"/>
  <c r="I16" i="3"/>
  <c r="I17" i="3"/>
  <c r="I18" i="3"/>
  <c r="I19" i="3"/>
  <c r="I20" i="3"/>
  <c r="I22" i="3"/>
  <c r="I23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7" i="3"/>
  <c r="I48" i="3"/>
  <c r="I49" i="3"/>
  <c r="I50" i="3"/>
  <c r="I51" i="3"/>
  <c r="I52" i="3"/>
  <c r="I53" i="3"/>
  <c r="I54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5" i="3"/>
  <c r="I76" i="3"/>
  <c r="I77" i="3"/>
  <c r="I81" i="3"/>
  <c r="I82" i="3"/>
  <c r="I86" i="3"/>
  <c r="I87" i="3"/>
  <c r="I88" i="3"/>
  <c r="I89" i="3"/>
  <c r="I90" i="3"/>
  <c r="H3" i="3"/>
  <c r="H4" i="3"/>
  <c r="H5" i="3"/>
  <c r="H6" i="3"/>
  <c r="H7" i="3"/>
  <c r="H8" i="3"/>
  <c r="H9" i="3"/>
  <c r="H10" i="3"/>
  <c r="H11" i="3"/>
  <c r="H12" i="3"/>
  <c r="H13" i="3"/>
  <c r="H14" i="3"/>
  <c r="H16" i="3"/>
  <c r="H17" i="3"/>
  <c r="H18" i="3"/>
  <c r="H19" i="3"/>
  <c r="H20" i="3"/>
  <c r="H22" i="3"/>
  <c r="H23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7" i="3"/>
  <c r="H48" i="3"/>
  <c r="H49" i="3"/>
  <c r="H50" i="3"/>
  <c r="H51" i="3"/>
  <c r="H52" i="3"/>
  <c r="H53" i="3"/>
  <c r="H54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5" i="3"/>
  <c r="H76" i="3"/>
  <c r="H77" i="3"/>
  <c r="H81" i="3"/>
  <c r="H82" i="3"/>
  <c r="H86" i="3"/>
  <c r="H87" i="3"/>
  <c r="H88" i="3"/>
  <c r="H89" i="3"/>
  <c r="H90" i="3"/>
  <c r="I2" i="3"/>
  <c r="H2" i="3"/>
  <c r="N9" i="3" l="1"/>
  <c r="M38" i="2" l="1"/>
  <c r="N38" i="2"/>
  <c r="M37" i="2"/>
  <c r="N37" i="2"/>
  <c r="M35" i="2"/>
  <c r="N35" i="2"/>
  <c r="M34" i="2"/>
  <c r="N34" i="2"/>
  <c r="M8" i="3"/>
  <c r="N8" i="3" s="1"/>
  <c r="X3" i="2" l="1"/>
  <c r="W4" i="2" s="1"/>
  <c r="M18" i="2" l="1"/>
  <c r="N18" i="2"/>
  <c r="M17" i="2"/>
  <c r="N17" i="2"/>
  <c r="M16" i="2"/>
  <c r="N16" i="2"/>
  <c r="M70" i="2"/>
  <c r="N70" i="2"/>
  <c r="M69" i="2"/>
  <c r="N69" i="2"/>
  <c r="M71" i="2"/>
  <c r="N71" i="2"/>
  <c r="M67" i="2"/>
  <c r="N67" i="2"/>
  <c r="M66" i="2"/>
  <c r="N66" i="2"/>
  <c r="M68" i="2"/>
  <c r="N68" i="2"/>
  <c r="M65" i="2"/>
  <c r="N65" i="2"/>
  <c r="M64" i="2"/>
  <c r="N64" i="2"/>
  <c r="M63" i="2"/>
  <c r="N63" i="2"/>
  <c r="M61" i="2"/>
  <c r="N61" i="2"/>
  <c r="M60" i="2"/>
  <c r="N60" i="2"/>
  <c r="M62" i="2"/>
  <c r="N62" i="2"/>
  <c r="M59" i="2"/>
  <c r="N59" i="2"/>
  <c r="M57" i="2"/>
  <c r="N57" i="2"/>
  <c r="M56" i="2"/>
  <c r="N56" i="2"/>
  <c r="M58" i="2"/>
  <c r="N58" i="2"/>
  <c r="M55" i="2"/>
  <c r="N55" i="2"/>
  <c r="M53" i="2"/>
  <c r="N53" i="2"/>
  <c r="M52" i="2"/>
  <c r="N52" i="2"/>
  <c r="M51" i="2"/>
  <c r="N51" i="2"/>
  <c r="M50" i="2"/>
  <c r="N50" i="2"/>
  <c r="M26" i="2"/>
  <c r="N26" i="2"/>
  <c r="N27" i="2"/>
  <c r="M27" i="2"/>
  <c r="M54" i="2"/>
  <c r="N54" i="2"/>
  <c r="M46" i="2"/>
  <c r="N46" i="2"/>
  <c r="N47" i="2"/>
  <c r="M47" i="2"/>
  <c r="M48" i="2"/>
  <c r="N48" i="2"/>
  <c r="N3" i="2"/>
  <c r="M3" i="2"/>
  <c r="M42" i="2"/>
  <c r="N42" i="2"/>
  <c r="M41" i="2"/>
  <c r="N41" i="2"/>
  <c r="M43" i="2"/>
  <c r="N43" i="2"/>
  <c r="M40" i="2"/>
  <c r="N40" i="2"/>
  <c r="M44" i="2"/>
  <c r="N44" i="2"/>
  <c r="M49" i="2"/>
  <c r="N49" i="2"/>
  <c r="M45" i="2"/>
  <c r="N45" i="2"/>
  <c r="M39" i="2"/>
  <c r="N39" i="2"/>
  <c r="M36" i="2"/>
  <c r="N36" i="2"/>
  <c r="N4" i="2"/>
  <c r="M4" i="2"/>
  <c r="M31" i="2"/>
  <c r="N31" i="2"/>
  <c r="M30" i="2"/>
  <c r="N30" i="2"/>
  <c r="M32" i="2"/>
  <c r="N32" i="2"/>
  <c r="M29" i="2"/>
  <c r="N29" i="2"/>
  <c r="M33" i="2"/>
  <c r="N33" i="2"/>
  <c r="M28" i="2"/>
  <c r="N28" i="2"/>
  <c r="M23" i="2"/>
  <c r="N23" i="2"/>
  <c r="M22" i="2"/>
  <c r="N22" i="2"/>
  <c r="M21" i="2"/>
  <c r="N21" i="2"/>
  <c r="M20" i="2"/>
  <c r="N20" i="2"/>
  <c r="M24" i="2"/>
  <c r="N24" i="2"/>
  <c r="M25" i="2"/>
  <c r="N25" i="2"/>
  <c r="M19" i="2"/>
  <c r="N19" i="2"/>
  <c r="M15" i="2"/>
  <c r="N15" i="2"/>
  <c r="M14" i="2"/>
  <c r="N14" i="2"/>
  <c r="M13" i="2"/>
  <c r="N13" i="2"/>
  <c r="M12" i="2"/>
  <c r="N12" i="2"/>
  <c r="M11" i="2"/>
  <c r="N11" i="2"/>
  <c r="M10" i="2"/>
  <c r="N10" i="2"/>
  <c r="M9" i="2"/>
  <c r="N9" i="2"/>
  <c r="M8" i="2"/>
  <c r="N8" i="2"/>
  <c r="N7" i="2"/>
  <c r="M7" i="2"/>
  <c r="N6" i="2"/>
  <c r="M6" i="2"/>
  <c r="N5" i="2"/>
  <c r="M5" i="2"/>
  <c r="N2" i="2"/>
  <c r="M2" i="2"/>
  <c r="C9" i="2" l="1"/>
  <c r="D9" i="2"/>
  <c r="D2" i="2"/>
  <c r="C2" i="2"/>
  <c r="C23" i="2"/>
  <c r="D23" i="2"/>
  <c r="C18" i="2"/>
  <c r="D18" i="2"/>
  <c r="C14" i="2"/>
  <c r="D14" i="2"/>
  <c r="C11" i="2"/>
  <c r="D11" i="2"/>
  <c r="C27" i="2"/>
  <c r="D27" i="2"/>
  <c r="D4" i="2"/>
  <c r="D5" i="2"/>
  <c r="D6" i="2"/>
  <c r="D7" i="2"/>
  <c r="D8" i="2"/>
  <c r="D10" i="2"/>
  <c r="D12" i="2"/>
  <c r="D13" i="2"/>
  <c r="D15" i="2"/>
  <c r="D16" i="2"/>
  <c r="D17" i="2"/>
  <c r="D19" i="2"/>
  <c r="D20" i="2"/>
  <c r="D21" i="2"/>
  <c r="D22" i="2"/>
  <c r="D24" i="2"/>
  <c r="D25" i="2"/>
  <c r="D26" i="2"/>
  <c r="C4" i="2"/>
  <c r="C5" i="2"/>
  <c r="C6" i="2"/>
  <c r="C7" i="2"/>
  <c r="C8" i="2"/>
  <c r="C10" i="2"/>
  <c r="C12" i="2"/>
  <c r="C13" i="2"/>
  <c r="C15" i="2"/>
  <c r="C16" i="2"/>
  <c r="C17" i="2"/>
  <c r="C19" i="2"/>
  <c r="C20" i="2"/>
  <c r="C21" i="2"/>
  <c r="C22" i="2"/>
  <c r="C24" i="2"/>
  <c r="C25" i="2"/>
  <c r="C26" i="2"/>
  <c r="D3" i="2"/>
  <c r="C3" i="2"/>
  <c r="D24" i="1" l="1"/>
  <c r="E24" i="1"/>
  <c r="A24" i="1"/>
  <c r="D33" i="1" l="1"/>
  <c r="E33" i="1"/>
  <c r="D32" i="1"/>
  <c r="E32" i="1"/>
  <c r="D31" i="1"/>
  <c r="E31" i="1"/>
  <c r="D30" i="1"/>
  <c r="E30" i="1"/>
  <c r="D29" i="1"/>
  <c r="E29" i="1"/>
  <c r="D9" i="1"/>
  <c r="E9" i="1"/>
  <c r="A9" i="1"/>
  <c r="D22" i="1"/>
  <c r="E22" i="1"/>
  <c r="A22" i="1"/>
  <c r="D21" i="1"/>
  <c r="E21" i="1"/>
  <c r="A21" i="1"/>
  <c r="A2" i="1"/>
  <c r="A3" i="1"/>
  <c r="A4" i="1"/>
  <c r="A5" i="1"/>
  <c r="A6" i="1"/>
  <c r="A7" i="1"/>
  <c r="A8" i="1"/>
  <c r="A10" i="1"/>
  <c r="A11" i="1"/>
  <c r="A12" i="1"/>
  <c r="A13" i="1"/>
  <c r="A14" i="1"/>
  <c r="A15" i="1"/>
  <c r="A16" i="1"/>
  <c r="A17" i="1"/>
  <c r="A18" i="1"/>
  <c r="A19" i="1"/>
  <c r="A20" i="1"/>
  <c r="A23" i="1"/>
  <c r="A25" i="1"/>
  <c r="A26" i="1"/>
  <c r="A27" i="1"/>
  <c r="A28" i="1"/>
  <c r="A29" i="1"/>
  <c r="A30" i="1"/>
  <c r="A31" i="1"/>
  <c r="A32" i="1"/>
  <c r="A33" i="1"/>
  <c r="A1" i="1"/>
  <c r="D18" i="1"/>
  <c r="E18" i="1"/>
  <c r="D19" i="1"/>
  <c r="E19" i="1"/>
  <c r="D17" i="1"/>
  <c r="E17" i="1"/>
  <c r="D15" i="1"/>
  <c r="E15" i="1"/>
  <c r="D14" i="1"/>
  <c r="E14" i="1"/>
  <c r="D11" i="1"/>
  <c r="E11" i="1"/>
  <c r="D5" i="1"/>
  <c r="E5" i="1"/>
  <c r="D6" i="1"/>
  <c r="E6" i="1"/>
  <c r="D2" i="1"/>
  <c r="D3" i="1"/>
  <c r="D4" i="1"/>
  <c r="F3" i="1" s="1"/>
  <c r="D7" i="1"/>
  <c r="D8" i="1"/>
  <c r="D10" i="1"/>
  <c r="D12" i="1"/>
  <c r="D13" i="1"/>
  <c r="D16" i="1"/>
  <c r="F15" i="1" s="1"/>
  <c r="D20" i="1"/>
  <c r="D23" i="1"/>
  <c r="D25" i="1"/>
  <c r="D26" i="1"/>
  <c r="D27" i="1"/>
  <c r="D28" i="1"/>
  <c r="F27" i="1" s="1"/>
  <c r="D1" i="1"/>
  <c r="E7" i="1"/>
  <c r="E8" i="1"/>
  <c r="E3" i="1"/>
  <c r="E1" i="1"/>
  <c r="E28" i="1"/>
  <c r="E27" i="1"/>
  <c r="E26" i="1"/>
  <c r="E25" i="1"/>
  <c r="E23" i="1"/>
  <c r="E20" i="1"/>
  <c r="E4" i="1"/>
  <c r="E10" i="1"/>
  <c r="E12" i="1"/>
  <c r="E13" i="1"/>
  <c r="E16" i="1"/>
  <c r="E2" i="1"/>
  <c r="F10" i="1" l="1"/>
  <c r="F13" i="1"/>
  <c r="F5" i="1"/>
  <c r="F18" i="1"/>
  <c r="F26" i="1"/>
  <c r="F21" i="1"/>
  <c r="F17" i="1"/>
  <c r="F12" i="1"/>
  <c r="F7" i="1"/>
  <c r="F2" i="1"/>
  <c r="F22" i="1"/>
  <c r="F16" i="1"/>
  <c r="F14" i="1"/>
  <c r="F11" i="1"/>
  <c r="F8" i="1"/>
  <c r="F19" i="1"/>
  <c r="F25" i="1"/>
  <c r="F4" i="1"/>
  <c r="F23" i="1"/>
  <c r="F28" i="1"/>
  <c r="F6" i="1"/>
</calcChain>
</file>

<file path=xl/sharedStrings.xml><?xml version="1.0" encoding="utf-8"?>
<sst xmlns="http://schemas.openxmlformats.org/spreadsheetml/2006/main" count="19" uniqueCount="15">
  <si>
    <t>Preço Base</t>
  </si>
  <si>
    <t>Preço Mostrado ao Cliente</t>
  </si>
  <si>
    <t>Diferença €</t>
  </si>
  <si>
    <t>Diferença %</t>
  </si>
  <si>
    <t>Acumulativo</t>
  </si>
  <si>
    <t>Valor de Venda R$:</t>
  </si>
  <si>
    <t>Valor G2A</t>
  </si>
  <si>
    <t>ANTIGO</t>
  </si>
  <si>
    <t>ATUAL</t>
  </si>
  <si>
    <t>Diferença % (atual)</t>
  </si>
  <si>
    <t>Ranges - G2A</t>
  </si>
  <si>
    <t>Preço Mostrado ao Cliente (08/09/21)</t>
  </si>
  <si>
    <t>Preço Mostrado ao Cliente (10/11/23)</t>
  </si>
  <si>
    <t>Income</t>
  </si>
  <si>
    <t>Preço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</si>
</sst>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&quot;R$&quot;* #,##0.00_-;\-&quot;R$&quot;* #,##0.00_-;_-&quot;R$&quot;* &quot;-&quot;??_-;_-@_-"/>
    <numFmt numFmtId="165" formatCode="_-[$€-2]\ * #,##0.00_-;\-[$€-2]\ * #,##0.00_-;_-[$€-2]\ * &quot;-&quot;??_-;_-@_-"/>
    <numFmt numFmtId="166" formatCode="_-[$R$-416]\ * #,##0.00_-;\-[$R$-416]\ * #,##0.00_-;_-[$R$-416]\ * &quot;-&quot;??_-;_-@_-"/>
    <numFmt numFmtId="167" formatCode="#,##0.00\ [$€-40A]"/>
    <numFmt numFmtId="168" formatCode="&quot;R$&quot;\ #,##0.00"/>
    <numFmt numFmtId="169" formatCode="0.000"/>
    <numFmt numFmtId="170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10" fontId="0" fillId="0" borderId="0" xfId="0" applyNumberFormat="1"/>
    <xf numFmtId="165" fontId="0" fillId="2" borderId="0" xfId="1" applyNumberFormat="1" applyFont="1" applyFill="1"/>
    <xf numFmtId="165" fontId="0" fillId="3" borderId="0" xfId="1" applyNumberFormat="1" applyFont="1" applyFill="1"/>
    <xf numFmtId="165" fontId="0" fillId="4" borderId="0" xfId="1" applyNumberFormat="1" applyFont="1" applyFill="1"/>
    <xf numFmtId="165" fontId="0" fillId="5" borderId="0" xfId="1" applyNumberFormat="1" applyFont="1" applyFill="1"/>
    <xf numFmtId="165" fontId="0" fillId="6" borderId="0" xfId="1" applyNumberFormat="1" applyFont="1" applyFill="1"/>
    <xf numFmtId="165" fontId="0" fillId="7" borderId="0" xfId="1" applyNumberFormat="1" applyFont="1" applyFill="1"/>
    <xf numFmtId="165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167" fontId="0" fillId="0" borderId="0" xfId="0" applyNumberFormat="1"/>
    <xf numFmtId="167" fontId="0" fillId="2" borderId="0" xfId="0" applyNumberFormat="1" applyFill="1"/>
    <xf numFmtId="10" fontId="0" fillId="2" borderId="0" xfId="0" applyNumberFormat="1" applyFill="1"/>
    <xf numFmtId="167" fontId="0" fillId="0" borderId="0" xfId="0" applyNumberFormat="1" applyFill="1"/>
    <xf numFmtId="10" fontId="0" fillId="0" borderId="0" xfId="0" applyNumberFormat="1" applyFill="1"/>
    <xf numFmtId="10" fontId="0" fillId="0" borderId="0" xfId="2" applyNumberFormat="1" applyFont="1"/>
    <xf numFmtId="0" fontId="0" fillId="0" borderId="1" xfId="0" applyBorder="1"/>
    <xf numFmtId="10" fontId="0" fillId="0" borderId="1" xfId="2" applyNumberFormat="1" applyFont="1" applyBorder="1"/>
    <xf numFmtId="0" fontId="2" fillId="0" borderId="2" xfId="0" applyFont="1" applyBorder="1"/>
    <xf numFmtId="165" fontId="3" fillId="8" borderId="0" xfId="0" applyNumberFormat="1" applyFont="1" applyFill="1"/>
    <xf numFmtId="168" fontId="0" fillId="0" borderId="3" xfId="0" applyNumberFormat="1" applyBorder="1"/>
    <xf numFmtId="0" fontId="0" fillId="0" borderId="4" xfId="0" applyBorder="1"/>
    <xf numFmtId="168" fontId="0" fillId="0" borderId="3" xfId="0" applyNumberFormat="1" applyBorder="1" applyAlignment="1">
      <alignment horizontal="right"/>
    </xf>
    <xf numFmtId="0" fontId="0" fillId="0" borderId="0" xfId="0" quotePrefix="1"/>
    <xf numFmtId="168" fontId="0" fillId="0" borderId="0" xfId="0" applyNumberFormat="1"/>
    <xf numFmtId="0" fontId="0" fillId="2" borderId="4" xfId="0" applyFill="1" applyBorder="1"/>
    <xf numFmtId="0" fontId="2" fillId="2" borderId="2" xfId="0" applyFont="1" applyFill="1" applyBorder="1"/>
    <xf numFmtId="0" fontId="0" fillId="0" borderId="5" xfId="0" applyBorder="1"/>
    <xf numFmtId="10" fontId="0" fillId="0" borderId="5" xfId="2" applyNumberFormat="1" applyFont="1" applyBorder="1"/>
    <xf numFmtId="0" fontId="0" fillId="2" borderId="0" xfId="0" applyFill="1"/>
    <xf numFmtId="0" fontId="2" fillId="0" borderId="0" xfId="0" applyFont="1" applyBorder="1" applyAlignme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12" xfId="0" applyBorder="1"/>
    <xf numFmtId="0" fontId="2" fillId="0" borderId="12" xfId="0" applyFont="1" applyFill="1" applyBorder="1" applyAlignment="1">
      <alignment horizontal="center"/>
    </xf>
    <xf numFmtId="0" fontId="0" fillId="0" borderId="16" xfId="0" applyBorder="1"/>
    <xf numFmtId="0" fontId="0" fillId="0" borderId="0" xfId="0" applyAlignment="1">
      <alignment horizontal="right"/>
    </xf>
    <xf numFmtId="0" fontId="0" fillId="0" borderId="0" xfId="0" applyBorder="1"/>
    <xf numFmtId="167" fontId="0" fillId="0" borderId="19" xfId="0" applyNumberFormat="1" applyBorder="1"/>
    <xf numFmtId="167" fontId="0" fillId="0" borderId="5" xfId="0" applyNumberFormat="1" applyBorder="1"/>
    <xf numFmtId="10" fontId="0" fillId="0" borderId="20" xfId="0" applyNumberFormat="1" applyBorder="1" applyAlignment="1">
      <alignment horizontal="right"/>
    </xf>
    <xf numFmtId="167" fontId="0" fillId="0" borderId="23" xfId="0" applyNumberFormat="1" applyBorder="1"/>
    <xf numFmtId="167" fontId="0" fillId="0" borderId="0" xfId="0" applyNumberFormat="1" applyBorder="1"/>
    <xf numFmtId="10" fontId="0" fillId="0" borderId="24" xfId="0" applyNumberFormat="1" applyBorder="1" applyAlignment="1">
      <alignment horizontal="right"/>
    </xf>
    <xf numFmtId="167" fontId="0" fillId="0" borderId="23" xfId="0" applyNumberFormat="1" applyFill="1" applyBorder="1"/>
    <xf numFmtId="167" fontId="0" fillId="0" borderId="0" xfId="0" applyNumberFormat="1" applyFill="1" applyBorder="1"/>
    <xf numFmtId="167" fontId="0" fillId="0" borderId="21" xfId="0" applyNumberFormat="1" applyFill="1" applyBorder="1"/>
    <xf numFmtId="167" fontId="0" fillId="0" borderId="1" xfId="0" applyNumberFormat="1" applyFill="1" applyBorder="1"/>
    <xf numFmtId="167" fontId="0" fillId="0" borderId="19" xfId="0" applyNumberFormat="1" applyFill="1" applyBorder="1"/>
    <xf numFmtId="167" fontId="0" fillId="0" borderId="5" xfId="0" applyNumberFormat="1" applyFill="1" applyBorder="1"/>
    <xf numFmtId="0" fontId="0" fillId="0" borderId="0" xfId="0" applyFill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8" fontId="0" fillId="0" borderId="0" xfId="0" applyNumberFormat="1" applyFill="1" applyBorder="1"/>
    <xf numFmtId="165" fontId="3" fillId="0" borderId="0" xfId="0" applyNumberFormat="1" applyFont="1" applyFill="1"/>
    <xf numFmtId="167" fontId="0" fillId="0" borderId="1" xfId="0" applyNumberFormat="1" applyBorder="1"/>
    <xf numFmtId="10" fontId="0" fillId="0" borderId="5" xfId="0" applyNumberFormat="1" applyBorder="1"/>
    <xf numFmtId="10" fontId="0" fillId="0" borderId="0" xfId="0" applyNumberFormat="1" applyBorder="1"/>
    <xf numFmtId="10" fontId="0" fillId="0" borderId="0" xfId="0" applyNumberFormat="1" applyFill="1" applyBorder="1"/>
    <xf numFmtId="10" fontId="0" fillId="0" borderId="1" xfId="0" applyNumberFormat="1" applyFill="1" applyBorder="1"/>
    <xf numFmtId="10" fontId="0" fillId="0" borderId="5" xfId="0" applyNumberFormat="1" applyFill="1" applyBorder="1"/>
    <xf numFmtId="10" fontId="0" fillId="0" borderId="0" xfId="0" applyNumberFormat="1" applyBorder="1" applyAlignment="1">
      <alignment horizontal="right"/>
    </xf>
    <xf numFmtId="10" fontId="0" fillId="0" borderId="22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0" fontId="0" fillId="0" borderId="5" xfId="0" applyNumberFormat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10" fontId="0" fillId="0" borderId="5" xfId="0" applyNumberFormat="1" applyFill="1" applyBorder="1" applyAlignment="1">
      <alignment horizontal="right"/>
    </xf>
    <xf numFmtId="10" fontId="0" fillId="0" borderId="1" xfId="0" applyNumberFormat="1" applyFill="1" applyBorder="1" applyAlignment="1">
      <alignment horizontal="right"/>
    </xf>
    <xf numFmtId="167" fontId="0" fillId="9" borderId="23" xfId="0" applyNumberFormat="1" applyFill="1" applyBorder="1"/>
    <xf numFmtId="167" fontId="0" fillId="9" borderId="0" xfId="0" applyNumberFormat="1" applyFill="1" applyBorder="1"/>
    <xf numFmtId="10" fontId="0" fillId="9" borderId="0" xfId="0" applyNumberFormat="1" applyFill="1" applyBorder="1"/>
    <xf numFmtId="10" fontId="0" fillId="9" borderId="0" xfId="0" applyNumberFormat="1" applyFill="1" applyBorder="1" applyAlignment="1">
      <alignment horizontal="right"/>
    </xf>
    <xf numFmtId="167" fontId="0" fillId="9" borderId="0" xfId="0" applyNumberFormat="1" applyFill="1"/>
    <xf numFmtId="170" fontId="0" fillId="0" borderId="0" xfId="0" applyNumberFormat="1"/>
    <xf numFmtId="10" fontId="4" fillId="0" borderId="0" xfId="0" applyNumberFormat="1" applyFont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 vertical="center"/>
    </xf>
    <xf numFmtId="169" fontId="0" fillId="0" borderId="13" xfId="0" applyNumberFormat="1" applyBorder="1" applyAlignment="1">
      <alignment horizontal="center"/>
    </xf>
    <xf numFmtId="169" fontId="0" fillId="0" borderId="14" xfId="0" applyNumberFormat="1" applyBorder="1" applyAlignment="1">
      <alignment horizontal="center"/>
    </xf>
    <xf numFmtId="169" fontId="0" fillId="0" borderId="9" xfId="0" applyNumberForma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70" fontId="0" fillId="0" borderId="9" xfId="0" applyNumberFormat="1" applyBorder="1" applyAlignment="1">
      <alignment horizontal="center"/>
    </xf>
    <xf numFmtId="170" fontId="0" fillId="0" borderId="1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E4" sqref="E4:E5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9.42578125" bestFit="1" customWidth="1"/>
  </cols>
  <sheetData>
    <row r="1" spans="1:6" x14ac:dyDescent="0.25">
      <c r="A1" s="9">
        <f>B1*4.5</f>
        <v>2.25</v>
      </c>
      <c r="B1" s="2">
        <v>0.5</v>
      </c>
      <c r="C1" s="10">
        <v>0.98</v>
      </c>
      <c r="D1" s="10">
        <f>C1-B1</f>
        <v>0.48</v>
      </c>
      <c r="E1" s="1">
        <f>C1/B1</f>
        <v>1.96</v>
      </c>
      <c r="F1">
        <v>0.48</v>
      </c>
    </row>
    <row r="2" spans="1:6" x14ac:dyDescent="0.25">
      <c r="A2" s="9">
        <f t="shared" ref="A2:A33" si="0">B2*4.5</f>
        <v>4.5</v>
      </c>
      <c r="B2" s="2">
        <v>1</v>
      </c>
      <c r="C2" s="10">
        <v>1.48</v>
      </c>
      <c r="D2" s="10">
        <f t="shared" ref="D2:D33" si="1">C2-B2</f>
        <v>0.48</v>
      </c>
      <c r="E2" s="1">
        <f>C2/B2</f>
        <v>1.48</v>
      </c>
      <c r="F2">
        <f t="shared" ref="F2:F28" si="2">D3-D2</f>
        <v>0</v>
      </c>
    </row>
    <row r="3" spans="1:6" x14ac:dyDescent="0.25">
      <c r="A3" s="9">
        <f t="shared" si="0"/>
        <v>6.75</v>
      </c>
      <c r="B3" s="2">
        <v>1.5</v>
      </c>
      <c r="C3" s="10">
        <v>1.98</v>
      </c>
      <c r="D3" s="10">
        <f t="shared" si="1"/>
        <v>0.48</v>
      </c>
      <c r="E3" s="1">
        <f>C3/B3</f>
        <v>1.32</v>
      </c>
      <c r="F3">
        <f t="shared" si="2"/>
        <v>0</v>
      </c>
    </row>
    <row r="4" spans="1:6" x14ac:dyDescent="0.25">
      <c r="A4" s="9">
        <f t="shared" si="0"/>
        <v>9</v>
      </c>
      <c r="B4" s="2">
        <v>2</v>
      </c>
      <c r="C4" s="10">
        <v>2.48</v>
      </c>
      <c r="D4" s="10">
        <f t="shared" si="1"/>
        <v>0.48</v>
      </c>
      <c r="E4" s="1">
        <f t="shared" ref="E4:E33" si="3">C4/B4</f>
        <v>1.24</v>
      </c>
      <c r="F4">
        <f t="shared" si="2"/>
        <v>0</v>
      </c>
    </row>
    <row r="5" spans="1:6" x14ac:dyDescent="0.25">
      <c r="A5" s="9">
        <f t="shared" si="0"/>
        <v>11.205000000000002</v>
      </c>
      <c r="B5" s="2">
        <v>2.4900000000000002</v>
      </c>
      <c r="C5" s="10">
        <v>2.97</v>
      </c>
      <c r="D5" s="10">
        <f t="shared" si="1"/>
        <v>0.48</v>
      </c>
      <c r="E5" s="1">
        <f t="shared" si="3"/>
        <v>1.1927710843373494</v>
      </c>
      <c r="F5">
        <f t="shared" si="2"/>
        <v>0.54</v>
      </c>
    </row>
    <row r="6" spans="1:6" x14ac:dyDescent="0.25">
      <c r="A6" s="9">
        <f t="shared" si="0"/>
        <v>11.25</v>
      </c>
      <c r="B6" s="3">
        <v>2.5</v>
      </c>
      <c r="C6" s="10">
        <v>3.52</v>
      </c>
      <c r="D6" s="10">
        <f t="shared" si="1"/>
        <v>1.02</v>
      </c>
      <c r="E6" s="1">
        <f t="shared" si="3"/>
        <v>1.4079999999999999</v>
      </c>
      <c r="F6">
        <f t="shared" si="2"/>
        <v>0</v>
      </c>
    </row>
    <row r="7" spans="1:6" x14ac:dyDescent="0.25">
      <c r="A7" s="9">
        <f t="shared" si="0"/>
        <v>13.049999999999999</v>
      </c>
      <c r="B7" s="3">
        <v>2.9</v>
      </c>
      <c r="C7" s="10">
        <v>3.92</v>
      </c>
      <c r="D7" s="10">
        <f t="shared" si="1"/>
        <v>1.02</v>
      </c>
      <c r="E7" s="1">
        <f t="shared" si="3"/>
        <v>1.3517241379310345</v>
      </c>
      <c r="F7">
        <f t="shared" si="2"/>
        <v>0</v>
      </c>
    </row>
    <row r="8" spans="1:6" x14ac:dyDescent="0.25">
      <c r="A8" s="9">
        <f t="shared" si="0"/>
        <v>13.5</v>
      </c>
      <c r="B8" s="3">
        <v>3</v>
      </c>
      <c r="C8" s="10">
        <v>4.0199999999999996</v>
      </c>
      <c r="D8" s="10">
        <f t="shared" si="1"/>
        <v>1.0199999999999996</v>
      </c>
      <c r="E8" s="1">
        <f t="shared" si="3"/>
        <v>1.3399999999999999</v>
      </c>
      <c r="F8">
        <f>D10-D8</f>
        <v>0</v>
      </c>
    </row>
    <row r="9" spans="1:6" x14ac:dyDescent="0.25">
      <c r="A9" s="9">
        <f t="shared" si="0"/>
        <v>15.75</v>
      </c>
      <c r="B9" s="3">
        <v>3.5</v>
      </c>
      <c r="C9" s="10">
        <v>4.5199999999999996</v>
      </c>
      <c r="D9" s="10">
        <f t="shared" si="1"/>
        <v>1.0199999999999996</v>
      </c>
      <c r="E9" s="1">
        <f t="shared" si="3"/>
        <v>1.2914285714285714</v>
      </c>
    </row>
    <row r="10" spans="1:6" x14ac:dyDescent="0.25">
      <c r="A10" s="9">
        <f t="shared" si="0"/>
        <v>18</v>
      </c>
      <c r="B10" s="3">
        <v>4</v>
      </c>
      <c r="C10" s="10">
        <v>5.0199999999999996</v>
      </c>
      <c r="D10" s="10">
        <f t="shared" si="1"/>
        <v>1.0199999999999996</v>
      </c>
      <c r="E10" s="1">
        <f t="shared" si="3"/>
        <v>1.2549999999999999</v>
      </c>
      <c r="F10">
        <f t="shared" si="2"/>
        <v>0</v>
      </c>
    </row>
    <row r="11" spans="1:6" x14ac:dyDescent="0.25">
      <c r="A11" s="9">
        <f t="shared" si="0"/>
        <v>22.455000000000002</v>
      </c>
      <c r="B11" s="3">
        <v>4.99</v>
      </c>
      <c r="C11" s="10">
        <v>6.01</v>
      </c>
      <c r="D11" s="10">
        <f t="shared" si="1"/>
        <v>1.0199999999999996</v>
      </c>
      <c r="E11" s="1">
        <f t="shared" si="3"/>
        <v>1.2044088176352705</v>
      </c>
      <c r="F11">
        <f t="shared" si="2"/>
        <v>0.54</v>
      </c>
    </row>
    <row r="12" spans="1:6" x14ac:dyDescent="0.25">
      <c r="A12" s="9">
        <f t="shared" si="0"/>
        <v>22.5</v>
      </c>
      <c r="B12" s="4">
        <v>5</v>
      </c>
      <c r="C12" s="10">
        <v>6.56</v>
      </c>
      <c r="D12" s="10">
        <f t="shared" si="1"/>
        <v>1.5599999999999996</v>
      </c>
      <c r="E12" s="1">
        <f t="shared" si="3"/>
        <v>1.3119999999999998</v>
      </c>
      <c r="F12">
        <f t="shared" si="2"/>
        <v>0</v>
      </c>
    </row>
    <row r="13" spans="1:6" x14ac:dyDescent="0.25">
      <c r="A13" s="9">
        <f t="shared" si="0"/>
        <v>27</v>
      </c>
      <c r="B13" s="4">
        <v>6</v>
      </c>
      <c r="C13" s="10">
        <v>7.56</v>
      </c>
      <c r="D13" s="10">
        <f t="shared" si="1"/>
        <v>1.5599999999999996</v>
      </c>
      <c r="E13" s="1">
        <f t="shared" si="3"/>
        <v>1.26</v>
      </c>
      <c r="F13">
        <f t="shared" si="2"/>
        <v>0</v>
      </c>
    </row>
    <row r="14" spans="1:6" x14ac:dyDescent="0.25">
      <c r="A14" s="9">
        <f t="shared" si="0"/>
        <v>33.704999999999998</v>
      </c>
      <c r="B14" s="4">
        <v>7.49</v>
      </c>
      <c r="C14" s="10">
        <v>9.0500000000000007</v>
      </c>
      <c r="D14" s="10">
        <f t="shared" si="1"/>
        <v>1.5600000000000005</v>
      </c>
      <c r="E14" s="1">
        <f t="shared" si="3"/>
        <v>1.2082777036048065</v>
      </c>
      <c r="F14">
        <f t="shared" si="2"/>
        <v>0.41000000000000014</v>
      </c>
    </row>
    <row r="15" spans="1:6" x14ac:dyDescent="0.25">
      <c r="A15" s="9">
        <f t="shared" si="0"/>
        <v>33.75</v>
      </c>
      <c r="B15" s="5">
        <v>7.5</v>
      </c>
      <c r="C15" s="10">
        <v>9.4700000000000006</v>
      </c>
      <c r="D15" s="10">
        <f t="shared" si="1"/>
        <v>1.9700000000000006</v>
      </c>
      <c r="E15" s="1">
        <f t="shared" si="3"/>
        <v>1.2626666666666668</v>
      </c>
      <c r="F15">
        <f t="shared" si="2"/>
        <v>0</v>
      </c>
    </row>
    <row r="16" spans="1:6" x14ac:dyDescent="0.25">
      <c r="A16" s="9">
        <f t="shared" si="0"/>
        <v>45</v>
      </c>
      <c r="B16" s="5">
        <v>10</v>
      </c>
      <c r="C16" s="10">
        <v>11.97</v>
      </c>
      <c r="D16" s="10">
        <f t="shared" si="1"/>
        <v>1.9700000000000006</v>
      </c>
      <c r="E16" s="1">
        <f t="shared" si="3"/>
        <v>1.1970000000000001</v>
      </c>
      <c r="F16">
        <f t="shared" si="2"/>
        <v>0</v>
      </c>
    </row>
    <row r="17" spans="1:6" x14ac:dyDescent="0.25">
      <c r="A17" s="9">
        <f t="shared" si="0"/>
        <v>54</v>
      </c>
      <c r="B17" s="5">
        <v>12</v>
      </c>
      <c r="C17" s="10">
        <v>13.97</v>
      </c>
      <c r="D17" s="10">
        <f t="shared" si="1"/>
        <v>1.9700000000000006</v>
      </c>
      <c r="E17" s="1">
        <f t="shared" si="3"/>
        <v>1.1641666666666668</v>
      </c>
      <c r="F17">
        <f t="shared" si="2"/>
        <v>0</v>
      </c>
    </row>
    <row r="18" spans="1:6" x14ac:dyDescent="0.25">
      <c r="A18" s="9">
        <f t="shared" si="0"/>
        <v>56.204999999999998</v>
      </c>
      <c r="B18" s="5">
        <v>12.49</v>
      </c>
      <c r="C18" s="10">
        <v>14.46</v>
      </c>
      <c r="D18" s="10">
        <f t="shared" si="1"/>
        <v>1.9700000000000006</v>
      </c>
      <c r="E18" s="1">
        <f t="shared" si="3"/>
        <v>1.1577261809447559</v>
      </c>
      <c r="F18">
        <f t="shared" si="2"/>
        <v>0.47999999999999865</v>
      </c>
    </row>
    <row r="19" spans="1:6" x14ac:dyDescent="0.25">
      <c r="A19" s="9">
        <f t="shared" si="0"/>
        <v>56.25</v>
      </c>
      <c r="B19" s="6">
        <v>12.5</v>
      </c>
      <c r="C19" s="10">
        <v>14.95</v>
      </c>
      <c r="D19" s="10">
        <f t="shared" si="1"/>
        <v>2.4499999999999993</v>
      </c>
      <c r="E19" s="1">
        <f t="shared" si="3"/>
        <v>1.196</v>
      </c>
      <c r="F19">
        <f t="shared" si="2"/>
        <v>0</v>
      </c>
    </row>
    <row r="20" spans="1:6" x14ac:dyDescent="0.25">
      <c r="A20" s="9">
        <f t="shared" si="0"/>
        <v>67.5</v>
      </c>
      <c r="B20" s="6">
        <v>15</v>
      </c>
      <c r="C20" s="10">
        <v>17.45</v>
      </c>
      <c r="D20" s="10">
        <f t="shared" si="1"/>
        <v>2.4499999999999993</v>
      </c>
      <c r="E20" s="1">
        <f t="shared" si="3"/>
        <v>1.1633333333333333</v>
      </c>
      <c r="F20">
        <v>0</v>
      </c>
    </row>
    <row r="21" spans="1:6" x14ac:dyDescent="0.25">
      <c r="A21" s="9">
        <f t="shared" si="0"/>
        <v>78.704999999999998</v>
      </c>
      <c r="B21" s="6">
        <v>17.489999999999998</v>
      </c>
      <c r="C21" s="10">
        <v>19.940000000000001</v>
      </c>
      <c r="D21" s="10">
        <f t="shared" ref="D21:D22" si="4">C21-B21</f>
        <v>2.4500000000000028</v>
      </c>
      <c r="E21" s="1">
        <f t="shared" ref="E21:E22" si="5">C21/B21</f>
        <v>1.1400800457404232</v>
      </c>
      <c r="F21">
        <f t="shared" si="2"/>
        <v>0.23999999999999844</v>
      </c>
    </row>
    <row r="22" spans="1:6" x14ac:dyDescent="0.25">
      <c r="A22" s="9">
        <f t="shared" si="0"/>
        <v>78.75</v>
      </c>
      <c r="B22" s="7">
        <v>17.5</v>
      </c>
      <c r="C22" s="10">
        <v>20.190000000000001</v>
      </c>
      <c r="D22" s="10">
        <f t="shared" si="4"/>
        <v>2.6900000000000013</v>
      </c>
      <c r="E22" s="1">
        <f t="shared" si="5"/>
        <v>1.1537142857142857</v>
      </c>
      <c r="F22">
        <f t="shared" si="2"/>
        <v>0</v>
      </c>
    </row>
    <row r="23" spans="1:6" x14ac:dyDescent="0.25">
      <c r="A23" s="9">
        <f t="shared" si="0"/>
        <v>90</v>
      </c>
      <c r="B23" s="8">
        <v>20</v>
      </c>
      <c r="C23" s="10">
        <v>22.69</v>
      </c>
      <c r="D23" s="10">
        <f t="shared" si="1"/>
        <v>2.6900000000000013</v>
      </c>
      <c r="E23" s="1">
        <f t="shared" si="3"/>
        <v>1.1345000000000001</v>
      </c>
      <c r="F23">
        <f>D25-D23</f>
        <v>0.98000000000000043</v>
      </c>
    </row>
    <row r="24" spans="1:6" x14ac:dyDescent="0.25">
      <c r="A24" s="9">
        <f t="shared" si="0"/>
        <v>101.205</v>
      </c>
      <c r="B24" s="8">
        <v>22.49</v>
      </c>
      <c r="C24" s="10">
        <v>25.18</v>
      </c>
      <c r="D24" s="10">
        <f t="shared" si="1"/>
        <v>2.6900000000000013</v>
      </c>
      <c r="E24" s="1">
        <f t="shared" si="3"/>
        <v>1.1196087149844376</v>
      </c>
    </row>
    <row r="25" spans="1:6" x14ac:dyDescent="0.25">
      <c r="A25" s="9">
        <f t="shared" si="0"/>
        <v>112.5</v>
      </c>
      <c r="B25" s="8">
        <v>25</v>
      </c>
      <c r="C25" s="10">
        <v>28.67</v>
      </c>
      <c r="D25" s="10">
        <f t="shared" si="1"/>
        <v>3.6700000000000017</v>
      </c>
      <c r="E25" s="1">
        <f t="shared" si="3"/>
        <v>1.1468</v>
      </c>
      <c r="F25">
        <f t="shared" si="2"/>
        <v>0.67999999999999972</v>
      </c>
    </row>
    <row r="26" spans="1:6" x14ac:dyDescent="0.25">
      <c r="A26" s="9">
        <f t="shared" si="0"/>
        <v>135</v>
      </c>
      <c r="B26" s="8">
        <v>30</v>
      </c>
      <c r="C26" s="10">
        <v>34.35</v>
      </c>
      <c r="D26" s="10">
        <f t="shared" si="1"/>
        <v>4.3500000000000014</v>
      </c>
      <c r="E26" s="1">
        <f t="shared" si="3"/>
        <v>1.145</v>
      </c>
      <c r="F26">
        <f t="shared" si="2"/>
        <v>0.82000000000000028</v>
      </c>
    </row>
    <row r="27" spans="1:6" x14ac:dyDescent="0.25">
      <c r="A27" s="9">
        <f t="shared" si="0"/>
        <v>180</v>
      </c>
      <c r="B27" s="8">
        <v>40</v>
      </c>
      <c r="C27" s="10">
        <v>45.17</v>
      </c>
      <c r="D27" s="10">
        <f t="shared" si="1"/>
        <v>5.1700000000000017</v>
      </c>
      <c r="E27" s="1">
        <f t="shared" si="3"/>
        <v>1.1292500000000001</v>
      </c>
      <c r="F27">
        <f t="shared" si="2"/>
        <v>0.80999999999999517</v>
      </c>
    </row>
    <row r="28" spans="1:6" x14ac:dyDescent="0.25">
      <c r="A28" s="9">
        <f t="shared" si="0"/>
        <v>225</v>
      </c>
      <c r="B28" s="8">
        <v>50</v>
      </c>
      <c r="C28" s="10">
        <v>55.98</v>
      </c>
      <c r="D28" s="10">
        <f t="shared" si="1"/>
        <v>5.9799999999999969</v>
      </c>
      <c r="E28" s="1">
        <f t="shared" si="3"/>
        <v>1.1195999999999999</v>
      </c>
      <c r="F28">
        <f t="shared" si="2"/>
        <v>0.96000000000000085</v>
      </c>
    </row>
    <row r="29" spans="1:6" x14ac:dyDescent="0.25">
      <c r="A29" s="9">
        <f t="shared" si="0"/>
        <v>270</v>
      </c>
      <c r="B29" s="8">
        <v>60</v>
      </c>
      <c r="C29" s="10">
        <v>66.94</v>
      </c>
      <c r="D29" s="10">
        <f t="shared" si="1"/>
        <v>6.9399999999999977</v>
      </c>
      <c r="E29" s="1">
        <f t="shared" si="3"/>
        <v>1.1156666666666666</v>
      </c>
    </row>
    <row r="30" spans="1:6" x14ac:dyDescent="0.25">
      <c r="A30" s="9">
        <f t="shared" si="0"/>
        <v>315</v>
      </c>
      <c r="B30" s="8">
        <v>70</v>
      </c>
      <c r="C30" s="10">
        <v>77.89</v>
      </c>
      <c r="D30" s="10">
        <f t="shared" si="1"/>
        <v>7.8900000000000006</v>
      </c>
      <c r="E30" s="1">
        <f t="shared" si="3"/>
        <v>1.1127142857142858</v>
      </c>
    </row>
    <row r="31" spans="1:6" x14ac:dyDescent="0.25">
      <c r="A31" s="9">
        <f t="shared" si="0"/>
        <v>360</v>
      </c>
      <c r="B31" s="8">
        <v>80</v>
      </c>
      <c r="C31" s="10">
        <v>88.57</v>
      </c>
      <c r="D31" s="10">
        <f t="shared" si="1"/>
        <v>8.5699999999999932</v>
      </c>
      <c r="E31" s="1">
        <f t="shared" si="3"/>
        <v>1.1071249999999999</v>
      </c>
    </row>
    <row r="32" spans="1:6" x14ac:dyDescent="0.25">
      <c r="A32" s="9">
        <f t="shared" si="0"/>
        <v>405</v>
      </c>
      <c r="B32" s="8">
        <v>90</v>
      </c>
      <c r="C32" s="10">
        <v>99.25</v>
      </c>
      <c r="D32" s="10">
        <f t="shared" si="1"/>
        <v>9.25</v>
      </c>
      <c r="E32" s="1">
        <f t="shared" si="3"/>
        <v>1.1027777777777779</v>
      </c>
    </row>
    <row r="33" spans="1:5" x14ac:dyDescent="0.25">
      <c r="A33" s="9">
        <f t="shared" si="0"/>
        <v>450</v>
      </c>
      <c r="B33" s="8">
        <v>100</v>
      </c>
      <c r="C33" s="10">
        <v>104.14</v>
      </c>
      <c r="D33" s="10">
        <f t="shared" si="1"/>
        <v>4.1400000000000006</v>
      </c>
      <c r="E33" s="1">
        <f t="shared" si="3"/>
        <v>1.0414000000000001</v>
      </c>
    </row>
  </sheetData>
  <conditionalFormatting sqref="E1:E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1"/>
  <sheetViews>
    <sheetView topLeftCell="Q1" workbookViewId="0">
      <selection activeCell="AB4" sqref="AB4:AF12"/>
    </sheetView>
  </sheetViews>
  <sheetFormatPr defaultRowHeight="15" x14ac:dyDescent="0.25"/>
  <cols>
    <col min="1" max="1" width="10.5703125" bestFit="1" customWidth="1"/>
    <col min="2" max="2" width="24.7109375" bestFit="1" customWidth="1"/>
    <col min="3" max="3" width="11" bestFit="1" customWidth="1"/>
    <col min="4" max="4" width="11.5703125" bestFit="1" customWidth="1"/>
    <col min="5" max="5" width="12.140625" bestFit="1" customWidth="1"/>
    <col min="14" max="14" width="9.140625" style="16"/>
    <col min="22" max="22" width="18" bestFit="1" customWidth="1"/>
    <col min="28" max="43" width="9.85546875" bestFit="1" customWidth="1"/>
    <col min="44" max="44" width="5.570312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4" ht="15.75" thickBot="1" x14ac:dyDescent="0.3">
      <c r="A2" s="11">
        <v>0.1</v>
      </c>
      <c r="B2" s="11">
        <v>0.14000000000000001</v>
      </c>
      <c r="C2" s="11">
        <f>B2-A2</f>
        <v>4.0000000000000008E-2</v>
      </c>
      <c r="D2" s="1">
        <f>B2/A2</f>
        <v>1.4000000000000001</v>
      </c>
      <c r="E2" s="11"/>
      <c r="K2" s="17">
        <v>0.39</v>
      </c>
      <c r="L2" s="17">
        <v>0.59</v>
      </c>
      <c r="M2" s="17">
        <f t="shared" ref="M2:M35" si="0">L2-K2</f>
        <v>0.19999999999999996</v>
      </c>
      <c r="N2" s="18">
        <f t="shared" ref="N2:N35" si="1">L2/K2</f>
        <v>1.5128205128205128</v>
      </c>
    </row>
    <row r="3" spans="1:44" ht="15.75" thickBot="1" x14ac:dyDescent="0.3">
      <c r="A3" s="11">
        <v>0.4</v>
      </c>
      <c r="B3" s="11">
        <v>0.56999999999999995</v>
      </c>
      <c r="C3" s="11">
        <f>B3-A3</f>
        <v>0.16999999999999993</v>
      </c>
      <c r="D3" s="1">
        <f>B3/A3</f>
        <v>1.4249999999999998</v>
      </c>
      <c r="E3" s="11">
        <v>0.17</v>
      </c>
      <c r="K3">
        <v>0.4</v>
      </c>
      <c r="L3">
        <v>0.6</v>
      </c>
      <c r="M3">
        <f t="shared" si="0"/>
        <v>0.19999999999999996</v>
      </c>
      <c r="N3" s="16">
        <f t="shared" si="1"/>
        <v>1.4999999999999998</v>
      </c>
      <c r="P3" s="30" t="s">
        <v>7</v>
      </c>
      <c r="Q3" t="s">
        <v>8</v>
      </c>
      <c r="V3" s="27" t="s">
        <v>5</v>
      </c>
      <c r="W3" s="23">
        <v>60</v>
      </c>
      <c r="X3" s="20">
        <f>$W$3/$Y$3</f>
        <v>9.0090090090090094</v>
      </c>
      <c r="Y3" s="19">
        <v>6.66</v>
      </c>
    </row>
    <row r="4" spans="1:44" ht="15.75" thickBot="1" x14ac:dyDescent="0.3">
      <c r="A4" s="11">
        <v>0.45</v>
      </c>
      <c r="B4" s="11">
        <v>0.65</v>
      </c>
      <c r="C4" s="11">
        <f t="shared" ref="C4:C27" si="2">B4-A4</f>
        <v>0.2</v>
      </c>
      <c r="D4" s="1">
        <f t="shared" ref="D4:D27" si="3">B4/A4</f>
        <v>1.4444444444444444</v>
      </c>
      <c r="E4" s="11"/>
      <c r="K4">
        <v>0.49</v>
      </c>
      <c r="L4">
        <v>0.74</v>
      </c>
      <c r="M4">
        <f t="shared" si="0"/>
        <v>0.25</v>
      </c>
      <c r="N4" s="16">
        <f t="shared" si="1"/>
        <v>1.510204081632653</v>
      </c>
      <c r="P4" s="30"/>
      <c r="V4" s="22" t="s">
        <v>6</v>
      </c>
      <c r="W4" s="21">
        <f>IF(AND(X3&gt;0.4,X3&lt;2.5),X3*(1+'#03'!R17)*$Y$3,IF(AND(X3&gt;=2.5,X3&lt;5),X3*(1+'#03'!S17)*$Y$3,IF(AND(X3&gt;=5,X3&lt;7.5),X3*(1+'#03'!T17)*$Y$3,IF(AND(X3&gt;=7.5,X3&lt;12.5),X3*(1+'#03'!U17)*$Y$3,IF(AND(X3&gt;=12.5,X3&lt;17.5),X3*(1+'#03'!Q19)*$Y$3,IF(AND(X3&gt;=17.5,X3&lt;22.5),X3*(1+'#03'!R19)*$Y$3,IF(AND(X3&gt;=22.5,X3&lt;27.5),X3*(1+'#03'!S19)*$Y$3,IF(AND(X3&gt;=27.5,X3&lt;32.5),X3*(1+'#03'!T19)*$Y$3,IF(AND(X3&gt;=32.5,X3&lt;37.5),X3*(1+'#03'!U19)*$Y$3,IF(AND(X3&gt;=37.5,X3&lt;42.5),X3*(1+'#03'!Q25)*$Y$3,IF(AND(X3&gt;=42.5,X3&lt;47.5),X3*(1+'#03'!R25)*$Y$3,IF(AND(X3&gt;=47.5,X3&lt;57.5),X3*(1+'#03'!S25)*$Y$3,IF(AND(X3&gt;=57.5,X3&lt;72.5),X3*(1+'#03'!T25)*$Y$3,IF(AND(X3&gt;=72.5,X3&lt;82.5),X3*(1+'#03'!U25)*$Y$3,IF(AND(X3&gt;=82.5,X3&lt;92.5),X3*(1+'#03'!Q27)*$Y$3,IF(AND(X3&gt;=92.5,X3&lt;97.5),X3*(1+'#03'!R27)*$Y$3,IF(X3&gt;97.5,X3*(1+'#03'!S27)*$Y$3,"")))))))))))))))))</f>
        <v>60.000000000000007</v>
      </c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</row>
    <row r="5" spans="1:44" x14ac:dyDescent="0.25">
      <c r="A5" s="12">
        <v>0.5</v>
      </c>
      <c r="B5" s="12">
        <v>0.72</v>
      </c>
      <c r="C5" s="12">
        <f t="shared" si="2"/>
        <v>0.21999999999999997</v>
      </c>
      <c r="D5" s="13">
        <f t="shared" si="3"/>
        <v>1.44</v>
      </c>
      <c r="E5" s="11"/>
      <c r="K5">
        <v>0.5</v>
      </c>
      <c r="L5">
        <v>0.75</v>
      </c>
      <c r="M5">
        <f t="shared" si="0"/>
        <v>0.25</v>
      </c>
      <c r="N5" s="16">
        <f t="shared" si="1"/>
        <v>1.5</v>
      </c>
      <c r="P5" s="30"/>
    </row>
    <row r="6" spans="1:44" x14ac:dyDescent="0.25">
      <c r="A6" s="12">
        <v>1</v>
      </c>
      <c r="B6" s="12">
        <v>1.44</v>
      </c>
      <c r="C6" s="12">
        <f t="shared" si="2"/>
        <v>0.43999999999999995</v>
      </c>
      <c r="D6" s="13">
        <f t="shared" si="3"/>
        <v>1.44</v>
      </c>
      <c r="E6" s="11"/>
      <c r="K6">
        <v>0.6</v>
      </c>
      <c r="L6">
        <v>0.9</v>
      </c>
      <c r="M6">
        <f t="shared" si="0"/>
        <v>0.30000000000000004</v>
      </c>
      <c r="N6" s="16">
        <f t="shared" si="1"/>
        <v>1.5</v>
      </c>
      <c r="P6" s="30">
        <v>28</v>
      </c>
      <c r="Q6">
        <v>50</v>
      </c>
      <c r="W6">
        <v>71.42</v>
      </c>
    </row>
    <row r="7" spans="1:44" x14ac:dyDescent="0.25">
      <c r="A7" s="11">
        <v>1.5</v>
      </c>
      <c r="B7" s="11">
        <v>2.15</v>
      </c>
      <c r="C7" s="11">
        <f t="shared" si="2"/>
        <v>0.64999999999999991</v>
      </c>
      <c r="D7" s="1">
        <f t="shared" si="3"/>
        <v>1.4333333333333333</v>
      </c>
      <c r="E7" s="11"/>
      <c r="K7">
        <v>0.8</v>
      </c>
      <c r="L7">
        <v>1.2</v>
      </c>
      <c r="M7">
        <f t="shared" si="0"/>
        <v>0.39999999999999991</v>
      </c>
      <c r="N7" s="16">
        <f t="shared" si="1"/>
        <v>1.4999999999999998</v>
      </c>
      <c r="P7" s="30"/>
      <c r="W7">
        <v>60</v>
      </c>
    </row>
    <row r="8" spans="1:44" x14ac:dyDescent="0.25">
      <c r="A8" s="12">
        <v>2</v>
      </c>
      <c r="B8" s="12">
        <v>2.87</v>
      </c>
      <c r="C8" s="12">
        <f t="shared" si="2"/>
        <v>0.87000000000000011</v>
      </c>
      <c r="D8" s="13">
        <f t="shared" si="3"/>
        <v>1.4350000000000001</v>
      </c>
      <c r="E8" s="11"/>
      <c r="K8">
        <v>0.99</v>
      </c>
      <c r="L8">
        <v>1.49</v>
      </c>
      <c r="M8">
        <f t="shared" si="0"/>
        <v>0.5</v>
      </c>
      <c r="N8" s="16">
        <f t="shared" si="1"/>
        <v>1.505050505050505</v>
      </c>
      <c r="P8" s="30"/>
    </row>
    <row r="9" spans="1:44" x14ac:dyDescent="0.25">
      <c r="A9" s="14">
        <v>2.4900000000000002</v>
      </c>
      <c r="B9" s="14">
        <v>3.57</v>
      </c>
      <c r="C9" s="14">
        <f t="shared" si="2"/>
        <v>1.0799999999999996</v>
      </c>
      <c r="D9" s="15">
        <f t="shared" si="3"/>
        <v>1.433734939759036</v>
      </c>
      <c r="E9" s="11"/>
      <c r="K9">
        <v>1</v>
      </c>
      <c r="L9">
        <v>1.5</v>
      </c>
      <c r="M9">
        <f t="shared" si="0"/>
        <v>0.5</v>
      </c>
      <c r="N9" s="16">
        <f t="shared" si="1"/>
        <v>1.5</v>
      </c>
      <c r="P9" s="30"/>
    </row>
    <row r="10" spans="1:44" x14ac:dyDescent="0.25">
      <c r="A10" s="11">
        <v>2.5</v>
      </c>
      <c r="B10" s="11">
        <v>3.3</v>
      </c>
      <c r="C10" s="11">
        <f t="shared" si="2"/>
        <v>0.79999999999999982</v>
      </c>
      <c r="D10" s="1">
        <f t="shared" si="3"/>
        <v>1.3199999999999998</v>
      </c>
      <c r="E10" s="11"/>
      <c r="K10">
        <v>1.5</v>
      </c>
      <c r="L10">
        <v>2.25</v>
      </c>
      <c r="M10">
        <f t="shared" si="0"/>
        <v>0.75</v>
      </c>
      <c r="N10" s="16">
        <f t="shared" si="1"/>
        <v>1.5</v>
      </c>
      <c r="P10" s="30"/>
    </row>
    <row r="11" spans="1:44" x14ac:dyDescent="0.25">
      <c r="A11" s="12">
        <v>4</v>
      </c>
      <c r="B11" s="12">
        <v>5.28</v>
      </c>
      <c r="C11" s="12">
        <f t="shared" si="2"/>
        <v>1.2800000000000002</v>
      </c>
      <c r="D11" s="13">
        <f t="shared" si="3"/>
        <v>1.32</v>
      </c>
      <c r="E11" s="11"/>
      <c r="K11">
        <v>2</v>
      </c>
      <c r="L11">
        <v>3</v>
      </c>
      <c r="M11">
        <f t="shared" si="0"/>
        <v>1</v>
      </c>
      <c r="N11" s="16">
        <f t="shared" si="1"/>
        <v>1.5</v>
      </c>
      <c r="P11" s="30"/>
    </row>
    <row r="12" spans="1:44" x14ac:dyDescent="0.25">
      <c r="A12" s="11">
        <v>5</v>
      </c>
      <c r="B12" s="11">
        <v>6.55</v>
      </c>
      <c r="C12" s="11">
        <f t="shared" si="2"/>
        <v>1.5499999999999998</v>
      </c>
      <c r="D12" s="1">
        <f t="shared" si="3"/>
        <v>1.31</v>
      </c>
      <c r="E12" s="11"/>
      <c r="K12" s="17">
        <v>2.4900000000000002</v>
      </c>
      <c r="L12" s="17">
        <v>3.74</v>
      </c>
      <c r="M12" s="17">
        <f t="shared" si="0"/>
        <v>1.25</v>
      </c>
      <c r="N12" s="18">
        <f t="shared" si="1"/>
        <v>1.5020080321285141</v>
      </c>
      <c r="P12" s="30"/>
    </row>
    <row r="13" spans="1:44" x14ac:dyDescent="0.25">
      <c r="A13" s="11">
        <v>7.5</v>
      </c>
      <c r="B13" s="11">
        <v>9.02</v>
      </c>
      <c r="C13" s="11">
        <f t="shared" si="2"/>
        <v>1.5199999999999996</v>
      </c>
      <c r="D13" s="1">
        <f t="shared" si="3"/>
        <v>1.2026666666666666</v>
      </c>
      <c r="E13" s="11"/>
      <c r="K13">
        <v>2.5</v>
      </c>
      <c r="L13">
        <v>3.43</v>
      </c>
      <c r="M13">
        <f t="shared" si="0"/>
        <v>0.93000000000000016</v>
      </c>
      <c r="N13" s="16">
        <f t="shared" si="1"/>
        <v>1.3720000000000001</v>
      </c>
      <c r="P13" s="30"/>
    </row>
    <row r="14" spans="1:44" x14ac:dyDescent="0.25">
      <c r="A14" s="12">
        <v>8</v>
      </c>
      <c r="B14" s="12">
        <v>9.56</v>
      </c>
      <c r="C14" s="12">
        <f t="shared" si="2"/>
        <v>1.5600000000000005</v>
      </c>
      <c r="D14" s="13">
        <f t="shared" si="3"/>
        <v>1.1950000000000001</v>
      </c>
      <c r="E14" s="11"/>
      <c r="K14">
        <v>3</v>
      </c>
      <c r="L14">
        <v>4.1100000000000003</v>
      </c>
      <c r="M14">
        <f t="shared" si="0"/>
        <v>1.1100000000000003</v>
      </c>
      <c r="N14" s="16">
        <f t="shared" si="1"/>
        <v>1.37</v>
      </c>
      <c r="P14" s="30"/>
    </row>
    <row r="15" spans="1:44" x14ac:dyDescent="0.25">
      <c r="A15" s="11">
        <v>10</v>
      </c>
      <c r="B15" s="11">
        <v>11.95</v>
      </c>
      <c r="C15" s="11">
        <f t="shared" si="2"/>
        <v>1.9499999999999993</v>
      </c>
      <c r="D15" s="1">
        <f t="shared" si="3"/>
        <v>1.1949999999999998</v>
      </c>
      <c r="E15" s="11"/>
      <c r="K15">
        <v>4</v>
      </c>
      <c r="L15">
        <v>5.48</v>
      </c>
      <c r="M15">
        <f t="shared" si="0"/>
        <v>1.4800000000000004</v>
      </c>
      <c r="N15" s="16">
        <f t="shared" si="1"/>
        <v>1.37</v>
      </c>
      <c r="P15" s="30">
        <v>26</v>
      </c>
      <c r="Q15">
        <v>37</v>
      </c>
    </row>
    <row r="16" spans="1:44" x14ac:dyDescent="0.25">
      <c r="A16" s="11">
        <v>12.5</v>
      </c>
      <c r="B16" s="11">
        <v>14.94</v>
      </c>
      <c r="C16" s="11">
        <f t="shared" si="2"/>
        <v>2.4399999999999995</v>
      </c>
      <c r="D16" s="1">
        <f t="shared" si="3"/>
        <v>1.1952</v>
      </c>
      <c r="E16" s="11"/>
      <c r="K16">
        <v>4.49</v>
      </c>
      <c r="L16">
        <v>6.15</v>
      </c>
      <c r="M16">
        <f t="shared" si="0"/>
        <v>1.6600000000000001</v>
      </c>
      <c r="N16" s="16">
        <f t="shared" si="1"/>
        <v>1.3697104677060135</v>
      </c>
      <c r="P16" s="30"/>
    </row>
    <row r="17" spans="1:17" x14ac:dyDescent="0.25">
      <c r="A17" s="11">
        <v>15</v>
      </c>
      <c r="B17" s="11">
        <v>17.93</v>
      </c>
      <c r="C17" s="11">
        <f t="shared" si="2"/>
        <v>2.9299999999999997</v>
      </c>
      <c r="D17" s="1">
        <f t="shared" si="3"/>
        <v>1.1953333333333334</v>
      </c>
      <c r="E17" s="11"/>
      <c r="K17">
        <v>4.5</v>
      </c>
      <c r="L17">
        <v>6.17</v>
      </c>
      <c r="M17">
        <f t="shared" si="0"/>
        <v>1.67</v>
      </c>
      <c r="N17" s="16">
        <f t="shared" si="1"/>
        <v>1.3711111111111112</v>
      </c>
      <c r="P17" s="30"/>
    </row>
    <row r="18" spans="1:17" x14ac:dyDescent="0.25">
      <c r="A18" s="12">
        <v>16</v>
      </c>
      <c r="B18" s="12">
        <v>19.12</v>
      </c>
      <c r="C18" s="12">
        <f t="shared" si="2"/>
        <v>3.120000000000001</v>
      </c>
      <c r="D18" s="13">
        <f t="shared" si="3"/>
        <v>1.1950000000000001</v>
      </c>
      <c r="E18" s="11"/>
      <c r="K18" s="17">
        <v>4.99</v>
      </c>
      <c r="L18" s="17">
        <v>6.84</v>
      </c>
      <c r="M18" s="17">
        <f t="shared" si="0"/>
        <v>1.8499999999999996</v>
      </c>
      <c r="N18" s="18">
        <f t="shared" si="1"/>
        <v>1.3707414829659317</v>
      </c>
      <c r="P18" s="30"/>
    </row>
    <row r="19" spans="1:17" x14ac:dyDescent="0.25">
      <c r="A19" s="11">
        <v>17.5</v>
      </c>
      <c r="B19" s="11">
        <v>20.21</v>
      </c>
      <c r="C19" s="11">
        <f t="shared" si="2"/>
        <v>2.7100000000000009</v>
      </c>
      <c r="D19" s="1">
        <f t="shared" si="3"/>
        <v>1.1548571428571428</v>
      </c>
      <c r="E19" s="11"/>
      <c r="K19">
        <v>5</v>
      </c>
      <c r="L19">
        <v>6.75</v>
      </c>
      <c r="M19">
        <f t="shared" si="0"/>
        <v>1.75</v>
      </c>
      <c r="N19" s="16">
        <f t="shared" si="1"/>
        <v>1.35</v>
      </c>
      <c r="P19" s="30"/>
    </row>
    <row r="20" spans="1:17" x14ac:dyDescent="0.25">
      <c r="A20" s="11">
        <v>20</v>
      </c>
      <c r="B20" s="11">
        <v>23.1</v>
      </c>
      <c r="C20" s="11">
        <f t="shared" si="2"/>
        <v>3.1000000000000014</v>
      </c>
      <c r="D20" s="1">
        <f t="shared" si="3"/>
        <v>1.155</v>
      </c>
      <c r="E20" s="11"/>
      <c r="K20">
        <v>6</v>
      </c>
      <c r="L20">
        <v>8.1</v>
      </c>
      <c r="M20">
        <f t="shared" si="0"/>
        <v>2.0999999999999996</v>
      </c>
      <c r="N20" s="16">
        <f t="shared" si="1"/>
        <v>1.3499999999999999</v>
      </c>
      <c r="P20" s="30">
        <v>27</v>
      </c>
      <c r="Q20">
        <v>35</v>
      </c>
    </row>
    <row r="21" spans="1:17" x14ac:dyDescent="0.25">
      <c r="A21" s="11">
        <v>25</v>
      </c>
      <c r="B21" s="11">
        <v>28.88</v>
      </c>
      <c r="C21" s="11">
        <f t="shared" si="2"/>
        <v>3.879999999999999</v>
      </c>
      <c r="D21" s="1">
        <f t="shared" si="3"/>
        <v>1.1552</v>
      </c>
      <c r="E21" s="11"/>
      <c r="K21">
        <v>7</v>
      </c>
      <c r="L21">
        <v>9.4499999999999993</v>
      </c>
      <c r="M21">
        <f t="shared" si="0"/>
        <v>2.4499999999999993</v>
      </c>
      <c r="N21" s="16">
        <f t="shared" si="1"/>
        <v>1.3499999999999999</v>
      </c>
      <c r="P21" s="30"/>
    </row>
    <row r="22" spans="1:17" x14ac:dyDescent="0.25">
      <c r="A22" s="11">
        <v>30</v>
      </c>
      <c r="B22" s="11">
        <v>34.5</v>
      </c>
      <c r="C22" s="11">
        <f t="shared" si="2"/>
        <v>4.5</v>
      </c>
      <c r="D22" s="1">
        <f t="shared" si="3"/>
        <v>1.1499999999999999</v>
      </c>
      <c r="E22" s="11"/>
      <c r="K22" s="17">
        <v>7.49</v>
      </c>
      <c r="L22" s="17">
        <v>10.11</v>
      </c>
      <c r="M22" s="17">
        <f t="shared" si="0"/>
        <v>2.6199999999999992</v>
      </c>
      <c r="N22" s="18">
        <f t="shared" si="1"/>
        <v>1.349799732977303</v>
      </c>
      <c r="P22" s="30"/>
    </row>
    <row r="23" spans="1:17" x14ac:dyDescent="0.25">
      <c r="A23" s="12">
        <v>32</v>
      </c>
      <c r="B23" s="12">
        <v>36.799999999999997</v>
      </c>
      <c r="C23" s="12">
        <f t="shared" si="2"/>
        <v>4.7999999999999972</v>
      </c>
      <c r="D23" s="13">
        <f t="shared" si="3"/>
        <v>1.1499999999999999</v>
      </c>
      <c r="E23" s="11"/>
      <c r="K23">
        <v>7.5</v>
      </c>
      <c r="L23">
        <v>9.08</v>
      </c>
      <c r="M23">
        <f t="shared" si="0"/>
        <v>1.58</v>
      </c>
      <c r="N23" s="16">
        <f t="shared" si="1"/>
        <v>1.2106666666666668</v>
      </c>
      <c r="P23" s="30"/>
    </row>
    <row r="24" spans="1:17" x14ac:dyDescent="0.25">
      <c r="A24" s="11">
        <v>35</v>
      </c>
      <c r="B24" s="11">
        <v>40.08</v>
      </c>
      <c r="C24" s="11">
        <f t="shared" si="2"/>
        <v>5.0799999999999983</v>
      </c>
      <c r="D24" s="1">
        <f t="shared" si="3"/>
        <v>1.145142857142857</v>
      </c>
      <c r="E24" s="11"/>
      <c r="K24">
        <v>8</v>
      </c>
      <c r="L24">
        <v>9.68</v>
      </c>
      <c r="M24">
        <f t="shared" si="0"/>
        <v>1.6799999999999997</v>
      </c>
      <c r="N24" s="16">
        <f t="shared" si="1"/>
        <v>1.21</v>
      </c>
      <c r="P24" s="30"/>
    </row>
    <row r="25" spans="1:17" x14ac:dyDescent="0.25">
      <c r="A25" s="11">
        <v>40</v>
      </c>
      <c r="B25" s="11">
        <v>45.2</v>
      </c>
      <c r="C25" s="11">
        <f t="shared" si="2"/>
        <v>5.2000000000000028</v>
      </c>
      <c r="D25" s="1">
        <f t="shared" si="3"/>
        <v>1.1300000000000001</v>
      </c>
      <c r="E25" s="11"/>
      <c r="K25">
        <v>10</v>
      </c>
      <c r="L25">
        <v>12.1</v>
      </c>
      <c r="M25">
        <f t="shared" si="0"/>
        <v>2.0999999999999996</v>
      </c>
      <c r="N25" s="16">
        <f t="shared" si="1"/>
        <v>1.21</v>
      </c>
      <c r="P25" s="30">
        <v>19.5</v>
      </c>
      <c r="Q25">
        <v>21</v>
      </c>
    </row>
    <row r="26" spans="1:17" x14ac:dyDescent="0.25">
      <c r="A26" s="11">
        <v>45</v>
      </c>
      <c r="B26" s="11">
        <v>50.63</v>
      </c>
      <c r="C26" s="11">
        <f t="shared" si="2"/>
        <v>5.6300000000000026</v>
      </c>
      <c r="D26" s="1">
        <f t="shared" si="3"/>
        <v>1.1251111111111112</v>
      </c>
      <c r="E26" s="11"/>
      <c r="K26" s="17">
        <v>12.49</v>
      </c>
      <c r="L26" s="17">
        <v>15.11</v>
      </c>
      <c r="M26" s="17">
        <f t="shared" si="0"/>
        <v>2.6199999999999992</v>
      </c>
      <c r="N26" s="18">
        <f t="shared" si="1"/>
        <v>1.209767814251401</v>
      </c>
      <c r="P26" s="30"/>
    </row>
    <row r="27" spans="1:17" x14ac:dyDescent="0.25">
      <c r="A27" s="11">
        <v>50</v>
      </c>
      <c r="B27" s="11">
        <v>56</v>
      </c>
      <c r="C27" s="11">
        <f t="shared" si="2"/>
        <v>6</v>
      </c>
      <c r="D27" s="1">
        <f t="shared" si="3"/>
        <v>1.1200000000000001</v>
      </c>
      <c r="K27">
        <v>12.5</v>
      </c>
      <c r="L27">
        <v>15.06</v>
      </c>
      <c r="M27">
        <f t="shared" si="0"/>
        <v>2.5600000000000005</v>
      </c>
      <c r="N27" s="16">
        <f t="shared" si="1"/>
        <v>1.2048000000000001</v>
      </c>
      <c r="P27" s="30"/>
    </row>
    <row r="28" spans="1:17" x14ac:dyDescent="0.25">
      <c r="K28">
        <v>15</v>
      </c>
      <c r="L28">
        <v>18.079999999999998</v>
      </c>
      <c r="M28">
        <f t="shared" si="0"/>
        <v>3.0799999999999983</v>
      </c>
      <c r="N28" s="16">
        <f t="shared" si="1"/>
        <v>1.2053333333333331</v>
      </c>
      <c r="P28" s="30">
        <v>18</v>
      </c>
      <c r="Q28">
        <v>20.5</v>
      </c>
    </row>
    <row r="29" spans="1:17" x14ac:dyDescent="0.25">
      <c r="K29">
        <v>17</v>
      </c>
      <c r="L29">
        <v>20.49</v>
      </c>
      <c r="M29">
        <f t="shared" si="0"/>
        <v>3.4899999999999984</v>
      </c>
      <c r="N29" s="16">
        <f t="shared" si="1"/>
        <v>1.2052941176470586</v>
      </c>
      <c r="P29" s="30"/>
    </row>
    <row r="30" spans="1:17" x14ac:dyDescent="0.25">
      <c r="K30" s="17">
        <v>17.489999999999998</v>
      </c>
      <c r="L30" s="17">
        <v>21.08</v>
      </c>
      <c r="M30" s="17">
        <f t="shared" si="0"/>
        <v>3.59</v>
      </c>
      <c r="N30" s="18">
        <f t="shared" si="1"/>
        <v>1.205260148656375</v>
      </c>
      <c r="P30" s="30"/>
    </row>
    <row r="31" spans="1:17" x14ac:dyDescent="0.25">
      <c r="K31">
        <v>17.5</v>
      </c>
      <c r="L31">
        <v>20.65</v>
      </c>
      <c r="M31">
        <f t="shared" si="0"/>
        <v>3.1499999999999986</v>
      </c>
      <c r="N31" s="16">
        <f t="shared" si="1"/>
        <v>1.18</v>
      </c>
      <c r="P31" s="30"/>
    </row>
    <row r="32" spans="1:17" x14ac:dyDescent="0.25">
      <c r="K32">
        <v>18</v>
      </c>
      <c r="L32">
        <v>21.24</v>
      </c>
      <c r="M32">
        <f t="shared" si="0"/>
        <v>3.2399999999999984</v>
      </c>
      <c r="N32" s="16">
        <f t="shared" si="1"/>
        <v>1.18</v>
      </c>
      <c r="P32" s="30"/>
    </row>
    <row r="33" spans="11:17" x14ac:dyDescent="0.25">
      <c r="K33">
        <v>20</v>
      </c>
      <c r="L33">
        <v>23.6</v>
      </c>
      <c r="M33">
        <f t="shared" si="0"/>
        <v>3.6000000000000014</v>
      </c>
      <c r="N33" s="16">
        <f t="shared" si="1"/>
        <v>1.1800000000000002</v>
      </c>
      <c r="P33" s="30"/>
      <c r="Q33">
        <v>18</v>
      </c>
    </row>
    <row r="34" spans="11:17" x14ac:dyDescent="0.25">
      <c r="K34">
        <v>22.49</v>
      </c>
      <c r="L34">
        <v>26.54</v>
      </c>
      <c r="M34">
        <f t="shared" si="0"/>
        <v>4.0500000000000007</v>
      </c>
      <c r="N34" s="16">
        <f t="shared" si="1"/>
        <v>1.1800800355713652</v>
      </c>
      <c r="P34" s="30"/>
    </row>
    <row r="35" spans="11:17" x14ac:dyDescent="0.25">
      <c r="K35" s="28">
        <v>22.5</v>
      </c>
      <c r="L35" s="28">
        <v>25.99</v>
      </c>
      <c r="M35" s="28">
        <f t="shared" si="0"/>
        <v>3.4899999999999984</v>
      </c>
      <c r="N35" s="29">
        <f t="shared" si="1"/>
        <v>1.155111111111111</v>
      </c>
      <c r="P35" s="30"/>
    </row>
    <row r="36" spans="11:17" x14ac:dyDescent="0.25">
      <c r="K36">
        <v>25</v>
      </c>
      <c r="L36">
        <v>28.88</v>
      </c>
      <c r="M36">
        <f t="shared" ref="M36:M69" si="4">L36-K36</f>
        <v>3.879999999999999</v>
      </c>
      <c r="N36" s="16">
        <f t="shared" ref="N36:N71" si="5">L36/K36</f>
        <v>1.1552</v>
      </c>
      <c r="P36" s="30">
        <v>15</v>
      </c>
      <c r="Q36">
        <v>15.5</v>
      </c>
    </row>
    <row r="37" spans="11:17" x14ac:dyDescent="0.25">
      <c r="K37">
        <v>27.49</v>
      </c>
      <c r="L37">
        <v>31.75</v>
      </c>
      <c r="M37">
        <f t="shared" si="4"/>
        <v>4.2600000000000016</v>
      </c>
      <c r="N37" s="16">
        <f t="shared" si="5"/>
        <v>1.1549654419789015</v>
      </c>
      <c r="P37" s="30"/>
    </row>
    <row r="38" spans="11:17" x14ac:dyDescent="0.25">
      <c r="K38" s="28">
        <v>27.5</v>
      </c>
      <c r="L38" s="28">
        <v>31.63</v>
      </c>
      <c r="M38" s="28">
        <f t="shared" si="4"/>
        <v>4.129999999999999</v>
      </c>
      <c r="N38" s="29">
        <f t="shared" si="5"/>
        <v>1.1501818181818182</v>
      </c>
      <c r="P38" s="30"/>
    </row>
    <row r="39" spans="11:17" x14ac:dyDescent="0.25">
      <c r="K39">
        <v>30</v>
      </c>
      <c r="L39">
        <v>34.5</v>
      </c>
      <c r="M39">
        <f t="shared" si="4"/>
        <v>4.5</v>
      </c>
      <c r="N39" s="16">
        <f t="shared" si="5"/>
        <v>1.1499999999999999</v>
      </c>
      <c r="P39" s="30"/>
    </row>
    <row r="40" spans="11:17" x14ac:dyDescent="0.25">
      <c r="K40">
        <v>32</v>
      </c>
      <c r="L40">
        <v>36.799999999999997</v>
      </c>
      <c r="M40">
        <f t="shared" si="4"/>
        <v>4.7999999999999972</v>
      </c>
      <c r="N40" s="16">
        <f t="shared" si="5"/>
        <v>1.1499999999999999</v>
      </c>
      <c r="P40" s="30"/>
      <c r="Q40">
        <v>15</v>
      </c>
    </row>
    <row r="41" spans="11:17" x14ac:dyDescent="0.25">
      <c r="K41" s="17">
        <v>32.49</v>
      </c>
      <c r="L41" s="17">
        <v>37.36</v>
      </c>
      <c r="M41" s="17">
        <f t="shared" si="4"/>
        <v>4.8699999999999974</v>
      </c>
      <c r="N41" s="18">
        <f t="shared" si="5"/>
        <v>1.1498922745460141</v>
      </c>
      <c r="P41" s="30"/>
    </row>
    <row r="42" spans="11:17" x14ac:dyDescent="0.25">
      <c r="K42">
        <v>32.5</v>
      </c>
      <c r="L42">
        <v>37.21</v>
      </c>
      <c r="M42">
        <f t="shared" si="4"/>
        <v>4.7100000000000009</v>
      </c>
      <c r="N42" s="16">
        <f t="shared" si="5"/>
        <v>1.1449230769230769</v>
      </c>
      <c r="P42" s="30"/>
    </row>
    <row r="43" spans="11:17" x14ac:dyDescent="0.25">
      <c r="K43">
        <v>33</v>
      </c>
      <c r="L43">
        <v>37.79</v>
      </c>
      <c r="M43">
        <f t="shared" si="4"/>
        <v>4.7899999999999991</v>
      </c>
      <c r="N43" s="16">
        <f t="shared" si="5"/>
        <v>1.145151515151515</v>
      </c>
      <c r="P43" s="30"/>
    </row>
    <row r="44" spans="11:17" x14ac:dyDescent="0.25">
      <c r="K44">
        <v>34.99</v>
      </c>
      <c r="L44">
        <v>40.06</v>
      </c>
      <c r="M44">
        <f t="shared" si="4"/>
        <v>5.07</v>
      </c>
      <c r="N44" s="16">
        <f t="shared" si="5"/>
        <v>1.1448985424406974</v>
      </c>
      <c r="P44" s="30">
        <v>14</v>
      </c>
      <c r="Q44">
        <v>14.5</v>
      </c>
    </row>
    <row r="45" spans="11:17" x14ac:dyDescent="0.25">
      <c r="K45">
        <v>35</v>
      </c>
      <c r="L45">
        <v>40.08</v>
      </c>
      <c r="M45">
        <f t="shared" si="4"/>
        <v>5.0799999999999983</v>
      </c>
      <c r="N45" s="16">
        <f t="shared" si="5"/>
        <v>1.145142857142857</v>
      </c>
      <c r="P45" s="30"/>
    </row>
    <row r="46" spans="11:17" x14ac:dyDescent="0.25">
      <c r="K46" s="17">
        <v>37.49</v>
      </c>
      <c r="L46" s="17">
        <v>42.93</v>
      </c>
      <c r="M46" s="17">
        <f t="shared" si="4"/>
        <v>5.4399999999999977</v>
      </c>
      <c r="N46" s="18">
        <f t="shared" si="5"/>
        <v>1.1451053614297144</v>
      </c>
      <c r="P46" s="30"/>
    </row>
    <row r="47" spans="11:17" x14ac:dyDescent="0.25">
      <c r="K47">
        <v>37.5</v>
      </c>
      <c r="L47">
        <v>42.38</v>
      </c>
      <c r="M47">
        <f t="shared" si="4"/>
        <v>4.8800000000000026</v>
      </c>
      <c r="N47" s="16">
        <f t="shared" si="5"/>
        <v>1.1301333333333334</v>
      </c>
      <c r="P47" s="30"/>
    </row>
    <row r="48" spans="11:17" x14ac:dyDescent="0.25">
      <c r="K48">
        <v>39.99</v>
      </c>
      <c r="L48">
        <v>45.19</v>
      </c>
      <c r="M48">
        <f t="shared" si="4"/>
        <v>5.1999999999999957</v>
      </c>
      <c r="N48" s="16">
        <f t="shared" si="5"/>
        <v>1.1300325081270317</v>
      </c>
      <c r="P48" s="30"/>
    </row>
    <row r="49" spans="11:17" x14ac:dyDescent="0.25">
      <c r="K49">
        <v>40</v>
      </c>
      <c r="L49">
        <v>45.2</v>
      </c>
      <c r="M49">
        <f t="shared" si="4"/>
        <v>5.2000000000000028</v>
      </c>
      <c r="N49" s="16">
        <f t="shared" si="5"/>
        <v>1.1300000000000001</v>
      </c>
      <c r="P49" s="30">
        <v>13</v>
      </c>
      <c r="Q49">
        <v>13</v>
      </c>
    </row>
    <row r="50" spans="11:17" x14ac:dyDescent="0.25">
      <c r="K50" s="17">
        <v>42.49</v>
      </c>
      <c r="L50" s="17">
        <v>48.01</v>
      </c>
      <c r="M50" s="17">
        <f t="shared" si="4"/>
        <v>5.519999999999996</v>
      </c>
      <c r="N50" s="18">
        <f t="shared" si="5"/>
        <v>1.1299129206872205</v>
      </c>
      <c r="P50" s="30"/>
    </row>
    <row r="51" spans="11:17" x14ac:dyDescent="0.25">
      <c r="K51">
        <v>42.5</v>
      </c>
      <c r="L51">
        <v>47.81</v>
      </c>
      <c r="M51">
        <f t="shared" si="4"/>
        <v>5.3100000000000023</v>
      </c>
      <c r="N51" s="16">
        <f t="shared" si="5"/>
        <v>1.1249411764705883</v>
      </c>
      <c r="P51" s="30"/>
    </row>
    <row r="52" spans="11:17" x14ac:dyDescent="0.25">
      <c r="K52" s="17">
        <v>47.49</v>
      </c>
      <c r="L52" s="17">
        <v>53.43</v>
      </c>
      <c r="M52" s="17">
        <f t="shared" si="4"/>
        <v>5.9399999999999977</v>
      </c>
      <c r="N52" s="18">
        <f t="shared" si="5"/>
        <v>1.1250789639924195</v>
      </c>
      <c r="P52" s="30">
        <v>12.5</v>
      </c>
      <c r="Q52">
        <v>12.5</v>
      </c>
    </row>
    <row r="53" spans="11:17" x14ac:dyDescent="0.25">
      <c r="K53">
        <v>47.5</v>
      </c>
      <c r="L53">
        <v>53.2</v>
      </c>
      <c r="M53">
        <f t="shared" si="4"/>
        <v>5.7000000000000028</v>
      </c>
      <c r="N53" s="16">
        <f t="shared" si="5"/>
        <v>1.1200000000000001</v>
      </c>
      <c r="P53" s="30"/>
    </row>
    <row r="54" spans="11:17" x14ac:dyDescent="0.25">
      <c r="K54">
        <v>50</v>
      </c>
      <c r="L54">
        <v>56</v>
      </c>
      <c r="M54">
        <f t="shared" si="4"/>
        <v>6</v>
      </c>
      <c r="N54" s="16">
        <f t="shared" si="5"/>
        <v>1.1200000000000001</v>
      </c>
      <c r="P54" s="30"/>
    </row>
    <row r="55" spans="11:17" x14ac:dyDescent="0.25">
      <c r="K55">
        <v>55</v>
      </c>
      <c r="L55">
        <v>61.6</v>
      </c>
      <c r="M55">
        <f t="shared" si="4"/>
        <v>6.6000000000000014</v>
      </c>
      <c r="N55" s="16">
        <f t="shared" si="5"/>
        <v>1.1200000000000001</v>
      </c>
      <c r="P55" s="30">
        <v>12</v>
      </c>
      <c r="Q55">
        <v>12</v>
      </c>
    </row>
    <row r="56" spans="11:17" x14ac:dyDescent="0.25">
      <c r="K56" s="17">
        <v>57.49</v>
      </c>
      <c r="L56" s="17">
        <v>64.39</v>
      </c>
      <c r="M56" s="17">
        <f t="shared" si="4"/>
        <v>6.8999999999999986</v>
      </c>
      <c r="N56" s="18">
        <f t="shared" si="5"/>
        <v>1.1200208731953383</v>
      </c>
      <c r="P56" s="30"/>
    </row>
    <row r="57" spans="11:17" x14ac:dyDescent="0.25">
      <c r="K57">
        <v>57.5</v>
      </c>
      <c r="L57">
        <v>64.11</v>
      </c>
      <c r="M57">
        <f t="shared" si="4"/>
        <v>6.6099999999999994</v>
      </c>
      <c r="N57" s="16">
        <f t="shared" si="5"/>
        <v>1.1149565217391304</v>
      </c>
      <c r="P57" s="30"/>
    </row>
    <row r="58" spans="11:17" x14ac:dyDescent="0.25">
      <c r="K58">
        <v>60</v>
      </c>
      <c r="L58">
        <v>66.900000000000006</v>
      </c>
      <c r="M58">
        <f t="shared" si="4"/>
        <v>6.9000000000000057</v>
      </c>
      <c r="N58" s="16">
        <f t="shared" si="5"/>
        <v>1.115</v>
      </c>
      <c r="P58" s="30"/>
    </row>
    <row r="59" spans="11:17" x14ac:dyDescent="0.25">
      <c r="K59">
        <v>70</v>
      </c>
      <c r="L59">
        <v>78.05</v>
      </c>
      <c r="M59">
        <f t="shared" si="4"/>
        <v>8.0499999999999972</v>
      </c>
      <c r="N59" s="16">
        <f t="shared" si="5"/>
        <v>1.115</v>
      </c>
      <c r="P59" s="30">
        <v>11.5</v>
      </c>
      <c r="Q59">
        <v>11.5</v>
      </c>
    </row>
    <row r="60" spans="11:17" x14ac:dyDescent="0.25">
      <c r="K60" s="17">
        <v>72.489999999999995</v>
      </c>
      <c r="L60" s="17">
        <v>80.83</v>
      </c>
      <c r="M60" s="17">
        <f t="shared" si="4"/>
        <v>8.3400000000000034</v>
      </c>
      <c r="N60" s="18">
        <f t="shared" si="5"/>
        <v>1.1150503517726584</v>
      </c>
      <c r="P60" s="30"/>
    </row>
    <row r="61" spans="11:17" x14ac:dyDescent="0.25">
      <c r="K61">
        <v>72.5</v>
      </c>
      <c r="L61">
        <v>80.48</v>
      </c>
      <c r="M61">
        <f t="shared" si="4"/>
        <v>7.980000000000004</v>
      </c>
      <c r="N61" s="16">
        <f t="shared" si="5"/>
        <v>1.1100689655172413</v>
      </c>
      <c r="P61" s="30"/>
    </row>
    <row r="62" spans="11:17" x14ac:dyDescent="0.25">
      <c r="K62">
        <v>80</v>
      </c>
      <c r="L62">
        <v>88.8</v>
      </c>
      <c r="M62">
        <f t="shared" si="4"/>
        <v>8.7999999999999972</v>
      </c>
      <c r="N62" s="16">
        <f t="shared" si="5"/>
        <v>1.1099999999999999</v>
      </c>
      <c r="P62" s="30">
        <v>11</v>
      </c>
      <c r="Q62">
        <v>11</v>
      </c>
    </row>
    <row r="63" spans="11:17" x14ac:dyDescent="0.25">
      <c r="K63" s="17">
        <v>82.49</v>
      </c>
      <c r="L63" s="17">
        <v>91.56</v>
      </c>
      <c r="M63" s="17">
        <f t="shared" si="4"/>
        <v>9.0700000000000074</v>
      </c>
      <c r="N63" s="18">
        <f t="shared" si="5"/>
        <v>1.1099527215420051</v>
      </c>
      <c r="P63" s="30"/>
    </row>
    <row r="64" spans="11:17" x14ac:dyDescent="0.25">
      <c r="K64">
        <v>82.5</v>
      </c>
      <c r="L64">
        <v>91.16</v>
      </c>
      <c r="M64">
        <f t="shared" si="4"/>
        <v>8.6599999999999966</v>
      </c>
      <c r="N64" s="16">
        <f t="shared" si="5"/>
        <v>1.1049696969696969</v>
      </c>
      <c r="P64" s="30"/>
    </row>
    <row r="65" spans="11:17" x14ac:dyDescent="0.25">
      <c r="K65">
        <v>90</v>
      </c>
      <c r="L65">
        <v>99.45</v>
      </c>
      <c r="M65">
        <f t="shared" si="4"/>
        <v>9.4500000000000028</v>
      </c>
      <c r="N65" s="16">
        <f t="shared" si="5"/>
        <v>1.105</v>
      </c>
      <c r="P65" s="30">
        <v>10.5</v>
      </c>
      <c r="Q65">
        <v>10.5</v>
      </c>
    </row>
    <row r="66" spans="11:17" x14ac:dyDescent="0.25">
      <c r="K66" s="17">
        <v>92.49</v>
      </c>
      <c r="L66" s="17">
        <v>102.2</v>
      </c>
      <c r="M66" s="17">
        <f t="shared" si="4"/>
        <v>9.710000000000008</v>
      </c>
      <c r="N66" s="18">
        <f t="shared" si="5"/>
        <v>1.1049843226294735</v>
      </c>
      <c r="P66" s="30"/>
    </row>
    <row r="67" spans="11:17" x14ac:dyDescent="0.25">
      <c r="K67">
        <v>92.5</v>
      </c>
      <c r="L67">
        <v>101.75</v>
      </c>
      <c r="M67">
        <f t="shared" si="4"/>
        <v>9.25</v>
      </c>
      <c r="N67" s="16">
        <f t="shared" si="5"/>
        <v>1.1000000000000001</v>
      </c>
      <c r="P67" s="30"/>
    </row>
    <row r="68" spans="11:17" x14ac:dyDescent="0.25">
      <c r="K68">
        <v>95</v>
      </c>
      <c r="L68">
        <v>104.5</v>
      </c>
      <c r="M68">
        <f t="shared" si="4"/>
        <v>9.5</v>
      </c>
      <c r="N68" s="16">
        <f t="shared" si="5"/>
        <v>1.1000000000000001</v>
      </c>
      <c r="P68" s="30">
        <v>10</v>
      </c>
      <c r="Q68">
        <v>10</v>
      </c>
    </row>
    <row r="69" spans="11:17" x14ac:dyDescent="0.25">
      <c r="K69" s="17">
        <v>97.49</v>
      </c>
      <c r="L69" s="17">
        <v>107.24</v>
      </c>
      <c r="M69" s="17">
        <f t="shared" si="4"/>
        <v>9.75</v>
      </c>
      <c r="N69" s="18">
        <f t="shared" si="5"/>
        <v>1.1000102574623039</v>
      </c>
      <c r="P69" s="30"/>
    </row>
    <row r="70" spans="11:17" x14ac:dyDescent="0.25">
      <c r="K70">
        <v>97.5</v>
      </c>
      <c r="L70">
        <v>105.3</v>
      </c>
      <c r="M70">
        <f t="shared" ref="M70:M71" si="6">L70-K70</f>
        <v>7.7999999999999972</v>
      </c>
      <c r="N70" s="16">
        <f t="shared" si="5"/>
        <v>1.08</v>
      </c>
      <c r="P70" s="30"/>
    </row>
    <row r="71" spans="11:17" x14ac:dyDescent="0.25">
      <c r="K71">
        <v>100</v>
      </c>
      <c r="L71">
        <v>108</v>
      </c>
      <c r="M71">
        <f t="shared" si="6"/>
        <v>8</v>
      </c>
      <c r="N71" s="16">
        <f t="shared" si="5"/>
        <v>1.08</v>
      </c>
      <c r="P71" s="30">
        <v>8</v>
      </c>
      <c r="Q71">
        <v>8</v>
      </c>
    </row>
  </sheetData>
  <conditionalFormatting sqref="D2:D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tabSelected="1" zoomScale="130" zoomScaleNormal="130" workbookViewId="0">
      <selection activeCell="E16" sqref="E16"/>
    </sheetView>
  </sheetViews>
  <sheetFormatPr defaultRowHeight="15" x14ac:dyDescent="0.25"/>
  <cols>
    <col min="1" max="1" width="11" style="89" bestFit="1" customWidth="1"/>
    <col min="2" max="2" width="12.85546875" bestFit="1" customWidth="1"/>
    <col min="3" max="3" width="10.5703125" bestFit="1" customWidth="1"/>
    <col min="4" max="4" width="35.7109375" bestFit="1" customWidth="1"/>
    <col min="5" max="5" width="35.7109375" customWidth="1"/>
    <col min="6" max="6" width="7.5703125" style="1" bestFit="1" customWidth="1"/>
    <col min="7" max="7" width="34.7109375" bestFit="1" customWidth="1"/>
    <col min="8" max="8" width="14" customWidth="1"/>
    <col min="9" max="9" width="19.140625" style="49" bestFit="1" customWidth="1"/>
    <col min="11" max="11" width="11.7109375" bestFit="1" customWidth="1"/>
    <col min="12" max="12" width="18" bestFit="1" customWidth="1"/>
    <col min="13" max="13" width="12.140625" bestFit="1" customWidth="1"/>
    <col min="15" max="15" width="11.42578125" bestFit="1" customWidth="1"/>
    <col min="16" max="16" width="9.5703125" bestFit="1" customWidth="1"/>
    <col min="17" max="17" width="9.85546875" bestFit="1" customWidth="1"/>
    <col min="18" max="18" width="10.85546875" bestFit="1" customWidth="1"/>
    <col min="19" max="20" width="7.42578125" customWidth="1"/>
    <col min="21" max="21" width="9.85546875" bestFit="1" customWidth="1"/>
    <col min="23" max="24" width="9.85546875" customWidth="1"/>
  </cols>
  <sheetData>
    <row r="1" spans="1:26" ht="15.75" thickBot="1" x14ac:dyDescent="0.3">
      <c r="B1" t="s">
        <v>14</v>
      </c>
      <c r="C1" t="s">
        <v>0</v>
      </c>
      <c r="D1" t="s">
        <v>12</v>
      </c>
      <c r="E1" t="s">
        <v>13</v>
      </c>
      <c r="G1" t="s">
        <v>11</v>
      </c>
      <c r="H1" s="17" t="s">
        <v>2</v>
      </c>
      <c r="I1" s="79" t="s">
        <v>9</v>
      </c>
    </row>
    <row r="2" spans="1:26" ht="15.75" customHeight="1" thickBot="1" x14ac:dyDescent="0.3">
      <c r="A2" s="1">
        <f>B2-D2</f>
        <v>3.0000000000000165E-3</v>
      </c>
      <c r="B2" s="11">
        <f>C2*(100*K$2/100)+C2</f>
        <v>0.12300000000000001</v>
      </c>
      <c r="C2" s="51">
        <v>0.1</v>
      </c>
      <c r="D2" s="52">
        <v>0.12</v>
      </c>
      <c r="E2" s="52">
        <f>C2*0.898-0.4</f>
        <v>-0.31020000000000003</v>
      </c>
      <c r="F2" s="71"/>
      <c r="G2" s="52">
        <v>0.13</v>
      </c>
      <c r="H2" s="55">
        <f>D2-C2</f>
        <v>1.999999999999999E-2</v>
      </c>
      <c r="I2" s="76">
        <f>D2/C2</f>
        <v>1.2</v>
      </c>
      <c r="K2" s="90">
        <v>0.23</v>
      </c>
      <c r="Q2" s="102" t="s">
        <v>10</v>
      </c>
      <c r="R2" s="103"/>
      <c r="S2" s="103"/>
      <c r="T2" s="103"/>
      <c r="U2" s="103"/>
      <c r="V2" s="103"/>
      <c r="W2" s="103"/>
      <c r="X2" s="103"/>
      <c r="Y2" s="103"/>
      <c r="Z2" s="104"/>
    </row>
    <row r="3" spans="1:26" ht="15" customHeight="1" x14ac:dyDescent="0.25">
      <c r="A3" s="1">
        <f t="shared" ref="A3:A69" si="0">B3-D3</f>
        <v>3.7000000000000088E-3</v>
      </c>
      <c r="B3" s="11">
        <f t="shared" ref="B3:B15" si="1">C3*(100*K$2/100)+C3</f>
        <v>0.23370000000000002</v>
      </c>
      <c r="C3" s="54">
        <v>0.19</v>
      </c>
      <c r="D3" s="55">
        <v>0.23</v>
      </c>
      <c r="E3" s="55">
        <f t="shared" ref="E3:E80" si="2">C3*0.898-0.4</f>
        <v>-0.22938000000000003</v>
      </c>
      <c r="F3" s="72"/>
      <c r="G3" s="55">
        <v>0.25</v>
      </c>
      <c r="H3" s="55">
        <f t="shared" ref="H3:H80" si="3">D3-C3</f>
        <v>4.0000000000000008E-2</v>
      </c>
      <c r="I3" s="76">
        <f t="shared" ref="I3:I80" si="4">D3/C3</f>
        <v>1.2105263157894737</v>
      </c>
      <c r="J3" s="11">
        <f>D3-D2</f>
        <v>0.11000000000000001</v>
      </c>
      <c r="K3" s="90"/>
      <c r="Q3" s="32">
        <v>0</v>
      </c>
      <c r="R3" s="33">
        <v>6.99</v>
      </c>
      <c r="S3" s="32">
        <v>7</v>
      </c>
      <c r="T3" s="33">
        <v>7.99</v>
      </c>
      <c r="U3" s="32">
        <v>8</v>
      </c>
      <c r="V3" s="33">
        <v>8.99</v>
      </c>
      <c r="W3" s="32">
        <v>9</v>
      </c>
      <c r="X3" s="40">
        <v>9.99</v>
      </c>
      <c r="Y3" s="32">
        <v>10</v>
      </c>
      <c r="Z3" s="45">
        <v>10.99</v>
      </c>
    </row>
    <row r="4" spans="1:26" ht="15" customHeight="1" x14ac:dyDescent="0.25">
      <c r="A4" s="1">
        <f t="shared" si="0"/>
        <v>-3.9999999999999758E-3</v>
      </c>
      <c r="B4" s="11">
        <f t="shared" si="1"/>
        <v>0.24600000000000002</v>
      </c>
      <c r="C4" s="54">
        <v>0.2</v>
      </c>
      <c r="D4" s="55">
        <v>0.25</v>
      </c>
      <c r="E4" s="55">
        <f t="shared" si="2"/>
        <v>-0.22040000000000001</v>
      </c>
      <c r="F4" s="72"/>
      <c r="G4" s="55">
        <v>0.26</v>
      </c>
      <c r="H4" s="55">
        <f t="shared" si="3"/>
        <v>4.9999999999999989E-2</v>
      </c>
      <c r="I4" s="76">
        <f t="shared" si="4"/>
        <v>1.25</v>
      </c>
      <c r="J4" s="11">
        <f>D4-D3</f>
        <v>1.999999999999999E-2</v>
      </c>
      <c r="K4" s="90"/>
      <c r="Q4" s="97">
        <v>0.28999999999999998</v>
      </c>
      <c r="R4" s="98"/>
      <c r="S4" s="97">
        <v>0.27800000000000002</v>
      </c>
      <c r="T4" s="98"/>
      <c r="U4" s="97">
        <v>0.26600000000000001</v>
      </c>
      <c r="V4" s="98"/>
      <c r="W4" s="95">
        <v>0.255</v>
      </c>
      <c r="X4" s="96"/>
      <c r="Y4" s="95">
        <v>0.24299999999999999</v>
      </c>
      <c r="Z4" s="96"/>
    </row>
    <row r="5" spans="1:26" ht="15" customHeight="1" x14ac:dyDescent="0.25">
      <c r="A5" s="1">
        <f t="shared" si="0"/>
        <v>2.9000000000000137E-3</v>
      </c>
      <c r="B5" s="11">
        <f t="shared" si="1"/>
        <v>0.28290000000000004</v>
      </c>
      <c r="C5" s="54">
        <v>0.23</v>
      </c>
      <c r="D5" s="55">
        <v>0.28000000000000003</v>
      </c>
      <c r="E5" s="55">
        <f t="shared" si="2"/>
        <v>-0.19346000000000002</v>
      </c>
      <c r="F5" s="72"/>
      <c r="G5" s="55">
        <v>0.3</v>
      </c>
      <c r="H5" s="55">
        <f t="shared" si="3"/>
        <v>5.0000000000000017E-2</v>
      </c>
      <c r="I5" s="76">
        <f t="shared" si="4"/>
        <v>1.2173913043478262</v>
      </c>
      <c r="J5" s="11">
        <f t="shared" ref="J5:J77" si="5">D5-D4</f>
        <v>3.0000000000000027E-2</v>
      </c>
      <c r="K5" s="90"/>
      <c r="Q5" s="34">
        <v>11</v>
      </c>
      <c r="R5" s="35">
        <v>11.99</v>
      </c>
      <c r="S5" s="34">
        <v>12</v>
      </c>
      <c r="T5" s="35">
        <v>12.99</v>
      </c>
      <c r="U5" s="34">
        <v>13</v>
      </c>
      <c r="V5" s="35">
        <v>14.99</v>
      </c>
      <c r="W5" s="38">
        <v>15</v>
      </c>
      <c r="X5" s="41">
        <v>16.989999999999998</v>
      </c>
      <c r="Y5" s="34">
        <v>17</v>
      </c>
      <c r="Z5" s="47">
        <v>18.489999999999998</v>
      </c>
    </row>
    <row r="6" spans="1:26" ht="15" customHeight="1" x14ac:dyDescent="0.25">
      <c r="A6" s="1">
        <f t="shared" si="0"/>
        <v>-4.799999999999971E-3</v>
      </c>
      <c r="B6" s="11">
        <f t="shared" si="1"/>
        <v>0.29520000000000002</v>
      </c>
      <c r="C6" s="54">
        <v>0.24</v>
      </c>
      <c r="D6" s="55">
        <v>0.3</v>
      </c>
      <c r="E6" s="55">
        <f t="shared" si="2"/>
        <v>-0.18448000000000003</v>
      </c>
      <c r="F6" s="72"/>
      <c r="G6" s="55">
        <v>0.31</v>
      </c>
      <c r="H6" s="55">
        <f t="shared" si="3"/>
        <v>0.06</v>
      </c>
      <c r="I6" s="76">
        <f t="shared" si="4"/>
        <v>1.25</v>
      </c>
      <c r="J6" s="11">
        <f t="shared" si="5"/>
        <v>1.9999999999999962E-2</v>
      </c>
      <c r="K6" s="90"/>
      <c r="Q6" s="99">
        <v>0.23180000000000001</v>
      </c>
      <c r="R6" s="100"/>
      <c r="S6" s="95">
        <v>0.20799999999999999</v>
      </c>
      <c r="T6" s="96"/>
      <c r="U6" s="95">
        <v>0.185</v>
      </c>
      <c r="V6" s="96"/>
      <c r="W6" s="95">
        <v>0.151</v>
      </c>
      <c r="X6" s="96"/>
      <c r="Y6" s="95">
        <v>0.13900000000000001</v>
      </c>
      <c r="Z6" s="96"/>
    </row>
    <row r="7" spans="1:26" ht="15.75" customHeight="1" thickBot="1" x14ac:dyDescent="0.3">
      <c r="A7" s="1">
        <f t="shared" si="0"/>
        <v>-2.5000000000000022E-3</v>
      </c>
      <c r="B7" s="11">
        <f t="shared" si="1"/>
        <v>0.3075</v>
      </c>
      <c r="C7" s="54">
        <v>0.25</v>
      </c>
      <c r="D7" s="55">
        <v>0.31</v>
      </c>
      <c r="E7" s="55">
        <f t="shared" si="2"/>
        <v>-0.17550000000000002</v>
      </c>
      <c r="F7" s="72"/>
      <c r="G7" s="55">
        <v>0.32</v>
      </c>
      <c r="H7" s="55">
        <f t="shared" si="3"/>
        <v>0.06</v>
      </c>
      <c r="I7" s="76">
        <f t="shared" si="4"/>
        <v>1.24</v>
      </c>
      <c r="J7" s="11">
        <f t="shared" si="5"/>
        <v>1.0000000000000009E-2</v>
      </c>
      <c r="K7" s="90"/>
      <c r="Q7" s="34">
        <v>18.5</v>
      </c>
      <c r="R7" s="35">
        <v>19.989999999999998</v>
      </c>
      <c r="S7" s="34">
        <v>20</v>
      </c>
      <c r="T7" s="35">
        <v>21.99</v>
      </c>
      <c r="U7" s="34">
        <v>22</v>
      </c>
      <c r="V7" s="35">
        <v>23.99</v>
      </c>
      <c r="W7" s="34">
        <v>24</v>
      </c>
      <c r="X7" s="42">
        <v>30.99</v>
      </c>
      <c r="Y7" s="34">
        <v>31</v>
      </c>
      <c r="Z7" s="47"/>
    </row>
    <row r="8" spans="1:26" ht="15.75" customHeight="1" thickBot="1" x14ac:dyDescent="0.3">
      <c r="A8" s="1">
        <f t="shared" si="0"/>
        <v>-2.9999999999996696E-4</v>
      </c>
      <c r="B8" s="11">
        <f t="shared" si="1"/>
        <v>0.47970000000000002</v>
      </c>
      <c r="C8" s="54">
        <v>0.39</v>
      </c>
      <c r="D8" s="55">
        <v>0.48</v>
      </c>
      <c r="E8" s="55">
        <f t="shared" si="2"/>
        <v>-4.9779999999999991E-2</v>
      </c>
      <c r="F8" s="72"/>
      <c r="G8" s="55">
        <v>0.5</v>
      </c>
      <c r="H8" s="55">
        <f t="shared" si="3"/>
        <v>8.9999999999999969E-2</v>
      </c>
      <c r="I8" s="76">
        <f t="shared" si="4"/>
        <v>1.2307692307692306</v>
      </c>
      <c r="J8" s="11">
        <f t="shared" si="5"/>
        <v>0.16999999999999998</v>
      </c>
      <c r="K8" s="90"/>
      <c r="L8" s="19" t="s">
        <v>5</v>
      </c>
      <c r="M8" s="23">
        <f>IF(AND(N9&gt;0.59,N9&lt;3.75),(M9)/(1+R17),IF(AND(N9&gt;=3.75,N9&lt;6.85),(M9)/(1+S17),IF(AND(N9&gt;=6.85,N9&lt;10.12),(M9)/(1+T17),IF(AND(N9&gt;=10.12,N9&lt;15.12),(M9)/(1+U17),IF(AND(N9&gt;=15.12,N9&lt;21.09),(M9)/(1+Q19),IF(AND(N9&gt;=21.09,N9&lt;26.55),(M9)/(1+R19),IF(AND(N9&gt;=26.55,N9&lt;31.76),(M9)/(1+S19),IF(AND(N9&gt;=31.76,N9&lt;37.37),(M9)/(1+T19),IF(AND(N9&gt;=37.37,N9&lt;42.94),(M9)/(1+U19),IF(AND(N9&gt;=42.94,N9&lt;48.02),(M9)/(1+Q25),IF(AND(N9&gt;=48.02,N9&lt;53.44),(M9)/(1+R25),IF(AND(N9&gt;=53.44,N9&lt;64.4),(M9)/(1+S25),IF(AND(N9&gt;=64.4,N9&lt;80.48),(M9)/(1+T25),IF(AND(N9&gt;=80.48,N9&lt;91.57),(M9)/(1+U25),IF(AND(N9&gt;=91.57,N9&lt;102.21),(M9)/(1+Q27),IF(AND(N9&gt;=102.21,N9&lt;107.25),(M9)/(1+R27),IF(N9&gt;=107.25,(M9)/(1+S27),"")))))))))))))))))</f>
        <v>0.4</v>
      </c>
      <c r="N8" s="20">
        <f>$M$8/$O$8</f>
        <v>7.6045627376425867E-2</v>
      </c>
      <c r="O8" s="19">
        <v>5.26</v>
      </c>
      <c r="Q8" s="95">
        <v>0.128</v>
      </c>
      <c r="R8" s="96"/>
      <c r="S8" s="95">
        <v>0.11600000000000001</v>
      </c>
      <c r="T8" s="96"/>
      <c r="U8" s="95">
        <v>0.104</v>
      </c>
      <c r="V8" s="96"/>
      <c r="W8" s="95">
        <v>5.8000000000000003E-2</v>
      </c>
      <c r="X8" s="96"/>
      <c r="Y8" s="95">
        <v>3.5000000000000003E-2</v>
      </c>
      <c r="Z8" s="96"/>
    </row>
    <row r="9" spans="1:26" ht="15.75" customHeight="1" thickBot="1" x14ac:dyDescent="0.3">
      <c r="A9" s="1">
        <f t="shared" si="0"/>
        <v>2.0000000000000573E-3</v>
      </c>
      <c r="B9" s="11">
        <f t="shared" si="1"/>
        <v>0.49200000000000005</v>
      </c>
      <c r="C9" s="54">
        <v>0.4</v>
      </c>
      <c r="D9" s="55">
        <v>0.49</v>
      </c>
      <c r="E9" s="55">
        <f t="shared" si="2"/>
        <v>-4.0800000000000003E-2</v>
      </c>
      <c r="F9" s="72"/>
      <c r="G9" s="55">
        <v>0.52</v>
      </c>
      <c r="H9" s="55">
        <f t="shared" si="3"/>
        <v>8.9999999999999969E-2</v>
      </c>
      <c r="I9" s="76">
        <f t="shared" si="4"/>
        <v>1.2249999999999999</v>
      </c>
      <c r="J9" s="11">
        <f t="shared" si="5"/>
        <v>1.0000000000000009E-2</v>
      </c>
      <c r="K9" s="90"/>
      <c r="L9" s="26" t="s">
        <v>6</v>
      </c>
      <c r="M9" s="21">
        <v>0.4</v>
      </c>
      <c r="N9" s="20">
        <f>$M$9*$O$8</f>
        <v>2.1040000000000001</v>
      </c>
      <c r="Q9" s="34"/>
      <c r="R9" s="35"/>
      <c r="S9" s="36"/>
      <c r="T9" s="35"/>
      <c r="U9" s="34"/>
      <c r="V9" s="35"/>
      <c r="W9" s="37"/>
      <c r="X9" s="43"/>
      <c r="Y9" s="37"/>
      <c r="Z9" s="46"/>
    </row>
    <row r="10" spans="1:26" ht="15.75" customHeight="1" thickBot="1" x14ac:dyDescent="0.3">
      <c r="A10" s="1">
        <f t="shared" si="0"/>
        <v>4.2999999999999705E-3</v>
      </c>
      <c r="B10" s="11">
        <f t="shared" si="1"/>
        <v>0.50429999999999997</v>
      </c>
      <c r="C10" s="54">
        <v>0.41</v>
      </c>
      <c r="D10" s="55">
        <v>0.5</v>
      </c>
      <c r="E10" s="55">
        <f t="shared" si="2"/>
        <v>-3.1820000000000015E-2</v>
      </c>
      <c r="F10" s="72"/>
      <c r="G10" s="55">
        <v>0.53</v>
      </c>
      <c r="H10" s="55">
        <f t="shared" si="3"/>
        <v>9.0000000000000024E-2</v>
      </c>
      <c r="I10" s="76">
        <f t="shared" si="4"/>
        <v>1.2195121951219512</v>
      </c>
      <c r="J10" s="11">
        <f t="shared" si="5"/>
        <v>1.0000000000000009E-2</v>
      </c>
      <c r="K10" s="90"/>
      <c r="L10" s="63"/>
      <c r="M10" s="68"/>
      <c r="N10" s="69"/>
      <c r="Q10" s="93"/>
      <c r="R10" s="94"/>
      <c r="S10" s="93"/>
      <c r="T10" s="94"/>
      <c r="U10" s="93"/>
      <c r="V10" s="94"/>
      <c r="W10" s="39"/>
      <c r="X10" s="44"/>
      <c r="Y10" s="39"/>
      <c r="Z10" s="48"/>
    </row>
    <row r="11" spans="1:26" ht="15" customHeight="1" x14ac:dyDescent="0.25">
      <c r="A11" s="1">
        <f t="shared" si="0"/>
        <v>-3.4000000000000696E-3</v>
      </c>
      <c r="B11" s="11">
        <f t="shared" si="1"/>
        <v>0.51659999999999995</v>
      </c>
      <c r="C11" s="54">
        <v>0.42</v>
      </c>
      <c r="D11" s="55">
        <v>0.52</v>
      </c>
      <c r="E11" s="55">
        <f t="shared" si="2"/>
        <v>-2.2840000000000027E-2</v>
      </c>
      <c r="F11" s="72"/>
      <c r="G11" s="55">
        <v>0.54</v>
      </c>
      <c r="H11" s="55">
        <f t="shared" si="3"/>
        <v>0.10000000000000003</v>
      </c>
      <c r="I11" s="76">
        <f t="shared" si="4"/>
        <v>1.2380952380952381</v>
      </c>
      <c r="J11" s="11">
        <f t="shared" si="5"/>
        <v>2.0000000000000018E-2</v>
      </c>
      <c r="K11" s="90"/>
      <c r="L11" s="63"/>
      <c r="M11" s="68"/>
      <c r="N11" s="69"/>
    </row>
    <row r="12" spans="1:26" ht="15" customHeight="1" x14ac:dyDescent="0.25">
      <c r="A12" s="1">
        <f t="shared" si="0"/>
        <v>3.4999999999999476E-3</v>
      </c>
      <c r="B12" s="11">
        <f t="shared" si="1"/>
        <v>0.55349999999999999</v>
      </c>
      <c r="C12" s="84">
        <v>0.45</v>
      </c>
      <c r="D12" s="85">
        <v>0.55000000000000004</v>
      </c>
      <c r="E12" s="85">
        <f t="shared" si="2"/>
        <v>4.0999999999999925E-3</v>
      </c>
      <c r="F12" s="86">
        <f t="shared" ref="F12:F80" si="6">E12/D12</f>
        <v>7.4545454545454403E-3</v>
      </c>
      <c r="G12" s="85">
        <v>0.57999999999999996</v>
      </c>
      <c r="H12" s="85">
        <f t="shared" si="3"/>
        <v>0.10000000000000003</v>
      </c>
      <c r="I12" s="87">
        <f t="shared" si="4"/>
        <v>1.2222222222222223</v>
      </c>
      <c r="J12" s="88">
        <f t="shared" si="5"/>
        <v>3.0000000000000027E-2</v>
      </c>
      <c r="K12" s="90"/>
    </row>
    <row r="13" spans="1:26" ht="15" customHeight="1" x14ac:dyDescent="0.25">
      <c r="A13" s="1">
        <f t="shared" si="0"/>
        <v>2.7000000000000357E-3</v>
      </c>
      <c r="B13" s="11">
        <f t="shared" si="1"/>
        <v>0.60270000000000001</v>
      </c>
      <c r="C13" s="54">
        <v>0.49</v>
      </c>
      <c r="D13" s="55">
        <v>0.6</v>
      </c>
      <c r="E13" s="55">
        <f t="shared" si="2"/>
        <v>4.002E-2</v>
      </c>
      <c r="F13" s="72">
        <f t="shared" si="6"/>
        <v>6.6700000000000009E-2</v>
      </c>
      <c r="G13" s="55">
        <v>0.63</v>
      </c>
      <c r="H13" s="55">
        <f t="shared" si="3"/>
        <v>0.10999999999999999</v>
      </c>
      <c r="I13" s="76">
        <f t="shared" si="4"/>
        <v>1.2244897959183674</v>
      </c>
      <c r="J13" s="11">
        <f t="shared" si="5"/>
        <v>4.9999999999999933E-2</v>
      </c>
      <c r="K13" s="90"/>
      <c r="Q13" s="50"/>
      <c r="R13" s="50"/>
      <c r="S13" s="50"/>
      <c r="T13" s="50"/>
      <c r="U13" s="50"/>
      <c r="V13" s="50"/>
    </row>
    <row r="14" spans="1:26" ht="15" customHeight="1" x14ac:dyDescent="0.25">
      <c r="A14" s="1">
        <f t="shared" si="0"/>
        <v>-5.0000000000000044E-3</v>
      </c>
      <c r="B14" s="11">
        <f t="shared" si="1"/>
        <v>0.61499999999999999</v>
      </c>
      <c r="C14" s="57">
        <v>0.5</v>
      </c>
      <c r="D14" s="58">
        <v>0.62</v>
      </c>
      <c r="E14" s="58">
        <f t="shared" si="2"/>
        <v>4.8999999999999988E-2</v>
      </c>
      <c r="F14" s="73">
        <f t="shared" si="6"/>
        <v>7.9032258064516109E-2</v>
      </c>
      <c r="G14" s="58">
        <v>0.64</v>
      </c>
      <c r="H14" s="55">
        <f t="shared" si="3"/>
        <v>0.12</v>
      </c>
      <c r="I14" s="76">
        <f t="shared" si="4"/>
        <v>1.24</v>
      </c>
      <c r="J14" s="11">
        <f t="shared" si="5"/>
        <v>2.0000000000000018E-2</v>
      </c>
      <c r="K14" s="90"/>
      <c r="Q14" s="101"/>
      <c r="R14" s="101"/>
      <c r="S14" s="101"/>
      <c r="T14" s="101"/>
      <c r="U14" s="101"/>
      <c r="V14" s="50"/>
    </row>
    <row r="15" spans="1:26" ht="15" customHeight="1" x14ac:dyDescent="0.25">
      <c r="A15" s="1">
        <f t="shared" si="0"/>
        <v>-2.2999999999999687E-3</v>
      </c>
      <c r="B15" s="11">
        <f t="shared" si="1"/>
        <v>1.2177</v>
      </c>
      <c r="C15" s="57">
        <v>0.99</v>
      </c>
      <c r="D15" s="58">
        <v>1.22</v>
      </c>
      <c r="E15" s="58">
        <f t="shared" ref="E15" si="7">C15*0.898-0.4</f>
        <v>0.48902000000000001</v>
      </c>
      <c r="F15" s="73">
        <f t="shared" ref="F15" si="8">E15/D15</f>
        <v>0.40083606557377049</v>
      </c>
      <c r="G15" s="58">
        <v>1.64</v>
      </c>
      <c r="H15" s="55">
        <f t="shared" si="3"/>
        <v>0.22999999999999998</v>
      </c>
      <c r="I15" s="78">
        <f t="shared" si="4"/>
        <v>1.2323232323232323</v>
      </c>
      <c r="J15" s="11">
        <f t="shared" si="5"/>
        <v>0.6</v>
      </c>
      <c r="K15" s="90"/>
      <c r="Q15" s="64"/>
      <c r="R15" s="64"/>
      <c r="S15" s="64"/>
      <c r="T15" s="64"/>
      <c r="U15" s="64"/>
      <c r="V15" s="50"/>
    </row>
    <row r="16" spans="1:26" ht="15" customHeight="1" x14ac:dyDescent="0.25">
      <c r="A16" s="89">
        <f t="shared" si="0"/>
        <v>0</v>
      </c>
      <c r="B16" s="11">
        <f>C16*1.3</f>
        <v>1.3</v>
      </c>
      <c r="C16" s="61">
        <v>1</v>
      </c>
      <c r="D16" s="62">
        <v>1.3</v>
      </c>
      <c r="E16" s="62">
        <f t="shared" si="2"/>
        <v>0.498</v>
      </c>
      <c r="F16" s="75">
        <f t="shared" si="6"/>
        <v>0.38307692307692304</v>
      </c>
      <c r="G16" s="62">
        <v>1.29</v>
      </c>
      <c r="H16" s="52">
        <f t="shared" si="3"/>
        <v>0.30000000000000004</v>
      </c>
      <c r="I16" s="76">
        <f t="shared" si="4"/>
        <v>1.3</v>
      </c>
      <c r="J16" s="11">
        <f t="shared" si="5"/>
        <v>8.0000000000000071E-2</v>
      </c>
      <c r="K16" s="90">
        <v>0.3</v>
      </c>
      <c r="Q16" s="64"/>
      <c r="R16" s="64"/>
      <c r="S16" s="64"/>
      <c r="T16" s="64"/>
      <c r="U16" s="64"/>
      <c r="V16" s="50"/>
    </row>
    <row r="17" spans="1:22" ht="15" customHeight="1" x14ac:dyDescent="0.25">
      <c r="A17" s="89">
        <f t="shared" si="0"/>
        <v>0</v>
      </c>
      <c r="B17" s="11">
        <f t="shared" ref="B17:B21" si="9">C17*1.3</f>
        <v>1.9500000000000002</v>
      </c>
      <c r="C17" s="57">
        <v>1.5</v>
      </c>
      <c r="D17" s="58">
        <v>1.95</v>
      </c>
      <c r="E17" s="58">
        <f t="shared" si="2"/>
        <v>0.94699999999999995</v>
      </c>
      <c r="F17" s="73">
        <f t="shared" si="6"/>
        <v>0.48564102564102563</v>
      </c>
      <c r="G17" s="58">
        <v>1.93</v>
      </c>
      <c r="H17" s="55">
        <f t="shared" si="3"/>
        <v>0.44999999999999996</v>
      </c>
      <c r="I17" s="76">
        <f t="shared" si="4"/>
        <v>1.3</v>
      </c>
      <c r="J17" s="11">
        <f t="shared" si="5"/>
        <v>0.64999999999999991</v>
      </c>
      <c r="K17" s="90"/>
      <c r="M17" s="25"/>
      <c r="Q17" s="65"/>
      <c r="R17" s="65"/>
      <c r="S17" s="65"/>
      <c r="T17" s="65"/>
      <c r="U17" s="65"/>
      <c r="V17" s="50"/>
    </row>
    <row r="18" spans="1:22" ht="15" customHeight="1" x14ac:dyDescent="0.25">
      <c r="A18" s="89">
        <f t="shared" si="0"/>
        <v>0</v>
      </c>
      <c r="B18" s="11">
        <f t="shared" si="9"/>
        <v>2.6</v>
      </c>
      <c r="C18" s="57">
        <v>2</v>
      </c>
      <c r="D18" s="58">
        <v>2.6</v>
      </c>
      <c r="E18" s="58">
        <f t="shared" si="2"/>
        <v>1.3959999999999999</v>
      </c>
      <c r="F18" s="73">
        <f t="shared" si="6"/>
        <v>0.53692307692307684</v>
      </c>
      <c r="G18" s="58">
        <v>2.58</v>
      </c>
      <c r="H18" s="55">
        <f t="shared" si="3"/>
        <v>0.60000000000000009</v>
      </c>
      <c r="I18" s="76">
        <f t="shared" si="4"/>
        <v>1.3</v>
      </c>
      <c r="J18" s="11">
        <f t="shared" si="5"/>
        <v>0.65000000000000013</v>
      </c>
      <c r="K18" s="90"/>
      <c r="Q18" s="64"/>
      <c r="R18" s="64"/>
      <c r="S18" s="64"/>
      <c r="T18" s="66"/>
      <c r="U18" s="64"/>
      <c r="V18" s="50"/>
    </row>
    <row r="19" spans="1:22" ht="15" customHeight="1" x14ac:dyDescent="0.25">
      <c r="A19" s="89">
        <f t="shared" si="0"/>
        <v>-2.9999999999996696E-3</v>
      </c>
      <c r="B19" s="11">
        <f t="shared" si="9"/>
        <v>3.2370000000000005</v>
      </c>
      <c r="C19" s="57">
        <v>2.4900000000000002</v>
      </c>
      <c r="D19" s="58">
        <v>3.24</v>
      </c>
      <c r="E19" s="58">
        <f t="shared" si="2"/>
        <v>1.8360200000000004</v>
      </c>
      <c r="F19" s="73">
        <f t="shared" si="6"/>
        <v>0.56667283950617298</v>
      </c>
      <c r="G19" s="58">
        <v>3.21</v>
      </c>
      <c r="H19" s="55">
        <f t="shared" si="3"/>
        <v>0.75</v>
      </c>
      <c r="I19" s="76">
        <f t="shared" si="4"/>
        <v>1.3012048192771084</v>
      </c>
      <c r="J19" s="11">
        <f t="shared" si="5"/>
        <v>0.64000000000000012</v>
      </c>
      <c r="K19" s="90"/>
      <c r="Q19" s="65"/>
      <c r="R19" s="65"/>
      <c r="S19" s="65"/>
      <c r="T19" s="67"/>
      <c r="U19" s="65"/>
      <c r="V19" s="50"/>
    </row>
    <row r="20" spans="1:22" ht="15" customHeight="1" x14ac:dyDescent="0.25">
      <c r="A20" s="89">
        <f t="shared" si="0"/>
        <v>0</v>
      </c>
      <c r="B20" s="11">
        <f t="shared" si="9"/>
        <v>3.25</v>
      </c>
      <c r="C20" s="57">
        <v>2.5</v>
      </c>
      <c r="D20" s="58">
        <v>3.25</v>
      </c>
      <c r="E20" s="58">
        <f t="shared" si="2"/>
        <v>1.8450000000000002</v>
      </c>
      <c r="F20" s="73">
        <f t="shared" si="6"/>
        <v>0.56769230769230772</v>
      </c>
      <c r="G20" s="58">
        <v>3.22</v>
      </c>
      <c r="H20" s="55">
        <f t="shared" si="3"/>
        <v>0.75</v>
      </c>
      <c r="I20" s="76">
        <f t="shared" si="4"/>
        <v>1.3</v>
      </c>
      <c r="J20" s="11">
        <f t="shared" si="5"/>
        <v>9.9999999999997868E-3</v>
      </c>
      <c r="K20" s="90"/>
      <c r="L20" s="10"/>
      <c r="M20" s="9"/>
      <c r="O20" s="10"/>
      <c r="P20" s="10"/>
      <c r="Q20" s="64"/>
      <c r="R20" s="64"/>
      <c r="S20" s="64"/>
      <c r="T20" s="64"/>
      <c r="U20" s="64"/>
      <c r="V20" s="50"/>
    </row>
    <row r="21" spans="1:22" ht="15" customHeight="1" x14ac:dyDescent="0.25">
      <c r="A21" s="89">
        <f t="shared" si="0"/>
        <v>-2.9999999999996696E-3</v>
      </c>
      <c r="B21" s="11">
        <f t="shared" si="9"/>
        <v>3.8870000000000005</v>
      </c>
      <c r="C21" s="59">
        <v>2.99</v>
      </c>
      <c r="D21" s="60">
        <v>3.89</v>
      </c>
      <c r="E21" s="60">
        <f t="shared" si="2"/>
        <v>2.2850200000000003</v>
      </c>
      <c r="F21" s="74">
        <f t="shared" si="6"/>
        <v>0.58740874035989721</v>
      </c>
      <c r="G21" s="60"/>
      <c r="H21" s="70">
        <f t="shared" si="3"/>
        <v>0.89999999999999991</v>
      </c>
      <c r="I21" s="78">
        <f t="shared" si="4"/>
        <v>1.3010033444816054</v>
      </c>
      <c r="J21" s="11">
        <f t="shared" si="5"/>
        <v>0.64000000000000012</v>
      </c>
      <c r="K21" s="90"/>
      <c r="L21" s="10"/>
      <c r="M21" s="9"/>
      <c r="O21" s="10"/>
      <c r="P21" s="10"/>
      <c r="Q21" s="64"/>
      <c r="R21" s="64"/>
      <c r="S21" s="64"/>
      <c r="T21" s="64"/>
      <c r="U21" s="64"/>
      <c r="V21" s="50"/>
    </row>
    <row r="22" spans="1:22" ht="15" customHeight="1" x14ac:dyDescent="0.25">
      <c r="A22" s="89">
        <f t="shared" si="0"/>
        <v>2.5000000000003908E-3</v>
      </c>
      <c r="B22" s="11">
        <f>C22*1.2775</f>
        <v>3.8325000000000005</v>
      </c>
      <c r="C22" s="61">
        <v>3</v>
      </c>
      <c r="D22" s="62">
        <v>3.83</v>
      </c>
      <c r="E22" s="62">
        <f t="shared" si="2"/>
        <v>2.294</v>
      </c>
      <c r="F22" s="75">
        <f t="shared" si="6"/>
        <v>0.59895561357702354</v>
      </c>
      <c r="G22" s="62"/>
      <c r="H22" s="52">
        <f t="shared" si="3"/>
        <v>0.83000000000000007</v>
      </c>
      <c r="I22" s="53">
        <f t="shared" si="4"/>
        <v>1.2766666666666666</v>
      </c>
      <c r="J22" s="11">
        <f t="shared" si="5"/>
        <v>-6.0000000000000053E-2</v>
      </c>
      <c r="K22" s="90">
        <v>0.27750000000000002</v>
      </c>
      <c r="L22" s="10"/>
      <c r="M22" s="9"/>
      <c r="O22" s="10"/>
      <c r="P22" s="10"/>
      <c r="Q22" s="64"/>
      <c r="R22" s="64"/>
      <c r="S22" s="64"/>
      <c r="T22" s="64"/>
      <c r="U22" s="64"/>
      <c r="V22" s="50"/>
    </row>
    <row r="23" spans="1:22" ht="15" customHeight="1" x14ac:dyDescent="0.25">
      <c r="A23" s="89">
        <f t="shared" si="0"/>
        <v>1.2500000000006395E-3</v>
      </c>
      <c r="B23" s="11">
        <f t="shared" ref="B23:B24" si="10">C23*1.2775</f>
        <v>4.4712500000000004</v>
      </c>
      <c r="C23" s="57">
        <v>3.5</v>
      </c>
      <c r="D23" s="58">
        <v>4.47</v>
      </c>
      <c r="E23" s="58">
        <f t="shared" si="2"/>
        <v>2.7430000000000003</v>
      </c>
      <c r="F23" s="73">
        <f t="shared" si="6"/>
        <v>0.61364653243847889</v>
      </c>
      <c r="G23" s="58"/>
      <c r="H23" s="55">
        <f t="shared" si="3"/>
        <v>0.96999999999999975</v>
      </c>
      <c r="I23" s="56">
        <f t="shared" si="4"/>
        <v>1.2771428571428571</v>
      </c>
      <c r="J23" s="11">
        <f t="shared" si="5"/>
        <v>0.63999999999999968</v>
      </c>
      <c r="K23" s="90"/>
      <c r="L23" s="10"/>
      <c r="M23" s="9"/>
      <c r="O23" s="10"/>
      <c r="P23" s="10"/>
      <c r="Q23" s="64"/>
      <c r="R23" s="64"/>
      <c r="S23" s="64"/>
      <c r="T23" s="64"/>
      <c r="U23" s="64"/>
      <c r="V23" s="50"/>
    </row>
    <row r="24" spans="1:22" ht="15" customHeight="1" x14ac:dyDescent="0.25">
      <c r="A24" s="89">
        <f t="shared" si="0"/>
        <v>-2.7749999999988617E-3</v>
      </c>
      <c r="B24" s="11">
        <f t="shared" si="10"/>
        <v>5.0972250000000008</v>
      </c>
      <c r="C24" s="59">
        <v>3.99</v>
      </c>
      <c r="D24" s="60">
        <v>5.0999999999999996</v>
      </c>
      <c r="E24" s="60">
        <f t="shared" si="2"/>
        <v>3.1830200000000004</v>
      </c>
      <c r="F24" s="74">
        <f t="shared" si="6"/>
        <v>0.62412156862745105</v>
      </c>
      <c r="G24" s="60"/>
      <c r="H24" s="70">
        <f t="shared" si="3"/>
        <v>1.1099999999999994</v>
      </c>
      <c r="I24" s="77">
        <f t="shared" si="4"/>
        <v>1.2781954887218043</v>
      </c>
      <c r="J24" s="11">
        <f t="shared" si="5"/>
        <v>0.62999999999999989</v>
      </c>
      <c r="K24" s="90"/>
      <c r="L24" s="10"/>
      <c r="M24" s="9"/>
      <c r="O24" s="10"/>
      <c r="P24" s="10"/>
      <c r="Q24" s="64"/>
      <c r="R24" s="64"/>
      <c r="S24" s="64"/>
      <c r="T24" s="64"/>
      <c r="U24" s="64"/>
      <c r="V24" s="50"/>
    </row>
    <row r="25" spans="1:22" x14ac:dyDescent="0.25">
      <c r="A25" s="89">
        <f t="shared" si="0"/>
        <v>0</v>
      </c>
      <c r="B25" s="11">
        <f>C25*1.255</f>
        <v>5.0199999999999996</v>
      </c>
      <c r="C25" s="61">
        <v>4</v>
      </c>
      <c r="D25" s="62">
        <v>5.0199999999999996</v>
      </c>
      <c r="E25" s="62">
        <f t="shared" si="2"/>
        <v>3.1920000000000002</v>
      </c>
      <c r="F25" s="75">
        <f t="shared" si="6"/>
        <v>0.63585657370517934</v>
      </c>
      <c r="G25" s="62">
        <v>5.16</v>
      </c>
      <c r="H25" s="52">
        <f t="shared" si="3"/>
        <v>1.0199999999999996</v>
      </c>
      <c r="I25" s="53">
        <f t="shared" si="4"/>
        <v>1.2549999999999999</v>
      </c>
      <c r="J25" s="11">
        <f t="shared" si="5"/>
        <v>-8.0000000000000071E-2</v>
      </c>
      <c r="K25" s="90">
        <v>0.255</v>
      </c>
      <c r="L25" s="10"/>
      <c r="M25" s="9"/>
      <c r="O25" s="10"/>
      <c r="Q25" s="65"/>
      <c r="R25" s="65"/>
      <c r="S25" s="65"/>
      <c r="T25" s="65"/>
      <c r="U25" s="65"/>
      <c r="V25" s="50"/>
    </row>
    <row r="26" spans="1:22" x14ac:dyDescent="0.25">
      <c r="A26" s="89">
        <f t="shared" si="0"/>
        <v>2.4499999999996191E-3</v>
      </c>
      <c r="B26" s="11">
        <f t="shared" ref="B26:B31" si="11">C26*1.255</f>
        <v>6.2624499999999994</v>
      </c>
      <c r="C26" s="57">
        <v>4.99</v>
      </c>
      <c r="D26" s="58">
        <v>6.26</v>
      </c>
      <c r="E26" s="58">
        <f t="shared" si="2"/>
        <v>4.0810199999999996</v>
      </c>
      <c r="F26" s="73">
        <f t="shared" si="6"/>
        <v>0.6519201277955271</v>
      </c>
      <c r="G26" s="58">
        <v>6.44</v>
      </c>
      <c r="H26" s="55">
        <f t="shared" si="3"/>
        <v>1.2699999999999996</v>
      </c>
      <c r="I26" s="56">
        <f t="shared" si="4"/>
        <v>1.2545090180360721</v>
      </c>
      <c r="J26" s="11">
        <f t="shared" si="5"/>
        <v>1.2400000000000002</v>
      </c>
      <c r="K26" s="90"/>
      <c r="L26" s="10"/>
      <c r="M26" s="9"/>
      <c r="O26" s="10"/>
      <c r="Q26" s="64"/>
      <c r="R26" s="64"/>
      <c r="S26" s="64"/>
      <c r="T26" s="65"/>
      <c r="U26" s="65"/>
      <c r="V26" s="50"/>
    </row>
    <row r="27" spans="1:22" x14ac:dyDescent="0.25">
      <c r="A27" s="89">
        <f t="shared" si="0"/>
        <v>4.9999999999998934E-3</v>
      </c>
      <c r="B27" s="11">
        <f t="shared" si="11"/>
        <v>6.2749999999999995</v>
      </c>
      <c r="C27" s="57">
        <v>5</v>
      </c>
      <c r="D27" s="58">
        <v>6.27</v>
      </c>
      <c r="E27" s="58">
        <f t="shared" si="2"/>
        <v>4.09</v>
      </c>
      <c r="F27" s="73">
        <f t="shared" si="6"/>
        <v>0.65231259968102073</v>
      </c>
      <c r="G27" s="58">
        <v>6.45</v>
      </c>
      <c r="H27" s="55">
        <f t="shared" si="3"/>
        <v>1.2699999999999996</v>
      </c>
      <c r="I27" s="56">
        <f t="shared" si="4"/>
        <v>1.254</v>
      </c>
      <c r="J27" s="11">
        <f t="shared" si="5"/>
        <v>9.9999999999997868E-3</v>
      </c>
      <c r="K27" s="90"/>
      <c r="L27" s="10"/>
      <c r="M27" s="9"/>
      <c r="O27" s="10"/>
      <c r="Q27" s="65"/>
      <c r="R27" s="65"/>
      <c r="S27" s="65"/>
      <c r="T27" s="65"/>
      <c r="U27" s="65"/>
      <c r="V27" s="50"/>
    </row>
    <row r="28" spans="1:22" x14ac:dyDescent="0.25">
      <c r="A28" s="89">
        <f t="shared" si="0"/>
        <v>2.4999999999995026E-3</v>
      </c>
      <c r="B28" s="11">
        <f t="shared" si="11"/>
        <v>6.9024999999999999</v>
      </c>
      <c r="C28" s="57">
        <v>5.5</v>
      </c>
      <c r="D28" s="58">
        <v>6.9</v>
      </c>
      <c r="E28" s="58">
        <f t="shared" si="2"/>
        <v>4.5389999999999997</v>
      </c>
      <c r="F28" s="73">
        <f t="shared" si="6"/>
        <v>0.65782608695652167</v>
      </c>
      <c r="G28" s="58"/>
      <c r="H28" s="55">
        <f t="shared" si="3"/>
        <v>1.4000000000000004</v>
      </c>
      <c r="I28" s="56">
        <f t="shared" si="4"/>
        <v>1.2545454545454546</v>
      </c>
      <c r="J28" s="11">
        <f t="shared" si="5"/>
        <v>0.63000000000000078</v>
      </c>
      <c r="K28" s="90"/>
      <c r="L28" s="10"/>
      <c r="M28" s="9"/>
      <c r="O28" s="10"/>
      <c r="Q28" s="65"/>
      <c r="R28" s="65"/>
      <c r="S28" s="65"/>
      <c r="T28" s="65"/>
      <c r="U28" s="65"/>
      <c r="V28" s="50"/>
    </row>
    <row r="29" spans="1:22" x14ac:dyDescent="0.25">
      <c r="A29" s="89">
        <f t="shared" si="0"/>
        <v>0</v>
      </c>
      <c r="B29" s="11">
        <f t="shared" si="11"/>
        <v>7.5299999999999994</v>
      </c>
      <c r="C29" s="57">
        <v>6</v>
      </c>
      <c r="D29" s="58">
        <v>7.53</v>
      </c>
      <c r="E29" s="58">
        <f t="shared" si="2"/>
        <v>4.9879999999999995</v>
      </c>
      <c r="F29" s="73">
        <f t="shared" si="6"/>
        <v>0.66241699867197867</v>
      </c>
      <c r="G29" s="58"/>
      <c r="H29" s="55">
        <f t="shared" si="3"/>
        <v>1.5300000000000002</v>
      </c>
      <c r="I29" s="56">
        <f t="shared" si="4"/>
        <v>1.2550000000000001</v>
      </c>
      <c r="J29" s="11">
        <f t="shared" si="5"/>
        <v>0.62999999999999989</v>
      </c>
      <c r="K29" s="90"/>
      <c r="L29" s="10"/>
      <c r="M29" s="9"/>
      <c r="O29" s="10"/>
      <c r="Q29" s="65"/>
      <c r="R29" s="65"/>
      <c r="S29" s="65"/>
      <c r="T29" s="65"/>
      <c r="U29" s="65"/>
      <c r="V29" s="50"/>
    </row>
    <row r="30" spans="1:22" x14ac:dyDescent="0.25">
      <c r="A30" s="89">
        <f t="shared" si="0"/>
        <v>-2.500000000001279E-3</v>
      </c>
      <c r="B30" s="11">
        <f t="shared" si="11"/>
        <v>8.1574999999999989</v>
      </c>
      <c r="C30" s="57">
        <v>6.5</v>
      </c>
      <c r="D30" s="58">
        <v>8.16</v>
      </c>
      <c r="E30" s="58">
        <f t="shared" si="2"/>
        <v>5.4369999999999994</v>
      </c>
      <c r="F30" s="73">
        <f t="shared" si="6"/>
        <v>0.6662990196078431</v>
      </c>
      <c r="G30" s="58"/>
      <c r="H30" s="55">
        <f t="shared" si="3"/>
        <v>1.6600000000000001</v>
      </c>
      <c r="I30" s="56">
        <f t="shared" si="4"/>
        <v>1.2553846153846153</v>
      </c>
      <c r="J30" s="11">
        <f t="shared" si="5"/>
        <v>0.62999999999999989</v>
      </c>
      <c r="K30" s="90"/>
      <c r="L30" s="10"/>
      <c r="M30" s="9"/>
      <c r="O30" s="10"/>
      <c r="Q30" s="65"/>
      <c r="R30" s="65"/>
      <c r="S30" s="65"/>
      <c r="T30" s="65"/>
      <c r="U30" s="65"/>
      <c r="V30" s="50"/>
    </row>
    <row r="31" spans="1:22" x14ac:dyDescent="0.25">
      <c r="A31" s="89">
        <f t="shared" si="0"/>
        <v>2.4499999999996191E-3</v>
      </c>
      <c r="B31" s="11">
        <f t="shared" si="11"/>
        <v>8.7724499999999992</v>
      </c>
      <c r="C31" s="59">
        <v>6.99</v>
      </c>
      <c r="D31" s="60">
        <v>8.77</v>
      </c>
      <c r="E31" s="60">
        <f t="shared" si="2"/>
        <v>5.8770199999999999</v>
      </c>
      <c r="F31" s="74">
        <f t="shared" si="6"/>
        <v>0.67012770809578115</v>
      </c>
      <c r="G31" s="60">
        <v>9.01</v>
      </c>
      <c r="H31" s="70">
        <f t="shared" si="3"/>
        <v>1.7799999999999994</v>
      </c>
      <c r="I31" s="77">
        <f t="shared" si="4"/>
        <v>1.2546494992846924</v>
      </c>
      <c r="J31" s="11">
        <f t="shared" si="5"/>
        <v>0.60999999999999943</v>
      </c>
      <c r="K31" s="90"/>
      <c r="L31" s="10"/>
      <c r="M31" s="9"/>
      <c r="O31" s="10"/>
    </row>
    <row r="32" spans="1:22" x14ac:dyDescent="0.25">
      <c r="A32" s="89">
        <f t="shared" si="0"/>
        <v>1.0000000000012221E-3</v>
      </c>
      <c r="B32" s="11">
        <f>C32*1.243</f>
        <v>8.7010000000000005</v>
      </c>
      <c r="C32" s="61">
        <v>7</v>
      </c>
      <c r="D32" s="62">
        <v>8.6999999999999993</v>
      </c>
      <c r="E32" s="62">
        <f t="shared" si="2"/>
        <v>5.8860000000000001</v>
      </c>
      <c r="F32" s="75">
        <f t="shared" si="6"/>
        <v>0.67655172413793108</v>
      </c>
      <c r="G32" s="62">
        <v>8.9499999999999993</v>
      </c>
      <c r="H32" s="52">
        <f t="shared" si="3"/>
        <v>1.6999999999999993</v>
      </c>
      <c r="I32" s="53">
        <f t="shared" si="4"/>
        <v>1.2428571428571427</v>
      </c>
      <c r="J32" s="11">
        <f t="shared" si="5"/>
        <v>-7.0000000000000284E-2</v>
      </c>
      <c r="K32" s="90">
        <v>0.24299999999999999</v>
      </c>
      <c r="L32" s="10"/>
      <c r="M32" s="9"/>
      <c r="O32" s="10"/>
    </row>
    <row r="33" spans="1:15" x14ac:dyDescent="0.25">
      <c r="A33" s="89">
        <f t="shared" si="0"/>
        <v>7.0000000000902673E-5</v>
      </c>
      <c r="B33" s="11">
        <f t="shared" ref="B33:B35" si="12">C33*1.243</f>
        <v>9.3100700000000014</v>
      </c>
      <c r="C33" s="57">
        <v>7.49</v>
      </c>
      <c r="D33" s="58">
        <v>9.31</v>
      </c>
      <c r="E33" s="58">
        <f t="shared" si="2"/>
        <v>6.3260199999999998</v>
      </c>
      <c r="F33" s="73">
        <f t="shared" si="6"/>
        <v>0.67948657357679909</v>
      </c>
      <c r="G33" s="58">
        <v>9.57</v>
      </c>
      <c r="H33" s="55">
        <f t="shared" si="3"/>
        <v>1.8200000000000003</v>
      </c>
      <c r="I33" s="56">
        <f t="shared" si="4"/>
        <v>1.2429906542056075</v>
      </c>
      <c r="J33" s="11">
        <f t="shared" si="5"/>
        <v>0.61000000000000121</v>
      </c>
      <c r="K33" s="90"/>
      <c r="L33" s="10"/>
      <c r="M33" s="9"/>
      <c r="O33" s="10"/>
    </row>
    <row r="34" spans="1:15" x14ac:dyDescent="0.25">
      <c r="A34" s="89">
        <f t="shared" si="0"/>
        <v>2.500000000001279E-3</v>
      </c>
      <c r="B34" s="11">
        <f t="shared" si="12"/>
        <v>9.3225000000000016</v>
      </c>
      <c r="C34" s="57">
        <v>7.5</v>
      </c>
      <c r="D34" s="58">
        <v>9.32</v>
      </c>
      <c r="E34" s="58">
        <f t="shared" si="2"/>
        <v>6.335</v>
      </c>
      <c r="F34" s="73">
        <f t="shared" si="6"/>
        <v>0.67972103004291839</v>
      </c>
      <c r="G34" s="58">
        <v>9.59</v>
      </c>
      <c r="H34" s="55">
        <f t="shared" si="3"/>
        <v>1.8200000000000003</v>
      </c>
      <c r="I34" s="56">
        <f t="shared" si="4"/>
        <v>1.2426666666666668</v>
      </c>
      <c r="J34" s="11">
        <f t="shared" si="5"/>
        <v>9.9999999999997868E-3</v>
      </c>
      <c r="K34" s="90"/>
      <c r="L34" s="10"/>
      <c r="M34" s="9"/>
      <c r="O34" s="10"/>
    </row>
    <row r="35" spans="1:15" x14ac:dyDescent="0.25">
      <c r="A35" s="89">
        <f t="shared" si="0"/>
        <v>1.5700000000009595E-3</v>
      </c>
      <c r="B35" s="11">
        <f t="shared" si="12"/>
        <v>9.9315700000000007</v>
      </c>
      <c r="C35" s="59">
        <v>7.99</v>
      </c>
      <c r="D35" s="60">
        <v>9.93</v>
      </c>
      <c r="E35" s="60">
        <f t="shared" si="2"/>
        <v>6.7750199999999996</v>
      </c>
      <c r="F35" s="74">
        <f t="shared" si="6"/>
        <v>0.6822779456193353</v>
      </c>
      <c r="G35" s="60">
        <v>10.210000000000001</v>
      </c>
      <c r="H35" s="70">
        <f t="shared" si="3"/>
        <v>1.9399999999999995</v>
      </c>
      <c r="I35" s="77">
        <f t="shared" si="4"/>
        <v>1.2428035043804755</v>
      </c>
      <c r="J35" s="11">
        <f t="shared" si="5"/>
        <v>0.60999999999999943</v>
      </c>
      <c r="K35" s="90"/>
      <c r="L35" s="10"/>
      <c r="M35" s="9"/>
      <c r="O35" s="10"/>
    </row>
    <row r="36" spans="1:15" x14ac:dyDescent="0.25">
      <c r="A36" s="89">
        <f t="shared" si="0"/>
        <v>2.0000000000006679E-3</v>
      </c>
      <c r="B36" s="11">
        <f>C36*1.2315</f>
        <v>9.8520000000000003</v>
      </c>
      <c r="C36" s="61">
        <v>8</v>
      </c>
      <c r="D36" s="62">
        <v>9.85</v>
      </c>
      <c r="E36" s="62">
        <f t="shared" si="2"/>
        <v>6.7839999999999998</v>
      </c>
      <c r="F36" s="75">
        <f t="shared" si="6"/>
        <v>0.6887309644670051</v>
      </c>
      <c r="G36" s="62">
        <v>10.130000000000001</v>
      </c>
      <c r="H36" s="52">
        <f t="shared" si="3"/>
        <v>1.8499999999999996</v>
      </c>
      <c r="I36" s="53">
        <f t="shared" si="4"/>
        <v>1.23125</v>
      </c>
      <c r="J36" s="11">
        <f t="shared" si="5"/>
        <v>-8.0000000000000071E-2</v>
      </c>
      <c r="K36" s="90">
        <v>0.23150000000000001</v>
      </c>
      <c r="L36" s="10"/>
      <c r="M36" s="9"/>
      <c r="O36" s="10"/>
    </row>
    <row r="37" spans="1:15" x14ac:dyDescent="0.25">
      <c r="A37" s="89">
        <f t="shared" si="0"/>
        <v>-4.5649999999994861E-3</v>
      </c>
      <c r="B37" s="11">
        <f t="shared" ref="B37:B38" si="13">C37*1.2315</f>
        <v>10.455435000000001</v>
      </c>
      <c r="C37" s="57">
        <v>8.49</v>
      </c>
      <c r="D37" s="58">
        <v>10.46</v>
      </c>
      <c r="E37" s="58">
        <f t="shared" si="2"/>
        <v>7.2240200000000003</v>
      </c>
      <c r="F37" s="73">
        <f t="shared" si="6"/>
        <v>0.6906328871892925</v>
      </c>
      <c r="G37" s="58">
        <v>10.75</v>
      </c>
      <c r="H37" s="55">
        <f t="shared" si="3"/>
        <v>1.9700000000000006</v>
      </c>
      <c r="I37" s="56">
        <f t="shared" si="4"/>
        <v>1.2320376914016491</v>
      </c>
      <c r="J37" s="11">
        <f t="shared" si="5"/>
        <v>0.61000000000000121</v>
      </c>
      <c r="K37" s="90"/>
      <c r="L37" s="10"/>
      <c r="M37" s="9"/>
      <c r="O37" s="10"/>
    </row>
    <row r="38" spans="1:15" x14ac:dyDescent="0.25">
      <c r="A38" s="89">
        <f t="shared" si="0"/>
        <v>1.1849999999995475E-3</v>
      </c>
      <c r="B38" s="11">
        <f t="shared" si="13"/>
        <v>11.071185</v>
      </c>
      <c r="C38" s="59">
        <v>8.99</v>
      </c>
      <c r="D38" s="60">
        <v>11.07</v>
      </c>
      <c r="E38" s="60">
        <f t="shared" si="2"/>
        <v>7.6730199999999993</v>
      </c>
      <c r="F38" s="74">
        <f t="shared" si="6"/>
        <v>0.69313640469738025</v>
      </c>
      <c r="G38" s="60">
        <v>11.38</v>
      </c>
      <c r="H38" s="70">
        <f t="shared" si="3"/>
        <v>2.08</v>
      </c>
      <c r="I38" s="77">
        <f t="shared" si="4"/>
        <v>1.2313681868743047</v>
      </c>
      <c r="J38" s="11">
        <f t="shared" si="5"/>
        <v>0.60999999999999943</v>
      </c>
      <c r="K38" s="90"/>
      <c r="L38" s="10"/>
      <c r="M38" s="9"/>
      <c r="O38" s="10"/>
    </row>
    <row r="39" spans="1:15" x14ac:dyDescent="0.25">
      <c r="A39" s="89">
        <f t="shared" si="0"/>
        <v>-3.5000000000007248E-3</v>
      </c>
      <c r="B39" s="11">
        <f>C39*1.2085</f>
        <v>10.8765</v>
      </c>
      <c r="C39" s="61">
        <v>9</v>
      </c>
      <c r="D39" s="62">
        <v>10.88</v>
      </c>
      <c r="E39" s="62">
        <f t="shared" si="2"/>
        <v>7.6820000000000004</v>
      </c>
      <c r="F39" s="75">
        <f t="shared" si="6"/>
        <v>0.70606617647058822</v>
      </c>
      <c r="G39" s="62">
        <v>11.29</v>
      </c>
      <c r="H39" s="52">
        <f t="shared" si="3"/>
        <v>1.8800000000000008</v>
      </c>
      <c r="I39" s="53">
        <f t="shared" si="4"/>
        <v>1.2088888888888889</v>
      </c>
      <c r="J39" s="11">
        <f t="shared" si="5"/>
        <v>-0.1899999999999995</v>
      </c>
      <c r="K39" s="90">
        <v>0.20849999999999999</v>
      </c>
      <c r="L39" s="10"/>
      <c r="M39" s="9"/>
      <c r="O39" s="10"/>
    </row>
    <row r="40" spans="1:15" x14ac:dyDescent="0.25">
      <c r="A40" s="89">
        <f t="shared" si="0"/>
        <v>-1.3350000000009743E-3</v>
      </c>
      <c r="B40" s="11">
        <f t="shared" ref="B40:B90" si="14">C40*1.2085</f>
        <v>11.468665</v>
      </c>
      <c r="C40" s="57">
        <v>9.49</v>
      </c>
      <c r="D40" s="58">
        <v>11.47</v>
      </c>
      <c r="E40" s="58">
        <f t="shared" si="2"/>
        <v>8.1220200000000009</v>
      </c>
      <c r="F40" s="73">
        <f t="shared" si="6"/>
        <v>0.70810985178727115</v>
      </c>
      <c r="G40" s="58">
        <v>11.91</v>
      </c>
      <c r="H40" s="55">
        <f t="shared" si="3"/>
        <v>1.9800000000000004</v>
      </c>
      <c r="I40" s="56">
        <f t="shared" si="4"/>
        <v>1.2086406743940992</v>
      </c>
      <c r="J40" s="11">
        <f t="shared" si="5"/>
        <v>0.58999999999999986</v>
      </c>
      <c r="K40" s="90"/>
      <c r="L40" s="10"/>
      <c r="M40" s="9"/>
      <c r="O40" s="10"/>
    </row>
    <row r="41" spans="1:15" x14ac:dyDescent="0.25">
      <c r="A41" s="89">
        <f t="shared" si="0"/>
        <v>7.4999999999825206E-4</v>
      </c>
      <c r="B41" s="11">
        <f t="shared" si="14"/>
        <v>11.480749999999999</v>
      </c>
      <c r="C41" s="57">
        <v>9.5</v>
      </c>
      <c r="D41" s="58">
        <v>11.48</v>
      </c>
      <c r="E41" s="58">
        <f t="shared" si="2"/>
        <v>8.1310000000000002</v>
      </c>
      <c r="F41" s="73">
        <f t="shared" si="6"/>
        <v>0.70827526132404184</v>
      </c>
      <c r="G41" s="58">
        <v>11.92</v>
      </c>
      <c r="H41" s="55">
        <f t="shared" si="3"/>
        <v>1.9800000000000004</v>
      </c>
      <c r="I41" s="56">
        <f t="shared" si="4"/>
        <v>1.2084210526315791</v>
      </c>
      <c r="J41" s="11">
        <f t="shared" si="5"/>
        <v>9.9999999999997868E-3</v>
      </c>
      <c r="K41" s="90"/>
      <c r="L41" s="10"/>
      <c r="M41" s="9"/>
      <c r="O41" s="10"/>
    </row>
    <row r="42" spans="1:15" x14ac:dyDescent="0.25">
      <c r="A42" s="89">
        <f t="shared" si="0"/>
        <v>2.9149999999997789E-3</v>
      </c>
      <c r="B42" s="11">
        <f t="shared" si="14"/>
        <v>12.072915</v>
      </c>
      <c r="C42" s="57">
        <v>9.99</v>
      </c>
      <c r="D42" s="58">
        <v>12.07</v>
      </c>
      <c r="E42" s="58">
        <f t="shared" si="2"/>
        <v>8.5710200000000007</v>
      </c>
      <c r="F42" s="73">
        <f t="shared" si="6"/>
        <v>0.71010936205468111</v>
      </c>
      <c r="G42" s="58">
        <v>12.54</v>
      </c>
      <c r="H42" s="55">
        <f t="shared" si="3"/>
        <v>2.08</v>
      </c>
      <c r="I42" s="56">
        <f t="shared" si="4"/>
        <v>1.2082082082082082</v>
      </c>
      <c r="J42" s="11">
        <f t="shared" si="5"/>
        <v>0.58999999999999986</v>
      </c>
      <c r="K42" s="90"/>
      <c r="L42" s="10"/>
      <c r="M42" s="9"/>
      <c r="O42" s="10"/>
    </row>
    <row r="43" spans="1:15" x14ac:dyDescent="0.25">
      <c r="A43" s="89">
        <f t="shared" si="0"/>
        <v>4.9999999999990052E-3</v>
      </c>
      <c r="B43" s="11">
        <f t="shared" si="14"/>
        <v>12.084999999999999</v>
      </c>
      <c r="C43" s="57">
        <v>10</v>
      </c>
      <c r="D43" s="58">
        <v>12.08</v>
      </c>
      <c r="E43" s="58">
        <f t="shared" si="2"/>
        <v>8.58</v>
      </c>
      <c r="F43" s="73">
        <f t="shared" si="6"/>
        <v>0.71026490066225167</v>
      </c>
      <c r="G43" s="58">
        <v>12.43</v>
      </c>
      <c r="H43" s="55">
        <f t="shared" si="3"/>
        <v>2.08</v>
      </c>
      <c r="I43" s="56">
        <f t="shared" si="4"/>
        <v>1.208</v>
      </c>
      <c r="J43" s="11">
        <f t="shared" si="5"/>
        <v>9.9999999999997868E-3</v>
      </c>
      <c r="K43" s="90"/>
      <c r="L43" s="10"/>
      <c r="M43" s="9"/>
      <c r="O43" s="10"/>
    </row>
    <row r="44" spans="1:15" x14ac:dyDescent="0.25">
      <c r="A44" s="89">
        <f t="shared" si="0"/>
        <v>-2.9150000000015552E-3</v>
      </c>
      <c r="B44" s="11">
        <f t="shared" si="14"/>
        <v>12.097084999999998</v>
      </c>
      <c r="C44" s="57">
        <v>10.01</v>
      </c>
      <c r="D44" s="58">
        <v>12.1</v>
      </c>
      <c r="E44" s="58">
        <f t="shared" si="2"/>
        <v>8.5889799999999994</v>
      </c>
      <c r="F44" s="73">
        <f t="shared" si="6"/>
        <v>0.70983305785123962</v>
      </c>
      <c r="G44" s="58"/>
      <c r="H44" s="55">
        <f t="shared" si="3"/>
        <v>2.09</v>
      </c>
      <c r="I44" s="56">
        <f t="shared" si="4"/>
        <v>1.2087912087912087</v>
      </c>
      <c r="J44" s="11">
        <f t="shared" si="5"/>
        <v>1.9999999999999574E-2</v>
      </c>
      <c r="K44" s="90"/>
      <c r="L44" s="10"/>
      <c r="M44" s="9"/>
      <c r="O44" s="10"/>
    </row>
    <row r="45" spans="1:15" x14ac:dyDescent="0.25">
      <c r="A45" s="89">
        <f t="shared" si="0"/>
        <v>-2.8350000000010311E-3</v>
      </c>
      <c r="B45" s="11">
        <f t="shared" si="14"/>
        <v>12.677164999999999</v>
      </c>
      <c r="C45" s="59">
        <v>10.49</v>
      </c>
      <c r="D45" s="60">
        <v>12.68</v>
      </c>
      <c r="E45" s="60">
        <f t="shared" si="2"/>
        <v>9.0200200000000006</v>
      </c>
      <c r="F45" s="74">
        <f t="shared" si="6"/>
        <v>0.71135804416403792</v>
      </c>
      <c r="G45" s="60"/>
      <c r="H45" s="70">
        <f t="shared" si="3"/>
        <v>2.1899999999999995</v>
      </c>
      <c r="I45" s="77">
        <f t="shared" si="4"/>
        <v>1.2087702573879886</v>
      </c>
      <c r="J45" s="11">
        <f t="shared" si="5"/>
        <v>0.58000000000000007</v>
      </c>
      <c r="K45" s="90"/>
      <c r="L45" s="10"/>
      <c r="M45" s="9"/>
      <c r="O45" s="10"/>
    </row>
    <row r="46" spans="1:15" x14ac:dyDescent="0.25">
      <c r="A46" s="89">
        <f t="shared" si="0"/>
        <v>-1.5000000000000568E-3</v>
      </c>
      <c r="B46" s="11">
        <f>C46*1.197</f>
        <v>12.5685</v>
      </c>
      <c r="C46" s="57">
        <v>10.5</v>
      </c>
      <c r="D46" s="58">
        <v>12.57</v>
      </c>
      <c r="E46" s="58">
        <f t="shared" si="2"/>
        <v>9.0289999999999999</v>
      </c>
      <c r="F46" s="73">
        <f t="shared" si="6"/>
        <v>0.7182975338106603</v>
      </c>
      <c r="G46" s="58"/>
      <c r="H46" s="55">
        <f t="shared" si="3"/>
        <v>2.0700000000000003</v>
      </c>
      <c r="I46" s="56">
        <f t="shared" si="4"/>
        <v>1.1971428571428571</v>
      </c>
      <c r="J46" s="11">
        <f t="shared" si="5"/>
        <v>-0.10999999999999943</v>
      </c>
      <c r="K46" s="90">
        <v>0.19700000000000001</v>
      </c>
      <c r="L46" s="10"/>
      <c r="M46" s="9"/>
      <c r="O46" s="10"/>
    </row>
    <row r="47" spans="1:15" x14ac:dyDescent="0.25">
      <c r="A47" s="89">
        <f t="shared" si="0"/>
        <v>5.0300000000014222E-3</v>
      </c>
      <c r="B47" s="11">
        <f>C47*1.197</f>
        <v>13.155030000000002</v>
      </c>
      <c r="C47" s="57">
        <v>10.99</v>
      </c>
      <c r="D47" s="58">
        <v>13.15</v>
      </c>
      <c r="E47" s="58">
        <f t="shared" si="2"/>
        <v>9.4690200000000004</v>
      </c>
      <c r="F47" s="73">
        <f t="shared" si="6"/>
        <v>0.72007756653992394</v>
      </c>
      <c r="G47" s="58">
        <v>13.66</v>
      </c>
      <c r="H47" s="55">
        <f t="shared" si="3"/>
        <v>2.16</v>
      </c>
      <c r="I47" s="56">
        <f t="shared" si="4"/>
        <v>1.1965423111919928</v>
      </c>
      <c r="J47" s="11">
        <f t="shared" si="5"/>
        <v>0.58000000000000007</v>
      </c>
      <c r="K47" s="90"/>
      <c r="L47" s="10"/>
      <c r="M47" s="9"/>
      <c r="O47" s="10"/>
    </row>
    <row r="48" spans="1:15" x14ac:dyDescent="0.25">
      <c r="A48" s="89">
        <f t="shared" si="0"/>
        <v>-4.9999999999990052E-3</v>
      </c>
      <c r="B48" s="11">
        <f>C48*1.185</f>
        <v>13.035</v>
      </c>
      <c r="C48" s="61">
        <v>11</v>
      </c>
      <c r="D48" s="62">
        <v>13.04</v>
      </c>
      <c r="E48" s="62">
        <f t="shared" si="2"/>
        <v>9.4779999999999998</v>
      </c>
      <c r="F48" s="75">
        <f t="shared" si="6"/>
        <v>0.72684049079754609</v>
      </c>
      <c r="G48" s="62">
        <v>13.55</v>
      </c>
      <c r="H48" s="52">
        <f t="shared" si="3"/>
        <v>2.0399999999999991</v>
      </c>
      <c r="I48" s="80">
        <f t="shared" si="4"/>
        <v>1.1854545454545453</v>
      </c>
      <c r="J48" s="11">
        <f t="shared" si="5"/>
        <v>-0.11000000000000121</v>
      </c>
      <c r="K48" s="91">
        <v>0.185</v>
      </c>
      <c r="L48" s="10"/>
      <c r="M48" s="9"/>
      <c r="O48" s="10"/>
    </row>
    <row r="49" spans="1:15" x14ac:dyDescent="0.25">
      <c r="A49" s="89">
        <f t="shared" si="0"/>
        <v>-1.8499999999992411E-3</v>
      </c>
      <c r="B49" s="11">
        <f>C49*1.185</f>
        <v>14.208150000000002</v>
      </c>
      <c r="C49" s="59">
        <v>11.99</v>
      </c>
      <c r="D49" s="60">
        <v>14.21</v>
      </c>
      <c r="E49" s="60">
        <f t="shared" si="2"/>
        <v>10.36702</v>
      </c>
      <c r="F49" s="74">
        <f t="shared" si="6"/>
        <v>0.72955805770584092</v>
      </c>
      <c r="G49" s="60">
        <v>14.77</v>
      </c>
      <c r="H49" s="70">
        <f t="shared" si="3"/>
        <v>2.2200000000000006</v>
      </c>
      <c r="I49" s="78">
        <f t="shared" si="4"/>
        <v>1.1851542952460383</v>
      </c>
      <c r="J49" s="11">
        <f t="shared" si="5"/>
        <v>1.1700000000000017</v>
      </c>
      <c r="K49" s="91"/>
      <c r="L49" s="10"/>
      <c r="M49" s="9"/>
      <c r="O49" s="10"/>
    </row>
    <row r="50" spans="1:15" x14ac:dyDescent="0.25">
      <c r="A50" s="89">
        <f t="shared" si="0"/>
        <v>-14.08</v>
      </c>
      <c r="C50" s="61">
        <v>12</v>
      </c>
      <c r="D50" s="62">
        <v>14.08</v>
      </c>
      <c r="E50" s="62">
        <f t="shared" si="2"/>
        <v>10.375999999999999</v>
      </c>
      <c r="F50" s="75">
        <f t="shared" si="6"/>
        <v>0.73693181818181819</v>
      </c>
      <c r="G50" s="62">
        <v>14.5</v>
      </c>
      <c r="H50" s="52">
        <f t="shared" si="3"/>
        <v>2.08</v>
      </c>
      <c r="I50" s="80">
        <f t="shared" si="4"/>
        <v>1.1733333333333333</v>
      </c>
      <c r="J50" s="11">
        <f t="shared" si="5"/>
        <v>-0.13000000000000078</v>
      </c>
      <c r="K50" s="91">
        <v>0.17399999999999999</v>
      </c>
      <c r="L50" s="10"/>
      <c r="M50" s="9"/>
      <c r="O50" s="10"/>
    </row>
    <row r="51" spans="1:15" x14ac:dyDescent="0.25">
      <c r="A51" s="89">
        <f t="shared" si="0"/>
        <v>-14.66</v>
      </c>
      <c r="C51" s="57">
        <v>12.49</v>
      </c>
      <c r="D51" s="58">
        <v>14.66</v>
      </c>
      <c r="E51" s="58">
        <f t="shared" si="2"/>
        <v>10.81602</v>
      </c>
      <c r="F51" s="73">
        <f t="shared" si="6"/>
        <v>0.73779126875852663</v>
      </c>
      <c r="G51" s="58">
        <v>15.09</v>
      </c>
      <c r="H51" s="55">
        <f t="shared" si="3"/>
        <v>2.17</v>
      </c>
      <c r="I51" s="76">
        <f t="shared" si="4"/>
        <v>1.1737389911929543</v>
      </c>
      <c r="J51" s="11">
        <f t="shared" si="5"/>
        <v>0.58000000000000007</v>
      </c>
      <c r="K51" s="91"/>
      <c r="L51" s="10"/>
      <c r="M51" s="9"/>
      <c r="O51" s="10"/>
    </row>
    <row r="52" spans="1:15" x14ac:dyDescent="0.25">
      <c r="A52" s="89">
        <f t="shared" si="0"/>
        <v>-14.67</v>
      </c>
      <c r="C52" s="57">
        <v>12.5</v>
      </c>
      <c r="D52" s="58">
        <v>14.67</v>
      </c>
      <c r="E52" s="58">
        <f t="shared" si="2"/>
        <v>10.824999999999999</v>
      </c>
      <c r="F52" s="73">
        <f t="shared" si="6"/>
        <v>0.73790047716428075</v>
      </c>
      <c r="G52" s="58">
        <v>15.11</v>
      </c>
      <c r="H52" s="55">
        <f t="shared" si="3"/>
        <v>2.17</v>
      </c>
      <c r="I52" s="76">
        <f t="shared" si="4"/>
        <v>1.1736</v>
      </c>
      <c r="J52" s="11">
        <f t="shared" si="5"/>
        <v>9.9999999999997868E-3</v>
      </c>
      <c r="K52" s="91"/>
      <c r="L52" s="10"/>
      <c r="M52" s="9"/>
      <c r="O52" s="10"/>
    </row>
    <row r="53" spans="1:15" x14ac:dyDescent="0.25">
      <c r="A53" s="89">
        <f t="shared" si="0"/>
        <v>-15.25</v>
      </c>
      <c r="C53" s="59">
        <v>12.99</v>
      </c>
      <c r="D53" s="60">
        <v>15.25</v>
      </c>
      <c r="E53" s="60">
        <f t="shared" si="2"/>
        <v>11.26502</v>
      </c>
      <c r="F53" s="74">
        <f t="shared" si="6"/>
        <v>0.73868983606557381</v>
      </c>
      <c r="G53" s="60">
        <v>15.7</v>
      </c>
      <c r="H53" s="70">
        <f t="shared" si="3"/>
        <v>2.2599999999999998</v>
      </c>
      <c r="I53" s="78">
        <f t="shared" si="4"/>
        <v>1.1739799846035412</v>
      </c>
      <c r="J53" s="11">
        <f t="shared" si="5"/>
        <v>0.58000000000000007</v>
      </c>
      <c r="K53" s="91"/>
      <c r="L53" s="10"/>
      <c r="M53" s="9"/>
      <c r="O53" s="10"/>
    </row>
    <row r="54" spans="1:15" x14ac:dyDescent="0.25">
      <c r="A54" s="89">
        <f t="shared" si="0"/>
        <v>-15.11</v>
      </c>
      <c r="C54" s="61">
        <v>13</v>
      </c>
      <c r="D54" s="62">
        <v>15.11</v>
      </c>
      <c r="E54" s="62">
        <f t="shared" si="2"/>
        <v>11.273999999999999</v>
      </c>
      <c r="F54" s="75">
        <f t="shared" si="6"/>
        <v>0.7461283917935142</v>
      </c>
      <c r="G54" s="62">
        <v>15.41</v>
      </c>
      <c r="H54" s="52">
        <f t="shared" si="3"/>
        <v>2.1099999999999994</v>
      </c>
      <c r="I54" s="53">
        <f t="shared" si="4"/>
        <v>1.1623076923076923</v>
      </c>
      <c r="J54" s="11">
        <f t="shared" si="5"/>
        <v>-0.14000000000000057</v>
      </c>
      <c r="K54" s="90">
        <v>0.16200000000000001</v>
      </c>
      <c r="L54" s="10"/>
      <c r="M54" s="9"/>
      <c r="O54" s="10"/>
    </row>
    <row r="55" spans="1:15" x14ac:dyDescent="0.25">
      <c r="A55" s="89">
        <f t="shared" si="0"/>
        <v>-16.260000000000002</v>
      </c>
      <c r="C55" s="59">
        <v>13.99</v>
      </c>
      <c r="D55" s="60">
        <v>16.260000000000002</v>
      </c>
      <c r="E55" s="60">
        <f t="shared" si="2"/>
        <v>12.163019999999999</v>
      </c>
      <c r="F55" s="74">
        <f t="shared" si="6"/>
        <v>0.74803321033210324</v>
      </c>
      <c r="G55" s="60"/>
      <c r="H55" s="70">
        <f t="shared" si="3"/>
        <v>2.2700000000000014</v>
      </c>
      <c r="I55" s="77">
        <f t="shared" si="4"/>
        <v>1.1622587562544675</v>
      </c>
      <c r="J55" s="11">
        <f t="shared" si="5"/>
        <v>1.1500000000000021</v>
      </c>
      <c r="K55" s="90"/>
      <c r="L55" s="10"/>
      <c r="M55" s="9"/>
      <c r="O55" s="10"/>
    </row>
    <row r="56" spans="1:15" x14ac:dyDescent="0.25">
      <c r="A56" s="89">
        <f t="shared" si="0"/>
        <v>-16.190000000000001</v>
      </c>
      <c r="C56" s="61">
        <v>14</v>
      </c>
      <c r="D56" s="62">
        <v>16.190000000000001</v>
      </c>
      <c r="E56" s="62">
        <f t="shared" si="2"/>
        <v>12.172000000000001</v>
      </c>
      <c r="F56" s="75">
        <f t="shared" si="6"/>
        <v>0.75182211241507102</v>
      </c>
      <c r="G56" s="62"/>
      <c r="H56" s="52">
        <f t="shared" si="3"/>
        <v>2.1900000000000013</v>
      </c>
      <c r="I56" s="53">
        <f t="shared" si="4"/>
        <v>1.1564285714285716</v>
      </c>
      <c r="J56" s="11">
        <f t="shared" si="5"/>
        <v>-7.0000000000000284E-2</v>
      </c>
      <c r="K56" s="90">
        <v>0.156</v>
      </c>
      <c r="L56" s="10"/>
      <c r="M56" s="9"/>
      <c r="O56" s="10"/>
    </row>
    <row r="57" spans="1:15" x14ac:dyDescent="0.25">
      <c r="A57" s="89">
        <f t="shared" si="0"/>
        <v>-16.77</v>
      </c>
      <c r="C57" s="57">
        <v>14.5</v>
      </c>
      <c r="D57" s="58">
        <v>16.77</v>
      </c>
      <c r="E57" s="58">
        <f t="shared" si="2"/>
        <v>12.621</v>
      </c>
      <c r="F57" s="73">
        <f t="shared" si="6"/>
        <v>0.75259391771019679</v>
      </c>
      <c r="G57" s="58"/>
      <c r="H57" s="55">
        <f t="shared" si="3"/>
        <v>2.2699999999999996</v>
      </c>
      <c r="I57" s="56">
        <f t="shared" si="4"/>
        <v>1.1565517241379311</v>
      </c>
      <c r="J57" s="11">
        <f t="shared" si="5"/>
        <v>0.57999999999999829</v>
      </c>
      <c r="K57" s="90"/>
      <c r="L57" s="10"/>
      <c r="M57" s="9"/>
      <c r="O57" s="10"/>
    </row>
    <row r="58" spans="1:15" x14ac:dyDescent="0.25">
      <c r="A58" s="89">
        <f t="shared" si="0"/>
        <v>-17.329999999999998</v>
      </c>
      <c r="C58" s="59">
        <v>14.99</v>
      </c>
      <c r="D58" s="60">
        <v>17.329999999999998</v>
      </c>
      <c r="E58" s="60">
        <f t="shared" si="2"/>
        <v>13.061020000000001</v>
      </c>
      <c r="F58" s="74">
        <f t="shared" si="6"/>
        <v>0.7536653202538951</v>
      </c>
      <c r="G58" s="60">
        <v>17.77</v>
      </c>
      <c r="H58" s="70">
        <f t="shared" si="3"/>
        <v>2.3399999999999981</v>
      </c>
      <c r="I58" s="77">
        <f t="shared" si="4"/>
        <v>1.1561040693795863</v>
      </c>
      <c r="J58" s="11">
        <f t="shared" si="5"/>
        <v>0.55999999999999872</v>
      </c>
      <c r="K58" s="90"/>
      <c r="L58" s="10"/>
      <c r="M58" s="9"/>
      <c r="O58" s="10"/>
    </row>
    <row r="59" spans="1:15" x14ac:dyDescent="0.25">
      <c r="A59" s="89">
        <f t="shared" si="0"/>
        <v>-17.170000000000002</v>
      </c>
      <c r="C59" s="61">
        <v>15</v>
      </c>
      <c r="D59" s="62">
        <v>17.170000000000002</v>
      </c>
      <c r="E59" s="62">
        <f t="shared" si="2"/>
        <v>13.07</v>
      </c>
      <c r="F59" s="75">
        <f t="shared" si="6"/>
        <v>0.76121141525917291</v>
      </c>
      <c r="G59" s="62">
        <v>17.260000000000002</v>
      </c>
      <c r="H59" s="62">
        <f t="shared" si="3"/>
        <v>2.1700000000000017</v>
      </c>
      <c r="I59" s="82">
        <f t="shared" si="4"/>
        <v>1.1446666666666667</v>
      </c>
      <c r="J59" s="11">
        <f t="shared" si="5"/>
        <v>-0.15999999999999659</v>
      </c>
      <c r="K59" s="92">
        <v>0.14499999999999999</v>
      </c>
      <c r="L59" s="10"/>
      <c r="M59" s="9"/>
      <c r="O59" s="10"/>
    </row>
    <row r="60" spans="1:15" x14ac:dyDescent="0.25">
      <c r="A60" s="89">
        <f t="shared" si="0"/>
        <v>-18.32</v>
      </c>
      <c r="C60" s="57">
        <v>16</v>
      </c>
      <c r="D60" s="58">
        <v>18.32</v>
      </c>
      <c r="E60" s="58">
        <f t="shared" si="2"/>
        <v>13.968</v>
      </c>
      <c r="F60" s="73">
        <f t="shared" si="6"/>
        <v>0.76244541484716155</v>
      </c>
      <c r="G60" s="58">
        <v>18.41</v>
      </c>
      <c r="H60" s="58">
        <f t="shared" si="3"/>
        <v>2.3200000000000003</v>
      </c>
      <c r="I60" s="81">
        <f t="shared" si="4"/>
        <v>1.145</v>
      </c>
      <c r="J60" s="11">
        <f t="shared" si="5"/>
        <v>1.1499999999999986</v>
      </c>
      <c r="K60" s="92"/>
      <c r="L60" s="10"/>
      <c r="M60" s="9"/>
      <c r="O60" s="10"/>
    </row>
    <row r="61" spans="1:15" x14ac:dyDescent="0.25">
      <c r="A61" s="89">
        <f t="shared" si="0"/>
        <v>-19.45</v>
      </c>
      <c r="C61" s="59">
        <v>16.989999999999998</v>
      </c>
      <c r="D61" s="60">
        <v>19.45</v>
      </c>
      <c r="E61" s="60">
        <f t="shared" si="2"/>
        <v>14.857019999999999</v>
      </c>
      <c r="F61" s="74">
        <f t="shared" si="6"/>
        <v>0.76385706940874032</v>
      </c>
      <c r="G61" s="60">
        <v>19.55</v>
      </c>
      <c r="H61" s="60">
        <f t="shared" si="3"/>
        <v>2.4600000000000009</v>
      </c>
      <c r="I61" s="83">
        <f t="shared" si="4"/>
        <v>1.1447910535609183</v>
      </c>
      <c r="J61" s="11">
        <f t="shared" si="5"/>
        <v>1.129999999999999</v>
      </c>
      <c r="K61" s="92"/>
      <c r="L61" s="10"/>
      <c r="M61" s="9"/>
      <c r="O61" s="10"/>
    </row>
    <row r="62" spans="1:15" x14ac:dyDescent="0.25">
      <c r="A62" s="89">
        <f t="shared" si="0"/>
        <v>-19.36</v>
      </c>
      <c r="C62" s="61">
        <v>17</v>
      </c>
      <c r="D62" s="62">
        <v>19.36</v>
      </c>
      <c r="E62" s="62">
        <f t="shared" si="2"/>
        <v>14.866</v>
      </c>
      <c r="F62" s="75">
        <f t="shared" si="6"/>
        <v>0.7678719008264463</v>
      </c>
      <c r="G62" s="62">
        <v>19.36</v>
      </c>
      <c r="H62" s="52">
        <f t="shared" si="3"/>
        <v>2.3599999999999994</v>
      </c>
      <c r="I62" s="80">
        <f t="shared" si="4"/>
        <v>1.1388235294117646</v>
      </c>
      <c r="J62" s="11">
        <f t="shared" si="5"/>
        <v>-8.9999999999999858E-2</v>
      </c>
      <c r="K62" s="91">
        <v>0.13900000000000001</v>
      </c>
      <c r="L62" s="10"/>
      <c r="M62" s="9"/>
      <c r="O62" s="10"/>
    </row>
    <row r="63" spans="1:15" x14ac:dyDescent="0.25">
      <c r="A63" s="89">
        <f t="shared" si="0"/>
        <v>-19.920000000000002</v>
      </c>
      <c r="C63" s="59">
        <v>17.489999999999998</v>
      </c>
      <c r="D63" s="60">
        <v>19.920000000000002</v>
      </c>
      <c r="E63" s="60">
        <f t="shared" si="2"/>
        <v>15.306019999999998</v>
      </c>
      <c r="F63" s="74">
        <f t="shared" si="6"/>
        <v>0.76837449799196778</v>
      </c>
      <c r="G63" s="60">
        <v>19.920000000000002</v>
      </c>
      <c r="H63" s="70">
        <f t="shared" si="3"/>
        <v>2.4300000000000033</v>
      </c>
      <c r="I63" s="78">
        <f t="shared" si="4"/>
        <v>1.1389365351629503</v>
      </c>
      <c r="J63" s="11">
        <f t="shared" si="5"/>
        <v>0.56000000000000227</v>
      </c>
      <c r="K63" s="91"/>
      <c r="L63" s="10"/>
      <c r="M63" s="9"/>
      <c r="O63" s="10"/>
    </row>
    <row r="64" spans="1:15" x14ac:dyDescent="0.25">
      <c r="A64" s="89">
        <f t="shared" si="0"/>
        <v>-19.829999999999998</v>
      </c>
      <c r="C64" s="61">
        <v>17.5</v>
      </c>
      <c r="D64" s="62">
        <v>19.829999999999998</v>
      </c>
      <c r="E64" s="62">
        <f t="shared" si="2"/>
        <v>15.315</v>
      </c>
      <c r="F64" s="75">
        <f t="shared" si="6"/>
        <v>0.77231467473524962</v>
      </c>
      <c r="G64" s="62">
        <v>19.93</v>
      </c>
      <c r="H64" s="52">
        <f t="shared" si="3"/>
        <v>2.3299999999999983</v>
      </c>
      <c r="I64" s="53">
        <f t="shared" si="4"/>
        <v>1.133142857142857</v>
      </c>
      <c r="J64" s="11">
        <f t="shared" si="5"/>
        <v>-9.0000000000003411E-2</v>
      </c>
      <c r="K64" s="90">
        <v>0.13300000000000001</v>
      </c>
      <c r="L64" s="10"/>
      <c r="M64" s="9"/>
      <c r="O64" s="10"/>
    </row>
    <row r="65" spans="1:15" x14ac:dyDescent="0.25">
      <c r="A65" s="89">
        <f t="shared" si="0"/>
        <v>-20.95</v>
      </c>
      <c r="C65" s="57">
        <v>18.489999999999998</v>
      </c>
      <c r="D65" s="58">
        <v>20.95</v>
      </c>
      <c r="E65" s="58">
        <f t="shared" si="2"/>
        <v>16.20402</v>
      </c>
      <c r="F65" s="73">
        <f t="shared" si="6"/>
        <v>0.77346157517899761</v>
      </c>
      <c r="G65" s="58">
        <v>21.06</v>
      </c>
      <c r="H65" s="55">
        <f t="shared" si="3"/>
        <v>2.4600000000000009</v>
      </c>
      <c r="I65" s="56">
        <f t="shared" si="4"/>
        <v>1.133044889129259</v>
      </c>
      <c r="J65" s="11">
        <f t="shared" si="5"/>
        <v>1.120000000000001</v>
      </c>
      <c r="K65" s="90"/>
      <c r="L65" s="10"/>
      <c r="M65" s="9"/>
      <c r="O65" s="10"/>
    </row>
    <row r="66" spans="1:15" x14ac:dyDescent="0.25">
      <c r="A66" s="89">
        <f t="shared" si="0"/>
        <v>-20.96</v>
      </c>
      <c r="C66" s="57">
        <v>18.5</v>
      </c>
      <c r="D66" s="58">
        <v>20.96</v>
      </c>
      <c r="E66" s="58">
        <f t="shared" si="2"/>
        <v>16.213000000000001</v>
      </c>
      <c r="F66" s="73">
        <f t="shared" si="6"/>
        <v>0.77352099236641225</v>
      </c>
      <c r="G66" s="58">
        <v>20.86</v>
      </c>
      <c r="H66" s="55">
        <f t="shared" si="3"/>
        <v>2.4600000000000009</v>
      </c>
      <c r="I66" s="56">
        <f t="shared" si="4"/>
        <v>1.1329729729729729</v>
      </c>
      <c r="J66" s="11">
        <f t="shared" si="5"/>
        <v>1.0000000000001563E-2</v>
      </c>
      <c r="K66" s="90"/>
      <c r="L66" s="10"/>
      <c r="M66" s="9"/>
      <c r="O66" s="10"/>
    </row>
    <row r="67" spans="1:15" x14ac:dyDescent="0.25">
      <c r="A67" s="89">
        <f t="shared" si="0"/>
        <v>-22.65</v>
      </c>
      <c r="C67" s="59">
        <v>19.989999999999998</v>
      </c>
      <c r="D67" s="60">
        <v>22.65</v>
      </c>
      <c r="E67" s="60">
        <f t="shared" si="2"/>
        <v>17.551020000000001</v>
      </c>
      <c r="F67" s="74">
        <f t="shared" si="6"/>
        <v>0.77487947019867565</v>
      </c>
      <c r="G67" s="60">
        <v>22.54</v>
      </c>
      <c r="H67" s="70">
        <f t="shared" si="3"/>
        <v>2.66</v>
      </c>
      <c r="I67" s="77">
        <f t="shared" si="4"/>
        <v>1.1330665332666334</v>
      </c>
      <c r="J67" s="11">
        <f t="shared" si="5"/>
        <v>1.6899999999999977</v>
      </c>
      <c r="K67" s="90"/>
      <c r="L67" s="10"/>
      <c r="M67" s="9"/>
      <c r="O67" s="10"/>
    </row>
    <row r="68" spans="1:15" x14ac:dyDescent="0.25">
      <c r="A68" s="89">
        <f t="shared" si="0"/>
        <v>-22.32</v>
      </c>
      <c r="C68" s="61">
        <v>20</v>
      </c>
      <c r="D68" s="62">
        <v>22.32</v>
      </c>
      <c r="E68" s="62">
        <f t="shared" si="2"/>
        <v>17.560000000000002</v>
      </c>
      <c r="F68" s="75">
        <f t="shared" si="6"/>
        <v>0.78673835125448033</v>
      </c>
      <c r="G68" s="62">
        <v>22.32</v>
      </c>
      <c r="H68" s="52">
        <f t="shared" si="3"/>
        <v>2.3200000000000003</v>
      </c>
      <c r="I68" s="53">
        <f t="shared" si="4"/>
        <v>1.1160000000000001</v>
      </c>
      <c r="J68" s="11">
        <f t="shared" si="5"/>
        <v>-0.32999999999999829</v>
      </c>
      <c r="K68" s="91">
        <v>0.11600000000000001</v>
      </c>
      <c r="L68" s="10"/>
      <c r="M68" s="9"/>
      <c r="O68" s="10"/>
    </row>
    <row r="69" spans="1:15" x14ac:dyDescent="0.25">
      <c r="A69" s="89">
        <f t="shared" si="0"/>
        <v>-24.54</v>
      </c>
      <c r="C69" s="57">
        <v>21.99</v>
      </c>
      <c r="D69" s="58">
        <v>24.54</v>
      </c>
      <c r="E69" s="58">
        <f t="shared" si="2"/>
        <v>19.347020000000001</v>
      </c>
      <c r="F69" s="73">
        <f t="shared" si="6"/>
        <v>0.78838712306438474</v>
      </c>
      <c r="G69" s="58">
        <v>24.54</v>
      </c>
      <c r="H69" s="55">
        <f t="shared" si="3"/>
        <v>2.5500000000000007</v>
      </c>
      <c r="I69" s="56">
        <f t="shared" si="4"/>
        <v>1.1159618008185539</v>
      </c>
      <c r="J69" s="11">
        <f t="shared" si="5"/>
        <v>2.2199999999999989</v>
      </c>
      <c r="K69" s="91"/>
      <c r="L69" s="10"/>
      <c r="M69" s="9"/>
      <c r="O69" s="10"/>
    </row>
    <row r="70" spans="1:15" x14ac:dyDescent="0.25">
      <c r="A70" s="89">
        <f t="shared" ref="A70:A90" si="15">B70-D70</f>
        <v>-24.42</v>
      </c>
      <c r="C70" s="61">
        <v>22</v>
      </c>
      <c r="D70" s="62">
        <v>24.42</v>
      </c>
      <c r="E70" s="62">
        <f t="shared" si="2"/>
        <v>19.356000000000002</v>
      </c>
      <c r="F70" s="75">
        <f t="shared" si="6"/>
        <v>0.79262899262899267</v>
      </c>
      <c r="G70" s="62">
        <v>24.29</v>
      </c>
      <c r="H70" s="52">
        <f t="shared" si="3"/>
        <v>2.4200000000000017</v>
      </c>
      <c r="I70" s="53">
        <f t="shared" si="4"/>
        <v>1.1100000000000001</v>
      </c>
      <c r="J70" s="11">
        <f t="shared" si="5"/>
        <v>-0.11999999999999744</v>
      </c>
      <c r="K70" s="91">
        <v>0.11</v>
      </c>
      <c r="L70" s="10"/>
      <c r="M70" s="9"/>
      <c r="O70" s="10"/>
    </row>
    <row r="71" spans="1:15" x14ac:dyDescent="0.25">
      <c r="A71" s="89">
        <f t="shared" si="15"/>
        <v>-24.96</v>
      </c>
      <c r="C71" s="57">
        <v>22.49</v>
      </c>
      <c r="D71" s="58">
        <v>24.96</v>
      </c>
      <c r="E71" s="58">
        <f t="shared" si="2"/>
        <v>19.796020000000002</v>
      </c>
      <c r="F71" s="73">
        <f t="shared" si="6"/>
        <v>0.79310977564102569</v>
      </c>
      <c r="G71" s="58">
        <v>24.83</v>
      </c>
      <c r="H71" s="55">
        <f t="shared" si="3"/>
        <v>2.4700000000000024</v>
      </c>
      <c r="I71" s="56">
        <f t="shared" si="4"/>
        <v>1.1098265895953758</v>
      </c>
      <c r="J71" s="11">
        <f t="shared" si="5"/>
        <v>0.53999999999999915</v>
      </c>
      <c r="K71" s="91"/>
      <c r="L71" s="10"/>
      <c r="M71" s="9"/>
      <c r="O71" s="10"/>
    </row>
    <row r="72" spans="1:15" x14ac:dyDescent="0.25">
      <c r="A72" s="89">
        <f t="shared" si="15"/>
        <v>-24.98</v>
      </c>
      <c r="C72" s="57">
        <v>22.5</v>
      </c>
      <c r="D72" s="58">
        <v>24.98</v>
      </c>
      <c r="E72" s="58">
        <f t="shared" si="2"/>
        <v>19.805000000000003</v>
      </c>
      <c r="F72" s="73">
        <f t="shared" si="6"/>
        <v>0.79283426741393126</v>
      </c>
      <c r="G72" s="58">
        <v>24.84</v>
      </c>
      <c r="H72" s="55">
        <f t="shared" si="3"/>
        <v>2.4800000000000004</v>
      </c>
      <c r="I72" s="56">
        <f t="shared" si="4"/>
        <v>1.1102222222222222</v>
      </c>
      <c r="J72" s="11">
        <f t="shared" si="5"/>
        <v>1.9999999999999574E-2</v>
      </c>
      <c r="K72" s="91"/>
      <c r="L72" s="10"/>
      <c r="M72" s="9"/>
      <c r="O72" s="10"/>
    </row>
    <row r="73" spans="1:15" x14ac:dyDescent="0.25">
      <c r="A73" s="89">
        <f t="shared" si="15"/>
        <v>-25.52</v>
      </c>
      <c r="C73" s="59">
        <v>22.99</v>
      </c>
      <c r="D73" s="60">
        <v>25.52</v>
      </c>
      <c r="E73" s="60">
        <f t="shared" si="2"/>
        <v>20.24502</v>
      </c>
      <c r="F73" s="74">
        <f t="shared" si="6"/>
        <v>0.79330015673981191</v>
      </c>
      <c r="G73" s="60"/>
      <c r="H73" s="70">
        <f t="shared" si="3"/>
        <v>2.5300000000000011</v>
      </c>
      <c r="I73" s="77">
        <f t="shared" si="4"/>
        <v>1.1100478468899522</v>
      </c>
      <c r="J73" s="11">
        <f t="shared" si="5"/>
        <v>0.53999999999999915</v>
      </c>
      <c r="K73" s="91"/>
      <c r="L73" s="10"/>
      <c r="M73" s="9"/>
      <c r="O73" s="10"/>
    </row>
    <row r="74" spans="1:15" x14ac:dyDescent="0.25">
      <c r="A74" s="89">
        <f t="shared" si="15"/>
        <v>-25.26</v>
      </c>
      <c r="C74" s="57">
        <v>23</v>
      </c>
      <c r="D74" s="58">
        <v>25.26</v>
      </c>
      <c r="E74" s="58">
        <f t="shared" si="2"/>
        <v>20.254000000000001</v>
      </c>
      <c r="F74" s="73">
        <f t="shared" si="6"/>
        <v>0.80182106096595407</v>
      </c>
      <c r="G74" s="58"/>
      <c r="H74" s="55">
        <f t="shared" si="3"/>
        <v>2.2600000000000016</v>
      </c>
      <c r="I74" s="56">
        <f t="shared" si="4"/>
        <v>1.0982608695652174</v>
      </c>
      <c r="J74" s="11">
        <f t="shared" si="5"/>
        <v>-0.25999999999999801</v>
      </c>
      <c r="K74" s="91">
        <v>9.8000000000000004E-2</v>
      </c>
      <c r="L74" s="10"/>
      <c r="M74" s="9"/>
      <c r="O74" s="10"/>
    </row>
    <row r="75" spans="1:15" x14ac:dyDescent="0.25">
      <c r="A75" s="89">
        <f t="shared" si="15"/>
        <v>-26.35</v>
      </c>
      <c r="C75" s="57">
        <v>23.99</v>
      </c>
      <c r="D75" s="58">
        <v>26.35</v>
      </c>
      <c r="E75" s="58">
        <f t="shared" si="2"/>
        <v>21.14302</v>
      </c>
      <c r="F75" s="73">
        <f t="shared" si="6"/>
        <v>0.80239165085388986</v>
      </c>
      <c r="G75" s="58">
        <v>26.49</v>
      </c>
      <c r="H75" s="55">
        <f t="shared" si="3"/>
        <v>2.360000000000003</v>
      </c>
      <c r="I75" s="56">
        <f t="shared" si="4"/>
        <v>1.0983743226344311</v>
      </c>
      <c r="J75" s="11">
        <f t="shared" si="5"/>
        <v>1.0899999999999999</v>
      </c>
      <c r="K75" s="91"/>
      <c r="L75" s="10"/>
      <c r="M75" s="9"/>
      <c r="O75" s="10"/>
    </row>
    <row r="76" spans="1:15" x14ac:dyDescent="0.25">
      <c r="A76" s="89">
        <f t="shared" si="15"/>
        <v>-26.22</v>
      </c>
      <c r="C76" s="61">
        <v>24</v>
      </c>
      <c r="D76" s="62">
        <v>26.22</v>
      </c>
      <c r="E76" s="62">
        <f t="shared" si="2"/>
        <v>21.152000000000001</v>
      </c>
      <c r="F76" s="75">
        <f t="shared" si="6"/>
        <v>0.80671243325705577</v>
      </c>
      <c r="G76" s="62">
        <v>25.39</v>
      </c>
      <c r="H76" s="52">
        <f t="shared" si="3"/>
        <v>2.2199999999999989</v>
      </c>
      <c r="I76" s="53">
        <f t="shared" si="4"/>
        <v>1.0925</v>
      </c>
      <c r="J76" s="11">
        <f t="shared" si="5"/>
        <v>-0.13000000000000256</v>
      </c>
      <c r="K76" s="91">
        <v>9.2999999999999999E-2</v>
      </c>
      <c r="L76" s="10"/>
      <c r="M76" s="9"/>
      <c r="O76" s="10"/>
    </row>
    <row r="77" spans="1:15" x14ac:dyDescent="0.25">
      <c r="A77" s="89">
        <f t="shared" si="15"/>
        <v>-27.32</v>
      </c>
      <c r="C77" s="57">
        <v>25</v>
      </c>
      <c r="D77" s="58">
        <v>27.32</v>
      </c>
      <c r="E77" s="58">
        <f t="shared" si="2"/>
        <v>22.05</v>
      </c>
      <c r="F77" s="73">
        <f t="shared" si="6"/>
        <v>0.80710102489019031</v>
      </c>
      <c r="G77" s="58">
        <v>26.45</v>
      </c>
      <c r="H77" s="55">
        <f t="shared" si="3"/>
        <v>2.3200000000000003</v>
      </c>
      <c r="I77" s="56">
        <f t="shared" si="4"/>
        <v>1.0928</v>
      </c>
      <c r="J77" s="11">
        <f t="shared" si="5"/>
        <v>1.1000000000000014</v>
      </c>
      <c r="K77" s="91"/>
      <c r="L77" s="10"/>
      <c r="M77" s="9"/>
      <c r="O77" s="10"/>
    </row>
    <row r="78" spans="1:15" x14ac:dyDescent="0.25">
      <c r="A78" s="89">
        <f t="shared" si="15"/>
        <v>-28.4</v>
      </c>
      <c r="C78" s="59">
        <v>25.99</v>
      </c>
      <c r="D78" s="60">
        <v>28.4</v>
      </c>
      <c r="E78" s="60">
        <f t="shared" si="2"/>
        <v>22.939019999999999</v>
      </c>
      <c r="F78" s="74">
        <f t="shared" si="6"/>
        <v>0.80771197183098598</v>
      </c>
      <c r="G78" s="60"/>
      <c r="H78" s="70">
        <f t="shared" si="3"/>
        <v>2.41</v>
      </c>
      <c r="I78" s="77">
        <f t="shared" si="4"/>
        <v>1.0927279722970373</v>
      </c>
      <c r="J78" s="11">
        <f t="shared" ref="J78:J90" si="16">D78-D77</f>
        <v>1.0799999999999983</v>
      </c>
      <c r="K78" s="91"/>
      <c r="L78" s="10"/>
      <c r="M78" s="9"/>
      <c r="O78" s="10"/>
    </row>
    <row r="79" spans="1:15" x14ac:dyDescent="0.25">
      <c r="A79" s="89">
        <f t="shared" si="15"/>
        <v>1.9999999999988916E-3</v>
      </c>
      <c r="B79" s="11">
        <f t="shared" ref="B79:B83" si="17">C79*1.087</f>
        <v>28.262</v>
      </c>
      <c r="C79" s="61">
        <v>26</v>
      </c>
      <c r="D79" s="62">
        <v>28.26</v>
      </c>
      <c r="E79" s="62">
        <f t="shared" si="2"/>
        <v>22.948</v>
      </c>
      <c r="F79" s="75">
        <f t="shared" si="6"/>
        <v>0.81203113941967442</v>
      </c>
      <c r="G79" s="62"/>
      <c r="H79" s="52">
        <f t="shared" si="3"/>
        <v>2.2600000000000016</v>
      </c>
      <c r="I79" s="53">
        <f t="shared" si="4"/>
        <v>1.0869230769230769</v>
      </c>
      <c r="J79" s="11">
        <f t="shared" si="16"/>
        <v>-0.13999999999999702</v>
      </c>
      <c r="K79" s="90">
        <v>8.6999999999999994E-2</v>
      </c>
      <c r="L79" s="10"/>
      <c r="M79" s="9"/>
      <c r="O79" s="10"/>
    </row>
    <row r="80" spans="1:15" x14ac:dyDescent="0.25">
      <c r="A80" s="89">
        <f t="shared" si="15"/>
        <v>5.49999999999784E-3</v>
      </c>
      <c r="B80" s="11">
        <f t="shared" si="17"/>
        <v>28.805499999999999</v>
      </c>
      <c r="C80" s="57">
        <v>26.5</v>
      </c>
      <c r="D80" s="58">
        <v>28.8</v>
      </c>
      <c r="E80" s="58">
        <f t="shared" si="2"/>
        <v>23.397000000000002</v>
      </c>
      <c r="F80" s="73">
        <f t="shared" si="6"/>
        <v>0.81239583333333343</v>
      </c>
      <c r="G80" s="58"/>
      <c r="H80" s="55">
        <f t="shared" si="3"/>
        <v>2.3000000000000007</v>
      </c>
      <c r="I80" s="56">
        <f t="shared" si="4"/>
        <v>1.0867924528301887</v>
      </c>
      <c r="J80" s="11">
        <f t="shared" si="16"/>
        <v>0.53999999999999915</v>
      </c>
      <c r="K80" s="90"/>
      <c r="L80" s="10"/>
      <c r="M80" s="9"/>
      <c r="O80" s="10"/>
    </row>
    <row r="81" spans="1:11" x14ac:dyDescent="0.25">
      <c r="A81" s="89">
        <f t="shared" si="15"/>
        <v>1.6299999999986881E-3</v>
      </c>
      <c r="B81" s="11">
        <f t="shared" si="17"/>
        <v>29.881629999999998</v>
      </c>
      <c r="C81" s="57">
        <v>27.49</v>
      </c>
      <c r="D81" s="58">
        <v>29.88</v>
      </c>
      <c r="E81" s="58">
        <f t="shared" ref="E81:E90" si="18">C81*0.898-0.4</f>
        <v>24.286020000000001</v>
      </c>
      <c r="F81" s="73">
        <f t="shared" ref="F81:F90" si="19">E81/D81</f>
        <v>0.81278514056224904</v>
      </c>
      <c r="G81" s="58">
        <v>29.08</v>
      </c>
      <c r="H81" s="55">
        <f t="shared" ref="H81:H90" si="20">D81-C81</f>
        <v>2.3900000000000006</v>
      </c>
      <c r="I81" s="56">
        <f t="shared" ref="I81:I90" si="21">D81/C81</f>
        <v>1.0869407057111677</v>
      </c>
      <c r="J81" s="11">
        <f t="shared" si="16"/>
        <v>1.0799999999999983</v>
      </c>
      <c r="K81" s="90"/>
    </row>
    <row r="82" spans="1:11" x14ac:dyDescent="0.25">
      <c r="A82" s="89">
        <f t="shared" si="15"/>
        <v>2.4999999999977263E-3</v>
      </c>
      <c r="B82" s="11">
        <f t="shared" si="17"/>
        <v>29.892499999999998</v>
      </c>
      <c r="C82" s="57">
        <v>27.5</v>
      </c>
      <c r="D82" s="58">
        <v>29.89</v>
      </c>
      <c r="E82" s="58">
        <f t="shared" si="18"/>
        <v>24.295000000000002</v>
      </c>
      <c r="F82" s="73">
        <f t="shared" si="19"/>
        <v>0.81281365005018402</v>
      </c>
      <c r="G82" s="58">
        <v>29.09</v>
      </c>
      <c r="H82" s="55">
        <f t="shared" si="20"/>
        <v>2.3900000000000006</v>
      </c>
      <c r="I82" s="56">
        <f t="shared" si="21"/>
        <v>1.0869090909090908</v>
      </c>
      <c r="J82" s="11">
        <f t="shared" si="16"/>
        <v>1.0000000000001563E-2</v>
      </c>
      <c r="K82" s="90"/>
    </row>
    <row r="83" spans="1:11" x14ac:dyDescent="0.25">
      <c r="A83" s="89">
        <f t="shared" si="15"/>
        <v>1.2999999999998124E-2</v>
      </c>
      <c r="B83" s="11">
        <f t="shared" si="17"/>
        <v>53.262999999999998</v>
      </c>
      <c r="C83" s="57">
        <v>49</v>
      </c>
      <c r="D83" s="58">
        <v>53.25</v>
      </c>
      <c r="E83" s="58">
        <f t="shared" si="18"/>
        <v>43.602000000000004</v>
      </c>
      <c r="F83" s="73">
        <f t="shared" si="19"/>
        <v>0.81881690140845076</v>
      </c>
      <c r="G83" s="58"/>
      <c r="H83" s="55">
        <f t="shared" si="20"/>
        <v>4.25</v>
      </c>
      <c r="I83" s="56">
        <f t="shared" si="21"/>
        <v>1.0867346938775511</v>
      </c>
      <c r="J83" s="11">
        <f t="shared" si="16"/>
        <v>23.36</v>
      </c>
      <c r="K83" s="90"/>
    </row>
    <row r="84" spans="1:11" x14ac:dyDescent="0.25">
      <c r="A84" s="89">
        <f t="shared" si="15"/>
        <v>5.6300000000035766E-3</v>
      </c>
      <c r="B84" s="11">
        <f>C84*1.087</f>
        <v>53.795630000000003</v>
      </c>
      <c r="C84" s="59">
        <v>49.49</v>
      </c>
      <c r="D84" s="60">
        <v>53.79</v>
      </c>
      <c r="E84" s="60">
        <f t="shared" si="18"/>
        <v>44.042020000000001</v>
      </c>
      <c r="F84" s="74">
        <f t="shared" si="19"/>
        <v>0.81877709611451943</v>
      </c>
      <c r="G84" s="60"/>
      <c r="H84" s="70">
        <f t="shared" si="20"/>
        <v>4.2999999999999972</v>
      </c>
      <c r="I84" s="77">
        <f t="shared" si="21"/>
        <v>1.0868862396443726</v>
      </c>
      <c r="J84" s="11">
        <f t="shared" si="16"/>
        <v>0.53999999999999915</v>
      </c>
      <c r="K84" s="90"/>
    </row>
    <row r="85" spans="1:11" x14ac:dyDescent="0.25">
      <c r="A85" s="89">
        <f t="shared" si="15"/>
        <v>4.7500000000013642E-3</v>
      </c>
      <c r="B85" s="11">
        <f>C85*1.0405</f>
        <v>51.504750000000001</v>
      </c>
      <c r="C85" s="58">
        <v>49.5</v>
      </c>
      <c r="D85" s="58">
        <v>51.5</v>
      </c>
      <c r="E85" s="58">
        <f t="shared" si="18"/>
        <v>44.051000000000002</v>
      </c>
      <c r="F85" s="73">
        <f t="shared" si="19"/>
        <v>0.85535922330097092</v>
      </c>
      <c r="G85" s="58"/>
      <c r="H85" s="55">
        <f t="shared" si="20"/>
        <v>2</v>
      </c>
      <c r="I85" s="76">
        <f t="shared" si="21"/>
        <v>1.0404040404040404</v>
      </c>
      <c r="J85" s="11">
        <f t="shared" si="16"/>
        <v>-2.2899999999999991</v>
      </c>
      <c r="K85" s="90">
        <v>4.0500000000000001E-2</v>
      </c>
    </row>
    <row r="86" spans="1:11" x14ac:dyDescent="0.25">
      <c r="A86" s="89">
        <f t="shared" si="15"/>
        <v>-52.03</v>
      </c>
      <c r="C86" s="58">
        <v>50</v>
      </c>
      <c r="D86" s="58">
        <v>52.03</v>
      </c>
      <c r="E86" s="58">
        <f t="shared" si="18"/>
        <v>44.5</v>
      </c>
      <c r="F86" s="73">
        <f t="shared" si="19"/>
        <v>0.85527580242167978</v>
      </c>
      <c r="G86" s="58">
        <v>51.74</v>
      </c>
      <c r="H86" s="55">
        <f t="shared" si="20"/>
        <v>2.0300000000000011</v>
      </c>
      <c r="I86" s="76">
        <f t="shared" si="21"/>
        <v>1.0406</v>
      </c>
      <c r="J86" s="11">
        <f t="shared" si="16"/>
        <v>0.53000000000000114</v>
      </c>
      <c r="K86" s="90"/>
    </row>
    <row r="87" spans="1:11" x14ac:dyDescent="0.25">
      <c r="A87" s="89">
        <f t="shared" si="15"/>
        <v>-104.05</v>
      </c>
      <c r="C87" s="58">
        <v>100</v>
      </c>
      <c r="D87" s="58">
        <v>104.05</v>
      </c>
      <c r="E87" s="58">
        <f t="shared" si="18"/>
        <v>89.399999999999991</v>
      </c>
      <c r="F87" s="73">
        <f t="shared" si="19"/>
        <v>0.85920230658337327</v>
      </c>
      <c r="G87" s="58">
        <v>103.47</v>
      </c>
      <c r="H87" s="55">
        <f t="shared" si="20"/>
        <v>4.0499999999999972</v>
      </c>
      <c r="I87" s="76">
        <f t="shared" si="21"/>
        <v>1.0405</v>
      </c>
      <c r="J87" s="11">
        <f t="shared" si="16"/>
        <v>52.019999999999996</v>
      </c>
      <c r="K87" s="90"/>
    </row>
    <row r="88" spans="1:11" x14ac:dyDescent="0.25">
      <c r="A88" s="89">
        <f t="shared" si="15"/>
        <v>-260.13</v>
      </c>
      <c r="C88" s="55">
        <v>250</v>
      </c>
      <c r="D88" s="55">
        <v>260.13</v>
      </c>
      <c r="E88" s="55">
        <f t="shared" si="18"/>
        <v>224.1</v>
      </c>
      <c r="F88" s="72">
        <f t="shared" si="19"/>
        <v>0.86149233075769804</v>
      </c>
      <c r="G88" s="55">
        <v>258.68</v>
      </c>
      <c r="H88" s="55">
        <f t="shared" si="20"/>
        <v>10.129999999999995</v>
      </c>
      <c r="I88" s="76">
        <f t="shared" si="21"/>
        <v>1.0405199999999999</v>
      </c>
      <c r="J88" s="11">
        <f t="shared" si="16"/>
        <v>156.07999999999998</v>
      </c>
      <c r="K88" s="90"/>
    </row>
    <row r="89" spans="1:11" x14ac:dyDescent="0.25">
      <c r="A89" s="89">
        <f t="shared" si="15"/>
        <v>-520.25</v>
      </c>
      <c r="C89" s="55">
        <v>500</v>
      </c>
      <c r="D89" s="55">
        <v>520.25</v>
      </c>
      <c r="E89" s="55">
        <f t="shared" si="18"/>
        <v>448.6</v>
      </c>
      <c r="F89" s="72">
        <f t="shared" si="19"/>
        <v>0.86227775108121096</v>
      </c>
      <c r="G89" s="55">
        <v>517.35</v>
      </c>
      <c r="H89" s="55">
        <f t="shared" si="20"/>
        <v>20.25</v>
      </c>
      <c r="I89" s="76">
        <f t="shared" si="21"/>
        <v>1.0405</v>
      </c>
      <c r="J89" s="11">
        <f t="shared" si="16"/>
        <v>260.12</v>
      </c>
      <c r="K89" s="90"/>
    </row>
    <row r="90" spans="1:11" x14ac:dyDescent="0.25">
      <c r="A90" s="89">
        <f t="shared" si="15"/>
        <v>-1040.5</v>
      </c>
      <c r="C90" s="58">
        <v>1000</v>
      </c>
      <c r="D90" s="58">
        <v>1040.5</v>
      </c>
      <c r="E90" s="58">
        <f t="shared" si="18"/>
        <v>897.6</v>
      </c>
      <c r="F90" s="73">
        <f t="shared" si="19"/>
        <v>0.86266218164344066</v>
      </c>
      <c r="G90" s="58">
        <v>1034.7</v>
      </c>
      <c r="H90" s="55">
        <f t="shared" si="20"/>
        <v>40.5</v>
      </c>
      <c r="I90" s="76">
        <f t="shared" si="21"/>
        <v>1.0405</v>
      </c>
      <c r="J90" s="11">
        <f t="shared" si="16"/>
        <v>520.25</v>
      </c>
      <c r="K90" s="90"/>
    </row>
    <row r="94" spans="1:11" x14ac:dyDescent="0.25">
      <c r="J94" s="24"/>
      <c r="K94" s="24"/>
    </row>
  </sheetData>
  <mergeCells count="41">
    <mergeCell ref="Q2:Z2"/>
    <mergeCell ref="Q14:U14"/>
    <mergeCell ref="S4:T4"/>
    <mergeCell ref="S6:T6"/>
    <mergeCell ref="S8:T8"/>
    <mergeCell ref="U8:V8"/>
    <mergeCell ref="U6:V6"/>
    <mergeCell ref="U4:V4"/>
    <mergeCell ref="S10:T10"/>
    <mergeCell ref="Q4:R4"/>
    <mergeCell ref="Q6:R6"/>
    <mergeCell ref="Q8:R8"/>
    <mergeCell ref="Q10:R10"/>
    <mergeCell ref="U10:V10"/>
    <mergeCell ref="W8:X8"/>
    <mergeCell ref="W6:X6"/>
    <mergeCell ref="W4:X4"/>
    <mergeCell ref="Y4:Z4"/>
    <mergeCell ref="Y6:Z6"/>
    <mergeCell ref="Y8:Z8"/>
    <mergeCell ref="K2:K15"/>
    <mergeCell ref="K16:K21"/>
    <mergeCell ref="K22:K24"/>
    <mergeCell ref="K25:K31"/>
    <mergeCell ref="K32:K35"/>
    <mergeCell ref="K36:K38"/>
    <mergeCell ref="K39:K45"/>
    <mergeCell ref="K46:K47"/>
    <mergeCell ref="K48:K49"/>
    <mergeCell ref="K50:K53"/>
    <mergeCell ref="K54:K55"/>
    <mergeCell ref="K56:K58"/>
    <mergeCell ref="K59:K61"/>
    <mergeCell ref="K62:K63"/>
    <mergeCell ref="K64:K67"/>
    <mergeCell ref="K85:K90"/>
    <mergeCell ref="K68:K69"/>
    <mergeCell ref="K70:K73"/>
    <mergeCell ref="K74:K75"/>
    <mergeCell ref="K76:K78"/>
    <mergeCell ref="K79:K84"/>
  </mergeCells>
  <conditionalFormatting sqref="I2:I90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#01</vt:lpstr>
      <vt:lpstr>#02</vt:lpstr>
      <vt:lpstr>#03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Bin</cp:lastModifiedBy>
  <cp:lastPrinted>2020-12-13T21:09:24Z</cp:lastPrinted>
  <dcterms:created xsi:type="dcterms:W3CDTF">2020-01-15T22:33:52Z</dcterms:created>
  <dcterms:modified xsi:type="dcterms:W3CDTF">2024-02-08T19:54:37Z</dcterms:modified>
</cp:coreProperties>
</file>